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/>
</workbook>
</file>

<file path=xl/sharedStrings.xml><?xml version="1.0" encoding="utf-8"?>
<sst xmlns="http://schemas.openxmlformats.org/spreadsheetml/2006/main" count="926" uniqueCount="437">
  <si>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</si>
  <si>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</si>
  <si>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</si>
  <si>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</si>
  <si>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</si>
  <si>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</si>
  <si>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</si>
  <si>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</si>
  <si>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</si>
  <si>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</si>
  <si>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</si>
  <si>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</si>
  <si>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</si>
  <si>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</si>
  <si>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</si>
  <si>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</si>
  <si>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</si>
  <si>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</si>
  <si>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</si>
  <si>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</si>
  <si>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</si>
  <si>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</si>
  <si>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</si>
  <si>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</si>
  <si>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</si>
  <si>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</si>
  <si>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</si>
  <si>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</si>
  <si>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</si>
  <si>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</si>
  <si>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</si>
  <si>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</si>
  <si>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</si>
  <si>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</si>
  <si>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</si>
  <si>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</si>
  <si>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</si>
  <si>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</si>
  <si>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</si>
  <si>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</si>
  <si>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</si>
  <si>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</si>
  <si>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</si>
  <si>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</si>
  <si>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</si>
  <si>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</si>
  <si>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</si>
  <si>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</si>
  <si>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</si>
  <si>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</si>
  <si>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</si>
  <si>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</si>
  <si>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</si>
  <si>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</si>
  <si>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</si>
  <si>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</si>
  <si>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</si>
  <si>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</si>
  <si>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</si>
  <si>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</si>
  <si>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</si>
  <si>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</si>
  <si>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</si>
  <si>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</si>
  <si>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</si>
  <si>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</si>
  <si>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</si>
  <si>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</si>
  <si>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</si>
  <si>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</si>
  <si>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</si>
  <si>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</si>
  <si>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>РПЖ-1, 2х1000 10/0,4кВ,5мкр.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</si>
  <si>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</si>
  <si>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</si>
  <si>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</si>
  <si>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</si>
  <si>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</si>
  <si>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</si>
  <si>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</si>
  <si>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</si>
  <si>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</si>
  <si>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</si>
  <si>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</si>
  <si>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</si>
  <si>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</si>
  <si>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</si>
  <si>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</si>
  <si>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</si>
  <si>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</si>
  <si>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</si>
  <si>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</si>
  <si>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</si>
  <si>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</si>
  <si>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</si>
  <si>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</si>
  <si>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</si>
  <si>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</si>
  <si>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</si>
  <si>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</si>
  <si>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</si>
  <si>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</si>
  <si>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</si>
  <si>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</si>
  <si>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</si>
  <si>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</si>
  <si>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</si>
  <si>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</si>
  <si>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</si>
  <si>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</si>
  <si>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</si>
  <si>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</si>
  <si>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</si>
  <si>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</si>
  <si>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</si>
  <si>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</si>
  <si>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</si>
  <si>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</si>
  <si>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</si>
  <si>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</si>
  <si>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</si>
  <si>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</si>
  <si>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</si>
  <si>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</si>
  <si>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</si>
  <si>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</si>
  <si>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</si>
  <si>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</si>
  <si>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</si>
  <si>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</si>
  <si>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</si>
  <si>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</si>
  <si>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</si>
  <si>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</si>
  <si>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Нижневартовская-17,22</t>
  </si>
  <si>
    <t>ПС-35/6 кВ Базовая 2х6300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</si>
  <si>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</si>
  <si>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</si>
  <si>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</si>
  <si>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</si>
  <si>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</si>
  <si>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</si>
  <si>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РПЖ-12,
10/0,4кВ, квартал П-3 2х630</t>
  </si>
  <si>
    <t>Западная-7,14</t>
  </si>
  <si>
    <t>Южная-1,29</t>
  </si>
  <si>
    <t>Восток-Ф-3, Колмаковская Ф-3</t>
  </si>
  <si>
    <t>РПП-9,  ул.Кузоваткина 39 (ЦТС), 10/0,4кВ, 2х25</t>
  </si>
  <si>
    <t xml:space="preserve"> 20.06.2018</t>
  </si>
  <si>
    <t>Н-Варт-11,42</t>
  </si>
  <si>
    <t>РПП-11, панель 18, ЗПУ, ул.Индустриальная,  6/0,4кВ, 2х1000</t>
  </si>
  <si>
    <t>ПС-35/6кВ. Энергонефть, ЗПУ. 2х6300</t>
  </si>
  <si>
    <t>ПС Индустриальная ф. 210,103</t>
  </si>
  <si>
    <t>РП-29, 10/0,4кВ, пос.Энтузиастов 2х630</t>
  </si>
  <si>
    <t>по состоянию на 01.07.2019 г.</t>
  </si>
  <si>
    <t>№</t>
  </si>
  <si>
    <t>факт.макс. Нагр., МВт</t>
  </si>
  <si>
    <t>Источник (ГПП)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</si>
  <si>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</si>
  <si>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</si>
  <si>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</si>
  <si>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</si>
  <si>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</si>
  <si>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</si>
  <si>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</si>
  <si>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</si>
  <si>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</si>
  <si>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</si>
  <si>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</si>
  <si>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</si>
  <si>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</si>
  <si>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</si>
  <si>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</si>
  <si>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</si>
  <si>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</si>
  <si>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</si>
  <si>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</si>
  <si>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</si>
  <si>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</si>
  <si>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</si>
  <si>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</si>
  <si>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</si>
  <si>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</si>
  <si>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</si>
  <si>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</si>
  <si>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</si>
  <si>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</si>
  <si>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</si>
  <si>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</si>
  <si>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</si>
  <si>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</si>
  <si>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</si>
  <si>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</si>
  <si>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</si>
  <si>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</si>
  <si>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</si>
  <si>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</si>
  <si>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</si>
  <si>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</si>
  <si>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</si>
  <si>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</si>
  <si>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</si>
  <si>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</si>
  <si>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</si>
  <si>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</si>
  <si>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</si>
  <si>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</si>
  <si>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</si>
  <si>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</si>
  <si>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</si>
  <si>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</si>
  <si>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</si>
  <si>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</si>
  <si>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</si>
  <si>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</si>
  <si>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</si>
  <si>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</si>
  <si>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</si>
  <si>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</si>
  <si>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</si>
  <si>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</si>
  <si>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</si>
  <si>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</si>
  <si>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</si>
  <si>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</si>
  <si>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</si>
  <si>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</si>
  <si>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</si>
  <si>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</si>
  <si>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</si>
  <si>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</si>
  <si>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</si>
  <si>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</si>
  <si>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</si>
  <si>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</si>
  <si>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</si>
  <si>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</si>
  <si>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</si>
  <si>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</si>
  <si>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</si>
  <si>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</si>
  <si>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</si>
  <si>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</si>
  <si>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</si>
  <si>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</si>
  <si>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</si>
  <si>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</si>
  <si>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</si>
  <si>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</si>
  <si>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</si>
  <si>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</si>
  <si>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</si>
  <si>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</si>
  <si>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</si>
  <si>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</si>
  <si>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</si>
  <si>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</si>
  <si>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</si>
  <si>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</si>
  <si>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</si>
  <si>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</si>
  <si>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</si>
  <si>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</si>
  <si>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</si>
  <si>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</si>
  <si>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</si>
  <si>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</si>
  <si>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</si>
  <si>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</si>
  <si>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</si>
  <si>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</si>
  <si>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</si>
  <si>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</si>
  <si>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</si>
  <si>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</si>
  <si>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</si>
  <si>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</si>
  <si>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</si>
  <si>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</si>
  <si>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</si>
  <si>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</si>
  <si>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</si>
  <si>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</si>
  <si>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</si>
  <si>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</si>
  <si>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</si>
  <si>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</si>
  <si>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</si>
  <si>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</si>
  <si>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</si>
  <si>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</si>
  <si>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</si>
  <si>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</si>
  <si>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</si>
  <si>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</si>
  <si>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</si>
  <si>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</si>
  <si>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</si>
  <si>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</si>
  <si>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</si>
  <si>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</si>
  <si>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</si>
  <si>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</si>
  <si>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</si>
  <si>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</si>
  <si>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</si>
  <si>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</si>
  <si>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</si>
  <si>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</si>
  <si>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</si>
  <si>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</si>
  <si>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</si>
  <si>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</si>
  <si>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</si>
  <si>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</si>
  <si>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</si>
  <si>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</si>
  <si>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</si>
  <si>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</si>
  <si>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</si>
  <si>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</si>
  <si>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</si>
  <si>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</si>
  <si>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</si>
  <si>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</si>
  <si>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</si>
  <si>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</si>
  <si>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</si>
  <si>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</si>
  <si>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</si>
  <si>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</si>
  <si>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</si>
  <si>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</si>
  <si>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</si>
  <si>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</si>
  <si>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</si>
  <si>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</si>
  <si>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</si>
  <si>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</si>
  <si>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</si>
  <si>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</si>
  <si>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</si>
  <si>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</si>
  <si>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</si>
  <si>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</si>
  <si>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</si>
  <si>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</si>
  <si>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</si>
  <si>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ТП-98</t>
  </si>
  <si>
    <t>КТПМ-100</t>
  </si>
  <si>
    <t>КТПН-110</t>
  </si>
  <si>
    <t>2х250</t>
  </si>
  <si>
    <t>КТПН-115</t>
  </si>
  <si>
    <t>КТПН-116</t>
  </si>
  <si>
    <t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01.07.2019г.   РГЭС филиал  АО "Горэлектросеть"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</si>
  <si>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01.07.2019г. РГЭС филиал  АО "Горэлектросеть"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</si>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</sst>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0.0000"/>
    <numFmt numFmtId="186" formatCode="dd&quot;.&quot;mm&quot;.&quot;yyyy&quot; &quot;h&quot;:&quot;mm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183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183" fontId="4" fillId="0" borderId="12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18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83" fontId="3" fillId="0" borderId="13" xfId="0" applyNumberFormat="1" applyFont="1" applyFill="1" applyBorder="1" applyAlignment="1">
      <alignment horizontal="left"/>
    </xf>
    <xf numFmtId="183" fontId="4" fillId="0" borderId="12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/>
    </xf>
    <xf numFmtId="183" fontId="3" fillId="0" borderId="11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left"/>
    </xf>
    <xf numFmtId="183" fontId="4" fillId="0" borderId="13" xfId="0" applyNumberFormat="1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left" vertical="center"/>
    </xf>
    <xf numFmtId="183" fontId="4" fillId="0" borderId="13" xfId="0" applyNumberFormat="1" applyFont="1" applyFill="1" applyBorder="1" applyAlignment="1">
      <alignment horizontal="left"/>
    </xf>
    <xf numFmtId="183" fontId="4" fillId="0" borderId="14" xfId="0" applyNumberFormat="1" applyFont="1" applyFill="1" applyBorder="1" applyAlignment="1">
      <alignment horizontal="left"/>
    </xf>
    <xf numFmtId="0" fontId="52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/>
    </xf>
    <xf numFmtId="183" fontId="3" fillId="0" borderId="12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83" fontId="3" fillId="0" borderId="17" xfId="0" applyNumberFormat="1" applyFont="1" applyFill="1" applyBorder="1" applyAlignment="1">
      <alignment horizontal="left"/>
    </xf>
    <xf numFmtId="183" fontId="3" fillId="0" borderId="15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left" vertical="center"/>
    </xf>
    <xf numFmtId="183" fontId="2" fillId="0" borderId="0" xfId="0" applyNumberFormat="1" applyFont="1" applyFill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183" fontId="4" fillId="0" borderId="16" xfId="0" applyNumberFormat="1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183" fontId="4" fillId="0" borderId="17" xfId="0" applyNumberFormat="1" applyFont="1" applyFill="1" applyBorder="1" applyAlignment="1">
      <alignment horizontal="center"/>
    </xf>
    <xf numFmtId="183" fontId="4" fillId="0" borderId="18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vertical="center"/>
    </xf>
    <xf numFmtId="14" fontId="3" fillId="0" borderId="20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4" fillId="34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54" fillId="35" borderId="22" xfId="0" applyNumberFormat="1" applyFont="1" applyFill="1" applyBorder="1" applyAlignment="1">
      <alignment horizontal="center" vertical="center" wrapText="1"/>
    </xf>
    <xf numFmtId="2" fontId="54" fillId="35" borderId="2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184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4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0" fontId="0" fillId="0" borderId="0" xfId="0" applyAlignment="1">
      <alignment wrapText="1"/>
    </xf>
    <xf numFmtId="0" fontId="57" fillId="0" borderId="2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2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83" fontId="2" fillId="0" borderId="3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38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4" fontId="3" fillId="0" borderId="44" xfId="0" applyNumberFormat="1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47" xfId="0" applyNumberFormat="1" applyFont="1" applyFill="1" applyBorder="1" applyAlignment="1">
      <alignment horizontal="center" vertical="center" wrapText="1"/>
    </xf>
    <xf numFmtId="14" fontId="3" fillId="0" borderId="48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3" fillId="0" borderId="4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4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54" xfId="0" applyFont="1" applyFill="1" applyBorder="1" applyAlignment="1">
      <alignment horizontal="center" vertical="center" wrapText="1"/>
    </xf>
    <xf numFmtId="0" fontId="54" fillId="34" borderId="55" xfId="0" applyFont="1" applyFill="1" applyBorder="1" applyAlignment="1">
      <alignment horizontal="center" vertical="center" wrapText="1"/>
    </xf>
    <xf numFmtId="186" fontId="54" fillId="34" borderId="22" xfId="0" applyNumberFormat="1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56" xfId="0" applyFont="1" applyFill="1" applyBorder="1" applyAlignment="1">
      <alignment horizontal="center" vertical="center" wrapText="1"/>
    </xf>
    <xf numFmtId="0" fontId="62" fillId="0" borderId="57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14" fontId="63" fillId="0" borderId="23" xfId="0" applyNumberFormat="1" applyFont="1" applyBorder="1" applyAlignment="1">
      <alignment horizontal="center" vertical="center" wrapText="1"/>
    </xf>
    <xf numFmtId="14" fontId="63" fillId="0" borderId="24" xfId="0" applyNumberFormat="1" applyFont="1" applyBorder="1" applyAlignment="1">
      <alignment horizontal="center" vertical="center" wrapText="1"/>
    </xf>
    <xf numFmtId="0" fontId="58" fillId="33" borderId="23" xfId="0" applyFont="1" applyFill="1" applyBorder="1" applyAlignment="1">
      <alignment vertical="center" wrapText="1"/>
    </xf>
    <xf numFmtId="0" fontId="58" fillId="33" borderId="24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D4"/>
    </sheetView>
  </sheetViews>
  <sheetFormatPr defaultColWidth="9.140625" defaultRowHeight="12.75"/>
  <cols>
    <col min="1" max="1" width="5.00390625" style="0" customWidth="1"/>
    <col min="2" max="2" width="9.140625" style="20" customWidth="1"/>
    <col min="3" max="3" width="12.140625" style="20" customWidth="1"/>
    <col min="4" max="4" width="12.00390625" style="0" customWidth="1"/>
    <col min="5" max="5" width="14.140625" style="22" customWidth="1"/>
    <col min="6" max="6" width="15.28125" style="4" customWidth="1"/>
    <col min="7" max="7" width="14.8515625" style="48" customWidth="1"/>
    <col min="8" max="8" width="12.421875" style="45" customWidth="1"/>
    <col min="9" max="9" width="17.00390625" style="40" customWidth="1"/>
    <col min="10" max="10" width="14.140625" style="40" customWidth="1"/>
    <col min="11" max="11" width="14.7109375" style="42" customWidth="1"/>
    <col min="12" max="12" width="15.00390625" style="0" customWidth="1"/>
    <col min="13" max="13" width="15.140625" style="0" customWidth="1"/>
    <col min="14" max="14" width="12.421875" style="0" customWidth="1"/>
    <col min="15" max="15" width="3.00390625" style="0" customWidth="1"/>
    <col min="16" max="16" width="18.57421875" style="0" customWidth="1"/>
  </cols>
  <sheetData>
    <row r="1" spans="1:5" ht="12.75">
      <c r="A1" s="1"/>
      <c r="B1" s="40"/>
      <c r="C1" s="40"/>
      <c r="D1" s="1"/>
      <c r="E1" s="41"/>
    </row>
    <row r="2" spans="1:5" ht="12.75">
      <c r="A2" s="1"/>
      <c r="B2" s="40"/>
      <c r="C2" s="40"/>
      <c r="D2" s="1"/>
      <c r="E2" s="41"/>
    </row>
    <row r="3" spans="1:10" ht="49.5" customHeight="1">
      <c r="A3" s="132" t="s">
        <v>140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s="2" customFormat="1" ht="13.5" thickBot="1">
      <c r="A4" s="134" t="s">
        <v>153</v>
      </c>
      <c r="B4" s="134"/>
      <c r="C4" s="134"/>
      <c r="D4" s="134"/>
      <c r="E4" s="43"/>
      <c r="F4" s="4"/>
      <c r="G4" s="48"/>
      <c r="H4" s="45"/>
      <c r="I4" s="44"/>
      <c r="J4" s="44"/>
      <c r="K4" s="46"/>
    </row>
    <row r="5" spans="1:14" ht="12.75" customHeight="1">
      <c r="A5" s="135" t="s">
        <v>136</v>
      </c>
      <c r="B5" s="137" t="s">
        <v>71</v>
      </c>
      <c r="C5" s="138"/>
      <c r="D5" s="140" t="s">
        <v>64</v>
      </c>
      <c r="E5" s="137" t="s">
        <v>122</v>
      </c>
      <c r="F5" s="157" t="s">
        <v>139</v>
      </c>
      <c r="G5" s="150" t="s">
        <v>130</v>
      </c>
      <c r="H5" s="157" t="s">
        <v>123</v>
      </c>
      <c r="I5" s="152" t="s">
        <v>138</v>
      </c>
      <c r="J5" s="154" t="s">
        <v>137</v>
      </c>
      <c r="K5" s="156"/>
      <c r="L5" s="66"/>
      <c r="M5" s="66"/>
      <c r="N5" s="147"/>
    </row>
    <row r="6" spans="1:14" ht="114" customHeight="1" thickBot="1">
      <c r="A6" s="136"/>
      <c r="B6" s="139"/>
      <c r="C6" s="139"/>
      <c r="D6" s="141"/>
      <c r="E6" s="139"/>
      <c r="F6" s="163"/>
      <c r="G6" s="151"/>
      <c r="H6" s="158"/>
      <c r="I6" s="153"/>
      <c r="J6" s="155"/>
      <c r="K6" s="156"/>
      <c r="L6" s="66"/>
      <c r="M6" s="66"/>
      <c r="N6" s="147"/>
    </row>
    <row r="7" spans="1:11" s="4" customFormat="1" ht="32.25" customHeight="1">
      <c r="A7" s="142" t="s">
        <v>0</v>
      </c>
      <c r="B7" s="137" t="s">
        <v>72</v>
      </c>
      <c r="C7" s="137"/>
      <c r="D7" s="8" t="s">
        <v>58</v>
      </c>
      <c r="E7" s="37">
        <v>10</v>
      </c>
      <c r="F7" s="37">
        <v>4.286</v>
      </c>
      <c r="G7" s="9">
        <v>0.325</v>
      </c>
      <c r="H7" s="87">
        <v>5.389</v>
      </c>
      <c r="I7" s="145" t="s">
        <v>132</v>
      </c>
      <c r="J7" s="148">
        <v>43458</v>
      </c>
      <c r="K7" s="84"/>
    </row>
    <row r="8" spans="1:11" s="2" customFormat="1" ht="23.25" customHeight="1" thickBot="1">
      <c r="A8" s="143"/>
      <c r="B8" s="144"/>
      <c r="C8" s="144"/>
      <c r="D8" s="10" t="s">
        <v>63</v>
      </c>
      <c r="E8" s="25">
        <v>1.4</v>
      </c>
      <c r="F8" s="36">
        <v>0.048</v>
      </c>
      <c r="G8" s="54">
        <v>0.039</v>
      </c>
      <c r="H8" s="86">
        <v>1.313</v>
      </c>
      <c r="I8" s="146"/>
      <c r="J8" s="149"/>
      <c r="K8" s="84"/>
    </row>
    <row r="9" spans="1:11" s="4" customFormat="1" ht="31.5" customHeight="1">
      <c r="A9" s="142" t="s">
        <v>1</v>
      </c>
      <c r="B9" s="137" t="s">
        <v>114</v>
      </c>
      <c r="C9" s="137"/>
      <c r="D9" s="8" t="s">
        <v>58</v>
      </c>
      <c r="E9" s="24">
        <v>10</v>
      </c>
      <c r="F9" s="37">
        <v>3.686</v>
      </c>
      <c r="G9" s="9">
        <v>0.722</v>
      </c>
      <c r="H9" s="87">
        <v>5.5920000000000005</v>
      </c>
      <c r="I9" s="145" t="s">
        <v>115</v>
      </c>
      <c r="J9" s="148" t="s">
        <v>147</v>
      </c>
      <c r="K9" s="84"/>
    </row>
    <row r="10" spans="1:11" s="2" customFormat="1" ht="23.25" customHeight="1" thickBot="1">
      <c r="A10" s="143"/>
      <c r="B10" s="144"/>
      <c r="C10" s="144"/>
      <c r="D10" s="10" t="s">
        <v>63</v>
      </c>
      <c r="E10" s="25">
        <v>0.56</v>
      </c>
      <c r="F10" s="36">
        <v>0.519</v>
      </c>
      <c r="G10" s="54">
        <v>0.005</v>
      </c>
      <c r="H10" s="86">
        <v>0.03600000000000004</v>
      </c>
      <c r="I10" s="146"/>
      <c r="J10" s="149"/>
      <c r="K10" s="84"/>
    </row>
    <row r="11" spans="1:11" s="4" customFormat="1" ht="15.75">
      <c r="A11" s="159" t="s">
        <v>2</v>
      </c>
      <c r="B11" s="160" t="s">
        <v>124</v>
      </c>
      <c r="C11" s="160"/>
      <c r="D11" s="6" t="s">
        <v>58</v>
      </c>
      <c r="E11" s="26">
        <v>10</v>
      </c>
      <c r="F11" s="47">
        <v>4.277</v>
      </c>
      <c r="G11" s="57">
        <v>0.184</v>
      </c>
      <c r="H11" s="85">
        <v>5.539</v>
      </c>
      <c r="I11" s="161" t="s">
        <v>118</v>
      </c>
      <c r="J11" s="162">
        <v>43416</v>
      </c>
      <c r="K11" s="84"/>
    </row>
    <row r="12" spans="1:12" s="2" customFormat="1" ht="36" customHeight="1" thickBot="1">
      <c r="A12" s="143"/>
      <c r="B12" s="144"/>
      <c r="C12" s="144"/>
      <c r="D12" s="10" t="s">
        <v>63</v>
      </c>
      <c r="E12" s="25">
        <v>0.882</v>
      </c>
      <c r="F12" s="36">
        <v>0.42</v>
      </c>
      <c r="G12" s="56">
        <v>1.425</v>
      </c>
      <c r="H12" s="86">
        <v>0.462</v>
      </c>
      <c r="I12" s="158"/>
      <c r="J12" s="149"/>
      <c r="K12" s="84"/>
      <c r="L12" s="73"/>
    </row>
    <row r="13" spans="1:11" s="3" customFormat="1" ht="31.5" customHeight="1">
      <c r="A13" s="142" t="s">
        <v>3</v>
      </c>
      <c r="B13" s="137" t="s">
        <v>73</v>
      </c>
      <c r="C13" s="137"/>
      <c r="D13" s="13" t="s">
        <v>58</v>
      </c>
      <c r="E13" s="29">
        <v>10</v>
      </c>
      <c r="F13" s="37">
        <v>4.992</v>
      </c>
      <c r="G13" s="9">
        <v>1.453</v>
      </c>
      <c r="H13" s="87">
        <v>3.5549999999999997</v>
      </c>
      <c r="I13" s="145" t="s">
        <v>129</v>
      </c>
      <c r="J13" s="148">
        <v>43345</v>
      </c>
      <c r="K13" s="84"/>
    </row>
    <row r="14" spans="1:11" s="2" customFormat="1" ht="27.75" customHeight="1" thickBot="1">
      <c r="A14" s="143"/>
      <c r="B14" s="144"/>
      <c r="C14" s="144"/>
      <c r="D14" s="10" t="s">
        <v>63</v>
      </c>
      <c r="E14" s="25">
        <v>1.4</v>
      </c>
      <c r="F14" s="36">
        <v>0.145</v>
      </c>
      <c r="G14" s="54">
        <v>0</v>
      </c>
      <c r="H14" s="86">
        <v>1.255</v>
      </c>
      <c r="I14" s="146"/>
      <c r="J14" s="149"/>
      <c r="K14" s="84"/>
    </row>
    <row r="15" spans="1:11" s="3" customFormat="1" ht="15.75">
      <c r="A15" s="159" t="s">
        <v>4</v>
      </c>
      <c r="B15" s="164" t="s">
        <v>74</v>
      </c>
      <c r="C15" s="160"/>
      <c r="D15" s="12" t="s">
        <v>58</v>
      </c>
      <c r="E15" s="28">
        <v>10</v>
      </c>
      <c r="F15" s="47">
        <v>4.994</v>
      </c>
      <c r="G15" s="57">
        <v>2.398</v>
      </c>
      <c r="H15" s="85">
        <v>2.608</v>
      </c>
      <c r="I15" s="161" t="s">
        <v>30</v>
      </c>
      <c r="J15" s="162">
        <v>43465</v>
      </c>
      <c r="K15" s="84"/>
    </row>
    <row r="16" spans="1:11" s="2" customFormat="1" ht="36" customHeight="1" thickBot="1">
      <c r="A16" s="143"/>
      <c r="B16" s="144"/>
      <c r="C16" s="144"/>
      <c r="D16" s="10" t="s">
        <v>63</v>
      </c>
      <c r="E16" s="25">
        <v>1.4</v>
      </c>
      <c r="F16" s="36">
        <v>0.287</v>
      </c>
      <c r="G16" s="54">
        <v>0</v>
      </c>
      <c r="H16" s="86">
        <v>1.113</v>
      </c>
      <c r="I16" s="158"/>
      <c r="J16" s="149"/>
      <c r="K16" s="84"/>
    </row>
    <row r="17" spans="1:13" s="3" customFormat="1" ht="30.75" customHeight="1">
      <c r="A17" s="142" t="s">
        <v>5</v>
      </c>
      <c r="B17" s="137" t="s">
        <v>75</v>
      </c>
      <c r="C17" s="137"/>
      <c r="D17" s="13" t="s">
        <v>58</v>
      </c>
      <c r="E17" s="29">
        <v>10</v>
      </c>
      <c r="F17" s="37">
        <v>5.333</v>
      </c>
      <c r="G17" s="55">
        <v>0</v>
      </c>
      <c r="H17" s="87">
        <v>4.667</v>
      </c>
      <c r="I17" s="167" t="s">
        <v>31</v>
      </c>
      <c r="J17" s="148">
        <v>43144</v>
      </c>
      <c r="K17" s="84"/>
      <c r="L17" s="170"/>
      <c r="M17" s="170"/>
    </row>
    <row r="18" spans="1:13" s="2" customFormat="1" ht="29.25" customHeight="1" thickBot="1">
      <c r="A18" s="165"/>
      <c r="B18" s="166"/>
      <c r="C18" s="166"/>
      <c r="D18" s="11" t="s">
        <v>63</v>
      </c>
      <c r="E18" s="27">
        <v>0.882</v>
      </c>
      <c r="F18" s="49">
        <v>0.21</v>
      </c>
      <c r="G18" s="50">
        <v>0</v>
      </c>
      <c r="H18" s="88">
        <v>0.672</v>
      </c>
      <c r="I18" s="168"/>
      <c r="J18" s="169"/>
      <c r="K18" s="84"/>
      <c r="L18" s="170"/>
      <c r="M18" s="170"/>
    </row>
    <row r="19" spans="1:12" s="3" customFormat="1" ht="15.75">
      <c r="A19" s="142" t="s">
        <v>6</v>
      </c>
      <c r="B19" s="137" t="s">
        <v>76</v>
      </c>
      <c r="C19" s="137"/>
      <c r="D19" s="13" t="s">
        <v>58</v>
      </c>
      <c r="E19" s="29">
        <v>10</v>
      </c>
      <c r="F19" s="37">
        <v>1.352</v>
      </c>
      <c r="G19" s="55">
        <v>1.578</v>
      </c>
      <c r="H19" s="87">
        <v>7.069999999999999</v>
      </c>
      <c r="I19" s="167" t="s">
        <v>32</v>
      </c>
      <c r="J19" s="148">
        <v>43256</v>
      </c>
      <c r="K19" s="84"/>
      <c r="L19" s="21"/>
    </row>
    <row r="20" spans="1:11" s="2" customFormat="1" ht="16.5" thickBot="1">
      <c r="A20" s="143"/>
      <c r="B20" s="144"/>
      <c r="C20" s="144"/>
      <c r="D20" s="10" t="s">
        <v>63</v>
      </c>
      <c r="E20" s="25">
        <v>1.4</v>
      </c>
      <c r="F20" s="36">
        <v>0.076</v>
      </c>
      <c r="G20" s="54">
        <v>0</v>
      </c>
      <c r="H20" s="86">
        <v>1.3239999999999998</v>
      </c>
      <c r="I20" s="158"/>
      <c r="J20" s="149"/>
      <c r="K20" s="84"/>
    </row>
    <row r="21" spans="1:12" s="3" customFormat="1" ht="15.75">
      <c r="A21" s="142" t="s">
        <v>7</v>
      </c>
      <c r="B21" s="157" t="s">
        <v>77</v>
      </c>
      <c r="C21" s="157"/>
      <c r="D21" s="13" t="s">
        <v>58</v>
      </c>
      <c r="E21" s="30">
        <v>10</v>
      </c>
      <c r="F21" s="37">
        <v>4.13</v>
      </c>
      <c r="G21" s="55">
        <v>2.484</v>
      </c>
      <c r="H21" s="87">
        <v>3.386</v>
      </c>
      <c r="I21" s="167" t="s">
        <v>33</v>
      </c>
      <c r="J21" s="148">
        <v>43161</v>
      </c>
      <c r="K21" s="84"/>
      <c r="L21" s="21"/>
    </row>
    <row r="22" spans="1:14" s="2" customFormat="1" ht="35.25" customHeight="1" thickBot="1">
      <c r="A22" s="143"/>
      <c r="B22" s="163"/>
      <c r="C22" s="163"/>
      <c r="D22" s="10" t="s">
        <v>63</v>
      </c>
      <c r="E22" s="25">
        <v>1.4</v>
      </c>
      <c r="F22" s="36">
        <v>0.52</v>
      </c>
      <c r="G22" s="56">
        <v>0.015</v>
      </c>
      <c r="H22" s="86">
        <v>0.8649999999999999</v>
      </c>
      <c r="I22" s="158"/>
      <c r="J22" s="149"/>
      <c r="K22" s="84"/>
      <c r="L22" s="71"/>
      <c r="M22" s="71"/>
      <c r="N22" s="71"/>
    </row>
    <row r="23" spans="1:16" s="3" customFormat="1" ht="24" customHeight="1">
      <c r="A23" s="142" t="s">
        <v>8</v>
      </c>
      <c r="B23" s="137" t="s">
        <v>78</v>
      </c>
      <c r="C23" s="137"/>
      <c r="D23" s="13" t="s">
        <v>58</v>
      </c>
      <c r="E23" s="30">
        <v>10</v>
      </c>
      <c r="F23" s="37">
        <v>5.056</v>
      </c>
      <c r="G23" s="55">
        <v>0.677</v>
      </c>
      <c r="H23" s="87">
        <v>4.2669999999999995</v>
      </c>
      <c r="I23" s="167" t="s">
        <v>34</v>
      </c>
      <c r="J23" s="148">
        <v>43152</v>
      </c>
      <c r="K23" s="84"/>
      <c r="L23" s="72"/>
      <c r="M23" s="72"/>
      <c r="N23" s="72"/>
      <c r="O23" s="52"/>
      <c r="P23" s="52"/>
    </row>
    <row r="24" spans="1:16" s="2" customFormat="1" ht="23.25" customHeight="1" thickBot="1">
      <c r="A24" s="143"/>
      <c r="B24" s="144"/>
      <c r="C24" s="144"/>
      <c r="D24" s="10" t="s">
        <v>63</v>
      </c>
      <c r="E24" s="25">
        <v>1.4</v>
      </c>
      <c r="F24" s="36">
        <v>0.322</v>
      </c>
      <c r="G24" s="56">
        <v>0</v>
      </c>
      <c r="H24" s="86">
        <v>1.0779999999999998</v>
      </c>
      <c r="I24" s="158"/>
      <c r="J24" s="149"/>
      <c r="K24" s="84"/>
      <c r="L24" s="71"/>
      <c r="M24" s="71"/>
      <c r="N24" s="71"/>
      <c r="O24" s="53"/>
      <c r="P24" s="53"/>
    </row>
    <row r="25" spans="1:14" s="3" customFormat="1" ht="15.75">
      <c r="A25" s="142" t="s">
        <v>9</v>
      </c>
      <c r="B25" s="137" t="s">
        <v>79</v>
      </c>
      <c r="C25" s="137"/>
      <c r="D25" s="13" t="s">
        <v>58</v>
      </c>
      <c r="E25" s="30">
        <v>10</v>
      </c>
      <c r="F25" s="37">
        <v>2.952</v>
      </c>
      <c r="G25" s="55">
        <v>2.203</v>
      </c>
      <c r="H25" s="87">
        <v>4.845000000000001</v>
      </c>
      <c r="I25" s="167" t="s">
        <v>35</v>
      </c>
      <c r="J25" s="162">
        <v>43465</v>
      </c>
      <c r="K25" s="84"/>
      <c r="L25" s="72"/>
      <c r="M25" s="72"/>
      <c r="N25" s="72"/>
    </row>
    <row r="26" spans="1:14" s="2" customFormat="1" ht="40.5" customHeight="1" thickBot="1">
      <c r="A26" s="143"/>
      <c r="B26" s="144"/>
      <c r="C26" s="144"/>
      <c r="D26" s="10" t="s">
        <v>63</v>
      </c>
      <c r="E26" s="25">
        <v>0.882</v>
      </c>
      <c r="F26" s="36">
        <v>0.04</v>
      </c>
      <c r="G26" s="54">
        <v>0</v>
      </c>
      <c r="H26" s="86">
        <v>0.842</v>
      </c>
      <c r="I26" s="158"/>
      <c r="J26" s="169"/>
      <c r="K26" s="84"/>
      <c r="L26" s="71"/>
      <c r="M26" s="71"/>
      <c r="N26" s="71"/>
    </row>
    <row r="27" spans="1:11" s="3" customFormat="1" ht="15.75">
      <c r="A27" s="142" t="s">
        <v>10</v>
      </c>
      <c r="B27" s="137" t="s">
        <v>80</v>
      </c>
      <c r="C27" s="137"/>
      <c r="D27" s="13" t="s">
        <v>58</v>
      </c>
      <c r="E27" s="30">
        <v>10</v>
      </c>
      <c r="F27" s="37">
        <v>2.102</v>
      </c>
      <c r="G27" s="55">
        <v>0.243</v>
      </c>
      <c r="H27" s="87">
        <v>7.654999999999999</v>
      </c>
      <c r="I27" s="145" t="s">
        <v>36</v>
      </c>
      <c r="J27" s="148">
        <v>43121</v>
      </c>
      <c r="K27" s="84"/>
    </row>
    <row r="28" spans="1:11" s="2" customFormat="1" ht="31.5" customHeight="1" thickBot="1">
      <c r="A28" s="143"/>
      <c r="B28" s="144"/>
      <c r="C28" s="144"/>
      <c r="D28" s="10" t="s">
        <v>63</v>
      </c>
      <c r="E28" s="25">
        <v>0.882</v>
      </c>
      <c r="F28" s="36">
        <v>0.219</v>
      </c>
      <c r="G28" s="54">
        <v>0</v>
      </c>
      <c r="H28" s="86">
        <v>0.663</v>
      </c>
      <c r="I28" s="146"/>
      <c r="J28" s="149"/>
      <c r="K28" s="84"/>
    </row>
    <row r="29" spans="1:11" s="3" customFormat="1" ht="15.75">
      <c r="A29" s="142" t="s">
        <v>11</v>
      </c>
      <c r="B29" s="137" t="s">
        <v>142</v>
      </c>
      <c r="C29" s="137"/>
      <c r="D29" s="13" t="s">
        <v>58</v>
      </c>
      <c r="E29" s="30">
        <v>10</v>
      </c>
      <c r="F29" s="37">
        <v>4.453</v>
      </c>
      <c r="G29" s="55">
        <v>0.726</v>
      </c>
      <c r="H29" s="87">
        <v>4.821</v>
      </c>
      <c r="I29" s="167" t="s">
        <v>37</v>
      </c>
      <c r="J29" s="148">
        <v>43465</v>
      </c>
      <c r="K29" s="84"/>
    </row>
    <row r="30" spans="1:11" s="2" customFormat="1" ht="16.5" thickBot="1">
      <c r="A30" s="143"/>
      <c r="B30" s="144"/>
      <c r="C30" s="144"/>
      <c r="D30" s="10" t="s">
        <v>63</v>
      </c>
      <c r="E30" s="25">
        <v>0.882</v>
      </c>
      <c r="F30" s="36">
        <v>0.415</v>
      </c>
      <c r="G30" s="54">
        <v>0</v>
      </c>
      <c r="H30" s="86">
        <v>0.467</v>
      </c>
      <c r="I30" s="158"/>
      <c r="J30" s="149"/>
      <c r="K30" s="84"/>
    </row>
    <row r="31" spans="1:11" s="3" customFormat="1" ht="15.75">
      <c r="A31" s="159" t="s">
        <v>12</v>
      </c>
      <c r="B31" s="160" t="s">
        <v>81</v>
      </c>
      <c r="C31" s="160"/>
      <c r="D31" s="12" t="s">
        <v>58</v>
      </c>
      <c r="E31" s="31">
        <v>10</v>
      </c>
      <c r="F31" s="47">
        <v>6.622</v>
      </c>
      <c r="G31" s="57">
        <v>2.292</v>
      </c>
      <c r="H31" s="85">
        <v>1.0860000000000003</v>
      </c>
      <c r="I31" s="161" t="s">
        <v>38</v>
      </c>
      <c r="J31" s="162">
        <v>43135</v>
      </c>
      <c r="K31" s="84"/>
    </row>
    <row r="32" spans="1:11" s="2" customFormat="1" ht="16.5" thickBot="1">
      <c r="A32" s="143"/>
      <c r="B32" s="144"/>
      <c r="C32" s="144"/>
      <c r="D32" s="10" t="s">
        <v>63</v>
      </c>
      <c r="E32" s="25">
        <v>0.882</v>
      </c>
      <c r="F32" s="36">
        <v>0.454</v>
      </c>
      <c r="G32" s="54">
        <v>0</v>
      </c>
      <c r="H32" s="86">
        <v>0.428</v>
      </c>
      <c r="I32" s="158"/>
      <c r="J32" s="149"/>
      <c r="K32" s="84"/>
    </row>
    <row r="33" spans="1:11" s="3" customFormat="1" ht="31.5" customHeight="1">
      <c r="A33" s="142" t="s">
        <v>13</v>
      </c>
      <c r="B33" s="137" t="s">
        <v>82</v>
      </c>
      <c r="C33" s="137"/>
      <c r="D33" s="13" t="s">
        <v>58</v>
      </c>
      <c r="E33" s="30">
        <v>10</v>
      </c>
      <c r="F33" s="37">
        <v>4.522</v>
      </c>
      <c r="G33" s="9">
        <v>3.022</v>
      </c>
      <c r="H33" s="87">
        <v>2.456</v>
      </c>
      <c r="I33" s="167" t="s">
        <v>116</v>
      </c>
      <c r="J33" s="162">
        <v>43357</v>
      </c>
      <c r="K33" s="84"/>
    </row>
    <row r="34" spans="1:11" s="2" customFormat="1" ht="34.5" customHeight="1" thickBot="1">
      <c r="A34" s="143"/>
      <c r="B34" s="144"/>
      <c r="C34" s="144"/>
      <c r="D34" s="10" t="s">
        <v>63</v>
      </c>
      <c r="E34" s="25">
        <v>1.4</v>
      </c>
      <c r="F34" s="36">
        <v>0.344</v>
      </c>
      <c r="G34" s="54">
        <v>0</v>
      </c>
      <c r="H34" s="86">
        <v>1.056</v>
      </c>
      <c r="I34" s="158"/>
      <c r="J34" s="169"/>
      <c r="K34" s="84"/>
    </row>
    <row r="35" spans="1:11" s="3" customFormat="1" ht="30.75" customHeight="1">
      <c r="A35" s="142" t="s">
        <v>14</v>
      </c>
      <c r="B35" s="137" t="s">
        <v>83</v>
      </c>
      <c r="C35" s="137"/>
      <c r="D35" s="13" t="s">
        <v>58</v>
      </c>
      <c r="E35" s="30">
        <v>10</v>
      </c>
      <c r="F35" s="37">
        <v>4.526</v>
      </c>
      <c r="G35" s="55">
        <v>0.011</v>
      </c>
      <c r="H35" s="87">
        <v>5.463</v>
      </c>
      <c r="I35" s="145" t="s">
        <v>39</v>
      </c>
      <c r="J35" s="148">
        <v>43465</v>
      </c>
      <c r="K35" s="84"/>
    </row>
    <row r="36" spans="1:11" s="2" customFormat="1" ht="30" customHeight="1" thickBot="1">
      <c r="A36" s="143"/>
      <c r="B36" s="144"/>
      <c r="C36" s="144"/>
      <c r="D36" s="10" t="s">
        <v>63</v>
      </c>
      <c r="E36" s="25">
        <v>0.882</v>
      </c>
      <c r="F36" s="36">
        <v>0.52</v>
      </c>
      <c r="G36" s="54">
        <v>0.015</v>
      </c>
      <c r="H36" s="86">
        <v>0.347</v>
      </c>
      <c r="I36" s="146"/>
      <c r="J36" s="149"/>
      <c r="K36" s="84"/>
    </row>
    <row r="37" spans="1:11" s="3" customFormat="1" ht="15.75">
      <c r="A37" s="142" t="s">
        <v>15</v>
      </c>
      <c r="B37" s="137" t="s">
        <v>84</v>
      </c>
      <c r="C37" s="137"/>
      <c r="D37" s="13" t="s">
        <v>58</v>
      </c>
      <c r="E37" s="30">
        <v>10</v>
      </c>
      <c r="F37" s="37">
        <v>3.585</v>
      </c>
      <c r="G37" s="55">
        <v>1.156</v>
      </c>
      <c r="H37" s="87">
        <v>5.259</v>
      </c>
      <c r="I37" s="145" t="s">
        <v>117</v>
      </c>
      <c r="J37" s="148">
        <v>43444</v>
      </c>
      <c r="K37" s="84"/>
    </row>
    <row r="38" spans="1:11" s="2" customFormat="1" ht="47.25" customHeight="1" thickBot="1">
      <c r="A38" s="143"/>
      <c r="B38" s="144"/>
      <c r="C38" s="144"/>
      <c r="D38" s="10" t="s">
        <v>63</v>
      </c>
      <c r="E38" s="25">
        <v>1.764</v>
      </c>
      <c r="F38" s="36">
        <v>0.328</v>
      </c>
      <c r="G38" s="54">
        <v>0.035</v>
      </c>
      <c r="H38" s="86">
        <v>1.401</v>
      </c>
      <c r="I38" s="146"/>
      <c r="J38" s="149"/>
      <c r="K38" s="84"/>
    </row>
    <row r="39" spans="1:11" s="3" customFormat="1" ht="15.75">
      <c r="A39" s="159" t="s">
        <v>16</v>
      </c>
      <c r="B39" s="160" t="s">
        <v>85</v>
      </c>
      <c r="C39" s="160"/>
      <c r="D39" s="12" t="s">
        <v>58</v>
      </c>
      <c r="E39" s="31">
        <v>10</v>
      </c>
      <c r="F39" s="47">
        <v>2.452</v>
      </c>
      <c r="G39" s="57">
        <v>2.007</v>
      </c>
      <c r="H39" s="85">
        <v>5.541</v>
      </c>
      <c r="I39" s="171" t="s">
        <v>119</v>
      </c>
      <c r="J39" s="162">
        <v>43462</v>
      </c>
      <c r="K39" s="84"/>
    </row>
    <row r="40" spans="1:11" s="2" customFormat="1" ht="55.5" customHeight="1" thickBot="1">
      <c r="A40" s="143"/>
      <c r="B40" s="144"/>
      <c r="C40" s="144"/>
      <c r="D40" s="10" t="s">
        <v>63</v>
      </c>
      <c r="E40" s="25">
        <v>0.882</v>
      </c>
      <c r="F40" s="36">
        <v>0.121</v>
      </c>
      <c r="G40" s="54">
        <v>0</v>
      </c>
      <c r="H40" s="86">
        <v>0.761</v>
      </c>
      <c r="I40" s="146"/>
      <c r="J40" s="149"/>
      <c r="K40" s="84"/>
    </row>
    <row r="41" spans="1:11" s="3" customFormat="1" ht="24" customHeight="1">
      <c r="A41" s="142" t="s">
        <v>17</v>
      </c>
      <c r="B41" s="157" t="s">
        <v>86</v>
      </c>
      <c r="C41" s="157"/>
      <c r="D41" s="13" t="s">
        <v>58</v>
      </c>
      <c r="E41" s="30">
        <v>10</v>
      </c>
      <c r="F41" s="37">
        <v>3.109</v>
      </c>
      <c r="G41" s="55">
        <v>0.571</v>
      </c>
      <c r="H41" s="87">
        <v>6.32</v>
      </c>
      <c r="I41" s="145" t="s">
        <v>120</v>
      </c>
      <c r="J41" s="148">
        <v>43126</v>
      </c>
      <c r="K41" s="84"/>
    </row>
    <row r="42" spans="1:11" s="2" customFormat="1" ht="40.5" customHeight="1" thickBot="1">
      <c r="A42" s="143"/>
      <c r="B42" s="163"/>
      <c r="C42" s="163"/>
      <c r="D42" s="10" t="s">
        <v>63</v>
      </c>
      <c r="E42" s="25">
        <v>0.882</v>
      </c>
      <c r="F42" s="36">
        <v>0.001</v>
      </c>
      <c r="G42" s="54">
        <v>0</v>
      </c>
      <c r="H42" s="86">
        <v>0.881</v>
      </c>
      <c r="I42" s="146"/>
      <c r="J42" s="149"/>
      <c r="K42" s="84"/>
    </row>
    <row r="43" spans="1:11" s="3" customFormat="1" ht="20.25" customHeight="1">
      <c r="A43" s="142" t="s">
        <v>19</v>
      </c>
      <c r="B43" s="137" t="s">
        <v>87</v>
      </c>
      <c r="C43" s="137"/>
      <c r="D43" s="13" t="s">
        <v>58</v>
      </c>
      <c r="E43" s="30">
        <v>10</v>
      </c>
      <c r="F43" s="37">
        <v>3.539</v>
      </c>
      <c r="G43" s="55">
        <v>0.24100000000000005</v>
      </c>
      <c r="H43" s="87">
        <v>6.220000000000001</v>
      </c>
      <c r="I43" s="145" t="s">
        <v>40</v>
      </c>
      <c r="J43" s="148">
        <v>43465</v>
      </c>
      <c r="K43" s="84"/>
    </row>
    <row r="44" spans="1:11" s="2" customFormat="1" ht="30" customHeight="1" thickBot="1">
      <c r="A44" s="143"/>
      <c r="B44" s="144"/>
      <c r="C44" s="144"/>
      <c r="D44" s="10" t="s">
        <v>63</v>
      </c>
      <c r="E44" s="25">
        <v>1.4</v>
      </c>
      <c r="F44" s="36">
        <v>0.008</v>
      </c>
      <c r="G44" s="54">
        <v>0.068</v>
      </c>
      <c r="H44" s="86">
        <v>1.3239999999999998</v>
      </c>
      <c r="I44" s="146"/>
      <c r="J44" s="149"/>
      <c r="K44" s="84"/>
    </row>
    <row r="45" spans="1:13" s="4" customFormat="1" ht="24.75" customHeight="1">
      <c r="A45" s="172" t="s">
        <v>18</v>
      </c>
      <c r="B45" s="157" t="s">
        <v>88</v>
      </c>
      <c r="C45" s="157"/>
      <c r="D45" s="8" t="s">
        <v>58</v>
      </c>
      <c r="E45" s="37">
        <v>10</v>
      </c>
      <c r="F45" s="37">
        <v>2.247</v>
      </c>
      <c r="G45" s="80">
        <v>0</v>
      </c>
      <c r="H45" s="87">
        <v>6.993</v>
      </c>
      <c r="I45" s="145" t="s">
        <v>121</v>
      </c>
      <c r="J45" s="148">
        <v>43418</v>
      </c>
      <c r="K45" s="84"/>
      <c r="L45" s="174"/>
      <c r="M45" s="174"/>
    </row>
    <row r="46" spans="1:13" s="45" customFormat="1" ht="22.5" customHeight="1" thickBot="1">
      <c r="A46" s="173"/>
      <c r="B46" s="163"/>
      <c r="C46" s="163"/>
      <c r="D46" s="17" t="s">
        <v>63</v>
      </c>
      <c r="E46" s="36">
        <v>0.882</v>
      </c>
      <c r="F46" s="36">
        <v>0.12</v>
      </c>
      <c r="G46" s="54">
        <v>0</v>
      </c>
      <c r="H46" s="86">
        <v>0.762</v>
      </c>
      <c r="I46" s="146"/>
      <c r="J46" s="149"/>
      <c r="K46" s="84"/>
      <c r="L46" s="174"/>
      <c r="M46" s="174"/>
    </row>
    <row r="47" spans="1:11" s="3" customFormat="1" ht="15.75" customHeight="1">
      <c r="A47" s="159" t="s">
        <v>20</v>
      </c>
      <c r="B47" s="160" t="s">
        <v>89</v>
      </c>
      <c r="C47" s="160"/>
      <c r="D47" s="12" t="s">
        <v>58</v>
      </c>
      <c r="E47" s="31">
        <v>10</v>
      </c>
      <c r="F47" s="47">
        <v>2.969</v>
      </c>
      <c r="G47" s="7">
        <v>1.331</v>
      </c>
      <c r="H47" s="85">
        <v>5.700000000000001</v>
      </c>
      <c r="I47" s="171" t="s">
        <v>68</v>
      </c>
      <c r="J47" s="162">
        <v>43123</v>
      </c>
      <c r="K47" s="84"/>
    </row>
    <row r="48" spans="1:11" s="2" customFormat="1" ht="38.25" customHeight="1" thickBot="1">
      <c r="A48" s="143"/>
      <c r="B48" s="144"/>
      <c r="C48" s="144"/>
      <c r="D48" s="10" t="s">
        <v>63</v>
      </c>
      <c r="E48" s="25">
        <v>1.4</v>
      </c>
      <c r="F48" s="36">
        <v>0.127</v>
      </c>
      <c r="G48" s="54">
        <v>0</v>
      </c>
      <c r="H48" s="86">
        <v>1.273</v>
      </c>
      <c r="I48" s="146"/>
      <c r="J48" s="149"/>
      <c r="K48" s="84"/>
    </row>
    <row r="49" spans="1:11" s="3" customFormat="1" ht="15.75">
      <c r="A49" s="172" t="s">
        <v>21</v>
      </c>
      <c r="B49" s="137" t="s">
        <v>90</v>
      </c>
      <c r="C49" s="137"/>
      <c r="D49" s="13" t="s">
        <v>58</v>
      </c>
      <c r="E49" s="30">
        <v>10</v>
      </c>
      <c r="F49" s="37">
        <v>0.912</v>
      </c>
      <c r="G49" s="55">
        <v>0.198</v>
      </c>
      <c r="H49" s="87">
        <v>8.889999999999999</v>
      </c>
      <c r="I49" s="145" t="s">
        <v>57</v>
      </c>
      <c r="J49" s="162">
        <v>43464</v>
      </c>
      <c r="K49" s="84"/>
    </row>
    <row r="50" spans="1:11" s="2" customFormat="1" ht="31.5" customHeight="1" thickBot="1">
      <c r="A50" s="143"/>
      <c r="B50" s="144"/>
      <c r="C50" s="144"/>
      <c r="D50" s="10" t="s">
        <v>63</v>
      </c>
      <c r="E50" s="25">
        <v>1.4</v>
      </c>
      <c r="F50" s="36">
        <v>0.147</v>
      </c>
      <c r="G50" s="54">
        <v>0.245</v>
      </c>
      <c r="H50" s="86">
        <v>1.008</v>
      </c>
      <c r="I50" s="146"/>
      <c r="J50" s="169"/>
      <c r="K50" s="84"/>
    </row>
    <row r="51" spans="1:11" s="3" customFormat="1" ht="15.75" customHeight="1">
      <c r="A51" s="172" t="s">
        <v>22</v>
      </c>
      <c r="B51" s="137" t="s">
        <v>91</v>
      </c>
      <c r="C51" s="137"/>
      <c r="D51" s="13" t="s">
        <v>58</v>
      </c>
      <c r="E51" s="30">
        <v>10</v>
      </c>
      <c r="F51" s="37">
        <v>2.877</v>
      </c>
      <c r="G51" s="55">
        <v>0.992</v>
      </c>
      <c r="H51" s="87">
        <v>6.131</v>
      </c>
      <c r="I51" s="145" t="s">
        <v>128</v>
      </c>
      <c r="J51" s="148">
        <v>43465</v>
      </c>
      <c r="K51" s="84"/>
    </row>
    <row r="52" spans="1:13" s="2" customFormat="1" ht="27" customHeight="1" thickBot="1">
      <c r="A52" s="143"/>
      <c r="B52" s="144"/>
      <c r="C52" s="144"/>
      <c r="D52" s="10" t="s">
        <v>59</v>
      </c>
      <c r="E52" s="25">
        <v>1.4</v>
      </c>
      <c r="F52" s="36">
        <v>0.352</v>
      </c>
      <c r="G52" s="54">
        <v>1.264</v>
      </c>
      <c r="H52" s="86">
        <v>1.048</v>
      </c>
      <c r="I52" s="146"/>
      <c r="J52" s="149"/>
      <c r="K52" s="84"/>
      <c r="L52" s="175"/>
      <c r="M52" s="175"/>
    </row>
    <row r="53" spans="1:13" ht="30.75" customHeight="1">
      <c r="A53" s="176" t="s">
        <v>23</v>
      </c>
      <c r="B53" s="178" t="s">
        <v>113</v>
      </c>
      <c r="C53" s="179"/>
      <c r="D53" s="12" t="s">
        <v>58</v>
      </c>
      <c r="E53" s="31">
        <v>10</v>
      </c>
      <c r="F53" s="47">
        <v>1.781</v>
      </c>
      <c r="G53" s="7">
        <v>0</v>
      </c>
      <c r="H53" s="85">
        <v>8.349</v>
      </c>
      <c r="I53" s="171" t="s">
        <v>141</v>
      </c>
      <c r="J53" s="182">
        <v>43465</v>
      </c>
      <c r="K53" s="84"/>
      <c r="L53" s="184"/>
      <c r="M53" s="184"/>
    </row>
    <row r="54" spans="1:13" s="2" customFormat="1" ht="18.75" customHeight="1" thickBot="1">
      <c r="A54" s="177"/>
      <c r="B54" s="180"/>
      <c r="C54" s="181"/>
      <c r="D54" s="10" t="s">
        <v>63</v>
      </c>
      <c r="E54" s="25">
        <v>1.4</v>
      </c>
      <c r="F54" s="36">
        <v>0.24</v>
      </c>
      <c r="G54" s="54">
        <v>0</v>
      </c>
      <c r="H54" s="86">
        <v>1.16</v>
      </c>
      <c r="I54" s="146"/>
      <c r="J54" s="183"/>
      <c r="K54" s="84"/>
      <c r="L54" s="184"/>
      <c r="M54" s="184"/>
    </row>
    <row r="55" spans="1:11" s="3" customFormat="1" ht="15.75">
      <c r="A55" s="172" t="s">
        <v>24</v>
      </c>
      <c r="B55" s="137" t="s">
        <v>92</v>
      </c>
      <c r="C55" s="137"/>
      <c r="D55" s="13" t="s">
        <v>60</v>
      </c>
      <c r="E55" s="30">
        <v>6</v>
      </c>
      <c r="F55" s="37">
        <v>2.121</v>
      </c>
      <c r="G55" s="55">
        <v>0.44</v>
      </c>
      <c r="H55" s="87">
        <v>3.439</v>
      </c>
      <c r="I55" s="145" t="s">
        <v>41</v>
      </c>
      <c r="J55" s="148">
        <v>43306</v>
      </c>
      <c r="K55" s="84"/>
    </row>
    <row r="56" spans="1:11" s="2" customFormat="1" ht="25.5" customHeight="1" thickBot="1">
      <c r="A56" s="143"/>
      <c r="B56" s="144"/>
      <c r="C56" s="144"/>
      <c r="D56" s="10" t="s">
        <v>63</v>
      </c>
      <c r="E56" s="25">
        <v>0.56</v>
      </c>
      <c r="F56" s="36">
        <v>0.008</v>
      </c>
      <c r="G56" s="54">
        <v>0.017</v>
      </c>
      <c r="H56" s="86">
        <v>0.535</v>
      </c>
      <c r="I56" s="146"/>
      <c r="J56" s="149"/>
      <c r="K56" s="84"/>
    </row>
    <row r="57" spans="1:11" s="3" customFormat="1" ht="15.75">
      <c r="A57" s="185" t="s">
        <v>25</v>
      </c>
      <c r="B57" s="137" t="s">
        <v>93</v>
      </c>
      <c r="C57" s="137"/>
      <c r="D57" s="13" t="s">
        <v>61</v>
      </c>
      <c r="E57" s="30">
        <v>6</v>
      </c>
      <c r="F57" s="37">
        <v>2.425</v>
      </c>
      <c r="G57" s="55">
        <v>0</v>
      </c>
      <c r="H57" s="87">
        <v>3.437</v>
      </c>
      <c r="I57" s="145" t="s">
        <v>42</v>
      </c>
      <c r="J57" s="148">
        <v>43159</v>
      </c>
      <c r="K57" s="84"/>
    </row>
    <row r="58" spans="1:11" s="2" customFormat="1" ht="39" customHeight="1" thickBot="1">
      <c r="A58" s="177"/>
      <c r="B58" s="144"/>
      <c r="C58" s="144"/>
      <c r="D58" s="10" t="s">
        <v>63</v>
      </c>
      <c r="E58" s="25">
        <v>0.882</v>
      </c>
      <c r="F58" s="36">
        <v>0.237</v>
      </c>
      <c r="G58" s="54">
        <v>0.014</v>
      </c>
      <c r="H58" s="86">
        <v>0.631</v>
      </c>
      <c r="I58" s="146"/>
      <c r="J58" s="149"/>
      <c r="K58" s="84"/>
    </row>
    <row r="59" spans="1:11" s="3" customFormat="1" ht="24.75" customHeight="1">
      <c r="A59" s="186" t="s">
        <v>26</v>
      </c>
      <c r="B59" s="188" t="s">
        <v>133</v>
      </c>
      <c r="C59" s="189"/>
      <c r="D59" s="12" t="s">
        <v>60</v>
      </c>
      <c r="E59" s="31">
        <v>6</v>
      </c>
      <c r="F59" s="47">
        <v>1.966</v>
      </c>
      <c r="G59" s="57">
        <v>0.071</v>
      </c>
      <c r="H59" s="85">
        <v>3.9629999999999996</v>
      </c>
      <c r="I59" s="171" t="s">
        <v>43</v>
      </c>
      <c r="J59" s="182">
        <v>43438</v>
      </c>
      <c r="K59" s="84"/>
    </row>
    <row r="60" spans="1:11" s="2" customFormat="1" ht="23.25" customHeight="1" thickBot="1">
      <c r="A60" s="187"/>
      <c r="B60" s="190"/>
      <c r="C60" s="191"/>
      <c r="D60" s="51" t="s">
        <v>63</v>
      </c>
      <c r="E60" s="25">
        <v>0.882</v>
      </c>
      <c r="F60" s="36">
        <v>0.294</v>
      </c>
      <c r="G60" s="54">
        <v>0.04</v>
      </c>
      <c r="H60" s="86">
        <v>0.548</v>
      </c>
      <c r="I60" s="146"/>
      <c r="J60" s="183"/>
      <c r="K60" s="84"/>
    </row>
    <row r="61" spans="1:11" s="3" customFormat="1" ht="15.75">
      <c r="A61" s="192" t="s">
        <v>27</v>
      </c>
      <c r="B61" s="157" t="s">
        <v>94</v>
      </c>
      <c r="C61" s="137"/>
      <c r="D61" s="13" t="s">
        <v>58</v>
      </c>
      <c r="E61" s="30">
        <v>10</v>
      </c>
      <c r="F61" s="37">
        <v>3.123</v>
      </c>
      <c r="G61" s="55">
        <v>0.849</v>
      </c>
      <c r="H61" s="87">
        <v>6.028</v>
      </c>
      <c r="I61" s="167" t="s">
        <v>143</v>
      </c>
      <c r="J61" s="148">
        <v>43122</v>
      </c>
      <c r="K61" s="84"/>
    </row>
    <row r="62" spans="1:11" s="2" customFormat="1" ht="21.75" customHeight="1" thickBot="1">
      <c r="A62" s="187"/>
      <c r="B62" s="144"/>
      <c r="C62" s="144"/>
      <c r="D62" s="10" t="s">
        <v>63</v>
      </c>
      <c r="E62" s="25">
        <v>0.882</v>
      </c>
      <c r="F62" s="36">
        <v>0.115</v>
      </c>
      <c r="G62" s="54">
        <v>0.03</v>
      </c>
      <c r="H62" s="86">
        <v>0.737</v>
      </c>
      <c r="I62" s="158"/>
      <c r="J62" s="149"/>
      <c r="K62" s="84"/>
    </row>
    <row r="63" spans="1:11" ht="21.75" customHeight="1">
      <c r="A63" s="186" t="s">
        <v>28</v>
      </c>
      <c r="B63" s="178" t="s">
        <v>131</v>
      </c>
      <c r="C63" s="179"/>
      <c r="D63" s="12" t="s">
        <v>61</v>
      </c>
      <c r="E63" s="31">
        <v>6</v>
      </c>
      <c r="F63" s="47">
        <v>1.305</v>
      </c>
      <c r="G63" s="57">
        <v>0</v>
      </c>
      <c r="H63" s="85">
        <v>4.695</v>
      </c>
      <c r="I63" s="171" t="s">
        <v>134</v>
      </c>
      <c r="J63" s="182">
        <v>43122</v>
      </c>
      <c r="K63" s="84"/>
    </row>
    <row r="64" spans="1:11" s="2" customFormat="1" ht="21.75" customHeight="1" thickBot="1">
      <c r="A64" s="187"/>
      <c r="B64" s="180"/>
      <c r="C64" s="181"/>
      <c r="D64" s="10" t="s">
        <v>63</v>
      </c>
      <c r="E64" s="25">
        <v>0.882</v>
      </c>
      <c r="F64" s="36">
        <v>0.118</v>
      </c>
      <c r="G64" s="54">
        <v>0</v>
      </c>
      <c r="H64" s="86">
        <v>0.764</v>
      </c>
      <c r="I64" s="146"/>
      <c r="J64" s="183"/>
      <c r="K64" s="84"/>
    </row>
    <row r="65" spans="1:11" ht="21.75" customHeight="1">
      <c r="A65" s="192" t="s">
        <v>29</v>
      </c>
      <c r="B65" s="193" t="s">
        <v>112</v>
      </c>
      <c r="C65" s="194"/>
      <c r="D65" s="19" t="s">
        <v>58</v>
      </c>
      <c r="E65" s="29">
        <v>10</v>
      </c>
      <c r="F65" s="37">
        <v>0.378</v>
      </c>
      <c r="G65" s="55">
        <v>0.57</v>
      </c>
      <c r="H65" s="87">
        <v>9.052</v>
      </c>
      <c r="I65" s="145" t="s">
        <v>70</v>
      </c>
      <c r="J65" s="195">
        <v>43124</v>
      </c>
      <c r="K65" s="84"/>
    </row>
    <row r="66" spans="1:11" s="2" customFormat="1" ht="27" customHeight="1" thickBot="1">
      <c r="A66" s="187"/>
      <c r="B66" s="180"/>
      <c r="C66" s="181"/>
      <c r="D66" s="10" t="s">
        <v>63</v>
      </c>
      <c r="E66" s="25">
        <v>0.882</v>
      </c>
      <c r="F66" s="36">
        <v>0.047</v>
      </c>
      <c r="G66" s="54">
        <v>0</v>
      </c>
      <c r="H66" s="86">
        <v>0.835</v>
      </c>
      <c r="I66" s="146"/>
      <c r="J66" s="183"/>
      <c r="K66" s="84"/>
    </row>
    <row r="67" spans="1:12" s="2" customFormat="1" ht="66" customHeight="1" thickBot="1">
      <c r="A67" s="91">
        <v>31</v>
      </c>
      <c r="B67" s="130" t="s">
        <v>146</v>
      </c>
      <c r="C67" s="131"/>
      <c r="D67" s="93" t="s">
        <v>58</v>
      </c>
      <c r="E67" s="93">
        <v>10</v>
      </c>
      <c r="F67" s="94">
        <v>3.168</v>
      </c>
      <c r="G67" s="80">
        <v>0.208</v>
      </c>
      <c r="H67" s="95">
        <v>6.624</v>
      </c>
      <c r="I67" s="75" t="s">
        <v>151</v>
      </c>
      <c r="J67" s="92">
        <v>43331</v>
      </c>
      <c r="K67" s="84"/>
      <c r="L67" s="73"/>
    </row>
    <row r="68" spans="1:11" s="3" customFormat="1" ht="15.75">
      <c r="A68" s="172">
        <v>32</v>
      </c>
      <c r="B68" s="157" t="s">
        <v>95</v>
      </c>
      <c r="C68" s="137"/>
      <c r="D68" s="13" t="s">
        <v>58</v>
      </c>
      <c r="E68" s="30">
        <v>10</v>
      </c>
      <c r="F68" s="37">
        <v>1.996</v>
      </c>
      <c r="G68" s="55">
        <v>1.328</v>
      </c>
      <c r="H68" s="87">
        <v>6.675999999999999</v>
      </c>
      <c r="I68" s="145" t="s">
        <v>44</v>
      </c>
      <c r="J68" s="148">
        <v>43438</v>
      </c>
      <c r="K68" s="84"/>
    </row>
    <row r="69" spans="1:11" s="2" customFormat="1" ht="31.5" customHeight="1" thickBot="1">
      <c r="A69" s="143"/>
      <c r="B69" s="144"/>
      <c r="C69" s="144"/>
      <c r="D69" s="10" t="s">
        <v>63</v>
      </c>
      <c r="E69" s="25">
        <v>0.882</v>
      </c>
      <c r="F69" s="36">
        <v>0.25</v>
      </c>
      <c r="G69" s="54">
        <v>0</v>
      </c>
      <c r="H69" s="86">
        <v>0.632</v>
      </c>
      <c r="I69" s="146"/>
      <c r="J69" s="149"/>
      <c r="K69" s="84"/>
    </row>
    <row r="70" spans="1:11" s="2" customFormat="1" ht="31.5" customHeight="1">
      <c r="A70" s="185">
        <v>33</v>
      </c>
      <c r="B70" s="193" t="s">
        <v>149</v>
      </c>
      <c r="C70" s="194"/>
      <c r="D70" s="13" t="s">
        <v>60</v>
      </c>
      <c r="E70" s="29">
        <v>8</v>
      </c>
      <c r="F70" s="90">
        <v>1.86</v>
      </c>
      <c r="G70" s="61">
        <v>0.04</v>
      </c>
      <c r="H70" s="87">
        <v>6.1</v>
      </c>
      <c r="I70" s="145" t="s">
        <v>148</v>
      </c>
      <c r="J70" s="196">
        <v>43165</v>
      </c>
      <c r="K70" s="84"/>
    </row>
    <row r="71" spans="1:11" s="2" customFormat="1" ht="31.5" customHeight="1" thickBot="1">
      <c r="A71" s="177"/>
      <c r="B71" s="180"/>
      <c r="C71" s="181"/>
      <c r="D71" s="76" t="s">
        <v>63</v>
      </c>
      <c r="E71" s="77">
        <v>1.4</v>
      </c>
      <c r="F71" s="78">
        <v>0.009</v>
      </c>
      <c r="G71" s="79">
        <v>0.3</v>
      </c>
      <c r="H71" s="88">
        <v>1.091</v>
      </c>
      <c r="I71" s="146"/>
      <c r="J71" s="197"/>
      <c r="K71" s="84"/>
    </row>
    <row r="72" spans="1:11" s="4" customFormat="1" ht="15.75">
      <c r="A72" s="172">
        <v>34</v>
      </c>
      <c r="B72" s="157" t="s">
        <v>96</v>
      </c>
      <c r="C72" s="157"/>
      <c r="D72" s="8" t="s">
        <v>61</v>
      </c>
      <c r="E72" s="37">
        <v>6</v>
      </c>
      <c r="F72" s="37">
        <v>4.392</v>
      </c>
      <c r="G72" s="55">
        <v>0.879</v>
      </c>
      <c r="H72" s="87">
        <v>0.7289999999999996</v>
      </c>
      <c r="I72" s="145" t="s">
        <v>65</v>
      </c>
      <c r="J72" s="148">
        <v>43438</v>
      </c>
      <c r="K72" s="84"/>
    </row>
    <row r="73" spans="1:11" s="45" customFormat="1" ht="16.5" thickBot="1">
      <c r="A73" s="173"/>
      <c r="B73" s="163"/>
      <c r="C73" s="163"/>
      <c r="D73" s="17" t="s">
        <v>63</v>
      </c>
      <c r="E73" s="36">
        <v>1.4</v>
      </c>
      <c r="F73" s="36">
        <v>0.132</v>
      </c>
      <c r="G73" s="54">
        <v>0.145</v>
      </c>
      <c r="H73" s="86">
        <v>1.1229999999999998</v>
      </c>
      <c r="I73" s="146"/>
      <c r="J73" s="149"/>
      <c r="K73" s="84"/>
    </row>
    <row r="74" spans="1:11" s="3" customFormat="1" ht="28.5" customHeight="1">
      <c r="A74" s="172">
        <v>35</v>
      </c>
      <c r="B74" s="157" t="s">
        <v>152</v>
      </c>
      <c r="C74" s="137"/>
      <c r="D74" s="13" t="s">
        <v>58</v>
      </c>
      <c r="E74" s="30">
        <v>10</v>
      </c>
      <c r="F74" s="37">
        <v>2.21</v>
      </c>
      <c r="G74" s="55">
        <v>1.109</v>
      </c>
      <c r="H74" s="87">
        <v>6.681</v>
      </c>
      <c r="I74" s="145" t="s">
        <v>45</v>
      </c>
      <c r="J74" s="148">
        <v>43122</v>
      </c>
      <c r="K74" s="84"/>
    </row>
    <row r="75" spans="1:11" s="2" customFormat="1" ht="16.5" thickBot="1">
      <c r="A75" s="143"/>
      <c r="B75" s="144"/>
      <c r="C75" s="144"/>
      <c r="D75" s="10" t="s">
        <v>63</v>
      </c>
      <c r="E75" s="25">
        <v>0.882</v>
      </c>
      <c r="F75" s="36">
        <v>0.049</v>
      </c>
      <c r="G75" s="54">
        <v>0</v>
      </c>
      <c r="H75" s="86">
        <v>0.833</v>
      </c>
      <c r="I75" s="146"/>
      <c r="J75" s="149"/>
      <c r="K75" s="84"/>
    </row>
    <row r="76" spans="1:11" s="3" customFormat="1" ht="15.75">
      <c r="A76" s="172">
        <v>36</v>
      </c>
      <c r="B76" s="157" t="s">
        <v>125</v>
      </c>
      <c r="C76" s="137"/>
      <c r="D76" s="13" t="s">
        <v>58</v>
      </c>
      <c r="E76" s="30">
        <v>10</v>
      </c>
      <c r="F76" s="37">
        <v>1.794</v>
      </c>
      <c r="G76" s="55">
        <v>0.557</v>
      </c>
      <c r="H76" s="87">
        <v>7.648999999999999</v>
      </c>
      <c r="I76" s="145" t="s">
        <v>46</v>
      </c>
      <c r="J76" s="148">
        <v>43122</v>
      </c>
      <c r="K76" s="84"/>
    </row>
    <row r="77" spans="1:11" s="2" customFormat="1" ht="16.5" thickBot="1">
      <c r="A77" s="143"/>
      <c r="B77" s="144"/>
      <c r="C77" s="144"/>
      <c r="D77" s="10" t="s">
        <v>63</v>
      </c>
      <c r="E77" s="25">
        <v>0.56</v>
      </c>
      <c r="F77" s="36">
        <v>0.042</v>
      </c>
      <c r="G77" s="54">
        <v>0</v>
      </c>
      <c r="H77" s="86">
        <v>0.518</v>
      </c>
      <c r="I77" s="146"/>
      <c r="J77" s="149"/>
      <c r="K77" s="84"/>
    </row>
    <row r="78" spans="1:11" s="3" customFormat="1" ht="15.75">
      <c r="A78" s="198">
        <v>37</v>
      </c>
      <c r="B78" s="164" t="s">
        <v>126</v>
      </c>
      <c r="C78" s="160"/>
      <c r="D78" s="12" t="s">
        <v>58</v>
      </c>
      <c r="E78" s="31">
        <v>10</v>
      </c>
      <c r="F78" s="47">
        <v>3.081</v>
      </c>
      <c r="G78" s="57">
        <v>0.743</v>
      </c>
      <c r="H78" s="85">
        <v>6.176</v>
      </c>
      <c r="I78" s="171" t="s">
        <v>47</v>
      </c>
      <c r="J78" s="162">
        <v>43464</v>
      </c>
      <c r="K78" s="84"/>
    </row>
    <row r="79" spans="1:11" s="2" customFormat="1" ht="16.5" thickBot="1">
      <c r="A79" s="143"/>
      <c r="B79" s="144"/>
      <c r="C79" s="144"/>
      <c r="D79" s="10" t="s">
        <v>63</v>
      </c>
      <c r="E79" s="25">
        <v>0.14</v>
      </c>
      <c r="F79" s="36">
        <v>0.86</v>
      </c>
      <c r="G79" s="54">
        <v>0</v>
      </c>
      <c r="H79" s="86">
        <v>0</v>
      </c>
      <c r="I79" s="146"/>
      <c r="J79" s="149"/>
      <c r="K79" s="84"/>
    </row>
    <row r="80" spans="1:11" s="3" customFormat="1" ht="31.5" customHeight="1">
      <c r="A80" s="198">
        <v>38</v>
      </c>
      <c r="B80" s="164" t="s">
        <v>97</v>
      </c>
      <c r="C80" s="160"/>
      <c r="D80" s="12" t="s">
        <v>58</v>
      </c>
      <c r="E80" s="31">
        <v>10</v>
      </c>
      <c r="F80" s="47">
        <v>2.167</v>
      </c>
      <c r="G80" s="57">
        <v>0.336</v>
      </c>
      <c r="H80" s="85">
        <v>7.497</v>
      </c>
      <c r="I80" s="171" t="s">
        <v>144</v>
      </c>
      <c r="J80" s="162">
        <v>43125</v>
      </c>
      <c r="K80" s="84"/>
    </row>
    <row r="81" spans="1:11" s="2" customFormat="1" ht="33" customHeight="1" thickBot="1">
      <c r="A81" s="165"/>
      <c r="B81" s="166"/>
      <c r="C81" s="166"/>
      <c r="D81" s="11" t="s">
        <v>63</v>
      </c>
      <c r="E81" s="27">
        <v>1.4</v>
      </c>
      <c r="F81" s="49">
        <v>0.087</v>
      </c>
      <c r="G81" s="50">
        <v>1.1</v>
      </c>
      <c r="H81" s="88">
        <v>0.21299999999999986</v>
      </c>
      <c r="I81" s="171"/>
      <c r="J81" s="169"/>
      <c r="K81" s="84"/>
    </row>
    <row r="82" spans="1:11" s="3" customFormat="1" ht="31.5" customHeight="1">
      <c r="A82" s="172">
        <v>39</v>
      </c>
      <c r="B82" s="157" t="s">
        <v>98</v>
      </c>
      <c r="C82" s="137"/>
      <c r="D82" s="13" t="s">
        <v>58</v>
      </c>
      <c r="E82" s="30">
        <v>10</v>
      </c>
      <c r="F82" s="37">
        <v>2.102</v>
      </c>
      <c r="G82" s="55">
        <v>2.98</v>
      </c>
      <c r="H82" s="87">
        <v>4.917999999999999</v>
      </c>
      <c r="I82" s="145" t="s">
        <v>48</v>
      </c>
      <c r="J82" s="148">
        <v>43438</v>
      </c>
      <c r="K82" s="84"/>
    </row>
    <row r="83" spans="1:11" s="2" customFormat="1" ht="21.75" customHeight="1" thickBot="1">
      <c r="A83" s="143"/>
      <c r="B83" s="144"/>
      <c r="C83" s="144"/>
      <c r="D83" s="10" t="s">
        <v>63</v>
      </c>
      <c r="E83" s="25">
        <v>0.882</v>
      </c>
      <c r="F83" s="36">
        <v>0.274</v>
      </c>
      <c r="G83" s="54">
        <v>0</v>
      </c>
      <c r="H83" s="86">
        <v>0.608</v>
      </c>
      <c r="I83" s="146"/>
      <c r="J83" s="149"/>
      <c r="K83" s="84"/>
    </row>
    <row r="84" spans="1:11" s="3" customFormat="1" ht="15.75">
      <c r="A84" s="198">
        <v>40</v>
      </c>
      <c r="B84" s="164" t="s">
        <v>99</v>
      </c>
      <c r="C84" s="160"/>
      <c r="D84" s="12" t="s">
        <v>58</v>
      </c>
      <c r="E84" s="31">
        <v>10</v>
      </c>
      <c r="F84" s="47">
        <v>1.802</v>
      </c>
      <c r="G84" s="57">
        <v>0</v>
      </c>
      <c r="H84" s="85">
        <v>8.862</v>
      </c>
      <c r="I84" s="171" t="s">
        <v>49</v>
      </c>
      <c r="J84" s="162">
        <v>43180</v>
      </c>
      <c r="K84" s="84"/>
    </row>
    <row r="85" spans="1:11" s="2" customFormat="1" ht="16.5" thickBot="1">
      <c r="A85" s="165"/>
      <c r="B85" s="166"/>
      <c r="C85" s="166"/>
      <c r="D85" s="11" t="s">
        <v>63</v>
      </c>
      <c r="E85" s="27">
        <v>0.56</v>
      </c>
      <c r="F85" s="49">
        <v>0.014</v>
      </c>
      <c r="G85" s="50">
        <v>0.04</v>
      </c>
      <c r="H85" s="88">
        <v>0.506</v>
      </c>
      <c r="I85" s="171"/>
      <c r="J85" s="169"/>
      <c r="K85" s="84"/>
    </row>
    <row r="86" spans="1:11" s="3" customFormat="1" ht="15.75">
      <c r="A86" s="192">
        <v>41</v>
      </c>
      <c r="B86" s="157" t="s">
        <v>100</v>
      </c>
      <c r="C86" s="137"/>
      <c r="D86" s="13" t="s">
        <v>62</v>
      </c>
      <c r="E86" s="30">
        <v>0</v>
      </c>
      <c r="F86" s="37">
        <v>0</v>
      </c>
      <c r="G86" s="9">
        <v>0</v>
      </c>
      <c r="H86" s="87">
        <v>0</v>
      </c>
      <c r="I86" s="145" t="s">
        <v>69</v>
      </c>
      <c r="J86" s="148">
        <v>43438</v>
      </c>
      <c r="K86" s="84"/>
    </row>
    <row r="87" spans="1:11" s="3" customFormat="1" ht="15.75">
      <c r="A87" s="186"/>
      <c r="B87" s="199"/>
      <c r="C87" s="199"/>
      <c r="D87" s="5" t="s">
        <v>61</v>
      </c>
      <c r="E87" s="33">
        <v>6.3</v>
      </c>
      <c r="F87" s="74">
        <v>2.83</v>
      </c>
      <c r="G87" s="58">
        <v>0.33</v>
      </c>
      <c r="H87" s="85">
        <v>3.1399999999999997</v>
      </c>
      <c r="I87" s="171"/>
      <c r="J87" s="200"/>
      <c r="K87" s="84"/>
    </row>
    <row r="88" spans="1:11" ht="16.5" thickBot="1">
      <c r="A88" s="187"/>
      <c r="B88" s="144"/>
      <c r="C88" s="144"/>
      <c r="D88" s="10" t="s">
        <v>63</v>
      </c>
      <c r="E88" s="25">
        <v>0.882</v>
      </c>
      <c r="F88" s="70">
        <v>0.021</v>
      </c>
      <c r="G88" s="54">
        <v>0</v>
      </c>
      <c r="H88" s="86">
        <v>0.861</v>
      </c>
      <c r="I88" s="146"/>
      <c r="J88" s="149"/>
      <c r="K88" s="84"/>
    </row>
    <row r="89" spans="1:13" s="3" customFormat="1" ht="29.25" customHeight="1">
      <c r="A89" s="192">
        <v>42</v>
      </c>
      <c r="B89" s="157" t="s">
        <v>101</v>
      </c>
      <c r="C89" s="137"/>
      <c r="D89" s="19" t="s">
        <v>62</v>
      </c>
      <c r="E89" s="29">
        <v>0</v>
      </c>
      <c r="F89" s="24">
        <v>0</v>
      </c>
      <c r="G89" s="61">
        <v>0</v>
      </c>
      <c r="H89" s="87">
        <v>0</v>
      </c>
      <c r="I89" s="145" t="s">
        <v>50</v>
      </c>
      <c r="J89" s="162">
        <v>43433</v>
      </c>
      <c r="K89" s="84"/>
      <c r="L89" s="201"/>
      <c r="M89" s="201"/>
    </row>
    <row r="90" spans="1:13" s="3" customFormat="1" ht="16.5" thickBot="1">
      <c r="A90" s="186"/>
      <c r="B90" s="166"/>
      <c r="C90" s="166"/>
      <c r="D90" s="14" t="s">
        <v>60</v>
      </c>
      <c r="E90" s="34">
        <v>6.3</v>
      </c>
      <c r="F90" s="35">
        <v>6.301</v>
      </c>
      <c r="G90" s="60">
        <v>1.287</v>
      </c>
      <c r="H90" s="88">
        <v>0</v>
      </c>
      <c r="I90" s="171"/>
      <c r="J90" s="169"/>
      <c r="K90" s="84"/>
      <c r="L90" s="201"/>
      <c r="M90" s="201"/>
    </row>
    <row r="91" spans="1:12" s="3" customFormat="1" ht="31.5" customHeight="1">
      <c r="A91" s="172">
        <v>43</v>
      </c>
      <c r="B91" s="157" t="s">
        <v>150</v>
      </c>
      <c r="C91" s="137"/>
      <c r="D91" s="19" t="s">
        <v>62</v>
      </c>
      <c r="E91" s="29">
        <v>0</v>
      </c>
      <c r="F91" s="24">
        <v>0</v>
      </c>
      <c r="G91" s="61">
        <v>0</v>
      </c>
      <c r="H91" s="89">
        <v>0</v>
      </c>
      <c r="I91" s="145" t="s">
        <v>66</v>
      </c>
      <c r="J91" s="148">
        <v>42775</v>
      </c>
      <c r="K91" s="84"/>
      <c r="L91" s="4"/>
    </row>
    <row r="92" spans="1:14" s="3" customFormat="1" ht="27.75" customHeight="1" thickBot="1">
      <c r="A92" s="143"/>
      <c r="B92" s="144"/>
      <c r="C92" s="144"/>
      <c r="D92" s="81" t="s">
        <v>60</v>
      </c>
      <c r="E92" s="82">
        <v>6.3</v>
      </c>
      <c r="F92" s="82">
        <v>3.894</v>
      </c>
      <c r="G92" s="83">
        <v>0.701</v>
      </c>
      <c r="H92" s="86">
        <v>1.7049999999999996</v>
      </c>
      <c r="I92" s="146"/>
      <c r="J92" s="149"/>
      <c r="K92" s="84"/>
      <c r="L92" s="174"/>
      <c r="M92" s="174"/>
      <c r="N92" s="174"/>
    </row>
    <row r="93" spans="1:11" s="3" customFormat="1" ht="15.75">
      <c r="A93" s="198">
        <v>44</v>
      </c>
      <c r="B93" s="164" t="s">
        <v>135</v>
      </c>
      <c r="C93" s="160"/>
      <c r="D93" s="38" t="s">
        <v>62</v>
      </c>
      <c r="E93" s="26">
        <v>0</v>
      </c>
      <c r="F93" s="26">
        <v>0</v>
      </c>
      <c r="G93" s="59">
        <v>0</v>
      </c>
      <c r="H93" s="85">
        <v>0</v>
      </c>
      <c r="I93" s="171" t="s">
        <v>52</v>
      </c>
      <c r="J93" s="162">
        <v>43124</v>
      </c>
      <c r="K93" s="84"/>
    </row>
    <row r="94" spans="1:11" s="3" customFormat="1" ht="16.5" thickBot="1">
      <c r="A94" s="165"/>
      <c r="B94" s="166"/>
      <c r="C94" s="166"/>
      <c r="D94" s="16" t="s">
        <v>60</v>
      </c>
      <c r="E94" s="35">
        <v>6.3</v>
      </c>
      <c r="F94" s="70">
        <v>2.641</v>
      </c>
      <c r="G94" s="60">
        <v>1.392</v>
      </c>
      <c r="H94" s="88">
        <v>2.267</v>
      </c>
      <c r="I94" s="171"/>
      <c r="J94" s="149"/>
      <c r="K94" s="84"/>
    </row>
    <row r="95" spans="1:11" s="3" customFormat="1" ht="15.75">
      <c r="A95" s="172">
        <v>45</v>
      </c>
      <c r="B95" s="157" t="s">
        <v>127</v>
      </c>
      <c r="C95" s="137"/>
      <c r="D95" s="19" t="s">
        <v>62</v>
      </c>
      <c r="E95" s="29">
        <v>0</v>
      </c>
      <c r="F95" s="24">
        <v>0</v>
      </c>
      <c r="G95" s="61">
        <v>0</v>
      </c>
      <c r="H95" s="87">
        <v>0</v>
      </c>
      <c r="I95" s="167" t="s">
        <v>51</v>
      </c>
      <c r="J95" s="148">
        <v>43145</v>
      </c>
      <c r="K95" s="84"/>
    </row>
    <row r="96" spans="1:11" s="3" customFormat="1" ht="15.75">
      <c r="A96" s="202"/>
      <c r="B96" s="203"/>
      <c r="C96" s="199"/>
      <c r="D96" s="5" t="s">
        <v>58</v>
      </c>
      <c r="E96" s="33">
        <v>10</v>
      </c>
      <c r="F96" s="74">
        <v>3.698</v>
      </c>
      <c r="G96" s="63">
        <v>1.021</v>
      </c>
      <c r="H96" s="85">
        <v>5.281</v>
      </c>
      <c r="I96" s="204"/>
      <c r="J96" s="200"/>
      <c r="K96" s="84"/>
    </row>
    <row r="97" spans="1:11" ht="16.5" thickBot="1">
      <c r="A97" s="143"/>
      <c r="B97" s="144"/>
      <c r="C97" s="144"/>
      <c r="D97" s="17" t="s">
        <v>59</v>
      </c>
      <c r="E97" s="36">
        <v>0.882</v>
      </c>
      <c r="F97" s="70">
        <v>0.136</v>
      </c>
      <c r="G97" s="54">
        <v>0.025</v>
      </c>
      <c r="H97" s="86">
        <v>0.721</v>
      </c>
      <c r="I97" s="158"/>
      <c r="J97" s="149"/>
      <c r="K97" s="84"/>
    </row>
    <row r="98" spans="1:13" s="3" customFormat="1" ht="15.75">
      <c r="A98" s="142">
        <v>46</v>
      </c>
      <c r="B98" s="157" t="s">
        <v>102</v>
      </c>
      <c r="C98" s="137"/>
      <c r="D98" s="19" t="s">
        <v>62</v>
      </c>
      <c r="E98" s="29">
        <v>0</v>
      </c>
      <c r="F98" s="24">
        <v>0</v>
      </c>
      <c r="G98" s="61">
        <v>0</v>
      </c>
      <c r="H98" s="87">
        <v>0</v>
      </c>
      <c r="I98" s="145" t="s">
        <v>67</v>
      </c>
      <c r="J98" s="148">
        <v>43434</v>
      </c>
      <c r="K98" s="84"/>
      <c r="L98" s="205"/>
      <c r="M98" s="205"/>
    </row>
    <row r="99" spans="1:13" s="3" customFormat="1" ht="16.5" thickBot="1">
      <c r="A99" s="143"/>
      <c r="B99" s="144"/>
      <c r="C99" s="144"/>
      <c r="D99" s="15" t="s">
        <v>60</v>
      </c>
      <c r="E99" s="32">
        <v>4</v>
      </c>
      <c r="F99" s="70">
        <v>3.968</v>
      </c>
      <c r="G99" s="64">
        <v>1.152</v>
      </c>
      <c r="H99" s="86">
        <v>0</v>
      </c>
      <c r="I99" s="146"/>
      <c r="J99" s="149"/>
      <c r="K99" s="84"/>
      <c r="L99" s="205"/>
      <c r="M99" s="205"/>
    </row>
    <row r="100" spans="1:11" s="3" customFormat="1" ht="32.25" customHeight="1">
      <c r="A100" s="172">
        <v>47</v>
      </c>
      <c r="B100" s="157" t="s">
        <v>103</v>
      </c>
      <c r="C100" s="137"/>
      <c r="D100" s="19" t="s">
        <v>62</v>
      </c>
      <c r="E100" s="29">
        <v>0</v>
      </c>
      <c r="F100" s="24">
        <v>0</v>
      </c>
      <c r="G100" s="61">
        <v>0</v>
      </c>
      <c r="H100" s="87">
        <v>0</v>
      </c>
      <c r="I100" s="145" t="s">
        <v>51</v>
      </c>
      <c r="J100" s="148">
        <v>43124</v>
      </c>
      <c r="K100" s="84"/>
    </row>
    <row r="101" spans="1:11" s="3" customFormat="1" ht="16.5" thickBot="1">
      <c r="A101" s="143"/>
      <c r="B101" s="144"/>
      <c r="C101" s="144"/>
      <c r="D101" s="15" t="s">
        <v>60</v>
      </c>
      <c r="E101" s="32">
        <v>4</v>
      </c>
      <c r="F101" s="70">
        <v>1.148</v>
      </c>
      <c r="G101" s="64">
        <v>0</v>
      </c>
      <c r="H101" s="86">
        <v>2.8520000000000003</v>
      </c>
      <c r="I101" s="146"/>
      <c r="J101" s="149"/>
      <c r="K101" s="84"/>
    </row>
    <row r="102" spans="1:11" ht="25.5" customHeight="1">
      <c r="A102" s="198">
        <v>48</v>
      </c>
      <c r="B102" s="164" t="s">
        <v>104</v>
      </c>
      <c r="C102" s="160"/>
      <c r="D102" s="18" t="s">
        <v>62</v>
      </c>
      <c r="E102" s="28">
        <v>0</v>
      </c>
      <c r="F102" s="47">
        <v>0</v>
      </c>
      <c r="G102" s="59">
        <v>0</v>
      </c>
      <c r="H102" s="85">
        <v>0</v>
      </c>
      <c r="I102" s="171" t="s">
        <v>51</v>
      </c>
      <c r="J102" s="162">
        <v>43136</v>
      </c>
      <c r="K102" s="84"/>
    </row>
    <row r="103" spans="1:11" s="3" customFormat="1" ht="16.5" thickBot="1">
      <c r="A103" s="165"/>
      <c r="B103" s="166"/>
      <c r="C103" s="166"/>
      <c r="D103" s="14" t="s">
        <v>60</v>
      </c>
      <c r="E103" s="34">
        <v>6.3</v>
      </c>
      <c r="F103" s="35">
        <v>2.521</v>
      </c>
      <c r="G103" s="65">
        <v>0</v>
      </c>
      <c r="H103" s="88">
        <v>3.779</v>
      </c>
      <c r="I103" s="171"/>
      <c r="J103" s="169"/>
      <c r="K103" s="84"/>
    </row>
    <row r="104" spans="1:11" ht="15.75">
      <c r="A104" s="172">
        <v>49</v>
      </c>
      <c r="B104" s="157" t="s">
        <v>105</v>
      </c>
      <c r="C104" s="137"/>
      <c r="D104" s="19" t="s">
        <v>62</v>
      </c>
      <c r="E104" s="29">
        <v>0</v>
      </c>
      <c r="F104" s="37">
        <v>0</v>
      </c>
      <c r="G104" s="61">
        <v>0</v>
      </c>
      <c r="H104" s="87">
        <v>0</v>
      </c>
      <c r="I104" s="145" t="s">
        <v>53</v>
      </c>
      <c r="J104" s="148">
        <v>43456</v>
      </c>
      <c r="K104" s="84"/>
    </row>
    <row r="105" spans="1:11" s="3" customFormat="1" ht="35.25" customHeight="1" thickBot="1">
      <c r="A105" s="143"/>
      <c r="B105" s="144"/>
      <c r="C105" s="144"/>
      <c r="D105" s="15" t="s">
        <v>58</v>
      </c>
      <c r="E105" s="32">
        <v>10</v>
      </c>
      <c r="F105" s="70">
        <v>4.12</v>
      </c>
      <c r="G105" s="64">
        <v>0</v>
      </c>
      <c r="H105" s="86">
        <v>5.88</v>
      </c>
      <c r="I105" s="146"/>
      <c r="J105" s="149"/>
      <c r="K105" s="84"/>
    </row>
    <row r="106" spans="1:11" ht="31.5" customHeight="1">
      <c r="A106" s="192">
        <v>50</v>
      </c>
      <c r="B106" s="157" t="s">
        <v>106</v>
      </c>
      <c r="C106" s="137"/>
      <c r="D106" s="19" t="s">
        <v>62</v>
      </c>
      <c r="E106" s="29">
        <v>0</v>
      </c>
      <c r="F106" s="37">
        <v>0</v>
      </c>
      <c r="G106" s="61">
        <v>0</v>
      </c>
      <c r="H106" s="87">
        <v>0</v>
      </c>
      <c r="I106" s="145" t="s">
        <v>67</v>
      </c>
      <c r="J106" s="148">
        <v>43414</v>
      </c>
      <c r="K106" s="84"/>
    </row>
    <row r="107" spans="1:11" s="3" customFormat="1" ht="22.5" customHeight="1" thickBot="1">
      <c r="A107" s="187"/>
      <c r="B107" s="144"/>
      <c r="C107" s="144"/>
      <c r="D107" s="15" t="s">
        <v>58</v>
      </c>
      <c r="E107" s="32">
        <v>6.3</v>
      </c>
      <c r="F107" s="70">
        <v>2.832</v>
      </c>
      <c r="G107" s="62">
        <v>0.095</v>
      </c>
      <c r="H107" s="86">
        <v>3.3729999999999998</v>
      </c>
      <c r="I107" s="146"/>
      <c r="J107" s="149"/>
      <c r="K107" s="84"/>
    </row>
    <row r="108" spans="1:11" ht="15.75">
      <c r="A108" s="172">
        <v>51</v>
      </c>
      <c r="B108" s="157" t="s">
        <v>107</v>
      </c>
      <c r="C108" s="137"/>
      <c r="D108" s="19" t="s">
        <v>62</v>
      </c>
      <c r="E108" s="29">
        <v>0</v>
      </c>
      <c r="F108" s="37">
        <v>0</v>
      </c>
      <c r="G108" s="61">
        <v>0</v>
      </c>
      <c r="H108" s="87">
        <v>0</v>
      </c>
      <c r="I108" s="145" t="s">
        <v>54</v>
      </c>
      <c r="J108" s="148">
        <v>43438</v>
      </c>
      <c r="K108" s="84"/>
    </row>
    <row r="109" spans="1:11" s="3" customFormat="1" ht="16.5" thickBot="1">
      <c r="A109" s="143"/>
      <c r="B109" s="144"/>
      <c r="C109" s="144"/>
      <c r="D109" s="15" t="s">
        <v>60</v>
      </c>
      <c r="E109" s="32">
        <v>4</v>
      </c>
      <c r="F109" s="70">
        <v>1.627</v>
      </c>
      <c r="G109" s="62">
        <v>0.66</v>
      </c>
      <c r="H109" s="86">
        <v>1.713</v>
      </c>
      <c r="I109" s="146"/>
      <c r="J109" s="149"/>
      <c r="K109" s="84"/>
    </row>
    <row r="110" spans="1:11" ht="31.5" customHeight="1">
      <c r="A110" s="198">
        <v>52</v>
      </c>
      <c r="B110" s="164" t="s">
        <v>108</v>
      </c>
      <c r="C110" s="160"/>
      <c r="D110" s="18" t="s">
        <v>62</v>
      </c>
      <c r="E110" s="28">
        <v>0</v>
      </c>
      <c r="F110" s="47">
        <v>0</v>
      </c>
      <c r="G110" s="59">
        <v>0</v>
      </c>
      <c r="H110" s="85">
        <v>0</v>
      </c>
      <c r="I110" s="171" t="s">
        <v>55</v>
      </c>
      <c r="J110" s="162">
        <v>43436</v>
      </c>
      <c r="K110" s="84"/>
    </row>
    <row r="111" spans="1:11" s="3" customFormat="1" ht="16.5" thickBot="1">
      <c r="A111" s="165"/>
      <c r="B111" s="166"/>
      <c r="C111" s="166"/>
      <c r="D111" s="14" t="s">
        <v>58</v>
      </c>
      <c r="E111" s="34">
        <v>6.3</v>
      </c>
      <c r="F111" s="35">
        <v>1.158</v>
      </c>
      <c r="G111" s="60">
        <v>1.02</v>
      </c>
      <c r="H111" s="88">
        <v>4.122</v>
      </c>
      <c r="I111" s="171"/>
      <c r="J111" s="169"/>
      <c r="K111" s="84"/>
    </row>
    <row r="112" spans="1:11" ht="31.5" customHeight="1">
      <c r="A112" s="142">
        <v>53</v>
      </c>
      <c r="B112" s="157" t="s">
        <v>109</v>
      </c>
      <c r="C112" s="137"/>
      <c r="D112" s="19" t="s">
        <v>62</v>
      </c>
      <c r="E112" s="29">
        <v>0</v>
      </c>
      <c r="F112" s="37">
        <v>0</v>
      </c>
      <c r="G112" s="61">
        <v>0</v>
      </c>
      <c r="H112" s="87">
        <v>0</v>
      </c>
      <c r="I112" s="145" t="s">
        <v>56</v>
      </c>
      <c r="J112" s="148">
        <v>43457</v>
      </c>
      <c r="K112" s="84"/>
    </row>
    <row r="113" spans="1:11" s="3" customFormat="1" ht="21.75" customHeight="1" thickBot="1">
      <c r="A113" s="143"/>
      <c r="B113" s="144"/>
      <c r="C113" s="144"/>
      <c r="D113" s="15" t="s">
        <v>60</v>
      </c>
      <c r="E113" s="32">
        <v>6.3</v>
      </c>
      <c r="F113" s="70">
        <v>2.498</v>
      </c>
      <c r="G113" s="64">
        <v>0.241</v>
      </c>
      <c r="H113" s="86">
        <v>3.5609999999999995</v>
      </c>
      <c r="I113" s="146"/>
      <c r="J113" s="149"/>
      <c r="K113" s="84"/>
    </row>
    <row r="114" spans="1:11" ht="26.25" customHeight="1">
      <c r="A114" s="142">
        <v>54</v>
      </c>
      <c r="B114" s="157" t="s">
        <v>110</v>
      </c>
      <c r="C114" s="157"/>
      <c r="D114" s="67" t="s">
        <v>62</v>
      </c>
      <c r="E114" s="24">
        <v>0</v>
      </c>
      <c r="F114" s="37">
        <v>0</v>
      </c>
      <c r="G114" s="68">
        <v>0</v>
      </c>
      <c r="H114" s="87">
        <v>0</v>
      </c>
      <c r="I114" s="167" t="s">
        <v>145</v>
      </c>
      <c r="J114" s="162">
        <v>43132</v>
      </c>
      <c r="K114" s="84"/>
    </row>
    <row r="115" spans="1:11" s="3" customFormat="1" ht="24" customHeight="1" thickBot="1">
      <c r="A115" s="143"/>
      <c r="B115" s="163"/>
      <c r="C115" s="163"/>
      <c r="D115" s="69" t="s">
        <v>58</v>
      </c>
      <c r="E115" s="70">
        <v>10</v>
      </c>
      <c r="F115" s="70">
        <v>5.646</v>
      </c>
      <c r="G115" s="62">
        <v>0.375</v>
      </c>
      <c r="H115" s="86">
        <v>3.979</v>
      </c>
      <c r="I115" s="158"/>
      <c r="J115" s="169"/>
      <c r="K115" s="84"/>
    </row>
    <row r="116" spans="1:11" ht="31.5" customHeight="1">
      <c r="A116" s="142">
        <v>55</v>
      </c>
      <c r="B116" s="137" t="s">
        <v>111</v>
      </c>
      <c r="C116" s="137"/>
      <c r="D116" s="19" t="s">
        <v>62</v>
      </c>
      <c r="E116" s="29">
        <v>0</v>
      </c>
      <c r="F116" s="37">
        <v>0</v>
      </c>
      <c r="G116" s="61">
        <v>0</v>
      </c>
      <c r="H116" s="87">
        <v>0</v>
      </c>
      <c r="I116" s="208" t="s">
        <v>145</v>
      </c>
      <c r="J116" s="148">
        <v>43353</v>
      </c>
      <c r="K116" s="84"/>
    </row>
    <row r="117" spans="1:11" s="3" customFormat="1" ht="19.5" customHeight="1" thickBot="1">
      <c r="A117" s="143"/>
      <c r="B117" s="144"/>
      <c r="C117" s="144"/>
      <c r="D117" s="15" t="s">
        <v>58</v>
      </c>
      <c r="E117" s="32">
        <v>16</v>
      </c>
      <c r="F117" s="70">
        <v>5.487</v>
      </c>
      <c r="G117" s="62">
        <v>2.717</v>
      </c>
      <c r="H117" s="86">
        <v>7.795999999999999</v>
      </c>
      <c r="I117" s="209"/>
      <c r="J117" s="149"/>
      <c r="K117" s="84"/>
    </row>
    <row r="118" spans="1:3" ht="12.75">
      <c r="A118" s="23"/>
      <c r="B118" s="206"/>
      <c r="C118" s="207"/>
    </row>
    <row r="121" spans="1:3" ht="12.75">
      <c r="A121" s="39"/>
      <c r="B121" s="39"/>
      <c r="C121" s="39"/>
    </row>
    <row r="131" spans="2:11" ht="12.75">
      <c r="B131" s="22"/>
      <c r="C131" s="22"/>
      <c r="I131" s="1"/>
      <c r="K131" s="41"/>
    </row>
    <row r="132" spans="2:11" ht="12.75">
      <c r="B132" s="22"/>
      <c r="C132" s="22"/>
      <c r="I132" s="1"/>
      <c r="K132" s="41"/>
    </row>
    <row r="133" spans="2:11" ht="12.75">
      <c r="B133" s="22"/>
      <c r="C133" s="22"/>
      <c r="I133" s="1"/>
      <c r="K133" s="41"/>
    </row>
    <row r="134" spans="2:11" ht="12.75">
      <c r="B134" s="22"/>
      <c r="C134" s="22"/>
      <c r="I134" s="1"/>
      <c r="K134" s="41"/>
    </row>
    <row r="135" spans="2:11" ht="12.75">
      <c r="B135" s="22"/>
      <c r="C135" s="22"/>
      <c r="I135" s="1"/>
      <c r="K135" s="41"/>
    </row>
    <row r="136" spans="2:11" ht="12.75">
      <c r="B136" s="22"/>
      <c r="C136" s="22"/>
      <c r="I136" s="1"/>
      <c r="K136" s="41"/>
    </row>
    <row r="137" spans="2:11" ht="12.75">
      <c r="B137" s="22"/>
      <c r="C137" s="22"/>
      <c r="I137" s="1"/>
      <c r="K137" s="41"/>
    </row>
    <row r="138" spans="2:11" ht="12.75">
      <c r="B138" s="22"/>
      <c r="C138" s="22"/>
      <c r="I138" s="1"/>
      <c r="K138" s="41"/>
    </row>
    <row r="139" spans="2:11" ht="12.75">
      <c r="B139" s="22"/>
      <c r="C139" s="22"/>
      <c r="I139" s="1"/>
      <c r="K139" s="41"/>
    </row>
    <row r="140" spans="2:11" ht="12.75">
      <c r="B140" s="22"/>
      <c r="C140" s="22"/>
      <c r="I140" s="1"/>
      <c r="K140" s="41"/>
    </row>
    <row r="141" spans="2:11" ht="12.75">
      <c r="B141" s="22"/>
      <c r="C141" s="22"/>
      <c r="I141" s="1"/>
      <c r="K141" s="41"/>
    </row>
    <row r="142" spans="2:11" ht="12.75">
      <c r="B142" s="22"/>
      <c r="C142" s="22"/>
      <c r="I142" s="1"/>
      <c r="K142" s="41"/>
    </row>
    <row r="143" spans="2:11" ht="12.75">
      <c r="B143" s="22"/>
      <c r="C143" s="22"/>
      <c r="I143" s="1"/>
      <c r="K143" s="41"/>
    </row>
    <row r="144" spans="2:11" ht="12.75">
      <c r="B144" s="22"/>
      <c r="C144" s="22"/>
      <c r="I144" s="1"/>
      <c r="K144" s="41"/>
    </row>
    <row r="145" spans="2:11" ht="12.75">
      <c r="B145" s="22"/>
      <c r="C145" s="22"/>
      <c r="I145" s="1"/>
      <c r="K145" s="41"/>
    </row>
  </sheetData>
  <sheetProtection/>
  <mergeCells count="238">
    <mergeCell ref="B118:C118"/>
    <mergeCell ref="A114:A115"/>
    <mergeCell ref="B114:C115"/>
    <mergeCell ref="I114:I115"/>
    <mergeCell ref="J114:J115"/>
    <mergeCell ref="A116:A117"/>
    <mergeCell ref="B116:C117"/>
    <mergeCell ref="I116:I117"/>
    <mergeCell ref="J116:J117"/>
    <mergeCell ref="A110:A111"/>
    <mergeCell ref="B110:C111"/>
    <mergeCell ref="I110:I111"/>
    <mergeCell ref="J110:J111"/>
    <mergeCell ref="A112:A113"/>
    <mergeCell ref="B112:C113"/>
    <mergeCell ref="I112:I113"/>
    <mergeCell ref="J112:J113"/>
    <mergeCell ref="A106:A107"/>
    <mergeCell ref="B106:C107"/>
    <mergeCell ref="I106:I107"/>
    <mergeCell ref="J106:J107"/>
    <mergeCell ref="A108:A109"/>
    <mergeCell ref="B108:C109"/>
    <mergeCell ref="I108:I109"/>
    <mergeCell ref="J108:J109"/>
    <mergeCell ref="A102:A103"/>
    <mergeCell ref="B102:C103"/>
    <mergeCell ref="I102:I103"/>
    <mergeCell ref="J102:J103"/>
    <mergeCell ref="A104:A105"/>
    <mergeCell ref="B104:C105"/>
    <mergeCell ref="I104:I105"/>
    <mergeCell ref="J104:J105"/>
    <mergeCell ref="A98:A99"/>
    <mergeCell ref="B98:C99"/>
    <mergeCell ref="I98:I99"/>
    <mergeCell ref="J98:J99"/>
    <mergeCell ref="L98:M99"/>
    <mergeCell ref="A100:A101"/>
    <mergeCell ref="B100:C101"/>
    <mergeCell ref="I100:I101"/>
    <mergeCell ref="J100:J101"/>
    <mergeCell ref="A93:A94"/>
    <mergeCell ref="B93:C94"/>
    <mergeCell ref="I93:I94"/>
    <mergeCell ref="J93:J94"/>
    <mergeCell ref="A95:A97"/>
    <mergeCell ref="B95:C97"/>
    <mergeCell ref="I95:I97"/>
    <mergeCell ref="J95:J97"/>
    <mergeCell ref="A89:A90"/>
    <mergeCell ref="B89:C90"/>
    <mergeCell ref="I89:I90"/>
    <mergeCell ref="J89:J90"/>
    <mergeCell ref="L89:M90"/>
    <mergeCell ref="A91:A92"/>
    <mergeCell ref="B91:C92"/>
    <mergeCell ref="I91:I92"/>
    <mergeCell ref="J91:J92"/>
    <mergeCell ref="L92:N92"/>
    <mergeCell ref="A84:A85"/>
    <mergeCell ref="B84:C85"/>
    <mergeCell ref="I84:I85"/>
    <mergeCell ref="J84:J85"/>
    <mergeCell ref="A86:A88"/>
    <mergeCell ref="B86:C88"/>
    <mergeCell ref="I86:I88"/>
    <mergeCell ref="J86:J88"/>
    <mergeCell ref="A80:A81"/>
    <mergeCell ref="B80:C81"/>
    <mergeCell ref="I80:I81"/>
    <mergeCell ref="J80:J81"/>
    <mergeCell ref="A82:A83"/>
    <mergeCell ref="B82:C83"/>
    <mergeCell ref="I82:I83"/>
    <mergeCell ref="J82:J83"/>
    <mergeCell ref="A76:A77"/>
    <mergeCell ref="B76:C77"/>
    <mergeCell ref="I76:I77"/>
    <mergeCell ref="J76:J77"/>
    <mergeCell ref="A78:A79"/>
    <mergeCell ref="B78:C79"/>
    <mergeCell ref="I78:I79"/>
    <mergeCell ref="J78:J79"/>
    <mergeCell ref="A72:A73"/>
    <mergeCell ref="B72:C73"/>
    <mergeCell ref="I72:I73"/>
    <mergeCell ref="J72:J73"/>
    <mergeCell ref="A74:A75"/>
    <mergeCell ref="B74:C75"/>
    <mergeCell ref="I74:I75"/>
    <mergeCell ref="J74:J75"/>
    <mergeCell ref="A68:A69"/>
    <mergeCell ref="B68:C69"/>
    <mergeCell ref="I68:I69"/>
    <mergeCell ref="J68:J69"/>
    <mergeCell ref="A70:A71"/>
    <mergeCell ref="B70:C71"/>
    <mergeCell ref="I70:I71"/>
    <mergeCell ref="J70:J71"/>
    <mergeCell ref="A63:A64"/>
    <mergeCell ref="B63:C64"/>
    <mergeCell ref="I63:I64"/>
    <mergeCell ref="J63:J64"/>
    <mergeCell ref="A65:A66"/>
    <mergeCell ref="B65:C66"/>
    <mergeCell ref="I65:I66"/>
    <mergeCell ref="J65:J66"/>
    <mergeCell ref="A59:A60"/>
    <mergeCell ref="B59:C60"/>
    <mergeCell ref="I59:I60"/>
    <mergeCell ref="J59:J60"/>
    <mergeCell ref="A61:A62"/>
    <mergeCell ref="B61:C62"/>
    <mergeCell ref="I61:I62"/>
    <mergeCell ref="J61:J62"/>
    <mergeCell ref="A55:A56"/>
    <mergeCell ref="B55:C56"/>
    <mergeCell ref="I55:I56"/>
    <mergeCell ref="J55:J56"/>
    <mergeCell ref="A57:A58"/>
    <mergeCell ref="B57:C58"/>
    <mergeCell ref="I57:I58"/>
    <mergeCell ref="J57:J58"/>
    <mergeCell ref="L52:M52"/>
    <mergeCell ref="A53:A54"/>
    <mergeCell ref="B53:C54"/>
    <mergeCell ref="I53:I54"/>
    <mergeCell ref="J53:J54"/>
    <mergeCell ref="L53:M54"/>
    <mergeCell ref="A49:A50"/>
    <mergeCell ref="B49:C50"/>
    <mergeCell ref="I49:I50"/>
    <mergeCell ref="J49:J50"/>
    <mergeCell ref="A51:A52"/>
    <mergeCell ref="B51:C52"/>
    <mergeCell ref="I51:I52"/>
    <mergeCell ref="J51:J52"/>
    <mergeCell ref="A45:A46"/>
    <mergeCell ref="B45:C46"/>
    <mergeCell ref="I45:I46"/>
    <mergeCell ref="J45:J46"/>
    <mergeCell ref="L45:M46"/>
    <mergeCell ref="A47:A48"/>
    <mergeCell ref="B47:C48"/>
    <mergeCell ref="I47:I48"/>
    <mergeCell ref="J47:J48"/>
    <mergeCell ref="A41:A42"/>
    <mergeCell ref="B41:C42"/>
    <mergeCell ref="I41:I42"/>
    <mergeCell ref="J41:J42"/>
    <mergeCell ref="A43:A44"/>
    <mergeCell ref="B43:C44"/>
    <mergeCell ref="I43:I44"/>
    <mergeCell ref="J43:J44"/>
    <mergeCell ref="A37:A38"/>
    <mergeCell ref="B37:C38"/>
    <mergeCell ref="I37:I38"/>
    <mergeCell ref="J37:J38"/>
    <mergeCell ref="A39:A40"/>
    <mergeCell ref="B39:C40"/>
    <mergeCell ref="I39:I40"/>
    <mergeCell ref="J39:J40"/>
    <mergeCell ref="A33:A34"/>
    <mergeCell ref="B33:C34"/>
    <mergeCell ref="I33:I34"/>
    <mergeCell ref="J33:J34"/>
    <mergeCell ref="A35:A36"/>
    <mergeCell ref="B35:C36"/>
    <mergeCell ref="I35:I36"/>
    <mergeCell ref="J35:J36"/>
    <mergeCell ref="A29:A30"/>
    <mergeCell ref="B29:C30"/>
    <mergeCell ref="I29:I30"/>
    <mergeCell ref="J29:J30"/>
    <mergeCell ref="A31:A32"/>
    <mergeCell ref="B31:C32"/>
    <mergeCell ref="I31:I32"/>
    <mergeCell ref="J31:J32"/>
    <mergeCell ref="A25:A26"/>
    <mergeCell ref="B25:C26"/>
    <mergeCell ref="I25:I26"/>
    <mergeCell ref="J25:J26"/>
    <mergeCell ref="A27:A28"/>
    <mergeCell ref="B27:C28"/>
    <mergeCell ref="I27:I28"/>
    <mergeCell ref="J27:J28"/>
    <mergeCell ref="A21:A22"/>
    <mergeCell ref="B21:C22"/>
    <mergeCell ref="I21:I22"/>
    <mergeCell ref="J21:J22"/>
    <mergeCell ref="A23:A24"/>
    <mergeCell ref="B23:C24"/>
    <mergeCell ref="I23:I24"/>
    <mergeCell ref="J23:J24"/>
    <mergeCell ref="A17:A18"/>
    <mergeCell ref="B17:C18"/>
    <mergeCell ref="I17:I18"/>
    <mergeCell ref="J17:J18"/>
    <mergeCell ref="L17:M18"/>
    <mergeCell ref="A19:A20"/>
    <mergeCell ref="B19:C20"/>
    <mergeCell ref="I19:I20"/>
    <mergeCell ref="J19:J20"/>
    <mergeCell ref="A13:A14"/>
    <mergeCell ref="B13:C14"/>
    <mergeCell ref="I13:I14"/>
    <mergeCell ref="J13:J14"/>
    <mergeCell ref="A15:A16"/>
    <mergeCell ref="B15:C16"/>
    <mergeCell ref="I15:I16"/>
    <mergeCell ref="J15:J16"/>
    <mergeCell ref="J9:J10"/>
    <mergeCell ref="H5:H6"/>
    <mergeCell ref="A11:A12"/>
    <mergeCell ref="B11:C12"/>
    <mergeCell ref="I11:I12"/>
    <mergeCell ref="J11:J12"/>
    <mergeCell ref="F5:F6"/>
    <mergeCell ref="N5:N6"/>
    <mergeCell ref="A7:A8"/>
    <mergeCell ref="B7:C8"/>
    <mergeCell ref="I7:I8"/>
    <mergeCell ref="J7:J8"/>
    <mergeCell ref="G5:G6"/>
    <mergeCell ref="I5:I6"/>
    <mergeCell ref="J5:J6"/>
    <mergeCell ref="K5:K6"/>
    <mergeCell ref="B67:C67"/>
    <mergeCell ref="A3:J3"/>
    <mergeCell ref="A4:D4"/>
    <mergeCell ref="A5:A6"/>
    <mergeCell ref="B5:C6"/>
    <mergeCell ref="D5:D6"/>
    <mergeCell ref="E5:E6"/>
    <mergeCell ref="A9:A10"/>
    <mergeCell ref="B9:C10"/>
    <mergeCell ref="I9:I10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96" customWidth="1"/>
    <col min="6" max="6" width="16.421875" style="96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4.75" customHeight="1">
      <c r="A2" s="210" t="s">
        <v>353</v>
      </c>
      <c r="B2" s="210"/>
      <c r="C2" s="210"/>
      <c r="D2" s="210"/>
      <c r="E2" s="210"/>
      <c r="F2" s="210"/>
      <c r="G2" s="210"/>
      <c r="H2" s="210"/>
      <c r="I2" s="210"/>
    </row>
    <row r="3" ht="12.75">
      <c r="A3" t="s">
        <v>153</v>
      </c>
    </row>
    <row r="4" spans="1:9" ht="12.75">
      <c r="A4" s="211" t="s">
        <v>154</v>
      </c>
      <c r="B4" s="213" t="s">
        <v>71</v>
      </c>
      <c r="C4" s="213" t="s">
        <v>64</v>
      </c>
      <c r="D4" s="213" t="s">
        <v>122</v>
      </c>
      <c r="E4" s="215" t="s">
        <v>155</v>
      </c>
      <c r="F4" s="215" t="s">
        <v>130</v>
      </c>
      <c r="G4" s="213" t="s">
        <v>123</v>
      </c>
      <c r="H4" s="213" t="s">
        <v>156</v>
      </c>
      <c r="I4" s="213" t="s">
        <v>137</v>
      </c>
    </row>
    <row r="5" spans="1:9" ht="51.75" customHeight="1">
      <c r="A5" s="212"/>
      <c r="B5" s="214"/>
      <c r="C5" s="214"/>
      <c r="D5" s="214"/>
      <c r="E5" s="216"/>
      <c r="F5" s="216"/>
      <c r="G5" s="217"/>
      <c r="H5" s="217"/>
      <c r="I5" s="217"/>
    </row>
    <row r="6" spans="1:9" ht="15.75">
      <c r="A6" s="218" t="s">
        <v>0</v>
      </c>
      <c r="B6" s="219" t="s">
        <v>157</v>
      </c>
      <c r="C6" s="97" t="s">
        <v>158</v>
      </c>
      <c r="D6" s="98">
        <v>0</v>
      </c>
      <c r="E6" s="99">
        <v>0</v>
      </c>
      <c r="F6" s="100">
        <v>0</v>
      </c>
      <c r="G6" s="101">
        <f>D6-E6-F6</f>
        <v>0</v>
      </c>
      <c r="H6" s="218" t="s">
        <v>159</v>
      </c>
      <c r="I6" s="221">
        <v>43453.791666666664</v>
      </c>
    </row>
    <row r="7" spans="1:9" ht="15.75">
      <c r="A7" s="218"/>
      <c r="B7" s="220"/>
      <c r="C7" s="97" t="s">
        <v>160</v>
      </c>
      <c r="D7" s="98">
        <v>6.3</v>
      </c>
      <c r="E7" s="99">
        <v>2.51</v>
      </c>
      <c r="F7" s="100">
        <v>8.32</v>
      </c>
      <c r="G7" s="101">
        <v>0</v>
      </c>
      <c r="H7" s="218"/>
      <c r="I7" s="221"/>
    </row>
    <row r="8" spans="1:9" ht="15.75">
      <c r="A8" s="222" t="s">
        <v>1</v>
      </c>
      <c r="B8" s="223" t="s">
        <v>161</v>
      </c>
      <c r="C8" s="97" t="s">
        <v>158</v>
      </c>
      <c r="D8" s="98">
        <v>0</v>
      </c>
      <c r="E8" s="99">
        <v>0</v>
      </c>
      <c r="F8" s="100">
        <v>0</v>
      </c>
      <c r="G8" s="101">
        <f aca="true" t="shared" si="0" ref="G8:G34">D8-E8-F8</f>
        <v>0</v>
      </c>
      <c r="H8" s="218" t="s">
        <v>162</v>
      </c>
      <c r="I8" s="221">
        <v>43453.708333333336</v>
      </c>
    </row>
    <row r="9" spans="1:9" ht="15.75">
      <c r="A9" s="222"/>
      <c r="B9" s="220"/>
      <c r="C9" s="97" t="s">
        <v>163</v>
      </c>
      <c r="D9" s="98">
        <v>10</v>
      </c>
      <c r="E9" s="99">
        <v>4.97</v>
      </c>
      <c r="F9" s="100">
        <v>21.935</v>
      </c>
      <c r="G9" s="101">
        <v>0</v>
      </c>
      <c r="H9" s="218"/>
      <c r="I9" s="221"/>
    </row>
    <row r="10" spans="1:9" ht="15.75">
      <c r="A10" s="222" t="s">
        <v>2</v>
      </c>
      <c r="B10" s="223" t="s">
        <v>164</v>
      </c>
      <c r="C10" s="97" t="s">
        <v>158</v>
      </c>
      <c r="D10" s="98">
        <v>0</v>
      </c>
      <c r="E10" s="99">
        <v>0</v>
      </c>
      <c r="F10" s="100">
        <v>0</v>
      </c>
      <c r="G10" s="101">
        <f t="shared" si="0"/>
        <v>0</v>
      </c>
      <c r="H10" s="218" t="s">
        <v>159</v>
      </c>
      <c r="I10" s="221">
        <v>43453.833333333336</v>
      </c>
    </row>
    <row r="11" spans="1:9" ht="15.75">
      <c r="A11" s="222"/>
      <c r="B11" s="220"/>
      <c r="C11" s="97" t="s">
        <v>160</v>
      </c>
      <c r="D11" s="98">
        <v>10</v>
      </c>
      <c r="E11" s="99">
        <v>2.82</v>
      </c>
      <c r="F11" s="100">
        <v>11.945</v>
      </c>
      <c r="G11" s="101">
        <v>0</v>
      </c>
      <c r="H11" s="218"/>
      <c r="I11" s="221"/>
    </row>
    <row r="12" spans="1:9" ht="15.75">
      <c r="A12" s="222" t="s">
        <v>3</v>
      </c>
      <c r="B12" s="223" t="s">
        <v>165</v>
      </c>
      <c r="C12" s="97" t="s">
        <v>158</v>
      </c>
      <c r="D12" s="98">
        <v>0</v>
      </c>
      <c r="E12" s="99">
        <v>0</v>
      </c>
      <c r="F12" s="100">
        <v>0</v>
      </c>
      <c r="G12" s="101">
        <f t="shared" si="0"/>
        <v>0</v>
      </c>
      <c r="H12" s="218" t="s">
        <v>159</v>
      </c>
      <c r="I12" s="221">
        <v>43453.875</v>
      </c>
    </row>
    <row r="13" spans="1:9" ht="15.75">
      <c r="A13" s="222"/>
      <c r="B13" s="220"/>
      <c r="C13" s="97" t="s">
        <v>160</v>
      </c>
      <c r="D13" s="98">
        <v>6.3</v>
      </c>
      <c r="E13" s="99">
        <v>0.185</v>
      </c>
      <c r="F13" s="100">
        <v>1.829</v>
      </c>
      <c r="G13" s="101">
        <f>D13-E13-F13</f>
        <v>4.2860000000000005</v>
      </c>
      <c r="H13" s="218"/>
      <c r="I13" s="221"/>
    </row>
    <row r="14" spans="1:9" ht="15.75">
      <c r="A14" s="222" t="s">
        <v>4</v>
      </c>
      <c r="B14" s="223" t="s">
        <v>166</v>
      </c>
      <c r="C14" s="97" t="s">
        <v>158</v>
      </c>
      <c r="D14" s="98">
        <v>0</v>
      </c>
      <c r="E14" s="99">
        <v>0</v>
      </c>
      <c r="F14" s="100">
        <v>0</v>
      </c>
      <c r="G14" s="101">
        <f t="shared" si="0"/>
        <v>0</v>
      </c>
      <c r="H14" s="218" t="s">
        <v>167</v>
      </c>
      <c r="I14" s="221">
        <v>43453.833333333336</v>
      </c>
    </row>
    <row r="15" spans="1:9" ht="15.75">
      <c r="A15" s="222"/>
      <c r="B15" s="220"/>
      <c r="C15" s="97" t="s">
        <v>163</v>
      </c>
      <c r="D15" s="98">
        <v>6.3</v>
      </c>
      <c r="E15" s="99">
        <v>0.13</v>
      </c>
      <c r="F15" s="100">
        <v>0.5</v>
      </c>
      <c r="G15" s="101">
        <f t="shared" si="0"/>
        <v>5.67</v>
      </c>
      <c r="H15" s="218"/>
      <c r="I15" s="221"/>
    </row>
    <row r="16" spans="1:9" ht="15.75">
      <c r="A16" s="222" t="s">
        <v>5</v>
      </c>
      <c r="B16" s="223" t="s">
        <v>168</v>
      </c>
      <c r="C16" s="97" t="s">
        <v>158</v>
      </c>
      <c r="D16" s="98">
        <v>0</v>
      </c>
      <c r="E16" s="99">
        <v>0</v>
      </c>
      <c r="F16" s="100">
        <v>0</v>
      </c>
      <c r="G16" s="101">
        <f t="shared" si="0"/>
        <v>0</v>
      </c>
      <c r="H16" s="218" t="s">
        <v>169</v>
      </c>
      <c r="I16" s="221">
        <v>43453.791666666664</v>
      </c>
    </row>
    <row r="17" spans="1:9" ht="15.75">
      <c r="A17" s="222"/>
      <c r="B17" s="220"/>
      <c r="C17" s="97" t="s">
        <v>163</v>
      </c>
      <c r="D17" s="98">
        <v>4</v>
      </c>
      <c r="E17" s="99">
        <v>0.628</v>
      </c>
      <c r="F17" s="100">
        <v>2.034</v>
      </c>
      <c r="G17" s="101">
        <f t="shared" si="0"/>
        <v>1.338</v>
      </c>
      <c r="H17" s="218"/>
      <c r="I17" s="221"/>
    </row>
    <row r="18" spans="1:9" ht="15.75">
      <c r="A18" s="222" t="s">
        <v>6</v>
      </c>
      <c r="B18" s="223" t="s">
        <v>170</v>
      </c>
      <c r="C18" s="97" t="s">
        <v>158</v>
      </c>
      <c r="D18" s="98">
        <v>0</v>
      </c>
      <c r="E18" s="99">
        <v>0</v>
      </c>
      <c r="F18" s="100">
        <v>0</v>
      </c>
      <c r="G18" s="101">
        <f t="shared" si="0"/>
        <v>0</v>
      </c>
      <c r="H18" s="218" t="s">
        <v>169</v>
      </c>
      <c r="I18" s="221">
        <v>43453.166666666664</v>
      </c>
    </row>
    <row r="19" spans="1:9" ht="15.75">
      <c r="A19" s="222"/>
      <c r="B19" s="220"/>
      <c r="C19" s="97" t="s">
        <v>163</v>
      </c>
      <c r="D19" s="98">
        <v>4</v>
      </c>
      <c r="E19" s="99">
        <v>0</v>
      </c>
      <c r="F19" s="100">
        <v>0.66</v>
      </c>
      <c r="G19" s="101">
        <f t="shared" si="0"/>
        <v>3.34</v>
      </c>
      <c r="H19" s="218"/>
      <c r="I19" s="221"/>
    </row>
    <row r="20" spans="1:9" ht="15.75">
      <c r="A20" s="222" t="s">
        <v>7</v>
      </c>
      <c r="B20" s="223" t="s">
        <v>171</v>
      </c>
      <c r="C20" s="97" t="s">
        <v>158</v>
      </c>
      <c r="D20" s="98">
        <v>0</v>
      </c>
      <c r="E20" s="99">
        <v>0</v>
      </c>
      <c r="F20" s="100">
        <v>0</v>
      </c>
      <c r="G20" s="101">
        <f t="shared" si="0"/>
        <v>0</v>
      </c>
      <c r="H20" s="218" t="s">
        <v>172</v>
      </c>
      <c r="I20" s="221">
        <v>43453.708333333336</v>
      </c>
    </row>
    <row r="21" spans="1:9" ht="15.75">
      <c r="A21" s="222"/>
      <c r="B21" s="220"/>
      <c r="C21" s="97" t="s">
        <v>163</v>
      </c>
      <c r="D21" s="98">
        <v>6.3</v>
      </c>
      <c r="E21" s="99">
        <v>1.38</v>
      </c>
      <c r="F21" s="100">
        <v>0.89</v>
      </c>
      <c r="G21" s="101">
        <f t="shared" si="0"/>
        <v>4.03</v>
      </c>
      <c r="H21" s="218"/>
      <c r="I21" s="221"/>
    </row>
    <row r="22" spans="1:9" ht="15.75">
      <c r="A22" s="222" t="s">
        <v>8</v>
      </c>
      <c r="B22" s="223" t="s">
        <v>173</v>
      </c>
      <c r="C22" s="97" t="s">
        <v>158</v>
      </c>
      <c r="D22" s="98">
        <v>0</v>
      </c>
      <c r="E22" s="99">
        <v>0</v>
      </c>
      <c r="F22" s="100">
        <v>0</v>
      </c>
      <c r="G22" s="101">
        <f t="shared" si="0"/>
        <v>0</v>
      </c>
      <c r="H22" s="218" t="s">
        <v>174</v>
      </c>
      <c r="I22" s="221">
        <v>43453.666666666664</v>
      </c>
    </row>
    <row r="23" spans="1:9" ht="15.75">
      <c r="A23" s="222"/>
      <c r="B23" s="220"/>
      <c r="C23" s="97" t="s">
        <v>160</v>
      </c>
      <c r="D23" s="98">
        <v>6.3</v>
      </c>
      <c r="E23" s="99">
        <v>1.5</v>
      </c>
      <c r="F23" s="100">
        <v>4.215</v>
      </c>
      <c r="G23" s="101">
        <f t="shared" si="0"/>
        <v>0.585</v>
      </c>
      <c r="H23" s="218"/>
      <c r="I23" s="221"/>
    </row>
    <row r="24" spans="1:9" ht="15.75">
      <c r="A24" s="222" t="s">
        <v>9</v>
      </c>
      <c r="B24" s="223" t="s">
        <v>175</v>
      </c>
      <c r="C24" s="97" t="s">
        <v>158</v>
      </c>
      <c r="D24" s="98">
        <v>0</v>
      </c>
      <c r="E24" s="99">
        <v>0</v>
      </c>
      <c r="F24" s="100">
        <v>0</v>
      </c>
      <c r="G24" s="101">
        <f t="shared" si="0"/>
        <v>0</v>
      </c>
      <c r="H24" s="218" t="s">
        <v>176</v>
      </c>
      <c r="I24" s="221">
        <v>43453.875</v>
      </c>
    </row>
    <row r="25" spans="1:9" ht="15.75">
      <c r="A25" s="222"/>
      <c r="B25" s="220"/>
      <c r="C25" s="97" t="s">
        <v>163</v>
      </c>
      <c r="D25" s="98">
        <v>4</v>
      </c>
      <c r="E25" s="99">
        <v>0.35</v>
      </c>
      <c r="F25" s="100">
        <v>1.88</v>
      </c>
      <c r="G25" s="101">
        <f t="shared" si="0"/>
        <v>1.77</v>
      </c>
      <c r="H25" s="218"/>
      <c r="I25" s="221"/>
    </row>
    <row r="26" spans="1:9" ht="15.75">
      <c r="A26" s="222" t="s">
        <v>10</v>
      </c>
      <c r="B26" s="223" t="s">
        <v>177</v>
      </c>
      <c r="C26" s="97" t="s">
        <v>158</v>
      </c>
      <c r="D26" s="98">
        <v>0</v>
      </c>
      <c r="E26" s="99">
        <v>0</v>
      </c>
      <c r="F26" s="100">
        <v>0</v>
      </c>
      <c r="G26" s="101">
        <f t="shared" si="0"/>
        <v>0</v>
      </c>
      <c r="H26" s="218" t="s">
        <v>178</v>
      </c>
      <c r="I26" s="221">
        <v>43453.625</v>
      </c>
    </row>
    <row r="27" spans="1:9" ht="15.75">
      <c r="A27" s="222"/>
      <c r="B27" s="220"/>
      <c r="C27" s="97" t="s">
        <v>163</v>
      </c>
      <c r="D27" s="98">
        <v>4</v>
      </c>
      <c r="E27" s="99">
        <v>0.5</v>
      </c>
      <c r="F27" s="100">
        <v>1.69</v>
      </c>
      <c r="G27" s="101">
        <f t="shared" si="0"/>
        <v>1.81</v>
      </c>
      <c r="H27" s="218"/>
      <c r="I27" s="221"/>
    </row>
    <row r="28" spans="1:9" ht="15.75">
      <c r="A28" s="222" t="s">
        <v>11</v>
      </c>
      <c r="B28" s="223" t="s">
        <v>179</v>
      </c>
      <c r="C28" s="97" t="s">
        <v>158</v>
      </c>
      <c r="D28" s="98">
        <v>0</v>
      </c>
      <c r="E28" s="99">
        <v>0</v>
      </c>
      <c r="F28" s="100">
        <v>0</v>
      </c>
      <c r="G28" s="101">
        <f t="shared" si="0"/>
        <v>0</v>
      </c>
      <c r="H28" s="218" t="s">
        <v>176</v>
      </c>
      <c r="I28" s="221">
        <v>43453.666666666664</v>
      </c>
    </row>
    <row r="29" spans="1:9" ht="15.75">
      <c r="A29" s="222"/>
      <c r="B29" s="220"/>
      <c r="C29" s="97" t="s">
        <v>163</v>
      </c>
      <c r="D29" s="98">
        <v>4</v>
      </c>
      <c r="E29" s="99">
        <v>1.51</v>
      </c>
      <c r="F29" s="100">
        <v>8.675</v>
      </c>
      <c r="G29" s="101">
        <v>0</v>
      </c>
      <c r="H29" s="218"/>
      <c r="I29" s="221"/>
    </row>
    <row r="30" spans="1:9" ht="15.75">
      <c r="A30" s="222" t="s">
        <v>12</v>
      </c>
      <c r="B30" s="223" t="s">
        <v>180</v>
      </c>
      <c r="C30" s="97" t="s">
        <v>158</v>
      </c>
      <c r="D30" s="98">
        <v>0</v>
      </c>
      <c r="E30" s="99">
        <v>0</v>
      </c>
      <c r="F30" s="100">
        <v>0</v>
      </c>
      <c r="G30" s="101">
        <f t="shared" si="0"/>
        <v>0</v>
      </c>
      <c r="H30" s="218" t="s">
        <v>181</v>
      </c>
      <c r="I30" s="221">
        <v>43453.708333333336</v>
      </c>
    </row>
    <row r="31" spans="1:9" ht="15.75">
      <c r="A31" s="222"/>
      <c r="B31" s="220"/>
      <c r="C31" s="97" t="s">
        <v>163</v>
      </c>
      <c r="D31" s="98">
        <v>4</v>
      </c>
      <c r="E31" s="99">
        <v>0.69</v>
      </c>
      <c r="F31" s="100">
        <v>0.36</v>
      </c>
      <c r="G31" s="101">
        <f t="shared" si="0"/>
        <v>2.95</v>
      </c>
      <c r="H31" s="218"/>
      <c r="I31" s="221"/>
    </row>
    <row r="32" spans="1:9" ht="15.75">
      <c r="A32" s="222" t="s">
        <v>182</v>
      </c>
      <c r="B32" s="223" t="s">
        <v>183</v>
      </c>
      <c r="C32" s="97" t="s">
        <v>158</v>
      </c>
      <c r="D32" s="98">
        <v>0</v>
      </c>
      <c r="E32" s="99">
        <v>0</v>
      </c>
      <c r="F32" s="100">
        <v>0</v>
      </c>
      <c r="G32" s="101">
        <f t="shared" si="0"/>
        <v>0</v>
      </c>
      <c r="H32" s="218" t="s">
        <v>181</v>
      </c>
      <c r="I32" s="221">
        <v>43453.416666666664</v>
      </c>
    </row>
    <row r="33" spans="1:9" ht="15.75">
      <c r="A33" s="222"/>
      <c r="B33" s="220"/>
      <c r="C33" s="97" t="s">
        <v>160</v>
      </c>
      <c r="D33" s="98">
        <v>6.3</v>
      </c>
      <c r="E33" s="99">
        <v>1.04</v>
      </c>
      <c r="F33" s="100">
        <v>4</v>
      </c>
      <c r="G33" s="101">
        <f t="shared" si="0"/>
        <v>1.2599999999999998</v>
      </c>
      <c r="H33" s="218"/>
      <c r="I33" s="221"/>
    </row>
    <row r="34" spans="1:9" ht="15.75">
      <c r="A34" s="222" t="s">
        <v>14</v>
      </c>
      <c r="B34" s="223" t="s">
        <v>184</v>
      </c>
      <c r="C34" s="97" t="s">
        <v>158</v>
      </c>
      <c r="D34" s="98">
        <v>0</v>
      </c>
      <c r="E34" s="99">
        <v>0</v>
      </c>
      <c r="F34" s="100">
        <v>0</v>
      </c>
      <c r="G34" s="101">
        <f t="shared" si="0"/>
        <v>0</v>
      </c>
      <c r="H34" s="218" t="s">
        <v>185</v>
      </c>
      <c r="I34" s="221">
        <v>43453.083333333336</v>
      </c>
    </row>
    <row r="35" spans="1:9" ht="15.75">
      <c r="A35" s="222"/>
      <c r="B35" s="220"/>
      <c r="C35" s="97" t="s">
        <v>163</v>
      </c>
      <c r="D35" s="98">
        <v>6.3</v>
      </c>
      <c r="E35" s="99">
        <v>5.73</v>
      </c>
      <c r="F35" s="100">
        <v>8.95</v>
      </c>
      <c r="G35" s="101">
        <v>0</v>
      </c>
      <c r="H35" s="218"/>
      <c r="I35" s="221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P4" sqref="P4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111" customWidth="1"/>
    <col min="4" max="4" width="23.421875" style="111" customWidth="1"/>
    <col min="5" max="5" width="26.7109375" style="111" customWidth="1"/>
  </cols>
  <sheetData>
    <row r="1" spans="1:5" ht="48.75" customHeight="1">
      <c r="A1" s="224" t="s">
        <v>354</v>
      </c>
      <c r="B1" s="224"/>
      <c r="C1" s="224"/>
      <c r="D1" s="224"/>
      <c r="E1" s="224"/>
    </row>
    <row r="2" spans="1:5" ht="12.75">
      <c r="A2" s="102"/>
      <c r="B2" s="103"/>
      <c r="C2" s="104"/>
      <c r="D2" s="104"/>
      <c r="E2" s="104"/>
    </row>
    <row r="3" spans="1:5" ht="12.75">
      <c r="A3" s="225" t="s">
        <v>186</v>
      </c>
      <c r="B3" s="225" t="s">
        <v>187</v>
      </c>
      <c r="C3" s="218" t="s">
        <v>188</v>
      </c>
      <c r="D3" s="218" t="s">
        <v>189</v>
      </c>
      <c r="E3" s="218" t="s">
        <v>190</v>
      </c>
    </row>
    <row r="4" spans="1:5" ht="114" customHeight="1">
      <c r="A4" s="225"/>
      <c r="B4" s="225"/>
      <c r="C4" s="218"/>
      <c r="D4" s="218"/>
      <c r="E4" s="218"/>
    </row>
    <row r="5" spans="1:5" ht="12.75">
      <c r="A5" s="104" t="s">
        <v>191</v>
      </c>
      <c r="B5" s="105" t="s">
        <v>192</v>
      </c>
      <c r="C5" s="106">
        <v>-158.3</v>
      </c>
      <c r="D5" s="106">
        <v>-174.5</v>
      </c>
      <c r="E5" s="106">
        <v>-178.3</v>
      </c>
    </row>
    <row r="6" spans="1:5" ht="12.75">
      <c r="A6" s="104" t="s">
        <v>193</v>
      </c>
      <c r="B6" s="105" t="s">
        <v>192</v>
      </c>
      <c r="C6" s="106">
        <v>-315.2</v>
      </c>
      <c r="D6" s="106">
        <v>-312.8</v>
      </c>
      <c r="E6" s="106">
        <v>-312.8</v>
      </c>
    </row>
    <row r="7" spans="1:5" ht="12.75">
      <c r="A7" s="104" t="s">
        <v>194</v>
      </c>
      <c r="B7" s="105" t="s">
        <v>195</v>
      </c>
      <c r="C7" s="106">
        <v>295.2</v>
      </c>
      <c r="D7" s="107">
        <v>217.5</v>
      </c>
      <c r="E7" s="107">
        <v>212.5</v>
      </c>
    </row>
    <row r="8" spans="1:5" ht="12.75">
      <c r="A8" s="104" t="s">
        <v>196</v>
      </c>
      <c r="B8" s="105" t="s">
        <v>192</v>
      </c>
      <c r="C8" s="106">
        <v>246.4</v>
      </c>
      <c r="D8" s="106">
        <v>226.4</v>
      </c>
      <c r="E8" s="106">
        <v>134.8</v>
      </c>
    </row>
    <row r="9" spans="1:5" ht="12.75">
      <c r="A9" s="104" t="s">
        <v>197</v>
      </c>
      <c r="B9" s="105" t="s">
        <v>198</v>
      </c>
      <c r="C9" s="106">
        <v>653.7</v>
      </c>
      <c r="D9" s="106">
        <v>635.7</v>
      </c>
      <c r="E9" s="106">
        <v>635.7</v>
      </c>
    </row>
    <row r="10" spans="1:5" ht="12.75">
      <c r="A10" s="104" t="s">
        <v>199</v>
      </c>
      <c r="B10" s="105" t="s">
        <v>195</v>
      </c>
      <c r="C10" s="108">
        <v>204.1</v>
      </c>
      <c r="D10" s="108">
        <v>204.1</v>
      </c>
      <c r="E10" s="108">
        <v>204.1</v>
      </c>
    </row>
    <row r="11" spans="1:5" ht="12.75">
      <c r="A11" s="104" t="s">
        <v>200</v>
      </c>
      <c r="B11" s="105" t="s">
        <v>201</v>
      </c>
      <c r="C11" s="108">
        <v>181.7</v>
      </c>
      <c r="D11" s="108">
        <v>120.2</v>
      </c>
      <c r="E11" s="108">
        <v>120.2</v>
      </c>
    </row>
    <row r="12" spans="1:5" ht="12.75">
      <c r="A12" s="104" t="s">
        <v>202</v>
      </c>
      <c r="B12" s="105" t="s">
        <v>195</v>
      </c>
      <c r="C12" s="108">
        <v>114.7</v>
      </c>
      <c r="D12" s="108">
        <v>114.7</v>
      </c>
      <c r="E12" s="108">
        <v>114.7</v>
      </c>
    </row>
    <row r="13" spans="1:5" ht="12.75">
      <c r="A13" s="104" t="s">
        <v>203</v>
      </c>
      <c r="B13" s="105" t="s">
        <v>192</v>
      </c>
      <c r="C13" s="108">
        <v>236.1</v>
      </c>
      <c r="D13" s="108">
        <v>236.1</v>
      </c>
      <c r="E13" s="108">
        <v>236.1</v>
      </c>
    </row>
    <row r="14" spans="1:5" ht="12.75">
      <c r="A14" s="104" t="s">
        <v>204</v>
      </c>
      <c r="B14" s="105" t="s">
        <v>195</v>
      </c>
      <c r="C14" s="104">
        <v>203.5</v>
      </c>
      <c r="D14" s="104">
        <v>203.5</v>
      </c>
      <c r="E14" s="104">
        <v>203.5</v>
      </c>
    </row>
    <row r="15" spans="1:5" ht="12.75">
      <c r="A15" s="104" t="s">
        <v>205</v>
      </c>
      <c r="B15" s="105" t="s">
        <v>195</v>
      </c>
      <c r="C15" s="104">
        <v>-0.2</v>
      </c>
      <c r="D15" s="104">
        <v>-35.2</v>
      </c>
      <c r="E15" s="104">
        <v>-35.2</v>
      </c>
    </row>
    <row r="16" spans="1:5" ht="12.75">
      <c r="A16" s="104" t="s">
        <v>206</v>
      </c>
      <c r="B16" s="105" t="s">
        <v>195</v>
      </c>
      <c r="C16" s="104">
        <v>192.1</v>
      </c>
      <c r="D16" s="104">
        <v>192.1</v>
      </c>
      <c r="E16" s="104">
        <v>192.1</v>
      </c>
    </row>
    <row r="17" spans="1:5" ht="12.75">
      <c r="A17" s="104" t="s">
        <v>207</v>
      </c>
      <c r="B17" s="105" t="s">
        <v>195</v>
      </c>
      <c r="C17" s="104">
        <v>-109.5</v>
      </c>
      <c r="D17" s="104">
        <v>-152</v>
      </c>
      <c r="E17" s="104">
        <v>-152</v>
      </c>
    </row>
    <row r="18" spans="1:5" ht="12.75">
      <c r="A18" s="104" t="s">
        <v>208</v>
      </c>
      <c r="B18" s="105" t="s">
        <v>192</v>
      </c>
      <c r="C18" s="104">
        <v>-82.9</v>
      </c>
      <c r="D18" s="104">
        <v>-82.9</v>
      </c>
      <c r="E18" s="104">
        <v>-82.9</v>
      </c>
    </row>
    <row r="19" spans="1:5" ht="12.75">
      <c r="A19" s="104" t="s">
        <v>209</v>
      </c>
      <c r="B19" s="105" t="s">
        <v>192</v>
      </c>
      <c r="C19" s="104">
        <v>-291.2</v>
      </c>
      <c r="D19" s="104">
        <v>-297.6</v>
      </c>
      <c r="E19" s="104">
        <v>-297.6</v>
      </c>
    </row>
    <row r="20" spans="1:5" ht="12.75">
      <c r="A20" s="104" t="s">
        <v>210</v>
      </c>
      <c r="B20" s="105" t="s">
        <v>195</v>
      </c>
      <c r="C20" s="104">
        <v>122.1</v>
      </c>
      <c r="D20" s="104">
        <v>122.1</v>
      </c>
      <c r="E20" s="104">
        <v>122.1</v>
      </c>
    </row>
    <row r="21" spans="1:5" ht="12.75">
      <c r="A21" s="104" t="s">
        <v>211</v>
      </c>
      <c r="B21" s="105" t="s">
        <v>195</v>
      </c>
      <c r="C21" s="104">
        <v>-246</v>
      </c>
      <c r="D21" s="104">
        <v>-246</v>
      </c>
      <c r="E21" s="104">
        <v>-246</v>
      </c>
    </row>
    <row r="22" spans="1:5" ht="12.75">
      <c r="A22" s="104" t="s">
        <v>212</v>
      </c>
      <c r="B22" s="105" t="s">
        <v>195</v>
      </c>
      <c r="C22" s="104">
        <v>121.1</v>
      </c>
      <c r="D22" s="104">
        <v>133.1</v>
      </c>
      <c r="E22" s="104">
        <v>133.1</v>
      </c>
    </row>
    <row r="23" spans="1:5" ht="12.75">
      <c r="A23" s="104" t="s">
        <v>213</v>
      </c>
      <c r="B23" s="105" t="s">
        <v>195</v>
      </c>
      <c r="C23" s="104">
        <v>-40.8</v>
      </c>
      <c r="D23" s="104">
        <v>-48.3</v>
      </c>
      <c r="E23" s="104">
        <v>-57.3</v>
      </c>
    </row>
    <row r="24" spans="1:5" ht="12.75">
      <c r="A24" s="104" t="s">
        <v>214</v>
      </c>
      <c r="B24" s="105" t="s">
        <v>195</v>
      </c>
      <c r="C24" s="104">
        <v>221.7</v>
      </c>
      <c r="D24" s="104">
        <v>221.7</v>
      </c>
      <c r="E24" s="104">
        <v>221.7</v>
      </c>
    </row>
    <row r="25" spans="1:5" ht="12.75">
      <c r="A25" s="104" t="s">
        <v>215</v>
      </c>
      <c r="B25" s="105" t="s">
        <v>195</v>
      </c>
      <c r="C25" s="104">
        <v>22.3</v>
      </c>
      <c r="D25" s="104">
        <v>22.3</v>
      </c>
      <c r="E25" s="104">
        <v>22.3</v>
      </c>
    </row>
    <row r="26" spans="1:5" ht="12.75">
      <c r="A26" s="104" t="s">
        <v>216</v>
      </c>
      <c r="B26" s="105" t="s">
        <v>195</v>
      </c>
      <c r="C26" s="104">
        <v>453.3</v>
      </c>
      <c r="D26" s="104">
        <v>453.3</v>
      </c>
      <c r="E26" s="104">
        <v>453.3</v>
      </c>
    </row>
    <row r="27" spans="1:5" ht="12.75">
      <c r="A27" s="104" t="s">
        <v>217</v>
      </c>
      <c r="B27" s="105" t="s">
        <v>192</v>
      </c>
      <c r="C27" s="104">
        <v>92.9</v>
      </c>
      <c r="D27" s="104">
        <v>85.9</v>
      </c>
      <c r="E27" s="104">
        <v>85.9</v>
      </c>
    </row>
    <row r="28" spans="1:5" ht="12.75">
      <c r="A28" s="104" t="s">
        <v>218</v>
      </c>
      <c r="B28" s="105" t="s">
        <v>195</v>
      </c>
      <c r="C28" s="104">
        <v>-169.2</v>
      </c>
      <c r="D28" s="104">
        <v>-159.5</v>
      </c>
      <c r="E28" s="104">
        <v>-159.5</v>
      </c>
    </row>
    <row r="29" spans="1:5" ht="12.75">
      <c r="A29" s="104" t="s">
        <v>219</v>
      </c>
      <c r="B29" s="105" t="s">
        <v>195</v>
      </c>
      <c r="C29" s="104">
        <v>194.6</v>
      </c>
      <c r="D29" s="104">
        <v>124.6</v>
      </c>
      <c r="E29" s="104">
        <v>124.6</v>
      </c>
    </row>
    <row r="30" spans="1:5" ht="12.75">
      <c r="A30" s="104" t="s">
        <v>220</v>
      </c>
      <c r="B30" s="105" t="s">
        <v>192</v>
      </c>
      <c r="C30" s="104">
        <v>643.5</v>
      </c>
      <c r="D30" s="104">
        <v>643.5</v>
      </c>
      <c r="E30" s="104">
        <v>643.5</v>
      </c>
    </row>
    <row r="31" spans="1:5" ht="12.75">
      <c r="A31" s="104" t="s">
        <v>221</v>
      </c>
      <c r="B31" s="105" t="s">
        <v>195</v>
      </c>
      <c r="C31" s="104">
        <v>516</v>
      </c>
      <c r="D31" s="104">
        <v>516</v>
      </c>
      <c r="E31" s="104">
        <v>516</v>
      </c>
    </row>
    <row r="32" spans="1:5" ht="12.75">
      <c r="A32" s="104" t="s">
        <v>222</v>
      </c>
      <c r="B32" s="105" t="s">
        <v>223</v>
      </c>
      <c r="C32" s="104">
        <v>-31.8</v>
      </c>
      <c r="D32" s="104">
        <v>-46.8</v>
      </c>
      <c r="E32" s="104">
        <v>-89.55</v>
      </c>
    </row>
    <row r="33" spans="1:5" ht="12.75">
      <c r="A33" s="104" t="s">
        <v>224</v>
      </c>
      <c r="B33" s="105" t="s">
        <v>225</v>
      </c>
      <c r="C33" s="104">
        <v>589</v>
      </c>
      <c r="D33" s="104">
        <v>589</v>
      </c>
      <c r="E33" s="104">
        <v>589</v>
      </c>
    </row>
    <row r="34" spans="1:5" ht="12.75">
      <c r="A34" s="104" t="s">
        <v>226</v>
      </c>
      <c r="B34" s="105" t="s">
        <v>198</v>
      </c>
      <c r="C34" s="104">
        <v>40.24</v>
      </c>
      <c r="D34" s="104">
        <v>20.24</v>
      </c>
      <c r="E34" s="104">
        <v>20.24</v>
      </c>
    </row>
    <row r="35" spans="1:5" ht="12.75">
      <c r="A35" s="104" t="s">
        <v>227</v>
      </c>
      <c r="B35" s="105">
        <v>160</v>
      </c>
      <c r="C35" s="104">
        <v>99</v>
      </c>
      <c r="D35" s="104">
        <v>99</v>
      </c>
      <c r="E35" s="104">
        <v>99</v>
      </c>
    </row>
    <row r="36" spans="1:5" ht="12.75">
      <c r="A36" s="104" t="s">
        <v>228</v>
      </c>
      <c r="B36" s="105">
        <v>250</v>
      </c>
      <c r="C36" s="104">
        <v>51.7</v>
      </c>
      <c r="D36" s="104">
        <v>-1.3</v>
      </c>
      <c r="E36" s="104">
        <v>-1.3</v>
      </c>
    </row>
    <row r="37" spans="1:5" ht="12.75">
      <c r="A37" s="104" t="s">
        <v>229</v>
      </c>
      <c r="B37" s="105" t="s">
        <v>192</v>
      </c>
      <c r="C37" s="104">
        <v>5.2</v>
      </c>
      <c r="D37" s="104">
        <v>-69.8</v>
      </c>
      <c r="E37" s="104">
        <v>-69.8</v>
      </c>
    </row>
    <row r="38" spans="1:5" ht="12.75">
      <c r="A38" s="104" t="s">
        <v>230</v>
      </c>
      <c r="B38" s="105" t="s">
        <v>192</v>
      </c>
      <c r="C38" s="104">
        <v>-41.7</v>
      </c>
      <c r="D38" s="104">
        <v>-76.7</v>
      </c>
      <c r="E38" s="104">
        <v>-76.7</v>
      </c>
    </row>
    <row r="39" spans="1:5" ht="12.75">
      <c r="A39" s="104" t="s">
        <v>231</v>
      </c>
      <c r="B39" s="105" t="s">
        <v>192</v>
      </c>
      <c r="C39" s="104">
        <v>-227.7</v>
      </c>
      <c r="D39" s="104">
        <v>-237.7</v>
      </c>
      <c r="E39" s="104">
        <v>-244.7</v>
      </c>
    </row>
    <row r="40" spans="1:5" ht="12.75">
      <c r="A40" s="104" t="s">
        <v>232</v>
      </c>
      <c r="B40" s="105" t="s">
        <v>195</v>
      </c>
      <c r="C40" s="104">
        <v>239.8</v>
      </c>
      <c r="D40" s="104">
        <v>239.8</v>
      </c>
      <c r="E40" s="104">
        <v>239.8</v>
      </c>
    </row>
    <row r="41" spans="1:5" ht="12.75">
      <c r="A41" s="104" t="s">
        <v>233</v>
      </c>
      <c r="B41" s="105" t="s">
        <v>192</v>
      </c>
      <c r="C41" s="104">
        <v>-17.5</v>
      </c>
      <c r="D41" s="104">
        <v>-42.5</v>
      </c>
      <c r="E41" s="104">
        <v>-57.5</v>
      </c>
    </row>
    <row r="42" spans="1:5" ht="12.75">
      <c r="A42" s="104" t="s">
        <v>234</v>
      </c>
      <c r="B42" s="105" t="s">
        <v>195</v>
      </c>
      <c r="C42" s="104">
        <v>787.2</v>
      </c>
      <c r="D42" s="104">
        <v>787.2</v>
      </c>
      <c r="E42" s="104">
        <v>787.2</v>
      </c>
    </row>
    <row r="43" spans="1:5" ht="12.75">
      <c r="A43" s="104" t="s">
        <v>235</v>
      </c>
      <c r="B43" s="105" t="s">
        <v>192</v>
      </c>
      <c r="C43" s="104">
        <v>560</v>
      </c>
      <c r="D43" s="104">
        <v>560</v>
      </c>
      <c r="E43" s="104">
        <v>560</v>
      </c>
    </row>
    <row r="44" spans="1:5" ht="12.75">
      <c r="A44" s="104" t="s">
        <v>236</v>
      </c>
      <c r="B44" s="105" t="s">
        <v>192</v>
      </c>
      <c r="C44" s="104">
        <v>-58.3</v>
      </c>
      <c r="D44" s="104">
        <v>-73.3</v>
      </c>
      <c r="E44" s="104">
        <v>-73.3</v>
      </c>
    </row>
    <row r="45" spans="1:5" ht="12.75">
      <c r="A45" s="104" t="s">
        <v>237</v>
      </c>
      <c r="B45" s="105" t="s">
        <v>192</v>
      </c>
      <c r="C45" s="104">
        <v>1132</v>
      </c>
      <c r="D45" s="104">
        <v>1132</v>
      </c>
      <c r="E45" s="104">
        <v>1130.8</v>
      </c>
    </row>
    <row r="46" spans="1:5" ht="12.75">
      <c r="A46" s="104" t="s">
        <v>238</v>
      </c>
      <c r="B46" s="105">
        <v>400</v>
      </c>
      <c r="C46" s="104">
        <v>-123.5</v>
      </c>
      <c r="D46" s="104">
        <v>-258.5</v>
      </c>
      <c r="E46" s="104">
        <v>-258.5</v>
      </c>
    </row>
    <row r="47" spans="1:5" ht="12.75">
      <c r="A47" s="104" t="s">
        <v>239</v>
      </c>
      <c r="B47" s="105">
        <v>400</v>
      </c>
      <c r="C47" s="104">
        <v>-40</v>
      </c>
      <c r="D47" s="104">
        <v>-155</v>
      </c>
      <c r="E47" s="104">
        <v>-155</v>
      </c>
    </row>
    <row r="48" spans="1:5" ht="12.75">
      <c r="A48" s="104" t="s">
        <v>240</v>
      </c>
      <c r="B48" s="105">
        <v>63</v>
      </c>
      <c r="C48" s="104">
        <v>234</v>
      </c>
      <c r="D48" s="104">
        <v>234</v>
      </c>
      <c r="E48" s="104">
        <v>234</v>
      </c>
    </row>
    <row r="49" spans="1:5" ht="12.75">
      <c r="A49" s="104" t="s">
        <v>241</v>
      </c>
      <c r="B49" s="105">
        <v>160</v>
      </c>
      <c r="C49" s="104">
        <v>-101</v>
      </c>
      <c r="D49" s="104">
        <v>-101</v>
      </c>
      <c r="E49" s="104">
        <v>-101</v>
      </c>
    </row>
    <row r="50" spans="1:5" ht="12.75">
      <c r="A50" s="104" t="s">
        <v>242</v>
      </c>
      <c r="B50" s="105">
        <v>630</v>
      </c>
      <c r="C50" s="104">
        <v>-786.9</v>
      </c>
      <c r="D50" s="104">
        <v>-822.9</v>
      </c>
      <c r="E50" s="104">
        <v>-822.9</v>
      </c>
    </row>
    <row r="51" spans="1:5" ht="12.75">
      <c r="A51" s="104" t="s">
        <v>243</v>
      </c>
      <c r="B51" s="105">
        <v>250</v>
      </c>
      <c r="C51" s="104">
        <v>127</v>
      </c>
      <c r="D51" s="104">
        <v>-23</v>
      </c>
      <c r="E51" s="104">
        <v>-83</v>
      </c>
    </row>
    <row r="52" spans="1:5" ht="12.75">
      <c r="A52" s="104" t="s">
        <v>244</v>
      </c>
      <c r="B52" s="105">
        <v>400</v>
      </c>
      <c r="C52" s="109">
        <v>160</v>
      </c>
      <c r="D52" s="109">
        <v>160</v>
      </c>
      <c r="E52" s="109">
        <v>160</v>
      </c>
    </row>
    <row r="53" spans="1:5" ht="12.75">
      <c r="A53" s="104" t="s">
        <v>245</v>
      </c>
      <c r="B53" s="105">
        <v>250</v>
      </c>
      <c r="C53" s="109">
        <v>62</v>
      </c>
      <c r="D53" s="109">
        <v>62</v>
      </c>
      <c r="E53" s="109">
        <v>62</v>
      </c>
    </row>
    <row r="54" spans="1:5" ht="12.75">
      <c r="A54" s="104" t="s">
        <v>246</v>
      </c>
      <c r="B54" s="105">
        <v>250</v>
      </c>
      <c r="C54" s="109">
        <v>-118.5</v>
      </c>
      <c r="D54" s="109">
        <v>-118.5</v>
      </c>
      <c r="E54" s="109">
        <v>-118.5</v>
      </c>
    </row>
    <row r="55" spans="1:5" ht="12.75">
      <c r="A55" s="104" t="s">
        <v>247</v>
      </c>
      <c r="B55" s="105">
        <v>250</v>
      </c>
      <c r="C55" s="109">
        <v>152</v>
      </c>
      <c r="D55" s="109">
        <v>152</v>
      </c>
      <c r="E55" s="109">
        <v>152</v>
      </c>
    </row>
    <row r="56" spans="1:5" ht="12.75">
      <c r="A56" s="104" t="s">
        <v>248</v>
      </c>
      <c r="B56" s="105">
        <v>250</v>
      </c>
      <c r="C56" s="109">
        <v>142</v>
      </c>
      <c r="D56" s="109">
        <v>142</v>
      </c>
      <c r="E56" s="109">
        <v>142</v>
      </c>
    </row>
    <row r="57" spans="1:5" ht="12.75">
      <c r="A57" s="104" t="s">
        <v>249</v>
      </c>
      <c r="B57" s="105" t="s">
        <v>192</v>
      </c>
      <c r="C57" s="109">
        <v>550</v>
      </c>
      <c r="D57" s="109">
        <v>550</v>
      </c>
      <c r="E57" s="109">
        <v>550</v>
      </c>
    </row>
    <row r="58" spans="1:5" ht="12.75">
      <c r="A58" s="104" t="s">
        <v>250</v>
      </c>
      <c r="B58" s="105">
        <v>400</v>
      </c>
      <c r="C58" s="109">
        <v>60</v>
      </c>
      <c r="D58" s="109">
        <v>60</v>
      </c>
      <c r="E58" s="109">
        <v>60</v>
      </c>
    </row>
    <row r="59" spans="1:5" ht="12.75">
      <c r="A59" s="104" t="s">
        <v>251</v>
      </c>
      <c r="B59" s="105" t="s">
        <v>192</v>
      </c>
      <c r="C59" s="109">
        <v>670</v>
      </c>
      <c r="D59" s="109">
        <v>670</v>
      </c>
      <c r="E59" s="109">
        <v>670</v>
      </c>
    </row>
    <row r="60" spans="1:5" ht="12.75">
      <c r="A60" s="104" t="s">
        <v>252</v>
      </c>
      <c r="B60" s="105" t="s">
        <v>192</v>
      </c>
      <c r="C60" s="109">
        <v>620</v>
      </c>
      <c r="D60" s="109">
        <v>620</v>
      </c>
      <c r="E60" s="109">
        <v>620</v>
      </c>
    </row>
    <row r="61" spans="1:5" ht="12.75">
      <c r="A61" s="104" t="s">
        <v>253</v>
      </c>
      <c r="B61" s="105" t="s">
        <v>254</v>
      </c>
      <c r="C61" s="109">
        <v>0</v>
      </c>
      <c r="D61" s="109">
        <v>0</v>
      </c>
      <c r="E61" s="109">
        <v>0</v>
      </c>
    </row>
    <row r="62" spans="1:5" ht="12.75">
      <c r="A62" s="104" t="s">
        <v>255</v>
      </c>
      <c r="B62" s="105">
        <v>250</v>
      </c>
      <c r="C62" s="104">
        <v>39</v>
      </c>
      <c r="D62" s="104">
        <v>39</v>
      </c>
      <c r="E62" s="104">
        <v>39</v>
      </c>
    </row>
    <row r="63" spans="1:5" ht="12.75">
      <c r="A63" s="104" t="s">
        <v>256</v>
      </c>
      <c r="B63" s="105" t="s">
        <v>192</v>
      </c>
      <c r="C63" s="104">
        <v>382.32</v>
      </c>
      <c r="D63" s="104">
        <v>382.32</v>
      </c>
      <c r="E63" s="104">
        <v>382.32</v>
      </c>
    </row>
    <row r="64" spans="1:5" ht="12.75">
      <c r="A64" s="104" t="s">
        <v>257</v>
      </c>
      <c r="B64" s="105" t="s">
        <v>192</v>
      </c>
      <c r="C64" s="104">
        <v>640</v>
      </c>
      <c r="D64" s="104">
        <v>675</v>
      </c>
      <c r="E64" s="104">
        <v>675</v>
      </c>
    </row>
    <row r="65" spans="1:5" ht="12.75">
      <c r="A65" s="104" t="s">
        <v>258</v>
      </c>
      <c r="B65" s="105" t="s">
        <v>201</v>
      </c>
      <c r="C65" s="104">
        <v>-5</v>
      </c>
      <c r="D65" s="104">
        <v>-15</v>
      </c>
      <c r="E65" s="104">
        <v>-15</v>
      </c>
    </row>
    <row r="66" spans="1:5" ht="12.75">
      <c r="A66" s="104" t="s">
        <v>259</v>
      </c>
      <c r="B66" s="105" t="s">
        <v>201</v>
      </c>
      <c r="C66" s="104">
        <v>274</v>
      </c>
      <c r="D66" s="104">
        <v>274</v>
      </c>
      <c r="E66" s="104">
        <v>274</v>
      </c>
    </row>
    <row r="67" spans="1:5" ht="12.75">
      <c r="A67" s="104" t="s">
        <v>260</v>
      </c>
      <c r="B67" s="105" t="s">
        <v>201</v>
      </c>
      <c r="C67" s="104">
        <v>-198</v>
      </c>
      <c r="D67" s="104">
        <v>-198</v>
      </c>
      <c r="E67" s="104">
        <v>-198</v>
      </c>
    </row>
    <row r="68" spans="1:5" ht="12.75">
      <c r="A68" s="104" t="s">
        <v>261</v>
      </c>
      <c r="B68" s="105" t="s">
        <v>201</v>
      </c>
      <c r="C68" s="104">
        <v>368</v>
      </c>
      <c r="D68" s="104">
        <f>383-15</f>
        <v>368</v>
      </c>
      <c r="E68" s="104">
        <f>383-15</f>
        <v>368</v>
      </c>
    </row>
    <row r="69" spans="1:5" ht="12.75">
      <c r="A69" s="104" t="s">
        <v>262</v>
      </c>
      <c r="B69" s="105">
        <v>400</v>
      </c>
      <c r="C69" s="104">
        <v>-45.5</v>
      </c>
      <c r="D69" s="104">
        <v>-49.5</v>
      </c>
      <c r="E69" s="104">
        <v>-61.5</v>
      </c>
    </row>
    <row r="70" spans="1:5" ht="12.75">
      <c r="A70" s="104" t="s">
        <v>263</v>
      </c>
      <c r="B70" s="105">
        <v>400</v>
      </c>
      <c r="C70" s="104">
        <v>-2</v>
      </c>
      <c r="D70" s="104">
        <v>-2</v>
      </c>
      <c r="E70" s="104">
        <v>-2</v>
      </c>
    </row>
    <row r="71" spans="1:5" ht="12.75">
      <c r="A71" s="104" t="s">
        <v>264</v>
      </c>
      <c r="B71" s="105">
        <v>250</v>
      </c>
      <c r="C71" s="104">
        <v>0</v>
      </c>
      <c r="D71" s="104">
        <v>0</v>
      </c>
      <c r="E71" s="104">
        <v>0</v>
      </c>
    </row>
    <row r="72" spans="1:5" ht="12.75">
      <c r="A72" s="104" t="s">
        <v>265</v>
      </c>
      <c r="B72" s="105">
        <v>160</v>
      </c>
      <c r="C72" s="104">
        <v>33</v>
      </c>
      <c r="D72" s="104">
        <v>27</v>
      </c>
      <c r="E72" s="104">
        <v>27</v>
      </c>
    </row>
    <row r="73" spans="1:5" ht="12.75">
      <c r="A73" s="104" t="s">
        <v>266</v>
      </c>
      <c r="B73" s="105">
        <v>250</v>
      </c>
      <c r="C73" s="104">
        <v>-199.5</v>
      </c>
      <c r="D73" s="104">
        <v>-225.5</v>
      </c>
      <c r="E73" s="104">
        <v>-225.5</v>
      </c>
    </row>
    <row r="74" spans="1:5" ht="12.75">
      <c r="A74" s="104" t="s">
        <v>267</v>
      </c>
      <c r="B74" s="105">
        <v>250</v>
      </c>
      <c r="C74" s="104">
        <v>-39.8</v>
      </c>
      <c r="D74" s="104">
        <v>-51.8</v>
      </c>
      <c r="E74" s="104">
        <v>-56.8</v>
      </c>
    </row>
    <row r="75" spans="1:5" ht="12.75">
      <c r="A75" s="104" t="s">
        <v>268</v>
      </c>
      <c r="B75" s="105" t="s">
        <v>192</v>
      </c>
      <c r="C75" s="104">
        <v>254.5</v>
      </c>
      <c r="D75" s="104">
        <v>249.5</v>
      </c>
      <c r="E75" s="104">
        <v>249.5</v>
      </c>
    </row>
    <row r="76" spans="1:5" ht="12.75">
      <c r="A76" s="104" t="s">
        <v>269</v>
      </c>
      <c r="B76" s="105">
        <v>250</v>
      </c>
      <c r="C76" s="104">
        <v>92</v>
      </c>
      <c r="D76" s="104">
        <v>80</v>
      </c>
      <c r="E76" s="104">
        <v>80</v>
      </c>
    </row>
    <row r="77" spans="1:5" ht="12.75">
      <c r="A77" s="104" t="s">
        <v>270</v>
      </c>
      <c r="B77" s="105" t="s">
        <v>201</v>
      </c>
      <c r="C77" s="104">
        <v>-176</v>
      </c>
      <c r="D77" s="104">
        <v>-176</v>
      </c>
      <c r="E77" s="104">
        <v>-176</v>
      </c>
    </row>
    <row r="78" spans="1:5" ht="12.75">
      <c r="A78" s="104" t="s">
        <v>271</v>
      </c>
      <c r="B78" s="105">
        <v>630</v>
      </c>
      <c r="C78" s="104">
        <v>-168</v>
      </c>
      <c r="D78" s="104">
        <v>-168</v>
      </c>
      <c r="E78" s="104">
        <v>-168</v>
      </c>
    </row>
    <row r="79" spans="1:5" ht="12.75">
      <c r="A79" s="104" t="s">
        <v>272</v>
      </c>
      <c r="B79" s="105" t="s">
        <v>192</v>
      </c>
      <c r="C79" s="104">
        <v>380</v>
      </c>
      <c r="D79" s="104">
        <v>380</v>
      </c>
      <c r="E79" s="104">
        <v>380</v>
      </c>
    </row>
    <row r="80" spans="1:5" ht="12.75">
      <c r="A80" s="104" t="s">
        <v>273</v>
      </c>
      <c r="B80" s="105" t="s">
        <v>195</v>
      </c>
      <c r="C80" s="104">
        <v>1028</v>
      </c>
      <c r="D80" s="104">
        <v>1028</v>
      </c>
      <c r="E80" s="104">
        <v>1028</v>
      </c>
    </row>
    <row r="81" spans="1:5" ht="12.75">
      <c r="A81" s="104" t="s">
        <v>274</v>
      </c>
      <c r="B81" s="105" t="s">
        <v>195</v>
      </c>
      <c r="C81" s="104">
        <v>838</v>
      </c>
      <c r="D81" s="104">
        <v>838</v>
      </c>
      <c r="E81" s="104">
        <v>838</v>
      </c>
    </row>
    <row r="82" spans="1:5" ht="12.75">
      <c r="A82" s="104" t="s">
        <v>275</v>
      </c>
      <c r="B82" s="105">
        <v>400</v>
      </c>
      <c r="C82" s="104">
        <v>-400.7</v>
      </c>
      <c r="D82" s="104">
        <v>-485.4</v>
      </c>
      <c r="E82" s="104">
        <v>-485.4</v>
      </c>
    </row>
    <row r="83" spans="1:5" ht="12.75">
      <c r="A83" s="104" t="s">
        <v>276</v>
      </c>
      <c r="B83" s="105">
        <v>250</v>
      </c>
      <c r="C83" s="104">
        <v>44.5</v>
      </c>
      <c r="D83" s="104">
        <v>10.5</v>
      </c>
      <c r="E83" s="104">
        <v>10.5</v>
      </c>
    </row>
    <row r="84" spans="1:5" ht="12.75">
      <c r="A84" s="104" t="s">
        <v>277</v>
      </c>
      <c r="B84" s="105">
        <v>400</v>
      </c>
      <c r="C84" s="104">
        <v>-318</v>
      </c>
      <c r="D84" s="104">
        <v>-338</v>
      </c>
      <c r="E84" s="104">
        <v>-330</v>
      </c>
    </row>
    <row r="85" spans="1:5" ht="12.75">
      <c r="A85" s="104" t="s">
        <v>278</v>
      </c>
      <c r="B85" s="105" t="s">
        <v>201</v>
      </c>
      <c r="C85" s="104">
        <v>-176.5</v>
      </c>
      <c r="D85" s="104">
        <v>-176.5</v>
      </c>
      <c r="E85" s="104">
        <v>-176.5</v>
      </c>
    </row>
    <row r="86" spans="1:5" ht="12.75">
      <c r="A86" s="104" t="s">
        <v>279</v>
      </c>
      <c r="B86" s="105">
        <v>400</v>
      </c>
      <c r="C86" s="104">
        <v>250</v>
      </c>
      <c r="D86" s="104">
        <v>250</v>
      </c>
      <c r="E86" s="104">
        <v>250</v>
      </c>
    </row>
    <row r="87" spans="1:5" ht="12.75">
      <c r="A87" s="104" t="s">
        <v>280</v>
      </c>
      <c r="B87" s="105">
        <v>400</v>
      </c>
      <c r="C87" s="104">
        <v>112</v>
      </c>
      <c r="D87" s="104">
        <v>-55</v>
      </c>
      <c r="E87" s="104">
        <v>-60</v>
      </c>
    </row>
    <row r="88" spans="1:5" ht="12.75">
      <c r="A88" s="104" t="s">
        <v>281</v>
      </c>
      <c r="B88" s="105">
        <v>250</v>
      </c>
      <c r="C88" s="104">
        <v>142</v>
      </c>
      <c r="D88" s="104">
        <v>140</v>
      </c>
      <c r="E88" s="104">
        <v>140</v>
      </c>
    </row>
    <row r="89" spans="1:5" ht="12.75">
      <c r="A89" s="104" t="s">
        <v>282</v>
      </c>
      <c r="B89" s="105">
        <v>250</v>
      </c>
      <c r="C89" s="104">
        <v>-274</v>
      </c>
      <c r="D89" s="104">
        <v>-361</v>
      </c>
      <c r="E89" s="104">
        <v>-306</v>
      </c>
    </row>
    <row r="90" spans="1:5" ht="12.75">
      <c r="A90" s="104" t="s">
        <v>283</v>
      </c>
      <c r="B90" s="105" t="s">
        <v>201</v>
      </c>
      <c r="C90" s="104">
        <v>-140</v>
      </c>
      <c r="D90" s="104">
        <f>-165-30</f>
        <v>-195</v>
      </c>
      <c r="E90" s="104">
        <v>-195</v>
      </c>
    </row>
    <row r="91" spans="1:5" ht="12.75">
      <c r="A91" s="104" t="s">
        <v>284</v>
      </c>
      <c r="B91" s="105">
        <v>400</v>
      </c>
      <c r="C91" s="104">
        <v>-174</v>
      </c>
      <c r="D91" s="104">
        <v>-220.6</v>
      </c>
      <c r="E91" s="104">
        <v>-228.6</v>
      </c>
    </row>
    <row r="92" spans="1:5" ht="12.75">
      <c r="A92" s="104" t="s">
        <v>285</v>
      </c>
      <c r="B92" s="105" t="s">
        <v>192</v>
      </c>
      <c r="C92" s="104">
        <v>754</v>
      </c>
      <c r="D92" s="104">
        <v>754</v>
      </c>
      <c r="E92" s="104">
        <v>754</v>
      </c>
    </row>
    <row r="93" spans="1:5" ht="12.75">
      <c r="A93" s="104" t="s">
        <v>286</v>
      </c>
      <c r="B93" s="105">
        <v>250</v>
      </c>
      <c r="C93" s="104">
        <v>-65.5</v>
      </c>
      <c r="D93" s="104">
        <v>-93.5</v>
      </c>
      <c r="E93" s="104">
        <v>-93.5</v>
      </c>
    </row>
    <row r="94" spans="1:5" ht="12.75">
      <c r="A94" s="104" t="s">
        <v>287</v>
      </c>
      <c r="B94" s="105">
        <v>250</v>
      </c>
      <c r="C94" s="104">
        <v>53</v>
      </c>
      <c r="D94" s="104">
        <v>48</v>
      </c>
      <c r="E94" s="104">
        <v>48</v>
      </c>
    </row>
    <row r="95" spans="1:5" ht="12.75">
      <c r="A95" s="104" t="s">
        <v>288</v>
      </c>
      <c r="B95" s="105">
        <v>100</v>
      </c>
      <c r="C95" s="104">
        <v>37</v>
      </c>
      <c r="D95" s="104">
        <v>7</v>
      </c>
      <c r="E95" s="104">
        <v>7</v>
      </c>
    </row>
    <row r="96" spans="1:5" ht="12.75">
      <c r="A96" s="104" t="s">
        <v>289</v>
      </c>
      <c r="B96" s="105">
        <v>100</v>
      </c>
      <c r="C96" s="104">
        <v>10</v>
      </c>
      <c r="D96" s="104">
        <v>10</v>
      </c>
      <c r="E96" s="104">
        <v>10</v>
      </c>
    </row>
    <row r="97" spans="1:5" ht="12.75">
      <c r="A97" s="104" t="s">
        <v>290</v>
      </c>
      <c r="B97" s="105">
        <v>250</v>
      </c>
      <c r="C97" s="104">
        <v>21.5</v>
      </c>
      <c r="D97" s="104">
        <v>-3.5</v>
      </c>
      <c r="E97" s="104">
        <v>-3.5</v>
      </c>
    </row>
    <row r="98" spans="1:5" ht="12.75">
      <c r="A98" s="104" t="s">
        <v>291</v>
      </c>
      <c r="B98" s="105" t="s">
        <v>192</v>
      </c>
      <c r="C98" s="104">
        <v>141.3</v>
      </c>
      <c r="D98" s="104">
        <v>141.3</v>
      </c>
      <c r="E98" s="104">
        <v>141.3</v>
      </c>
    </row>
    <row r="99" spans="1:5" ht="12.75">
      <c r="A99" s="104" t="s">
        <v>292</v>
      </c>
      <c r="B99" s="105" t="s">
        <v>192</v>
      </c>
      <c r="C99" s="104">
        <v>683.1</v>
      </c>
      <c r="D99" s="104">
        <v>683.1</v>
      </c>
      <c r="E99" s="104">
        <v>683.1</v>
      </c>
    </row>
    <row r="100" spans="1:5" ht="12.75">
      <c r="A100" s="104" t="s">
        <v>293</v>
      </c>
      <c r="B100" s="105" t="s">
        <v>192</v>
      </c>
      <c r="C100" s="104">
        <v>655</v>
      </c>
      <c r="D100" s="104">
        <v>655</v>
      </c>
      <c r="E100" s="104">
        <v>655</v>
      </c>
    </row>
    <row r="101" spans="1:5" ht="12.75">
      <c r="A101" s="104" t="s">
        <v>294</v>
      </c>
      <c r="B101" s="105" t="s">
        <v>201</v>
      </c>
      <c r="C101" s="104">
        <v>320</v>
      </c>
      <c r="D101" s="104">
        <v>320</v>
      </c>
      <c r="E101" s="104">
        <v>320</v>
      </c>
    </row>
    <row r="102" spans="1:5" ht="12.75">
      <c r="A102" s="104" t="s">
        <v>295</v>
      </c>
      <c r="B102" s="105">
        <v>400</v>
      </c>
      <c r="C102" s="104">
        <v>-40</v>
      </c>
      <c r="D102" s="104">
        <v>-40</v>
      </c>
      <c r="E102" s="104">
        <v>-40</v>
      </c>
    </row>
    <row r="103" spans="1:5" ht="12.75">
      <c r="A103" s="104" t="s">
        <v>296</v>
      </c>
      <c r="B103" s="105">
        <v>250</v>
      </c>
      <c r="C103" s="104">
        <v>-31.52</v>
      </c>
      <c r="D103" s="104">
        <v>-31.52</v>
      </c>
      <c r="E103" s="104">
        <v>-31.52</v>
      </c>
    </row>
    <row r="104" spans="1:5" ht="12.75">
      <c r="A104" s="104" t="s">
        <v>297</v>
      </c>
      <c r="B104" s="105">
        <v>250</v>
      </c>
      <c r="C104" s="104">
        <v>-68</v>
      </c>
      <c r="D104" s="104">
        <v>-68</v>
      </c>
      <c r="E104" s="104">
        <v>-68</v>
      </c>
    </row>
    <row r="105" spans="1:5" ht="12.75">
      <c r="A105" s="104" t="s">
        <v>298</v>
      </c>
      <c r="B105" s="105">
        <v>400</v>
      </c>
      <c r="C105" s="104">
        <v>-361</v>
      </c>
      <c r="D105" s="104">
        <v>-361</v>
      </c>
      <c r="E105" s="104">
        <v>-361</v>
      </c>
    </row>
    <row r="106" spans="1:5" ht="12.75">
      <c r="A106" s="104" t="s">
        <v>299</v>
      </c>
      <c r="B106" s="105">
        <v>250</v>
      </c>
      <c r="C106" s="104">
        <v>59.9</v>
      </c>
      <c r="D106" s="104">
        <v>44.9</v>
      </c>
      <c r="E106" s="104">
        <v>44.9</v>
      </c>
    </row>
    <row r="107" spans="1:5" ht="12.75">
      <c r="A107" s="104" t="s">
        <v>300</v>
      </c>
      <c r="B107" s="105">
        <v>630</v>
      </c>
      <c r="C107" s="104">
        <v>190</v>
      </c>
      <c r="D107" s="104">
        <v>190</v>
      </c>
      <c r="E107" s="104">
        <v>190</v>
      </c>
    </row>
    <row r="108" spans="1:5" ht="12.75">
      <c r="A108" s="104" t="s">
        <v>301</v>
      </c>
      <c r="B108" s="105">
        <v>630</v>
      </c>
      <c r="C108" s="104">
        <v>190</v>
      </c>
      <c r="D108" s="104">
        <v>190</v>
      </c>
      <c r="E108" s="104">
        <v>190</v>
      </c>
    </row>
    <row r="109" spans="1:5" ht="12.75">
      <c r="A109" s="104" t="s">
        <v>302</v>
      </c>
      <c r="B109" s="105">
        <v>160</v>
      </c>
      <c r="C109" s="104">
        <v>5</v>
      </c>
      <c r="D109" s="104">
        <v>4</v>
      </c>
      <c r="E109" s="104">
        <v>4</v>
      </c>
    </row>
    <row r="110" spans="1:5" ht="12.75">
      <c r="A110" s="104" t="s">
        <v>303</v>
      </c>
      <c r="B110" s="105" t="s">
        <v>192</v>
      </c>
      <c r="C110" s="104">
        <v>800</v>
      </c>
      <c r="D110" s="104">
        <v>800</v>
      </c>
      <c r="E110" s="104">
        <v>800</v>
      </c>
    </row>
    <row r="111" spans="1:5" ht="12.75">
      <c r="A111" s="104" t="s">
        <v>304</v>
      </c>
      <c r="B111" s="105">
        <v>160</v>
      </c>
      <c r="C111" s="104">
        <v>79</v>
      </c>
      <c r="D111" s="104">
        <v>42</v>
      </c>
      <c r="E111" s="104">
        <v>42</v>
      </c>
    </row>
    <row r="112" spans="1:5" ht="12.75">
      <c r="A112" s="104" t="s">
        <v>305</v>
      </c>
      <c r="B112" s="105">
        <v>160</v>
      </c>
      <c r="C112" s="104">
        <v>70</v>
      </c>
      <c r="D112" s="104">
        <v>70</v>
      </c>
      <c r="E112" s="104">
        <v>70</v>
      </c>
    </row>
    <row r="113" spans="1:5" ht="12.75">
      <c r="A113" s="104" t="s">
        <v>306</v>
      </c>
      <c r="B113" s="105">
        <v>400</v>
      </c>
      <c r="C113" s="104">
        <v>-78.5</v>
      </c>
      <c r="D113" s="104">
        <v>-78.5</v>
      </c>
      <c r="E113" s="104">
        <v>-78.5</v>
      </c>
    </row>
    <row r="114" spans="1:5" ht="12.75">
      <c r="A114" s="104" t="s">
        <v>307</v>
      </c>
      <c r="B114" s="105" t="s">
        <v>201</v>
      </c>
      <c r="C114" s="104">
        <v>-71</v>
      </c>
      <c r="D114" s="104">
        <v>-96</v>
      </c>
      <c r="E114" s="104">
        <v>-96</v>
      </c>
    </row>
    <row r="115" spans="1:5" ht="12.75">
      <c r="A115" s="104" t="s">
        <v>308</v>
      </c>
      <c r="B115" s="110">
        <v>250</v>
      </c>
      <c r="C115" s="104">
        <v>-124.2</v>
      </c>
      <c r="D115" s="104">
        <v>-129.2</v>
      </c>
      <c r="E115" s="104">
        <v>-129.2</v>
      </c>
    </row>
    <row r="116" spans="1:5" ht="12.75">
      <c r="A116" s="104" t="s">
        <v>309</v>
      </c>
      <c r="B116" s="105">
        <v>630</v>
      </c>
      <c r="C116" s="108">
        <v>-817.55</v>
      </c>
      <c r="D116" s="108">
        <f>-817.55</f>
        <v>-817.55</v>
      </c>
      <c r="E116" s="108">
        <f>D116</f>
        <v>-817.55</v>
      </c>
    </row>
    <row r="117" spans="1:5" ht="12.75">
      <c r="A117" s="104" t="s">
        <v>310</v>
      </c>
      <c r="B117" s="105">
        <v>250</v>
      </c>
      <c r="C117" s="104">
        <v>-302.1</v>
      </c>
      <c r="D117" s="104">
        <v>-302.1</v>
      </c>
      <c r="E117" s="104">
        <v>-302.1</v>
      </c>
    </row>
    <row r="118" spans="1:5" ht="12.75">
      <c r="A118" s="104" t="s">
        <v>311</v>
      </c>
      <c r="B118" s="105">
        <v>160</v>
      </c>
      <c r="C118" s="104">
        <v>-29.4</v>
      </c>
      <c r="D118" s="104">
        <v>-29.4</v>
      </c>
      <c r="E118" s="104">
        <v>-29.4</v>
      </c>
    </row>
    <row r="119" spans="1:5" ht="12.75">
      <c r="A119" s="104" t="s">
        <v>312</v>
      </c>
      <c r="B119" s="105">
        <v>400</v>
      </c>
      <c r="C119" s="104">
        <v>60</v>
      </c>
      <c r="D119" s="104">
        <v>60</v>
      </c>
      <c r="E119" s="104">
        <v>60</v>
      </c>
    </row>
    <row r="120" spans="1:5" ht="12.75">
      <c r="A120" s="104" t="s">
        <v>313</v>
      </c>
      <c r="B120" s="105">
        <v>400</v>
      </c>
      <c r="C120" s="104">
        <v>60</v>
      </c>
      <c r="D120" s="104">
        <v>60</v>
      </c>
      <c r="E120" s="104">
        <v>60</v>
      </c>
    </row>
    <row r="121" spans="1:5" ht="12.75">
      <c r="A121" s="104" t="s">
        <v>314</v>
      </c>
      <c r="B121" s="105">
        <v>400</v>
      </c>
      <c r="C121" s="104">
        <v>-160</v>
      </c>
      <c r="D121" s="104">
        <v>-190</v>
      </c>
      <c r="E121" s="104">
        <v>-190</v>
      </c>
    </row>
    <row r="122" spans="1:5" ht="12.75">
      <c r="A122" s="104" t="s">
        <v>315</v>
      </c>
      <c r="B122" s="105">
        <v>630</v>
      </c>
      <c r="C122" s="104">
        <v>-76</v>
      </c>
      <c r="D122" s="104">
        <f>-76-40</f>
        <v>-116</v>
      </c>
      <c r="E122" s="104">
        <v>-76</v>
      </c>
    </row>
    <row r="123" spans="1:5" ht="12.75">
      <c r="A123" s="104" t="s">
        <v>316</v>
      </c>
      <c r="B123" s="105">
        <v>400</v>
      </c>
      <c r="C123" s="104">
        <v>-55.4</v>
      </c>
      <c r="D123" s="104">
        <v>-55.4</v>
      </c>
      <c r="E123" s="104">
        <v>-55.4</v>
      </c>
    </row>
    <row r="124" spans="1:5" ht="12.75">
      <c r="A124" s="104" t="s">
        <v>317</v>
      </c>
      <c r="B124" s="105">
        <v>250</v>
      </c>
      <c r="C124" s="104">
        <v>-123</v>
      </c>
      <c r="D124" s="104">
        <v>-123</v>
      </c>
      <c r="E124" s="104">
        <v>-123</v>
      </c>
    </row>
    <row r="125" spans="1:5" ht="12.75">
      <c r="A125" s="104" t="s">
        <v>318</v>
      </c>
      <c r="B125" s="105">
        <v>160</v>
      </c>
      <c r="C125" s="104">
        <v>-31</v>
      </c>
      <c r="D125" s="104">
        <v>-46</v>
      </c>
      <c r="E125" s="104">
        <v>-46</v>
      </c>
    </row>
    <row r="126" spans="1:5" ht="12.75">
      <c r="A126" s="104" t="s">
        <v>319</v>
      </c>
      <c r="B126" s="105">
        <v>400</v>
      </c>
      <c r="C126" s="104">
        <v>-60</v>
      </c>
      <c r="D126" s="104">
        <v>-60</v>
      </c>
      <c r="E126" s="104">
        <v>-60</v>
      </c>
    </row>
    <row r="127" spans="1:5" ht="12.75">
      <c r="A127" s="104" t="s">
        <v>320</v>
      </c>
      <c r="B127" s="105">
        <v>400</v>
      </c>
      <c r="C127" s="104">
        <v>47</v>
      </c>
      <c r="D127" s="104">
        <v>72</v>
      </c>
      <c r="E127" s="104">
        <v>-278</v>
      </c>
    </row>
    <row r="128" spans="1:5" ht="12.75">
      <c r="A128" s="104" t="s">
        <v>290</v>
      </c>
      <c r="B128" s="105">
        <v>160</v>
      </c>
      <c r="C128" s="104">
        <v>31</v>
      </c>
      <c r="D128" s="104">
        <v>31</v>
      </c>
      <c r="E128" s="104">
        <v>31</v>
      </c>
    </row>
    <row r="129" spans="1:5" ht="12.75">
      <c r="A129" s="104" t="s">
        <v>321</v>
      </c>
      <c r="B129" s="105">
        <v>400</v>
      </c>
      <c r="C129" s="104">
        <v>-283.4</v>
      </c>
      <c r="D129" s="104">
        <v>-283.4</v>
      </c>
      <c r="E129" s="104">
        <v>-283.4</v>
      </c>
    </row>
    <row r="130" spans="1:5" ht="12.75">
      <c r="A130" s="104" t="s">
        <v>322</v>
      </c>
      <c r="B130" s="105">
        <v>250</v>
      </c>
      <c r="C130" s="104">
        <v>-153</v>
      </c>
      <c r="D130" s="104">
        <v>-153</v>
      </c>
      <c r="E130" s="104">
        <v>-153</v>
      </c>
    </row>
    <row r="131" spans="1:5" ht="12.75">
      <c r="A131" s="104" t="s">
        <v>323</v>
      </c>
      <c r="B131" s="105">
        <v>400</v>
      </c>
      <c r="C131" s="104">
        <v>-167</v>
      </c>
      <c r="D131" s="104">
        <v>-167</v>
      </c>
      <c r="E131" s="104">
        <v>-167</v>
      </c>
    </row>
    <row r="132" spans="1:5" ht="12.75">
      <c r="A132" s="104" t="s">
        <v>324</v>
      </c>
      <c r="B132" s="105">
        <v>250</v>
      </c>
      <c r="C132" s="104">
        <v>102</v>
      </c>
      <c r="D132" s="104">
        <v>102</v>
      </c>
      <c r="E132" s="104">
        <v>57</v>
      </c>
    </row>
    <row r="133" spans="1:5" ht="12.75">
      <c r="A133" s="104" t="s">
        <v>325</v>
      </c>
      <c r="B133" s="105">
        <v>400</v>
      </c>
      <c r="C133" s="104">
        <v>78</v>
      </c>
      <c r="D133" s="104">
        <v>78</v>
      </c>
      <c r="E133" s="104">
        <v>78</v>
      </c>
    </row>
    <row r="134" spans="1:5" ht="12.75">
      <c r="A134" s="104" t="s">
        <v>326</v>
      </c>
      <c r="B134" s="105">
        <v>400</v>
      </c>
      <c r="C134" s="104">
        <v>135</v>
      </c>
      <c r="D134" s="104">
        <v>135</v>
      </c>
      <c r="E134" s="104">
        <v>135</v>
      </c>
    </row>
    <row r="135" spans="1:5" ht="12.75">
      <c r="A135" s="104" t="s">
        <v>327</v>
      </c>
      <c r="B135" s="105">
        <v>400</v>
      </c>
      <c r="C135" s="104">
        <v>135</v>
      </c>
      <c r="D135" s="104">
        <v>135</v>
      </c>
      <c r="E135" s="104">
        <v>135</v>
      </c>
    </row>
    <row r="136" spans="1:5" ht="12.75">
      <c r="A136" s="104" t="s">
        <v>328</v>
      </c>
      <c r="B136" s="105">
        <v>400</v>
      </c>
      <c r="C136" s="104">
        <v>-40</v>
      </c>
      <c r="D136" s="104">
        <v>-40</v>
      </c>
      <c r="E136" s="104">
        <v>-40</v>
      </c>
    </row>
    <row r="137" spans="1:5" ht="12.75">
      <c r="A137" s="104" t="s">
        <v>329</v>
      </c>
      <c r="B137" s="105">
        <v>630</v>
      </c>
      <c r="C137" s="104">
        <v>20</v>
      </c>
      <c r="D137" s="104">
        <v>20</v>
      </c>
      <c r="E137" s="104">
        <v>20</v>
      </c>
    </row>
    <row r="138" spans="1:5" ht="12.75">
      <c r="A138" s="104" t="s">
        <v>330</v>
      </c>
      <c r="B138" s="105">
        <v>160</v>
      </c>
      <c r="C138" s="104">
        <v>44</v>
      </c>
      <c r="D138" s="104">
        <v>44</v>
      </c>
      <c r="E138" s="104">
        <v>44</v>
      </c>
    </row>
    <row r="139" spans="1:5" ht="12.75">
      <c r="A139" s="104" t="s">
        <v>331</v>
      </c>
      <c r="B139" s="105">
        <v>630</v>
      </c>
      <c r="C139" s="104">
        <v>-176</v>
      </c>
      <c r="D139" s="104">
        <v>-176</v>
      </c>
      <c r="E139" s="104">
        <v>-176</v>
      </c>
    </row>
    <row r="140" spans="1:5" ht="12.75">
      <c r="A140" s="104" t="s">
        <v>332</v>
      </c>
      <c r="B140" s="105">
        <v>250</v>
      </c>
      <c r="C140" s="104">
        <v>-101.5</v>
      </c>
      <c r="D140" s="104">
        <v>101.5</v>
      </c>
      <c r="E140" s="104">
        <v>101.5</v>
      </c>
    </row>
    <row r="141" spans="1:5" ht="12.75">
      <c r="A141" s="104" t="s">
        <v>333</v>
      </c>
      <c r="B141" s="110">
        <v>630</v>
      </c>
      <c r="C141" s="104">
        <v>90</v>
      </c>
      <c r="D141" s="104">
        <v>90</v>
      </c>
      <c r="E141" s="104">
        <v>90</v>
      </c>
    </row>
    <row r="142" spans="1:5" ht="12.75">
      <c r="A142" s="104" t="s">
        <v>334</v>
      </c>
      <c r="B142" s="105">
        <v>250</v>
      </c>
      <c r="C142" s="104">
        <v>-98</v>
      </c>
      <c r="D142" s="104">
        <v>-98</v>
      </c>
      <c r="E142" s="104">
        <v>-98</v>
      </c>
    </row>
    <row r="143" spans="1:5" ht="12.75">
      <c r="A143" s="104" t="s">
        <v>335</v>
      </c>
      <c r="B143" s="105">
        <v>63</v>
      </c>
      <c r="C143" s="104">
        <v>9.5</v>
      </c>
      <c r="D143" s="104">
        <v>9.5</v>
      </c>
      <c r="E143" s="104">
        <v>9.5</v>
      </c>
    </row>
    <row r="144" spans="1:5" ht="12.75">
      <c r="A144" s="104" t="s">
        <v>336</v>
      </c>
      <c r="B144" s="105">
        <v>250</v>
      </c>
      <c r="C144" s="104">
        <v>-38</v>
      </c>
      <c r="D144" s="104">
        <v>-38</v>
      </c>
      <c r="E144" s="104">
        <v>-38</v>
      </c>
    </row>
    <row r="145" spans="1:5" ht="12.75">
      <c r="A145" s="104" t="s">
        <v>337</v>
      </c>
      <c r="B145" s="105">
        <v>250</v>
      </c>
      <c r="C145" s="104">
        <v>91</v>
      </c>
      <c r="D145" s="104">
        <v>91</v>
      </c>
      <c r="E145" s="104">
        <v>91</v>
      </c>
    </row>
    <row r="146" spans="1:5" ht="12.75">
      <c r="A146" s="104" t="s">
        <v>338</v>
      </c>
      <c r="B146" s="105">
        <v>250</v>
      </c>
      <c r="C146" s="104">
        <v>-35.7</v>
      </c>
      <c r="D146" s="104">
        <v>-35.7</v>
      </c>
      <c r="E146" s="104">
        <v>-35.7</v>
      </c>
    </row>
    <row r="147" spans="1:5" ht="12.75">
      <c r="A147" s="104" t="s">
        <v>339</v>
      </c>
      <c r="B147" s="105">
        <v>160</v>
      </c>
      <c r="C147" s="104">
        <v>62</v>
      </c>
      <c r="D147" s="104">
        <v>62</v>
      </c>
      <c r="E147" s="104">
        <v>62</v>
      </c>
    </row>
    <row r="148" spans="1:5" ht="12.75">
      <c r="A148" s="104" t="s">
        <v>340</v>
      </c>
      <c r="B148" s="105">
        <v>250</v>
      </c>
      <c r="C148" s="104">
        <v>82</v>
      </c>
      <c r="D148" s="104">
        <v>82</v>
      </c>
      <c r="E148" s="104">
        <v>82</v>
      </c>
    </row>
    <row r="149" spans="1:5" ht="12.75">
      <c r="A149" s="104" t="s">
        <v>341</v>
      </c>
      <c r="B149" s="105" t="s">
        <v>195</v>
      </c>
      <c r="C149" s="104">
        <v>709</v>
      </c>
      <c r="D149" s="104">
        <v>709</v>
      </c>
      <c r="E149" s="104">
        <v>709</v>
      </c>
    </row>
    <row r="150" spans="1:5" ht="12.75">
      <c r="A150" s="104" t="s">
        <v>342</v>
      </c>
      <c r="B150" s="105" t="s">
        <v>192</v>
      </c>
      <c r="C150" s="104">
        <v>270</v>
      </c>
      <c r="D150" s="104">
        <v>270</v>
      </c>
      <c r="E150" s="104">
        <v>270</v>
      </c>
    </row>
    <row r="151" spans="1:5" ht="12.75">
      <c r="A151" s="104" t="s">
        <v>343</v>
      </c>
      <c r="B151" s="105">
        <v>630</v>
      </c>
      <c r="C151" s="104">
        <v>-388.6</v>
      </c>
      <c r="D151" s="104">
        <v>-398.6</v>
      </c>
      <c r="E151" s="104">
        <v>-398.6</v>
      </c>
    </row>
    <row r="152" spans="1:5" ht="12.75">
      <c r="A152" s="104" t="s">
        <v>344</v>
      </c>
      <c r="B152" s="105">
        <v>400</v>
      </c>
      <c r="C152" s="104">
        <v>60</v>
      </c>
      <c r="D152" s="104">
        <v>60</v>
      </c>
      <c r="E152" s="104">
        <v>60</v>
      </c>
    </row>
    <row r="153" spans="1:5" ht="12.75">
      <c r="A153" s="104" t="s">
        <v>345</v>
      </c>
      <c r="B153" s="105" t="s">
        <v>201</v>
      </c>
      <c r="C153" s="104">
        <v>-721.5</v>
      </c>
      <c r="D153" s="104">
        <v>-721.5</v>
      </c>
      <c r="E153" s="104">
        <v>-721.5</v>
      </c>
    </row>
    <row r="154" spans="1:5" ht="12.75">
      <c r="A154" s="104" t="s">
        <v>346</v>
      </c>
      <c r="B154" s="105">
        <v>250</v>
      </c>
      <c r="C154" s="104">
        <v>92</v>
      </c>
      <c r="D154" s="104">
        <v>67</v>
      </c>
      <c r="E154" s="104">
        <v>67</v>
      </c>
    </row>
    <row r="155" spans="1:5" ht="12.75">
      <c r="A155" s="104" t="s">
        <v>347</v>
      </c>
      <c r="B155" s="105">
        <v>250</v>
      </c>
      <c r="C155" s="104">
        <v>67</v>
      </c>
      <c r="D155" s="104">
        <v>62</v>
      </c>
      <c r="E155" s="104">
        <v>62</v>
      </c>
    </row>
    <row r="156" spans="1:5" ht="12.75">
      <c r="A156" s="104" t="s">
        <v>348</v>
      </c>
      <c r="B156" s="105">
        <v>250</v>
      </c>
      <c r="C156" s="104">
        <v>-63</v>
      </c>
      <c r="D156" s="104">
        <v>-63</v>
      </c>
      <c r="E156" s="104">
        <v>-63</v>
      </c>
    </row>
    <row r="157" spans="1:5" ht="12.75">
      <c r="A157" s="104" t="s">
        <v>251</v>
      </c>
      <c r="B157" s="105">
        <v>160</v>
      </c>
      <c r="C157" s="104">
        <v>137</v>
      </c>
      <c r="D157" s="104">
        <v>137</v>
      </c>
      <c r="E157" s="104">
        <v>137</v>
      </c>
    </row>
    <row r="158" spans="1:5" ht="12.75">
      <c r="A158" s="104" t="s">
        <v>252</v>
      </c>
      <c r="B158" s="105">
        <v>250</v>
      </c>
      <c r="C158" s="104">
        <v>102</v>
      </c>
      <c r="D158" s="104">
        <v>102</v>
      </c>
      <c r="E158" s="104">
        <v>62</v>
      </c>
    </row>
    <row r="159" spans="1:5" ht="12.75">
      <c r="A159" s="104" t="s">
        <v>349</v>
      </c>
      <c r="B159" s="105" t="s">
        <v>350</v>
      </c>
      <c r="C159" s="104">
        <v>-145</v>
      </c>
      <c r="D159" s="104">
        <v>-145</v>
      </c>
      <c r="E159" s="104">
        <v>-145</v>
      </c>
    </row>
    <row r="160" spans="1:5" ht="12.75">
      <c r="A160" s="104" t="s">
        <v>351</v>
      </c>
      <c r="B160" s="105">
        <v>400</v>
      </c>
      <c r="C160" s="104">
        <v>160</v>
      </c>
      <c r="D160" s="104">
        <v>160</v>
      </c>
      <c r="E160" s="104">
        <v>160</v>
      </c>
    </row>
    <row r="161" spans="1:5" ht="12.75">
      <c r="A161" s="104" t="s">
        <v>352</v>
      </c>
      <c r="B161" s="105">
        <v>400</v>
      </c>
      <c r="C161" s="104">
        <v>160</v>
      </c>
      <c r="D161" s="104">
        <v>160</v>
      </c>
      <c r="E161" s="104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12" sqref="O12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1.5742187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29" t="s">
        <v>355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>
      <c r="A2" s="229" t="s">
        <v>356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>
      <c r="A3" s="231" t="s">
        <v>153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12.75">
      <c r="A4" s="112"/>
      <c r="B4" s="112"/>
      <c r="C4" s="112"/>
      <c r="D4" s="112"/>
      <c r="E4" s="112"/>
      <c r="F4" s="112"/>
      <c r="G4" s="112"/>
      <c r="H4" s="113"/>
      <c r="I4" s="112"/>
      <c r="J4" s="112"/>
      <c r="K4" s="112"/>
      <c r="L4" s="112"/>
      <c r="M4" s="112"/>
    </row>
    <row r="5" spans="1:13" ht="12.75">
      <c r="A5" s="112"/>
      <c r="B5" s="112"/>
      <c r="C5" s="112"/>
      <c r="D5" s="112"/>
      <c r="E5" s="112"/>
      <c r="F5" s="112"/>
      <c r="G5" s="112"/>
      <c r="H5" s="113"/>
      <c r="I5" s="112"/>
      <c r="J5" s="112"/>
      <c r="K5" s="112"/>
      <c r="L5" s="112"/>
      <c r="M5" s="112"/>
    </row>
    <row r="6" spans="1:13" ht="12.75">
      <c r="A6" s="232" t="s">
        <v>154</v>
      </c>
      <c r="B6" s="228" t="s">
        <v>71</v>
      </c>
      <c r="C6" s="234"/>
      <c r="D6" s="235" t="s">
        <v>64</v>
      </c>
      <c r="E6" s="228" t="s">
        <v>122</v>
      </c>
      <c r="F6" s="228" t="s">
        <v>155</v>
      </c>
      <c r="G6" s="114"/>
      <c r="H6" s="236" t="s">
        <v>130</v>
      </c>
      <c r="I6" s="114"/>
      <c r="J6" s="114"/>
      <c r="K6" s="228" t="s">
        <v>123</v>
      </c>
      <c r="L6" s="228" t="s">
        <v>156</v>
      </c>
      <c r="M6" s="228" t="s">
        <v>357</v>
      </c>
    </row>
    <row r="7" spans="1:13" ht="36" customHeight="1">
      <c r="A7" s="233"/>
      <c r="B7" s="234"/>
      <c r="C7" s="234"/>
      <c r="D7" s="235"/>
      <c r="E7" s="234"/>
      <c r="F7" s="234"/>
      <c r="G7" s="114"/>
      <c r="H7" s="237"/>
      <c r="I7" s="114"/>
      <c r="J7" s="114"/>
      <c r="K7" s="234"/>
      <c r="L7" s="228"/>
      <c r="M7" s="228"/>
    </row>
    <row r="8" spans="1:13" ht="24" customHeight="1">
      <c r="A8" s="238">
        <v>1</v>
      </c>
      <c r="B8" s="234" t="s">
        <v>358</v>
      </c>
      <c r="C8" s="234"/>
      <c r="D8" s="115" t="s">
        <v>62</v>
      </c>
      <c r="E8" s="115">
        <v>0</v>
      </c>
      <c r="F8" s="115">
        <v>0</v>
      </c>
      <c r="G8" s="114"/>
      <c r="H8" s="116">
        <v>0</v>
      </c>
      <c r="I8" s="114"/>
      <c r="J8" s="114"/>
      <c r="K8" s="115">
        <v>0</v>
      </c>
      <c r="L8" s="228" t="s">
        <v>359</v>
      </c>
      <c r="M8" s="226">
        <v>42725</v>
      </c>
    </row>
    <row r="9" spans="1:13" ht="22.5" customHeight="1">
      <c r="A9" s="238"/>
      <c r="B9" s="234"/>
      <c r="C9" s="234"/>
      <c r="D9" s="115" t="s">
        <v>60</v>
      </c>
      <c r="E9" s="115">
        <v>6.3</v>
      </c>
      <c r="F9" s="117">
        <f>((28368/24/0.87)+(34272/24/0.87))/1000</f>
        <v>3</v>
      </c>
      <c r="G9" s="114"/>
      <c r="H9" s="116">
        <f>0.334+0.058+0.085-0.03+0.019-0.035+0.05</f>
        <v>0.48100000000000004</v>
      </c>
      <c r="I9" s="114"/>
      <c r="J9" s="114"/>
      <c r="K9" s="117">
        <f>E9-F9-H9</f>
        <v>2.819</v>
      </c>
      <c r="L9" s="228"/>
      <c r="M9" s="227"/>
    </row>
    <row r="10" spans="1:13" ht="24" customHeight="1">
      <c r="A10" s="238">
        <v>2</v>
      </c>
      <c r="B10" s="234" t="s">
        <v>360</v>
      </c>
      <c r="C10" s="234"/>
      <c r="D10" s="115" t="s">
        <v>62</v>
      </c>
      <c r="E10" s="115">
        <v>0</v>
      </c>
      <c r="F10" s="115">
        <v>0</v>
      </c>
      <c r="G10" s="114"/>
      <c r="H10" s="116">
        <v>0</v>
      </c>
      <c r="I10" s="114"/>
      <c r="J10" s="114"/>
      <c r="K10" s="115">
        <v>0</v>
      </c>
      <c r="L10" s="228" t="s">
        <v>359</v>
      </c>
      <c r="M10" s="226">
        <v>42725</v>
      </c>
    </row>
    <row r="11" spans="1:13" ht="22.5" customHeight="1">
      <c r="A11" s="238"/>
      <c r="B11" s="234"/>
      <c r="C11" s="234"/>
      <c r="D11" s="115" t="s">
        <v>60</v>
      </c>
      <c r="E11" s="115">
        <v>4</v>
      </c>
      <c r="F11" s="117">
        <f>((36600/24/0.87)+(35160/24/0.87))/1000</f>
        <v>3.436781609195402</v>
      </c>
      <c r="G11" s="114"/>
      <c r="H11" s="116">
        <f>0.084+0.115+(0.15-0.085)+0.079</f>
        <v>0.343</v>
      </c>
      <c r="I11" s="114"/>
      <c r="J11" s="114"/>
      <c r="K11" s="117">
        <f>E11-F11-H11</f>
        <v>0.22021839080459799</v>
      </c>
      <c r="L11" s="228"/>
      <c r="M11" s="227"/>
    </row>
    <row r="12" spans="1:13" ht="22.5" customHeight="1">
      <c r="A12" s="238">
        <v>3</v>
      </c>
      <c r="B12" s="234" t="s">
        <v>361</v>
      </c>
      <c r="C12" s="234"/>
      <c r="D12" s="115" t="s">
        <v>62</v>
      </c>
      <c r="E12" s="115">
        <v>0</v>
      </c>
      <c r="F12" s="115">
        <v>0</v>
      </c>
      <c r="G12" s="114"/>
      <c r="H12" s="116">
        <v>0</v>
      </c>
      <c r="I12" s="114"/>
      <c r="J12" s="114"/>
      <c r="K12" s="115">
        <v>0</v>
      </c>
      <c r="L12" s="228" t="s">
        <v>359</v>
      </c>
      <c r="M12" s="226">
        <v>42725</v>
      </c>
    </row>
    <row r="13" spans="1:13" ht="25.5" customHeight="1">
      <c r="A13" s="238"/>
      <c r="B13" s="234"/>
      <c r="C13" s="234"/>
      <c r="D13" s="115" t="s">
        <v>60</v>
      </c>
      <c r="E13" s="115">
        <v>4</v>
      </c>
      <c r="F13" s="117">
        <f>((37248/24/0.87)+(24768/24/0.87))/1000</f>
        <v>2.9701149425287356</v>
      </c>
      <c r="G13" s="114"/>
      <c r="H13" s="116">
        <f>0.687+0.015+0.133-0.006+(0.106-0.033-0.115)+(0.008+0.003+0.00045+0.0015+0.0007)+0.1745</f>
        <v>0.9751500000000001</v>
      </c>
      <c r="I13" s="114"/>
      <c r="J13" s="114"/>
      <c r="K13" s="117">
        <f>E13-F13-H13</f>
        <v>0.05473505747126428</v>
      </c>
      <c r="L13" s="228"/>
      <c r="M13" s="227"/>
    </row>
    <row r="14" spans="1:13" ht="27" customHeight="1">
      <c r="A14" s="238">
        <v>4</v>
      </c>
      <c r="B14" s="234" t="s">
        <v>362</v>
      </c>
      <c r="C14" s="234"/>
      <c r="D14" s="115" t="s">
        <v>62</v>
      </c>
      <c r="E14" s="115">
        <v>0</v>
      </c>
      <c r="F14" s="115">
        <v>0</v>
      </c>
      <c r="G14" s="114"/>
      <c r="H14" s="116">
        <v>0</v>
      </c>
      <c r="I14" s="114"/>
      <c r="J14" s="114"/>
      <c r="K14" s="115">
        <v>0</v>
      </c>
      <c r="L14" s="228" t="s">
        <v>359</v>
      </c>
      <c r="M14" s="226">
        <v>42725</v>
      </c>
    </row>
    <row r="15" spans="1:13" ht="25.5" customHeight="1">
      <c r="A15" s="238"/>
      <c r="B15" s="234"/>
      <c r="C15" s="234"/>
      <c r="D15" s="115" t="s">
        <v>60</v>
      </c>
      <c r="E15" s="115">
        <v>6.3</v>
      </c>
      <c r="F15" s="117">
        <f>((49920/24/0.87)+(44520/24/0.87))/1000</f>
        <v>4.522988505747127</v>
      </c>
      <c r="G15" s="114"/>
      <c r="H15" s="116">
        <f>0.757+0.258+0.142-0.237+(0.173-0.021)+0.051+0.065</f>
        <v>1.188</v>
      </c>
      <c r="I15" s="114"/>
      <c r="J15" s="114"/>
      <c r="K15" s="117">
        <f>E15-F15-H15</f>
        <v>0.5890114942528732</v>
      </c>
      <c r="L15" s="228"/>
      <c r="M15" s="227"/>
    </row>
    <row r="16" spans="1:14" ht="157.5" hidden="1" outlineLevel="1">
      <c r="A16" s="119"/>
      <c r="B16" s="119"/>
      <c r="C16" s="119"/>
      <c r="D16" s="119"/>
      <c r="E16" s="119" t="s">
        <v>363</v>
      </c>
      <c r="F16" s="119" t="s">
        <v>364</v>
      </c>
      <c r="G16" s="119"/>
      <c r="H16" s="119" t="s">
        <v>365</v>
      </c>
      <c r="I16" s="119"/>
      <c r="J16" s="119"/>
      <c r="K16" s="119"/>
      <c r="L16" s="119"/>
      <c r="M16" s="119"/>
      <c r="N16" s="120"/>
    </row>
    <row r="17" spans="1:14" ht="12.75" collapsed="1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</row>
    <row r="21" spans="1:14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</row>
    <row r="22" spans="1:14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14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14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spans="1:14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</row>
    <row r="26" spans="1:14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1:14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</sheetData>
  <sheetProtection/>
  <mergeCells count="28">
    <mergeCell ref="A14:A15"/>
    <mergeCell ref="B14:C15"/>
    <mergeCell ref="L14:L15"/>
    <mergeCell ref="A8:A9"/>
    <mergeCell ref="B8:C9"/>
    <mergeCell ref="A10:A11"/>
    <mergeCell ref="B10:C11"/>
    <mergeCell ref="L10:L11"/>
    <mergeCell ref="A12:A13"/>
    <mergeCell ref="B12:C13"/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M12:M13"/>
    <mergeCell ref="M14:M15"/>
    <mergeCell ref="M8:M9"/>
    <mergeCell ref="M10:M11"/>
    <mergeCell ref="L8:L9"/>
    <mergeCell ref="M6:M7"/>
    <mergeCell ref="L12:L13"/>
    <mergeCell ref="L6:L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D7" sqref="D7:G126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29" t="s">
        <v>366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24.75" customHeight="1">
      <c r="A2" s="229" t="s">
        <v>356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4" ht="24.75" customHeight="1">
      <c r="A3" s="231" t="s">
        <v>153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14" ht="24.75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24.75" customHeight="1">
      <c r="A5" s="239" t="s">
        <v>154</v>
      </c>
      <c r="B5" s="241" t="s">
        <v>71</v>
      </c>
      <c r="C5" s="241" t="s">
        <v>64</v>
      </c>
      <c r="D5" s="121" t="s">
        <v>367</v>
      </c>
      <c r="E5" s="241" t="s">
        <v>139</v>
      </c>
      <c r="F5" s="122" t="s">
        <v>368</v>
      </c>
      <c r="G5" s="241" t="s">
        <v>369</v>
      </c>
      <c r="H5" s="122" t="s">
        <v>370</v>
      </c>
      <c r="I5" s="241" t="s">
        <v>137</v>
      </c>
      <c r="J5" s="241" t="s">
        <v>371</v>
      </c>
      <c r="K5" s="120"/>
      <c r="L5" s="112"/>
      <c r="M5" s="112"/>
      <c r="N5" s="112"/>
    </row>
    <row r="6" spans="1:14" ht="24.75" customHeight="1" thickBot="1">
      <c r="A6" s="240"/>
      <c r="B6" s="242"/>
      <c r="C6" s="242"/>
      <c r="D6" s="123" t="s">
        <v>372</v>
      </c>
      <c r="E6" s="242"/>
      <c r="F6" s="124" t="s">
        <v>373</v>
      </c>
      <c r="G6" s="242"/>
      <c r="H6" s="124" t="s">
        <v>374</v>
      </c>
      <c r="I6" s="242"/>
      <c r="J6" s="242"/>
      <c r="K6" s="120"/>
      <c r="L6" s="112"/>
      <c r="M6" s="112"/>
      <c r="N6" s="112"/>
    </row>
    <row r="7" spans="1:11" ht="24.75" customHeight="1" thickBot="1">
      <c r="A7" s="243">
        <v>1</v>
      </c>
      <c r="B7" s="245" t="s">
        <v>375</v>
      </c>
      <c r="C7" s="125" t="s">
        <v>60</v>
      </c>
      <c r="D7" s="125">
        <v>0</v>
      </c>
      <c r="E7" s="125">
        <v>0</v>
      </c>
      <c r="F7" s="125">
        <v>0</v>
      </c>
      <c r="G7" s="125">
        <f>D7-E7-F7</f>
        <v>0</v>
      </c>
      <c r="H7" s="247" t="s">
        <v>359</v>
      </c>
      <c r="I7" s="249">
        <v>40533</v>
      </c>
      <c r="J7" s="243" t="s">
        <v>376</v>
      </c>
      <c r="K7" s="120"/>
    </row>
    <row r="8" spans="1:11" ht="24.75" customHeight="1" thickBot="1">
      <c r="A8" s="244"/>
      <c r="B8" s="246"/>
      <c r="C8" s="125" t="s">
        <v>59</v>
      </c>
      <c r="D8" s="125">
        <v>0.25</v>
      </c>
      <c r="E8" s="125">
        <v>0.155</v>
      </c>
      <c r="F8" s="125">
        <f>0.004+0.022</f>
        <v>0.026</v>
      </c>
      <c r="G8" s="125">
        <f>D8-E8-F8</f>
        <v>0.069</v>
      </c>
      <c r="H8" s="248"/>
      <c r="I8" s="250"/>
      <c r="J8" s="244"/>
      <c r="K8" s="120"/>
    </row>
    <row r="9" spans="1:11" ht="24.75" customHeight="1" thickBot="1">
      <c r="A9" s="243">
        <v>2</v>
      </c>
      <c r="B9" s="245" t="s">
        <v>377</v>
      </c>
      <c r="C9" s="125" t="s">
        <v>60</v>
      </c>
      <c r="D9" s="125">
        <v>0</v>
      </c>
      <c r="E9" s="125">
        <v>0</v>
      </c>
      <c r="F9" s="125">
        <v>0</v>
      </c>
      <c r="G9" s="125">
        <f aca="true" t="shared" si="0" ref="G9:G73">D9-E9-F9</f>
        <v>0</v>
      </c>
      <c r="H9" s="247" t="s">
        <v>359</v>
      </c>
      <c r="I9" s="249">
        <v>40533</v>
      </c>
      <c r="J9" s="243" t="s">
        <v>376</v>
      </c>
      <c r="K9" s="120"/>
    </row>
    <row r="10" spans="1:11" ht="24.75" customHeight="1" thickBot="1">
      <c r="A10" s="244"/>
      <c r="B10" s="246"/>
      <c r="C10" s="125" t="s">
        <v>59</v>
      </c>
      <c r="D10" s="125">
        <v>0.63</v>
      </c>
      <c r="E10" s="125">
        <v>0.317</v>
      </c>
      <c r="F10" s="125">
        <v>0</v>
      </c>
      <c r="G10" s="125">
        <f t="shared" si="0"/>
        <v>0.313</v>
      </c>
      <c r="H10" s="248"/>
      <c r="I10" s="250"/>
      <c r="J10" s="244"/>
      <c r="K10" s="120"/>
    </row>
    <row r="11" spans="1:11" ht="24.75" customHeight="1" thickBot="1">
      <c r="A11" s="243">
        <v>3</v>
      </c>
      <c r="B11" s="245" t="s">
        <v>378</v>
      </c>
      <c r="C11" s="125" t="s">
        <v>60</v>
      </c>
      <c r="D11" s="125">
        <v>0</v>
      </c>
      <c r="E11" s="125">
        <v>0</v>
      </c>
      <c r="F11" s="125">
        <v>0</v>
      </c>
      <c r="G11" s="125">
        <f t="shared" si="0"/>
        <v>0</v>
      </c>
      <c r="H11" s="247" t="s">
        <v>359</v>
      </c>
      <c r="I11" s="249">
        <v>40533</v>
      </c>
      <c r="J11" s="243" t="s">
        <v>376</v>
      </c>
      <c r="K11" s="120"/>
    </row>
    <row r="12" spans="1:11" ht="24.75" customHeight="1" thickBot="1">
      <c r="A12" s="244"/>
      <c r="B12" s="246"/>
      <c r="C12" s="125" t="s">
        <v>59</v>
      </c>
      <c r="D12" s="125">
        <v>0.4</v>
      </c>
      <c r="E12" s="125">
        <v>0.23</v>
      </c>
      <c r="F12" s="125">
        <f>0.006+0.015</f>
        <v>0.020999999999999998</v>
      </c>
      <c r="G12" s="125">
        <f t="shared" si="0"/>
        <v>0.14900000000000002</v>
      </c>
      <c r="H12" s="248"/>
      <c r="I12" s="250"/>
      <c r="J12" s="244"/>
      <c r="K12" s="120"/>
    </row>
    <row r="13" spans="1:11" ht="24.75" customHeight="1" thickBot="1">
      <c r="A13" s="243">
        <v>4</v>
      </c>
      <c r="B13" s="245" t="s">
        <v>379</v>
      </c>
      <c r="C13" s="125" t="s">
        <v>60</v>
      </c>
      <c r="D13" s="125">
        <v>0</v>
      </c>
      <c r="E13" s="125">
        <v>0</v>
      </c>
      <c r="F13" s="125">
        <v>0</v>
      </c>
      <c r="G13" s="125">
        <f t="shared" si="0"/>
        <v>0</v>
      </c>
      <c r="H13" s="247" t="s">
        <v>359</v>
      </c>
      <c r="I13" s="249">
        <v>40533</v>
      </c>
      <c r="J13" s="243" t="s">
        <v>376</v>
      </c>
      <c r="K13" s="120"/>
    </row>
    <row r="14" spans="1:11" ht="24.75" customHeight="1" thickBot="1">
      <c r="A14" s="244"/>
      <c r="B14" s="246"/>
      <c r="C14" s="125" t="s">
        <v>59</v>
      </c>
      <c r="D14" s="125">
        <v>0.4</v>
      </c>
      <c r="E14" s="125">
        <v>0.245</v>
      </c>
      <c r="F14" s="125">
        <v>0.09</v>
      </c>
      <c r="G14" s="125">
        <f t="shared" si="0"/>
        <v>0.06500000000000003</v>
      </c>
      <c r="H14" s="248"/>
      <c r="I14" s="250"/>
      <c r="J14" s="244"/>
      <c r="K14" s="120"/>
    </row>
    <row r="15" spans="1:11" ht="24.75" customHeight="1" thickBot="1">
      <c r="A15" s="243">
        <v>5</v>
      </c>
      <c r="B15" s="245" t="s">
        <v>380</v>
      </c>
      <c r="C15" s="125" t="s">
        <v>60</v>
      </c>
      <c r="D15" s="125">
        <v>0</v>
      </c>
      <c r="E15" s="125">
        <v>0</v>
      </c>
      <c r="F15" s="125">
        <v>0</v>
      </c>
      <c r="G15" s="125">
        <f t="shared" si="0"/>
        <v>0</v>
      </c>
      <c r="H15" s="247" t="s">
        <v>359</v>
      </c>
      <c r="I15" s="249">
        <v>40533</v>
      </c>
      <c r="J15" s="243" t="s">
        <v>376</v>
      </c>
      <c r="K15" s="120"/>
    </row>
    <row r="16" spans="1:10" ht="24.75" customHeight="1" thickBot="1">
      <c r="A16" s="244"/>
      <c r="B16" s="246"/>
      <c r="C16" s="125" t="s">
        <v>59</v>
      </c>
      <c r="D16" s="125">
        <v>0.4</v>
      </c>
      <c r="E16" s="125">
        <v>0.151</v>
      </c>
      <c r="F16" s="125">
        <v>0</v>
      </c>
      <c r="G16" s="125">
        <f t="shared" si="0"/>
        <v>0.24900000000000003</v>
      </c>
      <c r="H16" s="248"/>
      <c r="I16" s="250"/>
      <c r="J16" s="244"/>
    </row>
    <row r="17" spans="1:15" ht="24.75" customHeight="1" outlineLevel="1" thickBot="1">
      <c r="A17" s="243">
        <v>6</v>
      </c>
      <c r="B17" s="245" t="s">
        <v>381</v>
      </c>
      <c r="C17" s="125" t="s">
        <v>60</v>
      </c>
      <c r="D17" s="125">
        <v>0</v>
      </c>
      <c r="E17" s="125">
        <v>0</v>
      </c>
      <c r="F17" s="125">
        <v>0</v>
      </c>
      <c r="G17" s="125">
        <f t="shared" si="0"/>
        <v>0</v>
      </c>
      <c r="H17" s="247" t="s">
        <v>359</v>
      </c>
      <c r="I17" s="249">
        <v>40533</v>
      </c>
      <c r="J17" s="243" t="s">
        <v>376</v>
      </c>
      <c r="L17" s="119"/>
      <c r="M17" s="119"/>
      <c r="N17" s="119"/>
      <c r="O17" s="120"/>
    </row>
    <row r="18" spans="1:15" ht="24.75" customHeight="1" thickBot="1">
      <c r="A18" s="244"/>
      <c r="B18" s="246"/>
      <c r="C18" s="125" t="s">
        <v>59</v>
      </c>
      <c r="D18" s="125">
        <v>0.63</v>
      </c>
      <c r="E18" s="125">
        <v>0.093</v>
      </c>
      <c r="F18" s="125">
        <v>0</v>
      </c>
      <c r="G18" s="125">
        <f t="shared" si="0"/>
        <v>0.537</v>
      </c>
      <c r="H18" s="248"/>
      <c r="I18" s="250"/>
      <c r="J18" s="244"/>
      <c r="L18" s="120"/>
      <c r="M18" s="120"/>
      <c r="N18" s="120"/>
      <c r="O18" s="120"/>
    </row>
    <row r="19" spans="1:15" ht="24.75" customHeight="1" thickBot="1">
      <c r="A19" s="243">
        <v>7</v>
      </c>
      <c r="B19" s="245" t="s">
        <v>382</v>
      </c>
      <c r="C19" s="125" t="s">
        <v>60</v>
      </c>
      <c r="D19" s="125">
        <v>0</v>
      </c>
      <c r="E19" s="125">
        <v>0</v>
      </c>
      <c r="F19" s="125">
        <v>0</v>
      </c>
      <c r="G19" s="125">
        <f t="shared" si="0"/>
        <v>0</v>
      </c>
      <c r="H19" s="247" t="s">
        <v>359</v>
      </c>
      <c r="I19" s="249">
        <v>40533</v>
      </c>
      <c r="J19" s="243" t="s">
        <v>376</v>
      </c>
      <c r="L19" s="120"/>
      <c r="M19" s="120"/>
      <c r="N19" s="120"/>
      <c r="O19" s="120"/>
    </row>
    <row r="20" spans="1:15" ht="24.75" customHeight="1" thickBot="1">
      <c r="A20" s="244"/>
      <c r="B20" s="246"/>
      <c r="C20" s="125" t="s">
        <v>59</v>
      </c>
      <c r="D20" s="125">
        <v>0.25</v>
      </c>
      <c r="E20" s="125">
        <v>0.097</v>
      </c>
      <c r="F20" s="125">
        <f>0.005+0.02</f>
        <v>0.025</v>
      </c>
      <c r="G20" s="125">
        <f t="shared" si="0"/>
        <v>0.128</v>
      </c>
      <c r="H20" s="248"/>
      <c r="I20" s="250"/>
      <c r="J20" s="244"/>
      <c r="L20" s="120"/>
      <c r="M20" s="120"/>
      <c r="N20" s="120"/>
      <c r="O20" s="120"/>
    </row>
    <row r="21" spans="1:15" ht="24.75" customHeight="1" thickBot="1">
      <c r="A21" s="243">
        <v>8</v>
      </c>
      <c r="B21" s="245" t="s">
        <v>383</v>
      </c>
      <c r="C21" s="125" t="s">
        <v>60</v>
      </c>
      <c r="D21" s="125">
        <v>0</v>
      </c>
      <c r="E21" s="125">
        <v>0</v>
      </c>
      <c r="F21" s="125">
        <v>0</v>
      </c>
      <c r="G21" s="125">
        <f t="shared" si="0"/>
        <v>0</v>
      </c>
      <c r="H21" s="247" t="s">
        <v>359</v>
      </c>
      <c r="I21" s="249">
        <v>40533</v>
      </c>
      <c r="J21" s="243" t="s">
        <v>376</v>
      </c>
      <c r="L21" s="120"/>
      <c r="M21" s="120"/>
      <c r="N21" s="120"/>
      <c r="O21" s="120"/>
    </row>
    <row r="22" spans="1:15" ht="24.75" customHeight="1" thickBot="1">
      <c r="A22" s="244"/>
      <c r="B22" s="246"/>
      <c r="C22" s="125" t="s">
        <v>59</v>
      </c>
      <c r="D22" s="125">
        <v>0.25</v>
      </c>
      <c r="E22" s="125">
        <v>0.143</v>
      </c>
      <c r="F22" s="125">
        <v>0</v>
      </c>
      <c r="G22" s="125">
        <f t="shared" si="0"/>
        <v>0.10700000000000001</v>
      </c>
      <c r="H22" s="248"/>
      <c r="I22" s="250"/>
      <c r="J22" s="244"/>
      <c r="L22" s="120"/>
      <c r="M22" s="120"/>
      <c r="N22" s="120"/>
      <c r="O22" s="120"/>
    </row>
    <row r="23" spans="1:15" ht="24.75" customHeight="1" thickBot="1">
      <c r="A23" s="243">
        <v>9</v>
      </c>
      <c r="B23" s="245" t="s">
        <v>384</v>
      </c>
      <c r="C23" s="125" t="s">
        <v>60</v>
      </c>
      <c r="D23" s="125">
        <v>0</v>
      </c>
      <c r="E23" s="125">
        <v>0</v>
      </c>
      <c r="F23" s="125">
        <v>0</v>
      </c>
      <c r="G23" s="125">
        <f t="shared" si="0"/>
        <v>0</v>
      </c>
      <c r="H23" s="247" t="s">
        <v>359</v>
      </c>
      <c r="I23" s="249">
        <v>40533</v>
      </c>
      <c r="J23" s="243" t="s">
        <v>376</v>
      </c>
      <c r="L23" s="120"/>
      <c r="M23" s="120"/>
      <c r="N23" s="120"/>
      <c r="O23" s="120"/>
    </row>
    <row r="24" spans="1:15" ht="24.75" customHeight="1" thickBot="1">
      <c r="A24" s="244"/>
      <c r="B24" s="246"/>
      <c r="C24" s="125" t="s">
        <v>59</v>
      </c>
      <c r="D24" s="125">
        <v>0.63</v>
      </c>
      <c r="E24" s="125">
        <v>0.19</v>
      </c>
      <c r="F24" s="125">
        <v>0.008</v>
      </c>
      <c r="G24" s="125">
        <f t="shared" si="0"/>
        <v>0.432</v>
      </c>
      <c r="H24" s="248"/>
      <c r="I24" s="250"/>
      <c r="J24" s="244"/>
      <c r="L24" s="120"/>
      <c r="M24" s="120"/>
      <c r="N24" s="120"/>
      <c r="O24" s="120"/>
    </row>
    <row r="25" spans="1:15" ht="24.75" customHeight="1" thickBot="1">
      <c r="A25" s="243">
        <v>10</v>
      </c>
      <c r="B25" s="245" t="s">
        <v>385</v>
      </c>
      <c r="C25" s="125" t="s">
        <v>60</v>
      </c>
      <c r="D25" s="125">
        <v>0</v>
      </c>
      <c r="E25" s="125">
        <v>0</v>
      </c>
      <c r="F25" s="125">
        <v>0</v>
      </c>
      <c r="G25" s="125">
        <f t="shared" si="0"/>
        <v>0</v>
      </c>
      <c r="H25" s="247" t="s">
        <v>359</v>
      </c>
      <c r="I25" s="249">
        <v>40533</v>
      </c>
      <c r="J25" s="243" t="s">
        <v>376</v>
      </c>
      <c r="L25" s="120"/>
      <c r="M25" s="120"/>
      <c r="N25" s="120"/>
      <c r="O25" s="120"/>
    </row>
    <row r="26" spans="1:15" ht="24.75" customHeight="1" thickBot="1">
      <c r="A26" s="244"/>
      <c r="B26" s="246"/>
      <c r="C26" s="125" t="s">
        <v>59</v>
      </c>
      <c r="D26" s="125">
        <v>0.4</v>
      </c>
      <c r="E26" s="125">
        <v>0.204</v>
      </c>
      <c r="F26" s="125">
        <v>0</v>
      </c>
      <c r="G26" s="125">
        <f t="shared" si="0"/>
        <v>0.19600000000000004</v>
      </c>
      <c r="H26" s="248"/>
      <c r="I26" s="250"/>
      <c r="J26" s="244"/>
      <c r="L26" s="120"/>
      <c r="M26" s="120"/>
      <c r="N26" s="120"/>
      <c r="O26" s="120"/>
    </row>
    <row r="27" spans="1:15" ht="24.75" customHeight="1" thickBot="1">
      <c r="A27" s="243">
        <v>11</v>
      </c>
      <c r="B27" s="245" t="s">
        <v>386</v>
      </c>
      <c r="C27" s="125" t="s">
        <v>60</v>
      </c>
      <c r="D27" s="125">
        <v>0</v>
      </c>
      <c r="E27" s="125">
        <v>0</v>
      </c>
      <c r="F27" s="125">
        <v>0</v>
      </c>
      <c r="G27" s="125">
        <f t="shared" si="0"/>
        <v>0</v>
      </c>
      <c r="H27" s="247" t="s">
        <v>359</v>
      </c>
      <c r="I27" s="249">
        <v>40533</v>
      </c>
      <c r="J27" s="243" t="s">
        <v>376</v>
      </c>
      <c r="L27" s="120"/>
      <c r="M27" s="120"/>
      <c r="N27" s="120"/>
      <c r="O27" s="120"/>
    </row>
    <row r="28" spans="1:15" ht="24.75" customHeight="1" thickBot="1">
      <c r="A28" s="244"/>
      <c r="B28" s="246"/>
      <c r="C28" s="125" t="s">
        <v>59</v>
      </c>
      <c r="D28" s="125">
        <v>0.4</v>
      </c>
      <c r="E28" s="125">
        <v>0.217</v>
      </c>
      <c r="F28" s="125">
        <v>0</v>
      </c>
      <c r="G28" s="125">
        <f t="shared" si="0"/>
        <v>0.18300000000000002</v>
      </c>
      <c r="H28" s="248"/>
      <c r="I28" s="250"/>
      <c r="J28" s="244"/>
      <c r="L28" s="120"/>
      <c r="M28" s="120"/>
      <c r="N28" s="120"/>
      <c r="O28" s="120"/>
    </row>
    <row r="29" spans="1:15" ht="24.75" customHeight="1" thickBot="1">
      <c r="A29" s="243">
        <v>12</v>
      </c>
      <c r="B29" s="245" t="s">
        <v>387</v>
      </c>
      <c r="C29" s="125" t="s">
        <v>60</v>
      </c>
      <c r="D29" s="125">
        <v>0</v>
      </c>
      <c r="E29" s="125">
        <v>0</v>
      </c>
      <c r="F29" s="125">
        <v>0</v>
      </c>
      <c r="G29" s="125">
        <f t="shared" si="0"/>
        <v>0</v>
      </c>
      <c r="H29" s="247" t="s">
        <v>359</v>
      </c>
      <c r="I29" s="249">
        <v>40533</v>
      </c>
      <c r="J29" s="243" t="s">
        <v>376</v>
      </c>
      <c r="L29" s="120"/>
      <c r="M29" s="120"/>
      <c r="N29" s="120"/>
      <c r="O29" s="120"/>
    </row>
    <row r="30" spans="1:10" ht="24.75" customHeight="1" thickBot="1">
      <c r="A30" s="244"/>
      <c r="B30" s="246"/>
      <c r="C30" s="125" t="s">
        <v>59</v>
      </c>
      <c r="D30" s="125">
        <v>0.63</v>
      </c>
      <c r="E30" s="125">
        <v>0.267</v>
      </c>
      <c r="F30" s="125">
        <f>0.007+0.004</f>
        <v>0.011</v>
      </c>
      <c r="G30" s="125">
        <f t="shared" si="0"/>
        <v>0.352</v>
      </c>
      <c r="H30" s="248"/>
      <c r="I30" s="250"/>
      <c r="J30" s="244"/>
    </row>
    <row r="31" spans="1:10" ht="24.75" customHeight="1" thickBot="1">
      <c r="A31" s="243">
        <v>13</v>
      </c>
      <c r="B31" s="245" t="s">
        <v>388</v>
      </c>
      <c r="C31" s="125" t="s">
        <v>60</v>
      </c>
      <c r="D31" s="125">
        <v>0</v>
      </c>
      <c r="E31" s="125">
        <v>0</v>
      </c>
      <c r="F31" s="125">
        <v>0</v>
      </c>
      <c r="G31" s="125">
        <f t="shared" si="0"/>
        <v>0</v>
      </c>
      <c r="H31" s="247" t="s">
        <v>359</v>
      </c>
      <c r="I31" s="249">
        <v>40533</v>
      </c>
      <c r="J31" s="243" t="s">
        <v>376</v>
      </c>
    </row>
    <row r="32" spans="1:10" ht="24.75" customHeight="1" thickBot="1">
      <c r="A32" s="244"/>
      <c r="B32" s="246"/>
      <c r="C32" s="125" t="s">
        <v>389</v>
      </c>
      <c r="D32" s="125">
        <v>0.4</v>
      </c>
      <c r="E32" s="125">
        <v>0.164</v>
      </c>
      <c r="F32" s="125">
        <v>0</v>
      </c>
      <c r="G32" s="125">
        <f t="shared" si="0"/>
        <v>0.23600000000000002</v>
      </c>
      <c r="H32" s="248"/>
      <c r="I32" s="250"/>
      <c r="J32" s="244"/>
    </row>
    <row r="33" spans="1:10" ht="24.75" customHeight="1" thickBot="1">
      <c r="A33" s="243">
        <v>14</v>
      </c>
      <c r="B33" s="245" t="s">
        <v>390</v>
      </c>
      <c r="C33" s="125" t="s">
        <v>60</v>
      </c>
      <c r="D33" s="125">
        <v>0</v>
      </c>
      <c r="E33" s="125">
        <v>0</v>
      </c>
      <c r="F33" s="125">
        <v>0</v>
      </c>
      <c r="G33" s="125">
        <f t="shared" si="0"/>
        <v>0</v>
      </c>
      <c r="H33" s="247" t="s">
        <v>359</v>
      </c>
      <c r="I33" s="249">
        <v>40533</v>
      </c>
      <c r="J33" s="243" t="s">
        <v>376</v>
      </c>
    </row>
    <row r="34" spans="1:10" ht="24.75" customHeight="1" thickBot="1">
      <c r="A34" s="244"/>
      <c r="B34" s="246"/>
      <c r="C34" s="125" t="s">
        <v>59</v>
      </c>
      <c r="D34" s="125">
        <v>0.25</v>
      </c>
      <c r="E34" s="125">
        <v>0.14</v>
      </c>
      <c r="F34" s="125">
        <v>0</v>
      </c>
      <c r="G34" s="125">
        <f t="shared" si="0"/>
        <v>0.10999999999999999</v>
      </c>
      <c r="H34" s="248"/>
      <c r="I34" s="250"/>
      <c r="J34" s="244"/>
    </row>
    <row r="35" spans="1:10" ht="24.75" customHeight="1" thickBot="1">
      <c r="A35" s="243">
        <v>15</v>
      </c>
      <c r="B35" s="251" t="s">
        <v>391</v>
      </c>
      <c r="C35" s="125" t="s">
        <v>60</v>
      </c>
      <c r="D35" s="125">
        <v>0</v>
      </c>
      <c r="E35" s="125">
        <v>0</v>
      </c>
      <c r="F35" s="125">
        <v>0</v>
      </c>
      <c r="G35" s="125">
        <f t="shared" si="0"/>
        <v>0</v>
      </c>
      <c r="H35" s="247" t="s">
        <v>359</v>
      </c>
      <c r="I35" s="249">
        <v>40533</v>
      </c>
      <c r="J35" s="243" t="s">
        <v>376</v>
      </c>
    </row>
    <row r="36" spans="1:10" ht="24.75" customHeight="1" thickBot="1">
      <c r="A36" s="244"/>
      <c r="B36" s="252"/>
      <c r="C36" s="125" t="s">
        <v>59</v>
      </c>
      <c r="D36" s="125">
        <v>0.63</v>
      </c>
      <c r="E36" s="126">
        <v>0.14</v>
      </c>
      <c r="F36" s="125">
        <v>0.003</v>
      </c>
      <c r="G36" s="125">
        <f t="shared" si="0"/>
        <v>0.487</v>
      </c>
      <c r="H36" s="248"/>
      <c r="I36" s="250"/>
      <c r="J36" s="244"/>
    </row>
    <row r="37" spans="1:10" ht="24.75" customHeight="1" thickBot="1">
      <c r="A37" s="243">
        <v>16</v>
      </c>
      <c r="B37" s="245" t="s">
        <v>392</v>
      </c>
      <c r="C37" s="125" t="s">
        <v>60</v>
      </c>
      <c r="D37" s="125">
        <v>0</v>
      </c>
      <c r="E37" s="125">
        <v>0</v>
      </c>
      <c r="F37" s="125">
        <v>0</v>
      </c>
      <c r="G37" s="125">
        <f t="shared" si="0"/>
        <v>0</v>
      </c>
      <c r="H37" s="247" t="s">
        <v>359</v>
      </c>
      <c r="I37" s="249">
        <v>40533</v>
      </c>
      <c r="J37" s="243" t="s">
        <v>376</v>
      </c>
    </row>
    <row r="38" spans="1:10" ht="24.75" customHeight="1" thickBot="1">
      <c r="A38" s="244"/>
      <c r="B38" s="246"/>
      <c r="C38" s="125" t="s">
        <v>59</v>
      </c>
      <c r="D38" s="125">
        <v>0.63</v>
      </c>
      <c r="E38" s="125">
        <v>0.146</v>
      </c>
      <c r="F38" s="125">
        <v>0.035</v>
      </c>
      <c r="G38" s="125">
        <f t="shared" si="0"/>
        <v>0.44899999999999995</v>
      </c>
      <c r="H38" s="248"/>
      <c r="I38" s="250"/>
      <c r="J38" s="244"/>
    </row>
    <row r="39" spans="1:10" ht="24.75" customHeight="1" thickBot="1">
      <c r="A39" s="243">
        <v>17</v>
      </c>
      <c r="B39" s="245" t="s">
        <v>393</v>
      </c>
      <c r="C39" s="125" t="s">
        <v>60</v>
      </c>
      <c r="D39" s="125">
        <v>0</v>
      </c>
      <c r="E39" s="125">
        <v>0</v>
      </c>
      <c r="F39" s="125">
        <v>0</v>
      </c>
      <c r="G39" s="125">
        <f t="shared" si="0"/>
        <v>0</v>
      </c>
      <c r="H39" s="247" t="s">
        <v>359</v>
      </c>
      <c r="I39" s="249">
        <v>40533</v>
      </c>
      <c r="J39" s="243" t="s">
        <v>376</v>
      </c>
    </row>
    <row r="40" spans="1:10" ht="24.75" customHeight="1" thickBot="1">
      <c r="A40" s="244"/>
      <c r="B40" s="246"/>
      <c r="C40" s="125" t="s">
        <v>59</v>
      </c>
      <c r="D40" s="125">
        <v>0.25</v>
      </c>
      <c r="E40" s="125">
        <v>0.076</v>
      </c>
      <c r="F40" s="125">
        <v>0.007</v>
      </c>
      <c r="G40" s="125">
        <f t="shared" si="0"/>
        <v>0.16699999999999998</v>
      </c>
      <c r="H40" s="248"/>
      <c r="I40" s="250"/>
      <c r="J40" s="244"/>
    </row>
    <row r="41" spans="1:10" ht="24.75" customHeight="1" thickBot="1">
      <c r="A41" s="243">
        <v>18</v>
      </c>
      <c r="B41" s="245" t="s">
        <v>394</v>
      </c>
      <c r="C41" s="125" t="s">
        <v>60</v>
      </c>
      <c r="D41" s="125">
        <v>0</v>
      </c>
      <c r="E41" s="125">
        <v>0</v>
      </c>
      <c r="F41" s="125">
        <v>0</v>
      </c>
      <c r="G41" s="125">
        <f t="shared" si="0"/>
        <v>0</v>
      </c>
      <c r="H41" s="247" t="s">
        <v>359</v>
      </c>
      <c r="I41" s="249">
        <v>40533</v>
      </c>
      <c r="J41" s="243" t="s">
        <v>376</v>
      </c>
    </row>
    <row r="42" spans="1:10" ht="24.75" customHeight="1" thickBot="1">
      <c r="A42" s="244"/>
      <c r="B42" s="246"/>
      <c r="C42" s="125" t="s">
        <v>59</v>
      </c>
      <c r="D42" s="125">
        <v>0.63</v>
      </c>
      <c r="E42" s="125">
        <v>0.134</v>
      </c>
      <c r="F42" s="125">
        <f>0.05</f>
        <v>0.05</v>
      </c>
      <c r="G42" s="125">
        <f t="shared" si="0"/>
        <v>0.446</v>
      </c>
      <c r="H42" s="248"/>
      <c r="I42" s="250"/>
      <c r="J42" s="244"/>
    </row>
    <row r="43" spans="1:10" ht="24.75" customHeight="1" thickBot="1">
      <c r="A43" s="243">
        <v>19</v>
      </c>
      <c r="B43" s="245" t="s">
        <v>395</v>
      </c>
      <c r="C43" s="125" t="s">
        <v>60</v>
      </c>
      <c r="D43" s="125">
        <v>0</v>
      </c>
      <c r="E43" s="125">
        <v>0</v>
      </c>
      <c r="F43" s="125">
        <v>0</v>
      </c>
      <c r="G43" s="125">
        <f t="shared" si="0"/>
        <v>0</v>
      </c>
      <c r="H43" s="247" t="s">
        <v>359</v>
      </c>
      <c r="I43" s="249">
        <v>40533</v>
      </c>
      <c r="J43" s="243" t="s">
        <v>376</v>
      </c>
    </row>
    <row r="44" spans="1:10" ht="24.75" customHeight="1" thickBot="1">
      <c r="A44" s="244"/>
      <c r="B44" s="246"/>
      <c r="C44" s="125" t="s">
        <v>59</v>
      </c>
      <c r="D44" s="125">
        <v>0.4</v>
      </c>
      <c r="E44" s="125">
        <v>0.063</v>
      </c>
      <c r="F44" s="125">
        <v>0</v>
      </c>
      <c r="G44" s="125">
        <f t="shared" si="0"/>
        <v>0.337</v>
      </c>
      <c r="H44" s="248"/>
      <c r="I44" s="250"/>
      <c r="J44" s="244"/>
    </row>
    <row r="45" spans="1:10" ht="24.75" customHeight="1" thickBot="1">
      <c r="A45" s="243">
        <v>20</v>
      </c>
      <c r="B45" s="245" t="s">
        <v>396</v>
      </c>
      <c r="C45" s="125" t="s">
        <v>60</v>
      </c>
      <c r="D45" s="125">
        <v>0</v>
      </c>
      <c r="E45" s="125">
        <v>0</v>
      </c>
      <c r="F45" s="125">
        <v>0</v>
      </c>
      <c r="G45" s="125">
        <f t="shared" si="0"/>
        <v>0</v>
      </c>
      <c r="H45" s="247" t="s">
        <v>359</v>
      </c>
      <c r="I45" s="249">
        <v>40533</v>
      </c>
      <c r="J45" s="243" t="s">
        <v>376</v>
      </c>
    </row>
    <row r="46" spans="1:10" ht="24.75" customHeight="1" thickBot="1">
      <c r="A46" s="244"/>
      <c r="B46" s="246"/>
      <c r="C46" s="125" t="s">
        <v>59</v>
      </c>
      <c r="D46" s="125">
        <v>0.4</v>
      </c>
      <c r="E46" s="125">
        <v>0.091</v>
      </c>
      <c r="F46" s="125">
        <v>0.008</v>
      </c>
      <c r="G46" s="125">
        <f t="shared" si="0"/>
        <v>0.30100000000000005</v>
      </c>
      <c r="H46" s="248"/>
      <c r="I46" s="250"/>
      <c r="J46" s="244"/>
    </row>
    <row r="47" spans="1:10" ht="24.75" customHeight="1" thickBot="1">
      <c r="A47" s="243">
        <v>21</v>
      </c>
      <c r="B47" s="245" t="s">
        <v>397</v>
      </c>
      <c r="C47" s="125" t="s">
        <v>60</v>
      </c>
      <c r="D47" s="125">
        <v>0</v>
      </c>
      <c r="E47" s="125">
        <v>0</v>
      </c>
      <c r="F47" s="125">
        <v>0</v>
      </c>
      <c r="G47" s="125">
        <f t="shared" si="0"/>
        <v>0</v>
      </c>
      <c r="H47" s="247" t="s">
        <v>359</v>
      </c>
      <c r="I47" s="249">
        <v>40533</v>
      </c>
      <c r="J47" s="243" t="s">
        <v>376</v>
      </c>
    </row>
    <row r="48" spans="1:10" ht="24.75" customHeight="1" thickBot="1">
      <c r="A48" s="244"/>
      <c r="B48" s="246"/>
      <c r="C48" s="125" t="s">
        <v>59</v>
      </c>
      <c r="D48" s="125">
        <v>0.63</v>
      </c>
      <c r="E48" s="125">
        <v>0.32</v>
      </c>
      <c r="F48" s="125">
        <f>0.037+0.004+0.008</f>
        <v>0.048999999999999995</v>
      </c>
      <c r="G48" s="125">
        <f t="shared" si="0"/>
        <v>0.261</v>
      </c>
      <c r="H48" s="248"/>
      <c r="I48" s="250"/>
      <c r="J48" s="244"/>
    </row>
    <row r="49" spans="1:10" ht="24.75" customHeight="1" thickBot="1">
      <c r="A49" s="243">
        <v>22</v>
      </c>
      <c r="B49" s="245" t="s">
        <v>398</v>
      </c>
      <c r="C49" s="125" t="s">
        <v>60</v>
      </c>
      <c r="D49" s="125">
        <v>0</v>
      </c>
      <c r="E49" s="125">
        <v>0</v>
      </c>
      <c r="F49" s="125">
        <v>0</v>
      </c>
      <c r="G49" s="125">
        <f t="shared" si="0"/>
        <v>0</v>
      </c>
      <c r="H49" s="247" t="s">
        <v>359</v>
      </c>
      <c r="I49" s="249">
        <v>40533</v>
      </c>
      <c r="J49" s="243" t="s">
        <v>376</v>
      </c>
    </row>
    <row r="50" spans="1:10" ht="24.75" customHeight="1" thickBot="1">
      <c r="A50" s="244"/>
      <c r="B50" s="246"/>
      <c r="C50" s="125" t="s">
        <v>59</v>
      </c>
      <c r="D50" s="125">
        <v>0.4</v>
      </c>
      <c r="E50" s="125">
        <v>0.255</v>
      </c>
      <c r="F50" s="125">
        <v>0</v>
      </c>
      <c r="G50" s="125">
        <f t="shared" si="0"/>
        <v>0.14500000000000002</v>
      </c>
      <c r="H50" s="248"/>
      <c r="I50" s="250"/>
      <c r="J50" s="244"/>
    </row>
    <row r="51" spans="1:10" ht="24.75" customHeight="1" thickBot="1">
      <c r="A51" s="243">
        <v>23</v>
      </c>
      <c r="B51" s="245" t="s">
        <v>399</v>
      </c>
      <c r="C51" s="125" t="s">
        <v>60</v>
      </c>
      <c r="D51" s="125">
        <v>0</v>
      </c>
      <c r="E51" s="125">
        <v>0</v>
      </c>
      <c r="F51" s="125">
        <v>0</v>
      </c>
      <c r="G51" s="125">
        <f t="shared" si="0"/>
        <v>0</v>
      </c>
      <c r="H51" s="247" t="s">
        <v>359</v>
      </c>
      <c r="I51" s="249">
        <v>40533</v>
      </c>
      <c r="J51" s="243" t="s">
        <v>376</v>
      </c>
    </row>
    <row r="52" spans="1:10" ht="24.75" customHeight="1" thickBot="1">
      <c r="A52" s="244"/>
      <c r="B52" s="246"/>
      <c r="C52" s="125" t="s">
        <v>59</v>
      </c>
      <c r="D52" s="125">
        <v>0.25</v>
      </c>
      <c r="E52" s="125">
        <v>0.065</v>
      </c>
      <c r="F52" s="125">
        <v>0</v>
      </c>
      <c r="G52" s="125">
        <f t="shared" si="0"/>
        <v>0.185</v>
      </c>
      <c r="H52" s="248"/>
      <c r="I52" s="250"/>
      <c r="J52" s="244"/>
    </row>
    <row r="53" spans="1:10" ht="24.75" customHeight="1" thickBot="1">
      <c r="A53" s="243">
        <v>24</v>
      </c>
      <c r="B53" s="245" t="s">
        <v>400</v>
      </c>
      <c r="C53" s="125" t="s">
        <v>60</v>
      </c>
      <c r="D53" s="125">
        <v>0</v>
      </c>
      <c r="E53" s="125">
        <v>0</v>
      </c>
      <c r="F53" s="125">
        <v>0</v>
      </c>
      <c r="G53" s="125">
        <f t="shared" si="0"/>
        <v>0</v>
      </c>
      <c r="H53" s="247" t="s">
        <v>359</v>
      </c>
      <c r="I53" s="249">
        <v>40533</v>
      </c>
      <c r="J53" s="243" t="s">
        <v>376</v>
      </c>
    </row>
    <row r="54" spans="1:10" ht="24.75" customHeight="1" thickBot="1">
      <c r="A54" s="244"/>
      <c r="B54" s="246"/>
      <c r="C54" s="125" t="s">
        <v>59</v>
      </c>
      <c r="D54" s="125">
        <v>0.63</v>
      </c>
      <c r="E54" s="125">
        <v>0.224</v>
      </c>
      <c r="F54" s="125">
        <f>0.005+0.007</f>
        <v>0.012</v>
      </c>
      <c r="G54" s="125">
        <f t="shared" si="0"/>
        <v>0.394</v>
      </c>
      <c r="H54" s="248"/>
      <c r="I54" s="250"/>
      <c r="J54" s="244"/>
    </row>
    <row r="55" spans="1:10" ht="24.75" customHeight="1" thickBot="1">
      <c r="A55" s="243">
        <v>25</v>
      </c>
      <c r="B55" s="245" t="s">
        <v>401</v>
      </c>
      <c r="C55" s="125" t="s">
        <v>60</v>
      </c>
      <c r="D55" s="125">
        <v>0</v>
      </c>
      <c r="E55" s="125">
        <v>0</v>
      </c>
      <c r="F55" s="125">
        <v>0</v>
      </c>
      <c r="G55" s="125">
        <f t="shared" si="0"/>
        <v>0</v>
      </c>
      <c r="H55" s="247" t="s">
        <v>359</v>
      </c>
      <c r="I55" s="249">
        <v>40533</v>
      </c>
      <c r="J55" s="243" t="s">
        <v>376</v>
      </c>
    </row>
    <row r="56" spans="1:10" ht="24.75" customHeight="1" thickBot="1">
      <c r="A56" s="244"/>
      <c r="B56" s="246"/>
      <c r="C56" s="125" t="s">
        <v>59</v>
      </c>
      <c r="D56" s="125">
        <v>0.63</v>
      </c>
      <c r="E56" s="125">
        <v>0.221</v>
      </c>
      <c r="F56" s="125">
        <v>0.03</v>
      </c>
      <c r="G56" s="125">
        <f t="shared" si="0"/>
        <v>0.379</v>
      </c>
      <c r="H56" s="248"/>
      <c r="I56" s="250"/>
      <c r="J56" s="244"/>
    </row>
    <row r="57" spans="1:10" ht="24.75" customHeight="1" thickBot="1">
      <c r="A57" s="243">
        <v>26</v>
      </c>
      <c r="B57" s="245" t="s">
        <v>402</v>
      </c>
      <c r="C57" s="125" t="s">
        <v>60</v>
      </c>
      <c r="D57" s="125">
        <v>0</v>
      </c>
      <c r="E57" s="125">
        <v>0</v>
      </c>
      <c r="F57" s="125">
        <v>0</v>
      </c>
      <c r="G57" s="125">
        <f t="shared" si="0"/>
        <v>0</v>
      </c>
      <c r="H57" s="247" t="s">
        <v>359</v>
      </c>
      <c r="I57" s="249">
        <v>40533</v>
      </c>
      <c r="J57" s="243" t="s">
        <v>376</v>
      </c>
    </row>
    <row r="58" spans="1:10" ht="24.75" customHeight="1" thickBot="1">
      <c r="A58" s="244"/>
      <c r="B58" s="246"/>
      <c r="C58" s="125" t="s">
        <v>59</v>
      </c>
      <c r="D58" s="125">
        <v>0.25</v>
      </c>
      <c r="E58" s="125">
        <v>0.093</v>
      </c>
      <c r="F58" s="125">
        <v>0.007</v>
      </c>
      <c r="G58" s="125">
        <f t="shared" si="0"/>
        <v>0.15</v>
      </c>
      <c r="H58" s="248"/>
      <c r="I58" s="250"/>
      <c r="J58" s="244"/>
    </row>
    <row r="59" spans="1:10" ht="24.75" customHeight="1" thickBot="1">
      <c r="A59" s="243">
        <v>27</v>
      </c>
      <c r="B59" s="245" t="s">
        <v>403</v>
      </c>
      <c r="C59" s="125" t="s">
        <v>60</v>
      </c>
      <c r="D59" s="125">
        <v>0</v>
      </c>
      <c r="E59" s="125">
        <v>0</v>
      </c>
      <c r="F59" s="125">
        <v>0</v>
      </c>
      <c r="G59" s="125">
        <f t="shared" si="0"/>
        <v>0</v>
      </c>
      <c r="H59" s="247" t="s">
        <v>359</v>
      </c>
      <c r="I59" s="249">
        <v>40533</v>
      </c>
      <c r="J59" s="243" t="s">
        <v>376</v>
      </c>
    </row>
    <row r="60" spans="1:10" ht="24.75" customHeight="1" thickBot="1">
      <c r="A60" s="244"/>
      <c r="B60" s="246"/>
      <c r="C60" s="125" t="s">
        <v>59</v>
      </c>
      <c r="D60" s="125">
        <v>0.4</v>
      </c>
      <c r="E60" s="125">
        <v>0.24</v>
      </c>
      <c r="F60" s="125">
        <v>0.02</v>
      </c>
      <c r="G60" s="125">
        <f t="shared" si="0"/>
        <v>0.14000000000000004</v>
      </c>
      <c r="H60" s="248"/>
      <c r="I60" s="250"/>
      <c r="J60" s="244"/>
    </row>
    <row r="61" spans="1:10" ht="24.75" customHeight="1" thickBot="1">
      <c r="A61" s="243">
        <v>28</v>
      </c>
      <c r="B61" s="245" t="s">
        <v>404</v>
      </c>
      <c r="C61" s="125" t="s">
        <v>60</v>
      </c>
      <c r="D61" s="125">
        <v>0</v>
      </c>
      <c r="E61" s="125">
        <v>0</v>
      </c>
      <c r="F61" s="125">
        <v>0</v>
      </c>
      <c r="G61" s="125">
        <f t="shared" si="0"/>
        <v>0</v>
      </c>
      <c r="H61" s="247" t="s">
        <v>359</v>
      </c>
      <c r="I61" s="249">
        <v>40533</v>
      </c>
      <c r="J61" s="243" t="s">
        <v>376</v>
      </c>
    </row>
    <row r="62" spans="1:10" ht="24.75" customHeight="1" thickBot="1">
      <c r="A62" s="244"/>
      <c r="B62" s="246"/>
      <c r="C62" s="125" t="s">
        <v>59</v>
      </c>
      <c r="D62" s="125">
        <v>0.63</v>
      </c>
      <c r="E62" s="125">
        <v>0.539</v>
      </c>
      <c r="F62" s="125">
        <v>0.085</v>
      </c>
      <c r="G62" s="125">
        <f t="shared" si="0"/>
        <v>0.005999999999999964</v>
      </c>
      <c r="H62" s="248"/>
      <c r="I62" s="250"/>
      <c r="J62" s="244"/>
    </row>
    <row r="63" spans="1:10" ht="24.75" customHeight="1" thickBot="1">
      <c r="A63" s="243">
        <v>29</v>
      </c>
      <c r="B63" s="245" t="s">
        <v>405</v>
      </c>
      <c r="C63" s="125" t="s">
        <v>60</v>
      </c>
      <c r="D63" s="125">
        <v>0</v>
      </c>
      <c r="E63" s="125">
        <v>0</v>
      </c>
      <c r="F63" s="125">
        <v>0</v>
      </c>
      <c r="G63" s="125">
        <f t="shared" si="0"/>
        <v>0</v>
      </c>
      <c r="H63" s="247" t="s">
        <v>359</v>
      </c>
      <c r="I63" s="249">
        <v>40533</v>
      </c>
      <c r="J63" s="243" t="s">
        <v>376</v>
      </c>
    </row>
    <row r="64" spans="1:10" ht="24.75" customHeight="1" thickBot="1">
      <c r="A64" s="244"/>
      <c r="B64" s="246"/>
      <c r="C64" s="125" t="s">
        <v>59</v>
      </c>
      <c r="D64" s="125">
        <v>0.4</v>
      </c>
      <c r="E64" s="125">
        <v>0.216</v>
      </c>
      <c r="F64" s="125">
        <v>0</v>
      </c>
      <c r="G64" s="125">
        <f t="shared" si="0"/>
        <v>0.18400000000000002</v>
      </c>
      <c r="H64" s="248"/>
      <c r="I64" s="250"/>
      <c r="J64" s="244"/>
    </row>
    <row r="65" spans="1:10" ht="24.75" customHeight="1" thickBot="1">
      <c r="A65" s="243">
        <v>30</v>
      </c>
      <c r="B65" s="245" t="s">
        <v>406</v>
      </c>
      <c r="C65" s="125" t="s">
        <v>60</v>
      </c>
      <c r="D65" s="125">
        <v>0</v>
      </c>
      <c r="E65" s="125">
        <v>0</v>
      </c>
      <c r="F65" s="125">
        <v>0</v>
      </c>
      <c r="G65" s="125">
        <f t="shared" si="0"/>
        <v>0</v>
      </c>
      <c r="H65" s="247" t="s">
        <v>359</v>
      </c>
      <c r="I65" s="249">
        <v>40533</v>
      </c>
      <c r="J65" s="243" t="s">
        <v>376</v>
      </c>
    </row>
    <row r="66" spans="1:10" ht="24.75" customHeight="1" thickBot="1">
      <c r="A66" s="244"/>
      <c r="B66" s="246"/>
      <c r="C66" s="125" t="s">
        <v>59</v>
      </c>
      <c r="D66" s="125">
        <v>0.25</v>
      </c>
      <c r="E66" s="125">
        <v>0.008</v>
      </c>
      <c r="F66" s="125">
        <v>0</v>
      </c>
      <c r="G66" s="125">
        <f t="shared" si="0"/>
        <v>0.242</v>
      </c>
      <c r="H66" s="248"/>
      <c r="I66" s="250"/>
      <c r="J66" s="244"/>
    </row>
    <row r="67" spans="1:10" ht="24.75" customHeight="1" thickBot="1">
      <c r="A67" s="243">
        <v>31</v>
      </c>
      <c r="B67" s="245" t="s">
        <v>407</v>
      </c>
      <c r="C67" s="125" t="s">
        <v>60</v>
      </c>
      <c r="D67" s="125">
        <v>0</v>
      </c>
      <c r="E67" s="125">
        <v>0</v>
      </c>
      <c r="F67" s="125">
        <v>0</v>
      </c>
      <c r="G67" s="125">
        <f t="shared" si="0"/>
        <v>0</v>
      </c>
      <c r="H67" s="247" t="s">
        <v>359</v>
      </c>
      <c r="I67" s="249">
        <v>40533</v>
      </c>
      <c r="J67" s="243" t="s">
        <v>376</v>
      </c>
    </row>
    <row r="68" spans="1:10" ht="24.75" customHeight="1" thickBot="1">
      <c r="A68" s="244"/>
      <c r="B68" s="246"/>
      <c r="C68" s="125" t="s">
        <v>59</v>
      </c>
      <c r="D68" s="125">
        <v>0.4</v>
      </c>
      <c r="E68" s="125">
        <v>0.194</v>
      </c>
      <c r="F68" s="125">
        <v>0</v>
      </c>
      <c r="G68" s="125">
        <f t="shared" si="0"/>
        <v>0.20600000000000002</v>
      </c>
      <c r="H68" s="248"/>
      <c r="I68" s="250"/>
      <c r="J68" s="244"/>
    </row>
    <row r="69" spans="1:10" ht="24.75" customHeight="1" thickBot="1">
      <c r="A69" s="243">
        <v>32</v>
      </c>
      <c r="B69" s="245" t="s">
        <v>408</v>
      </c>
      <c r="C69" s="125" t="s">
        <v>60</v>
      </c>
      <c r="D69" s="125">
        <v>0</v>
      </c>
      <c r="E69" s="125">
        <v>0</v>
      </c>
      <c r="F69" s="125">
        <v>0</v>
      </c>
      <c r="G69" s="125">
        <f t="shared" si="0"/>
        <v>0</v>
      </c>
      <c r="H69" s="247" t="s">
        <v>359</v>
      </c>
      <c r="I69" s="249">
        <v>40533</v>
      </c>
      <c r="J69" s="243" t="s">
        <v>376</v>
      </c>
    </row>
    <row r="70" spans="1:10" ht="24.75" customHeight="1" thickBot="1">
      <c r="A70" s="244"/>
      <c r="B70" s="246"/>
      <c r="C70" s="125" t="s">
        <v>59</v>
      </c>
      <c r="D70" s="125">
        <v>0.25</v>
      </c>
      <c r="E70" s="125">
        <v>0.027</v>
      </c>
      <c r="F70" s="125">
        <v>0</v>
      </c>
      <c r="G70" s="125">
        <f t="shared" si="0"/>
        <v>0.223</v>
      </c>
      <c r="H70" s="248"/>
      <c r="I70" s="250"/>
      <c r="J70" s="244"/>
    </row>
    <row r="71" spans="1:10" ht="24.75" customHeight="1" thickBot="1">
      <c r="A71" s="243">
        <v>33</v>
      </c>
      <c r="B71" s="245" t="s">
        <v>409</v>
      </c>
      <c r="C71" s="125" t="s">
        <v>60</v>
      </c>
      <c r="D71" s="125">
        <v>0</v>
      </c>
      <c r="E71" s="125">
        <v>0</v>
      </c>
      <c r="F71" s="125">
        <v>0</v>
      </c>
      <c r="G71" s="125">
        <f t="shared" si="0"/>
        <v>0</v>
      </c>
      <c r="H71" s="247" t="s">
        <v>359</v>
      </c>
      <c r="I71" s="249">
        <v>40533</v>
      </c>
      <c r="J71" s="243" t="s">
        <v>376</v>
      </c>
    </row>
    <row r="72" spans="1:10" ht="24.75" customHeight="1" thickBot="1">
      <c r="A72" s="244"/>
      <c r="B72" s="246"/>
      <c r="C72" s="125" t="s">
        <v>59</v>
      </c>
      <c r="D72" s="125">
        <v>0.25</v>
      </c>
      <c r="E72" s="125">
        <v>0.011</v>
      </c>
      <c r="F72" s="125">
        <v>0</v>
      </c>
      <c r="G72" s="125">
        <f t="shared" si="0"/>
        <v>0.239</v>
      </c>
      <c r="H72" s="248"/>
      <c r="I72" s="250"/>
      <c r="J72" s="244"/>
    </row>
    <row r="73" spans="1:10" ht="24.75" customHeight="1" thickBot="1">
      <c r="A73" s="243">
        <v>34</v>
      </c>
      <c r="B73" s="245" t="s">
        <v>410</v>
      </c>
      <c r="C73" s="125" t="s">
        <v>60</v>
      </c>
      <c r="D73" s="125">
        <v>0</v>
      </c>
      <c r="E73" s="125">
        <v>0</v>
      </c>
      <c r="F73" s="125">
        <v>0</v>
      </c>
      <c r="G73" s="125">
        <f t="shared" si="0"/>
        <v>0</v>
      </c>
      <c r="H73" s="247" t="s">
        <v>359</v>
      </c>
      <c r="I73" s="249">
        <v>40533</v>
      </c>
      <c r="J73" s="243" t="s">
        <v>376</v>
      </c>
    </row>
    <row r="74" spans="1:10" ht="24.75" customHeight="1" thickBot="1">
      <c r="A74" s="244"/>
      <c r="B74" s="246"/>
      <c r="C74" s="125" t="s">
        <v>59</v>
      </c>
      <c r="D74" s="125">
        <v>0.4</v>
      </c>
      <c r="E74" s="125">
        <v>0.16</v>
      </c>
      <c r="F74" s="125">
        <v>0.015</v>
      </c>
      <c r="G74" s="125">
        <f aca="true" t="shared" si="1" ref="G74:G110">D74-E74-F74</f>
        <v>0.22500000000000003</v>
      </c>
      <c r="H74" s="248"/>
      <c r="I74" s="250"/>
      <c r="J74" s="244"/>
    </row>
    <row r="75" spans="1:10" ht="24.75" customHeight="1" thickBot="1">
      <c r="A75" s="243">
        <v>35</v>
      </c>
      <c r="B75" s="245" t="s">
        <v>411</v>
      </c>
      <c r="C75" s="125" t="s">
        <v>60</v>
      </c>
      <c r="D75" s="125">
        <v>0</v>
      </c>
      <c r="E75" s="125">
        <v>0</v>
      </c>
      <c r="F75" s="125">
        <v>0</v>
      </c>
      <c r="G75" s="125">
        <f t="shared" si="1"/>
        <v>0</v>
      </c>
      <c r="H75" s="247" t="s">
        <v>359</v>
      </c>
      <c r="I75" s="249">
        <v>40533</v>
      </c>
      <c r="J75" s="243" t="s">
        <v>376</v>
      </c>
    </row>
    <row r="76" spans="1:10" ht="24.75" customHeight="1" thickBot="1">
      <c r="A76" s="244"/>
      <c r="B76" s="246"/>
      <c r="C76" s="125" t="s">
        <v>59</v>
      </c>
      <c r="D76" s="125">
        <v>0.25</v>
      </c>
      <c r="E76" s="125">
        <v>0.094</v>
      </c>
      <c r="F76" s="125">
        <v>0.03</v>
      </c>
      <c r="G76" s="125">
        <f t="shared" si="1"/>
        <v>0.126</v>
      </c>
      <c r="H76" s="248"/>
      <c r="I76" s="250"/>
      <c r="J76" s="244"/>
    </row>
    <row r="77" spans="1:10" ht="24.75" customHeight="1" thickBot="1">
      <c r="A77" s="243">
        <v>36</v>
      </c>
      <c r="B77" s="245" t="s">
        <v>412</v>
      </c>
      <c r="C77" s="125" t="s">
        <v>60</v>
      </c>
      <c r="D77" s="125">
        <v>0</v>
      </c>
      <c r="E77" s="125">
        <v>0</v>
      </c>
      <c r="F77" s="125">
        <v>0</v>
      </c>
      <c r="G77" s="125">
        <f t="shared" si="1"/>
        <v>0</v>
      </c>
      <c r="H77" s="247" t="s">
        <v>359</v>
      </c>
      <c r="I77" s="249">
        <v>40533</v>
      </c>
      <c r="J77" s="243" t="s">
        <v>376</v>
      </c>
    </row>
    <row r="78" spans="1:10" ht="24.75" customHeight="1" thickBot="1">
      <c r="A78" s="244"/>
      <c r="B78" s="246"/>
      <c r="C78" s="125" t="s">
        <v>59</v>
      </c>
      <c r="D78" s="125">
        <v>0.4</v>
      </c>
      <c r="E78" s="125">
        <v>0.13</v>
      </c>
      <c r="F78" s="125">
        <v>0</v>
      </c>
      <c r="G78" s="125">
        <f t="shared" si="1"/>
        <v>0.27</v>
      </c>
      <c r="H78" s="248"/>
      <c r="I78" s="250"/>
      <c r="J78" s="244"/>
    </row>
    <row r="79" spans="1:10" ht="24.75" customHeight="1" thickBot="1">
      <c r="A79" s="243">
        <v>37</v>
      </c>
      <c r="B79" s="245" t="s">
        <v>413</v>
      </c>
      <c r="C79" s="125" t="s">
        <v>60</v>
      </c>
      <c r="D79" s="125">
        <v>0</v>
      </c>
      <c r="E79" s="125">
        <v>0</v>
      </c>
      <c r="F79" s="125">
        <v>0</v>
      </c>
      <c r="G79" s="125">
        <f t="shared" si="1"/>
        <v>0</v>
      </c>
      <c r="H79" s="247" t="s">
        <v>359</v>
      </c>
      <c r="I79" s="249">
        <v>40533</v>
      </c>
      <c r="J79" s="243" t="s">
        <v>376</v>
      </c>
    </row>
    <row r="80" spans="1:10" ht="24.75" customHeight="1" thickBot="1">
      <c r="A80" s="244"/>
      <c r="B80" s="246"/>
      <c r="C80" s="125" t="s">
        <v>59</v>
      </c>
      <c r="D80" s="125">
        <v>0.25</v>
      </c>
      <c r="E80" s="125">
        <v>0.12</v>
      </c>
      <c r="F80" s="125">
        <v>0.015</v>
      </c>
      <c r="G80" s="125">
        <f t="shared" si="1"/>
        <v>0.115</v>
      </c>
      <c r="H80" s="248"/>
      <c r="I80" s="250"/>
      <c r="J80" s="244"/>
    </row>
    <row r="81" spans="1:10" ht="24.75" customHeight="1" thickBot="1">
      <c r="A81" s="243">
        <v>38</v>
      </c>
      <c r="B81" s="245" t="s">
        <v>414</v>
      </c>
      <c r="C81" s="125" t="s">
        <v>60</v>
      </c>
      <c r="D81" s="125">
        <v>0</v>
      </c>
      <c r="E81" s="125">
        <v>0</v>
      </c>
      <c r="F81" s="125">
        <v>0</v>
      </c>
      <c r="G81" s="125">
        <f t="shared" si="1"/>
        <v>0</v>
      </c>
      <c r="H81" s="247" t="s">
        <v>359</v>
      </c>
      <c r="I81" s="249">
        <v>40533</v>
      </c>
      <c r="J81" s="243" t="s">
        <v>376</v>
      </c>
    </row>
    <row r="82" spans="1:10" ht="24.75" customHeight="1" thickBot="1">
      <c r="A82" s="244"/>
      <c r="B82" s="246"/>
      <c r="C82" s="125" t="s">
        <v>59</v>
      </c>
      <c r="D82" s="125">
        <v>0.63</v>
      </c>
      <c r="E82" s="125">
        <v>0.346</v>
      </c>
      <c r="F82" s="125">
        <f>0.1115+0.049+0.037</f>
        <v>0.1975</v>
      </c>
      <c r="G82" s="125">
        <f t="shared" si="1"/>
        <v>0.08650000000000002</v>
      </c>
      <c r="H82" s="248"/>
      <c r="I82" s="250"/>
      <c r="J82" s="244"/>
    </row>
    <row r="83" spans="1:10" ht="24.75" customHeight="1" thickBot="1">
      <c r="A83" s="243">
        <v>39</v>
      </c>
      <c r="B83" s="245" t="s">
        <v>415</v>
      </c>
      <c r="C83" s="125" t="s">
        <v>60</v>
      </c>
      <c r="D83" s="125">
        <v>0</v>
      </c>
      <c r="E83" s="125">
        <v>0</v>
      </c>
      <c r="F83" s="125">
        <v>0</v>
      </c>
      <c r="G83" s="125">
        <f t="shared" si="1"/>
        <v>0</v>
      </c>
      <c r="H83" s="247" t="s">
        <v>359</v>
      </c>
      <c r="I83" s="249">
        <v>40533</v>
      </c>
      <c r="J83" s="243" t="s">
        <v>376</v>
      </c>
    </row>
    <row r="84" spans="1:10" ht="24.75" customHeight="1" thickBot="1">
      <c r="A84" s="244"/>
      <c r="B84" s="246"/>
      <c r="C84" s="125" t="s">
        <v>59</v>
      </c>
      <c r="D84" s="125">
        <v>0.4</v>
      </c>
      <c r="E84" s="125">
        <v>0.073</v>
      </c>
      <c r="F84" s="125">
        <v>0.015</v>
      </c>
      <c r="G84" s="125">
        <f t="shared" si="1"/>
        <v>0.312</v>
      </c>
      <c r="H84" s="248"/>
      <c r="I84" s="250"/>
      <c r="J84" s="244"/>
    </row>
    <row r="85" spans="1:10" ht="24.75" customHeight="1" thickBot="1">
      <c r="A85" s="243">
        <v>40</v>
      </c>
      <c r="B85" s="245" t="s">
        <v>416</v>
      </c>
      <c r="C85" s="125" t="s">
        <v>60</v>
      </c>
      <c r="D85" s="125">
        <v>0</v>
      </c>
      <c r="E85" s="125">
        <v>0</v>
      </c>
      <c r="F85" s="125">
        <v>0</v>
      </c>
      <c r="G85" s="125">
        <f t="shared" si="1"/>
        <v>0</v>
      </c>
      <c r="H85" s="247" t="s">
        <v>359</v>
      </c>
      <c r="I85" s="249">
        <v>40533</v>
      </c>
      <c r="J85" s="243" t="s">
        <v>376</v>
      </c>
    </row>
    <row r="86" spans="1:10" ht="24.75" customHeight="1" thickBot="1">
      <c r="A86" s="244"/>
      <c r="B86" s="246"/>
      <c r="C86" s="125" t="s">
        <v>59</v>
      </c>
      <c r="D86" s="125">
        <v>0.63</v>
      </c>
      <c r="E86" s="125">
        <v>0.315</v>
      </c>
      <c r="F86" s="125">
        <v>0</v>
      </c>
      <c r="G86" s="125">
        <f t="shared" si="1"/>
        <v>0.315</v>
      </c>
      <c r="H86" s="248"/>
      <c r="I86" s="250"/>
      <c r="J86" s="244"/>
    </row>
    <row r="87" spans="1:10" ht="24.75" customHeight="1" thickBot="1">
      <c r="A87" s="243">
        <v>41</v>
      </c>
      <c r="B87" s="245" t="s">
        <v>417</v>
      </c>
      <c r="C87" s="125" t="s">
        <v>60</v>
      </c>
      <c r="D87" s="125">
        <v>0</v>
      </c>
      <c r="E87" s="125">
        <v>0</v>
      </c>
      <c r="F87" s="125">
        <v>0</v>
      </c>
      <c r="G87" s="125">
        <f t="shared" si="1"/>
        <v>0</v>
      </c>
      <c r="H87" s="247" t="s">
        <v>359</v>
      </c>
      <c r="I87" s="249">
        <v>40533</v>
      </c>
      <c r="J87" s="243" t="s">
        <v>376</v>
      </c>
    </row>
    <row r="88" spans="1:10" ht="24.75" customHeight="1" thickBot="1">
      <c r="A88" s="244"/>
      <c r="B88" s="246"/>
      <c r="C88" s="125" t="s">
        <v>59</v>
      </c>
      <c r="D88" s="125">
        <v>0.63</v>
      </c>
      <c r="E88" s="125">
        <v>0.398</v>
      </c>
      <c r="F88" s="125">
        <v>0</v>
      </c>
      <c r="G88" s="125">
        <f t="shared" si="1"/>
        <v>0.23199999999999998</v>
      </c>
      <c r="H88" s="248"/>
      <c r="I88" s="250"/>
      <c r="J88" s="244"/>
    </row>
    <row r="89" spans="1:10" ht="24.75" customHeight="1" thickBot="1">
      <c r="A89" s="243">
        <v>42</v>
      </c>
      <c r="B89" s="245" t="s">
        <v>418</v>
      </c>
      <c r="C89" s="125" t="s">
        <v>60</v>
      </c>
      <c r="D89" s="125">
        <v>0</v>
      </c>
      <c r="E89" s="125">
        <v>0</v>
      </c>
      <c r="F89" s="125">
        <v>0</v>
      </c>
      <c r="G89" s="125">
        <f t="shared" si="1"/>
        <v>0</v>
      </c>
      <c r="H89" s="247" t="s">
        <v>359</v>
      </c>
      <c r="I89" s="249">
        <v>40533</v>
      </c>
      <c r="J89" s="243" t="s">
        <v>376</v>
      </c>
    </row>
    <row r="90" spans="1:10" ht="24.75" customHeight="1" thickBot="1">
      <c r="A90" s="244"/>
      <c r="B90" s="246"/>
      <c r="C90" s="125" t="s">
        <v>59</v>
      </c>
      <c r="D90" s="125">
        <v>0.63</v>
      </c>
      <c r="E90" s="125">
        <v>0.35</v>
      </c>
      <c r="F90" s="125">
        <f>0.011+0.023+0.015</f>
        <v>0.049</v>
      </c>
      <c r="G90" s="125">
        <f t="shared" si="1"/>
        <v>0.23100000000000004</v>
      </c>
      <c r="H90" s="248"/>
      <c r="I90" s="250"/>
      <c r="J90" s="244"/>
    </row>
    <row r="91" spans="1:10" ht="24.75" customHeight="1" thickBot="1">
      <c r="A91" s="243">
        <v>43</v>
      </c>
      <c r="B91" s="245" t="s">
        <v>419</v>
      </c>
      <c r="C91" s="125" t="s">
        <v>60</v>
      </c>
      <c r="D91" s="125">
        <v>0</v>
      </c>
      <c r="E91" s="125">
        <v>0</v>
      </c>
      <c r="F91" s="125">
        <v>0</v>
      </c>
      <c r="G91" s="125">
        <f t="shared" si="1"/>
        <v>0</v>
      </c>
      <c r="H91" s="247" t="s">
        <v>359</v>
      </c>
      <c r="I91" s="249">
        <v>40533</v>
      </c>
      <c r="J91" s="243" t="s">
        <v>376</v>
      </c>
    </row>
    <row r="92" spans="1:10" ht="24.75" customHeight="1" thickBot="1">
      <c r="A92" s="244"/>
      <c r="B92" s="246"/>
      <c r="C92" s="125" t="s">
        <v>59</v>
      </c>
      <c r="D92" s="125">
        <v>0.4</v>
      </c>
      <c r="E92" s="125">
        <v>0.175</v>
      </c>
      <c r="F92" s="125">
        <v>0</v>
      </c>
      <c r="G92" s="125">
        <f t="shared" si="1"/>
        <v>0.22500000000000003</v>
      </c>
      <c r="H92" s="248"/>
      <c r="I92" s="250"/>
      <c r="J92" s="244"/>
    </row>
    <row r="93" spans="1:10" ht="24.75" customHeight="1" thickBot="1">
      <c r="A93" s="243">
        <v>44</v>
      </c>
      <c r="B93" s="245" t="s">
        <v>420</v>
      </c>
      <c r="C93" s="125" t="s">
        <v>60</v>
      </c>
      <c r="D93" s="125">
        <v>0</v>
      </c>
      <c r="E93" s="125">
        <v>0</v>
      </c>
      <c r="F93" s="125">
        <v>0</v>
      </c>
      <c r="G93" s="125">
        <f t="shared" si="1"/>
        <v>0</v>
      </c>
      <c r="H93" s="247" t="s">
        <v>359</v>
      </c>
      <c r="I93" s="249">
        <v>40533</v>
      </c>
      <c r="J93" s="243" t="s">
        <v>376</v>
      </c>
    </row>
    <row r="94" spans="1:10" ht="24.75" customHeight="1" thickBot="1">
      <c r="A94" s="244"/>
      <c r="B94" s="246"/>
      <c r="C94" s="125" t="s">
        <v>59</v>
      </c>
      <c r="D94" s="125">
        <v>0.25</v>
      </c>
      <c r="E94" s="125">
        <v>0.102</v>
      </c>
      <c r="F94" s="125">
        <v>0.015</v>
      </c>
      <c r="G94" s="125">
        <f t="shared" si="1"/>
        <v>0.133</v>
      </c>
      <c r="H94" s="248"/>
      <c r="I94" s="250"/>
      <c r="J94" s="244"/>
    </row>
    <row r="95" spans="1:10" ht="24.75" customHeight="1" thickBot="1">
      <c r="A95" s="243">
        <v>45</v>
      </c>
      <c r="B95" s="245" t="s">
        <v>421</v>
      </c>
      <c r="C95" s="125" t="s">
        <v>60</v>
      </c>
      <c r="D95" s="125">
        <v>0</v>
      </c>
      <c r="E95" s="125">
        <v>0</v>
      </c>
      <c r="F95" s="125">
        <v>0</v>
      </c>
      <c r="G95" s="125">
        <f t="shared" si="1"/>
        <v>0</v>
      </c>
      <c r="H95" s="247" t="s">
        <v>359</v>
      </c>
      <c r="I95" s="249">
        <v>40533</v>
      </c>
      <c r="J95" s="243" t="s">
        <v>376</v>
      </c>
    </row>
    <row r="96" spans="1:10" ht="24.75" customHeight="1" thickBot="1">
      <c r="A96" s="244"/>
      <c r="B96" s="246"/>
      <c r="C96" s="125" t="s">
        <v>59</v>
      </c>
      <c r="D96" s="125">
        <v>0.63</v>
      </c>
      <c r="E96" s="125">
        <v>0.157</v>
      </c>
      <c r="F96" s="125">
        <v>0</v>
      </c>
      <c r="G96" s="125">
        <f t="shared" si="1"/>
        <v>0.473</v>
      </c>
      <c r="H96" s="248"/>
      <c r="I96" s="250"/>
      <c r="J96" s="244"/>
    </row>
    <row r="97" spans="1:10" ht="24.75" customHeight="1" thickBot="1">
      <c r="A97" s="243">
        <v>46</v>
      </c>
      <c r="B97" s="245" t="s">
        <v>422</v>
      </c>
      <c r="C97" s="125" t="s">
        <v>60</v>
      </c>
      <c r="D97" s="125">
        <v>0</v>
      </c>
      <c r="E97" s="125">
        <v>0</v>
      </c>
      <c r="F97" s="125">
        <v>0</v>
      </c>
      <c r="G97" s="125">
        <f t="shared" si="1"/>
        <v>0</v>
      </c>
      <c r="H97" s="247" t="s">
        <v>359</v>
      </c>
      <c r="I97" s="249">
        <v>40533</v>
      </c>
      <c r="J97" s="243" t="s">
        <v>376</v>
      </c>
    </row>
    <row r="98" spans="1:10" ht="24.75" customHeight="1" thickBot="1">
      <c r="A98" s="244"/>
      <c r="B98" s="246"/>
      <c r="C98" s="125" t="s">
        <v>59</v>
      </c>
      <c r="D98" s="125">
        <v>0.16</v>
      </c>
      <c r="E98" s="125">
        <v>0.086</v>
      </c>
      <c r="F98" s="125">
        <f>0.01+0.02</f>
        <v>0.03</v>
      </c>
      <c r="G98" s="125">
        <f t="shared" si="1"/>
        <v>0.04400000000000001</v>
      </c>
      <c r="H98" s="248"/>
      <c r="I98" s="250"/>
      <c r="J98" s="244"/>
    </row>
    <row r="99" spans="1:10" ht="24.75" customHeight="1" thickBot="1">
      <c r="A99" s="243">
        <v>47</v>
      </c>
      <c r="B99" s="245" t="s">
        <v>423</v>
      </c>
      <c r="C99" s="125" t="s">
        <v>60</v>
      </c>
      <c r="D99" s="125">
        <v>0</v>
      </c>
      <c r="E99" s="125">
        <v>0</v>
      </c>
      <c r="F99" s="125">
        <v>0</v>
      </c>
      <c r="G99" s="125">
        <f t="shared" si="1"/>
        <v>0</v>
      </c>
      <c r="H99" s="247" t="s">
        <v>359</v>
      </c>
      <c r="I99" s="249">
        <v>40533</v>
      </c>
      <c r="J99" s="243" t="s">
        <v>376</v>
      </c>
    </row>
    <row r="100" spans="1:10" ht="24.75" customHeight="1" thickBot="1">
      <c r="A100" s="244"/>
      <c r="B100" s="246"/>
      <c r="C100" s="125" t="s">
        <v>59</v>
      </c>
      <c r="D100" s="125">
        <v>0.25</v>
      </c>
      <c r="E100" s="125">
        <v>0.086</v>
      </c>
      <c r="F100" s="125">
        <v>0</v>
      </c>
      <c r="G100" s="125">
        <f t="shared" si="1"/>
        <v>0.164</v>
      </c>
      <c r="H100" s="248"/>
      <c r="I100" s="250"/>
      <c r="J100" s="244"/>
    </row>
    <row r="101" spans="1:10" ht="24.75" customHeight="1" thickBot="1">
      <c r="A101" s="243">
        <v>48</v>
      </c>
      <c r="B101" s="245" t="s">
        <v>424</v>
      </c>
      <c r="C101" s="125" t="s">
        <v>60</v>
      </c>
      <c r="D101" s="125">
        <v>0</v>
      </c>
      <c r="E101" s="125">
        <v>0</v>
      </c>
      <c r="F101" s="125">
        <v>0</v>
      </c>
      <c r="G101" s="125">
        <f t="shared" si="1"/>
        <v>0</v>
      </c>
      <c r="H101" s="247" t="s">
        <v>359</v>
      </c>
      <c r="I101" s="249">
        <v>40533</v>
      </c>
      <c r="J101" s="243" t="s">
        <v>376</v>
      </c>
    </row>
    <row r="102" spans="1:10" ht="24.75" customHeight="1" thickBot="1">
      <c r="A102" s="244"/>
      <c r="B102" s="246"/>
      <c r="C102" s="125" t="s">
        <v>59</v>
      </c>
      <c r="D102" s="125">
        <v>0.25</v>
      </c>
      <c r="E102" s="125">
        <v>0.028</v>
      </c>
      <c r="F102" s="125">
        <v>0</v>
      </c>
      <c r="G102" s="125">
        <f t="shared" si="1"/>
        <v>0.222</v>
      </c>
      <c r="H102" s="248"/>
      <c r="I102" s="250"/>
      <c r="J102" s="244"/>
    </row>
    <row r="103" spans="1:10" ht="24.75" customHeight="1" thickBot="1">
      <c r="A103" s="243">
        <v>49</v>
      </c>
      <c r="B103" s="245" t="s">
        <v>425</v>
      </c>
      <c r="C103" s="125" t="s">
        <v>60</v>
      </c>
      <c r="D103" s="125">
        <v>0</v>
      </c>
      <c r="E103" s="125">
        <v>0</v>
      </c>
      <c r="F103" s="125">
        <v>0</v>
      </c>
      <c r="G103" s="125">
        <f t="shared" si="1"/>
        <v>0</v>
      </c>
      <c r="H103" s="247" t="s">
        <v>359</v>
      </c>
      <c r="I103" s="249">
        <v>40533</v>
      </c>
      <c r="J103" s="243" t="s">
        <v>376</v>
      </c>
    </row>
    <row r="104" spans="1:10" ht="24.75" customHeight="1" thickBot="1">
      <c r="A104" s="244"/>
      <c r="B104" s="246"/>
      <c r="C104" s="125" t="s">
        <v>59</v>
      </c>
      <c r="D104" s="125">
        <v>0.63</v>
      </c>
      <c r="E104" s="125">
        <v>0.086</v>
      </c>
      <c r="F104" s="125">
        <v>0</v>
      </c>
      <c r="G104" s="125">
        <f t="shared" si="1"/>
        <v>0.544</v>
      </c>
      <c r="H104" s="248"/>
      <c r="I104" s="250"/>
      <c r="J104" s="244"/>
    </row>
    <row r="105" spans="1:10" ht="24.75" customHeight="1" thickBot="1">
      <c r="A105" s="243">
        <v>50</v>
      </c>
      <c r="B105" s="245" t="s">
        <v>426</v>
      </c>
      <c r="C105" s="125" t="s">
        <v>60</v>
      </c>
      <c r="D105" s="125">
        <v>0</v>
      </c>
      <c r="E105" s="125">
        <v>0</v>
      </c>
      <c r="F105" s="125">
        <v>0</v>
      </c>
      <c r="G105" s="125">
        <f t="shared" si="1"/>
        <v>0</v>
      </c>
      <c r="H105" s="247" t="s">
        <v>359</v>
      </c>
      <c r="I105" s="249">
        <v>40533</v>
      </c>
      <c r="J105" s="243" t="s">
        <v>376</v>
      </c>
    </row>
    <row r="106" spans="1:10" ht="24.75" customHeight="1" thickBot="1">
      <c r="A106" s="244"/>
      <c r="B106" s="246"/>
      <c r="C106" s="125" t="s">
        <v>59</v>
      </c>
      <c r="D106" s="125">
        <v>0.63</v>
      </c>
      <c r="E106" s="125">
        <v>0.319</v>
      </c>
      <c r="F106" s="125">
        <v>0</v>
      </c>
      <c r="G106" s="125">
        <f t="shared" si="1"/>
        <v>0.311</v>
      </c>
      <c r="H106" s="248"/>
      <c r="I106" s="250"/>
      <c r="J106" s="244"/>
    </row>
    <row r="107" spans="1:10" ht="24.75" customHeight="1" thickBot="1">
      <c r="A107" s="243">
        <v>51</v>
      </c>
      <c r="B107" s="245" t="s">
        <v>427</v>
      </c>
      <c r="C107" s="125" t="s">
        <v>60</v>
      </c>
      <c r="D107" s="125">
        <v>0</v>
      </c>
      <c r="E107" s="125">
        <v>0</v>
      </c>
      <c r="F107" s="125">
        <v>0</v>
      </c>
      <c r="G107" s="125">
        <f t="shared" si="1"/>
        <v>0</v>
      </c>
      <c r="H107" s="247" t="s">
        <v>359</v>
      </c>
      <c r="I107" s="249">
        <v>40533</v>
      </c>
      <c r="J107" s="243" t="s">
        <v>376</v>
      </c>
    </row>
    <row r="108" spans="1:10" ht="24.75" customHeight="1" thickBot="1">
      <c r="A108" s="244"/>
      <c r="B108" s="246"/>
      <c r="C108" s="125" t="s">
        <v>59</v>
      </c>
      <c r="D108" s="125">
        <v>0.4</v>
      </c>
      <c r="E108" s="125">
        <v>0.195</v>
      </c>
      <c r="F108" s="125">
        <v>0</v>
      </c>
      <c r="G108" s="125">
        <f t="shared" si="1"/>
        <v>0.20500000000000002</v>
      </c>
      <c r="H108" s="248"/>
      <c r="I108" s="250"/>
      <c r="J108" s="244"/>
    </row>
    <row r="109" spans="1:10" ht="24.75" customHeight="1" thickBot="1">
      <c r="A109" s="243">
        <v>52</v>
      </c>
      <c r="B109" s="245" t="s">
        <v>428</v>
      </c>
      <c r="C109" s="125" t="s">
        <v>60</v>
      </c>
      <c r="D109" s="125">
        <v>0</v>
      </c>
      <c r="E109" s="125">
        <v>0</v>
      </c>
      <c r="F109" s="125">
        <v>0</v>
      </c>
      <c r="G109" s="125">
        <f t="shared" si="1"/>
        <v>0</v>
      </c>
      <c r="H109" s="247" t="s">
        <v>359</v>
      </c>
      <c r="I109" s="249">
        <v>40533</v>
      </c>
      <c r="J109" s="243" t="s">
        <v>376</v>
      </c>
    </row>
    <row r="110" spans="1:10" ht="24.75" customHeight="1" thickBot="1">
      <c r="A110" s="244"/>
      <c r="B110" s="246"/>
      <c r="C110" s="125" t="s">
        <v>59</v>
      </c>
      <c r="D110" s="125">
        <v>0.16</v>
      </c>
      <c r="E110" s="125">
        <v>0.021</v>
      </c>
      <c r="F110" s="125">
        <v>0</v>
      </c>
      <c r="G110" s="125">
        <f t="shared" si="1"/>
        <v>0.139</v>
      </c>
      <c r="H110" s="248"/>
      <c r="I110" s="250"/>
      <c r="J110" s="244"/>
    </row>
    <row r="111" spans="1:10" ht="24.75" customHeight="1" thickBot="1">
      <c r="A111" s="243">
        <v>53</v>
      </c>
      <c r="B111" s="245" t="s">
        <v>429</v>
      </c>
      <c r="C111" s="125" t="s">
        <v>60</v>
      </c>
      <c r="D111" s="125">
        <v>0</v>
      </c>
      <c r="E111" s="125">
        <v>0</v>
      </c>
      <c r="F111" s="125">
        <v>0</v>
      </c>
      <c r="G111" s="125">
        <v>0</v>
      </c>
      <c r="H111" s="247" t="s">
        <v>359</v>
      </c>
      <c r="I111" s="249">
        <v>40533</v>
      </c>
      <c r="J111" s="243" t="s">
        <v>376</v>
      </c>
    </row>
    <row r="112" spans="1:10" ht="24.75" customHeight="1" thickBot="1">
      <c r="A112" s="244"/>
      <c r="B112" s="246"/>
      <c r="C112" s="125" t="s">
        <v>59</v>
      </c>
      <c r="D112" s="125">
        <v>0.16</v>
      </c>
      <c r="E112" s="125">
        <v>0</v>
      </c>
      <c r="F112" s="125">
        <v>0</v>
      </c>
      <c r="G112" s="125">
        <f>D112-E112-F112</f>
        <v>0.16</v>
      </c>
      <c r="H112" s="248"/>
      <c r="I112" s="250"/>
      <c r="J112" s="244"/>
    </row>
    <row r="113" spans="1:10" ht="24.75" customHeight="1" thickBot="1">
      <c r="A113" s="243">
        <v>54</v>
      </c>
      <c r="B113" s="245" t="s">
        <v>430</v>
      </c>
      <c r="C113" s="125" t="s">
        <v>60</v>
      </c>
      <c r="D113" s="125">
        <v>0</v>
      </c>
      <c r="E113" s="125">
        <v>0</v>
      </c>
      <c r="F113" s="125">
        <v>0</v>
      </c>
      <c r="G113" s="127">
        <v>0</v>
      </c>
      <c r="H113" s="247" t="s">
        <v>359</v>
      </c>
      <c r="I113" s="249">
        <v>40533</v>
      </c>
      <c r="J113" s="243" t="s">
        <v>376</v>
      </c>
    </row>
    <row r="114" spans="1:10" ht="24.75" customHeight="1" thickBot="1">
      <c r="A114" s="244"/>
      <c r="B114" s="246"/>
      <c r="C114" s="125" t="s">
        <v>59</v>
      </c>
      <c r="D114" s="125">
        <v>0.4</v>
      </c>
      <c r="E114" s="125">
        <v>0.18</v>
      </c>
      <c r="F114" s="125">
        <v>0</v>
      </c>
      <c r="G114" s="127">
        <f>D114-E114-F114</f>
        <v>0.22000000000000003</v>
      </c>
      <c r="H114" s="248"/>
      <c r="I114" s="250"/>
      <c r="J114" s="244"/>
    </row>
    <row r="115" spans="1:10" ht="24.75" customHeight="1" thickBot="1">
      <c r="A115" s="243">
        <v>55</v>
      </c>
      <c r="B115" s="245" t="s">
        <v>431</v>
      </c>
      <c r="C115" s="125" t="s">
        <v>60</v>
      </c>
      <c r="D115" s="125">
        <v>0</v>
      </c>
      <c r="E115" s="125">
        <v>0</v>
      </c>
      <c r="F115" s="125">
        <v>0</v>
      </c>
      <c r="G115" s="127">
        <f aca="true" t="shared" si="2" ref="G115:G126">D115-E115-F115</f>
        <v>0</v>
      </c>
      <c r="H115" s="247" t="s">
        <v>359</v>
      </c>
      <c r="I115" s="249">
        <v>40533</v>
      </c>
      <c r="J115" s="243" t="s">
        <v>376</v>
      </c>
    </row>
    <row r="116" spans="1:10" ht="24.75" customHeight="1" thickBot="1">
      <c r="A116" s="244"/>
      <c r="B116" s="246"/>
      <c r="C116" s="125" t="s">
        <v>59</v>
      </c>
      <c r="D116" s="125">
        <v>0.4</v>
      </c>
      <c r="E116" s="125">
        <v>0.279</v>
      </c>
      <c r="F116" s="125">
        <v>0</v>
      </c>
      <c r="G116" s="127">
        <f t="shared" si="2"/>
        <v>0.121</v>
      </c>
      <c r="H116" s="248"/>
      <c r="I116" s="250"/>
      <c r="J116" s="244"/>
    </row>
    <row r="117" spans="1:10" ht="24.75" customHeight="1" thickBot="1">
      <c r="A117" s="243">
        <v>56</v>
      </c>
      <c r="B117" s="245" t="s">
        <v>432</v>
      </c>
      <c r="C117" s="125" t="s">
        <v>60</v>
      </c>
      <c r="D117" s="125">
        <v>0</v>
      </c>
      <c r="E117" s="125">
        <v>0</v>
      </c>
      <c r="F117" s="125">
        <v>0</v>
      </c>
      <c r="G117" s="127">
        <f t="shared" si="2"/>
        <v>0</v>
      </c>
      <c r="H117" s="247" t="s">
        <v>359</v>
      </c>
      <c r="I117" s="249">
        <v>40533</v>
      </c>
      <c r="J117" s="243" t="s">
        <v>376</v>
      </c>
    </row>
    <row r="118" spans="1:10" ht="24.75" customHeight="1" thickBot="1">
      <c r="A118" s="244"/>
      <c r="B118" s="246"/>
      <c r="C118" s="125" t="s">
        <v>59</v>
      </c>
      <c r="D118" s="125">
        <v>0.63</v>
      </c>
      <c r="E118" s="125">
        <v>0.096</v>
      </c>
      <c r="F118" s="125">
        <v>0</v>
      </c>
      <c r="G118" s="127">
        <f t="shared" si="2"/>
        <v>0.534</v>
      </c>
      <c r="H118" s="248"/>
      <c r="I118" s="250"/>
      <c r="J118" s="244"/>
    </row>
    <row r="119" spans="1:10" ht="24.75" customHeight="1" thickBot="1">
      <c r="A119" s="243">
        <v>57</v>
      </c>
      <c r="B119" s="245" t="s">
        <v>433</v>
      </c>
      <c r="C119" s="125" t="s">
        <v>60</v>
      </c>
      <c r="D119" s="125">
        <v>0</v>
      </c>
      <c r="E119" s="125">
        <v>0</v>
      </c>
      <c r="F119" s="125">
        <v>0</v>
      </c>
      <c r="G119" s="127">
        <f t="shared" si="2"/>
        <v>0</v>
      </c>
      <c r="H119" s="247" t="s">
        <v>359</v>
      </c>
      <c r="I119" s="249">
        <v>40533</v>
      </c>
      <c r="J119" s="243" t="s">
        <v>376</v>
      </c>
    </row>
    <row r="120" spans="1:10" ht="24.75" customHeight="1" thickBot="1">
      <c r="A120" s="244"/>
      <c r="B120" s="246"/>
      <c r="C120" s="125" t="s">
        <v>59</v>
      </c>
      <c r="D120" s="125">
        <v>0.63</v>
      </c>
      <c r="E120" s="125">
        <v>0.14</v>
      </c>
      <c r="F120" s="125">
        <v>0</v>
      </c>
      <c r="G120" s="127">
        <f t="shared" si="2"/>
        <v>0.49</v>
      </c>
      <c r="H120" s="248"/>
      <c r="I120" s="250"/>
      <c r="J120" s="244"/>
    </row>
    <row r="121" spans="1:10" ht="24.75" customHeight="1" thickBot="1">
      <c r="A121" s="243">
        <v>58</v>
      </c>
      <c r="B121" s="245" t="s">
        <v>434</v>
      </c>
      <c r="C121" s="125" t="s">
        <v>60</v>
      </c>
      <c r="D121" s="125">
        <v>0</v>
      </c>
      <c r="E121" s="125">
        <v>0</v>
      </c>
      <c r="F121" s="125">
        <v>0</v>
      </c>
      <c r="G121" s="127">
        <f t="shared" si="2"/>
        <v>0</v>
      </c>
      <c r="H121" s="247" t="s">
        <v>359</v>
      </c>
      <c r="I121" s="249">
        <v>40533</v>
      </c>
      <c r="J121" s="243" t="s">
        <v>376</v>
      </c>
    </row>
    <row r="122" spans="1:10" ht="24.75" customHeight="1" thickBot="1">
      <c r="A122" s="244"/>
      <c r="B122" s="246"/>
      <c r="C122" s="125" t="s">
        <v>59</v>
      </c>
      <c r="D122" s="125">
        <v>0.63</v>
      </c>
      <c r="E122" s="125">
        <v>0.15</v>
      </c>
      <c r="F122" s="125">
        <v>0.015</v>
      </c>
      <c r="G122" s="127">
        <f t="shared" si="2"/>
        <v>0.46499999999999997</v>
      </c>
      <c r="H122" s="248"/>
      <c r="I122" s="250"/>
      <c r="J122" s="244"/>
    </row>
    <row r="123" spans="1:10" ht="24.75" customHeight="1" thickBot="1">
      <c r="A123" s="243">
        <v>59</v>
      </c>
      <c r="B123" s="245" t="s">
        <v>435</v>
      </c>
      <c r="C123" s="125" t="s">
        <v>60</v>
      </c>
      <c r="D123" s="125">
        <v>0</v>
      </c>
      <c r="E123" s="125">
        <v>0</v>
      </c>
      <c r="F123" s="125">
        <v>0</v>
      </c>
      <c r="G123" s="127">
        <f t="shared" si="2"/>
        <v>0</v>
      </c>
      <c r="H123" s="247" t="s">
        <v>359</v>
      </c>
      <c r="I123" s="249">
        <v>40533</v>
      </c>
      <c r="J123" s="243" t="s">
        <v>376</v>
      </c>
    </row>
    <row r="124" spans="1:10" ht="24.75" customHeight="1" thickBot="1">
      <c r="A124" s="244"/>
      <c r="B124" s="246"/>
      <c r="C124" s="125" t="s">
        <v>59</v>
      </c>
      <c r="D124" s="125">
        <v>1</v>
      </c>
      <c r="E124" s="125">
        <v>0.315</v>
      </c>
      <c r="F124" s="125">
        <v>0</v>
      </c>
      <c r="G124" s="127">
        <f t="shared" si="2"/>
        <v>0.685</v>
      </c>
      <c r="H124" s="248"/>
      <c r="I124" s="250"/>
      <c r="J124" s="244"/>
    </row>
    <row r="125" spans="1:10" ht="24.75" customHeight="1" thickBot="1">
      <c r="A125" s="243">
        <v>60</v>
      </c>
      <c r="B125" s="245" t="s">
        <v>436</v>
      </c>
      <c r="C125" s="125" t="s">
        <v>60</v>
      </c>
      <c r="D125" s="125">
        <v>0</v>
      </c>
      <c r="E125" s="125">
        <v>0</v>
      </c>
      <c r="F125" s="125">
        <v>0</v>
      </c>
      <c r="G125" s="127">
        <f t="shared" si="2"/>
        <v>0</v>
      </c>
      <c r="H125" s="247" t="s">
        <v>359</v>
      </c>
      <c r="I125" s="249">
        <v>40533</v>
      </c>
      <c r="J125" s="243" t="s">
        <v>376</v>
      </c>
    </row>
    <row r="126" spans="1:10" ht="24.75" customHeight="1" thickBot="1">
      <c r="A126" s="244"/>
      <c r="B126" s="246"/>
      <c r="C126" s="125" t="s">
        <v>59</v>
      </c>
      <c r="D126" s="125">
        <v>1</v>
      </c>
      <c r="E126" s="125">
        <v>0.05</v>
      </c>
      <c r="F126" s="125">
        <v>0</v>
      </c>
      <c r="G126" s="127">
        <f t="shared" si="2"/>
        <v>0.95</v>
      </c>
      <c r="H126" s="248"/>
      <c r="I126" s="250"/>
      <c r="J126" s="244"/>
    </row>
    <row r="127" ht="24.75" customHeight="1">
      <c r="A127" s="128"/>
    </row>
    <row r="128" ht="24.75" customHeight="1">
      <c r="A128" s="129"/>
    </row>
  </sheetData>
  <sheetProtection/>
  <mergeCells count="310"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2019-06-28T10:53:29Z</cp:lastPrinted>
  <dcterms:created xsi:type="dcterms:W3CDTF">1996-10-08T23:32:33Z</dcterms:created>
  <dcterms:modified xsi:type="dcterms:W3CDTF">2019-07-02T09:10:22Z</dcterms:modified>
  <cp:category/>
  <cp:version/>
  <cp:contentType/>
  <cp:contentStatus/>
</cp:coreProperties>
</file>