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О ГЭС" sheetId="1" r:id="rId1"/>
    <sheet name="РГЭС 35кВ и выше" sheetId="2" r:id="rId2"/>
    <sheet name="РГЭС 35кВ и ниже" sheetId="3" r:id="rId3"/>
    <sheet name="ПЭС ф-л АО ГЭС" sheetId="4" r:id="rId4"/>
  </sheets>
  <definedNames/>
  <calcPr fullCalcOnLoad="1"/>
</workbook>
</file>

<file path=xl/sharedStrings.xml><?xml version="1.0" encoding="utf-8"?>
<sst xmlns="http://schemas.openxmlformats.org/spreadsheetml/2006/main" count="605" uniqueCount="363">
  <si>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</si>
  <si>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</si>
  <si>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</si>
  <si>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</si>
  <si>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</si>
  <si>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</si>
  <si>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</si>
  <si>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</si>
  <si>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</si>
  <si>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</si>
  <si>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</si>
  <si>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</si>
  <si>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</si>
  <si>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</si>
  <si>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</si>
  <si>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</si>
  <si>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</si>
  <si>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</si>
  <si>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</si>
  <si>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</si>
  <si>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</si>
  <si>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</si>
  <si>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</si>
  <si>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</si>
  <si>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</si>
  <si>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</si>
  <si>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</si>
  <si>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</si>
  <si>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</si>
  <si>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</si>
  <si>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</si>
  <si>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</si>
  <si>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</si>
  <si>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</si>
  <si>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</si>
  <si>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</si>
  <si>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</si>
  <si>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</si>
  <si>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</si>
  <si>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</si>
  <si>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</si>
  <si>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</si>
  <si>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</si>
  <si>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</si>
  <si>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</si>
  <si>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</si>
  <si>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</si>
  <si>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</si>
  <si>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</si>
  <si>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</si>
  <si>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</si>
  <si>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</si>
  <si>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</si>
  <si>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</si>
  <si>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</si>
  <si>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</si>
  <si>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</si>
  <si>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</si>
  <si>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</si>
  <si>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</si>
  <si>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</si>
  <si>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</si>
  <si>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</si>
  <si>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</si>
  <si>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</si>
  <si>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</si>
  <si>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</si>
  <si>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</si>
  <si>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</si>
  <si>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</si>
  <si>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</si>
  <si>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</si>
  <si>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>РПЖ-1, 2х1000 10/0,4кВ,5мкр.</t>
  </si>
  <si>
    <t>РПЖ-4, 2х1000 10/0,4кВ,11мкр.</t>
  </si>
  <si>
    <t>РПЖ-5, 2х1000 10/0,4кВ,12мкр.</t>
  </si>
  <si>
    <t>РПЖ-6,10/0,4кВ, 15мкр. 2х630</t>
  </si>
  <si>
    <t>РПЖ-7,10/0,4кВ 9мкр. 2х1000</t>
  </si>
  <si>
    <t>РПЖ-8.10/0,4кВ 2х1000</t>
  </si>
  <si>
    <t>РПЖ-9, 10/0,4кВ,10-А мкр. 2х1000</t>
  </si>
  <si>
    <t>РПЖ-10,10/0,4кВ ул.Северная 2х630</t>
  </si>
  <si>
    <t>РПЖ-11, 2х630 10/0,4кВ,МЖК</t>
  </si>
  <si>
    <t>РПЖ-13, 10/0,4кВ,8 мкр. 2х630</t>
  </si>
  <si>
    <t>РПЖ-14, 10/0,4кВ компл.Мира. 2х1000</t>
  </si>
  <si>
    <t>РПЖ-15,10/0,4кВ, 10-Б мкр. 2х630</t>
  </si>
  <si>
    <t>РПЖ-16,10/0,4кВ, 1 мкр. 4х630</t>
  </si>
  <si>
    <t>РПЖ-17,10/0,4кВ 2х630</t>
  </si>
  <si>
    <t>РПЖ-18, 2х630 10/0,4кВ,Дел.центр</t>
  </si>
  <si>
    <t>РПЖ-19,10/0,4кВ, квартал 17. 2х1000</t>
  </si>
  <si>
    <t>РПЖ-20, 10/0,4кВ, квартал 20. 2х630</t>
  </si>
  <si>
    <t>РПЖ-21.10/0,4кВ, Кв.Центральный. 2х1000</t>
  </si>
  <si>
    <t>РПЖ-22, 10/0,4кВ, квартал 22. 2х1000</t>
  </si>
  <si>
    <t>РПЖ-23, 10/0,4кВ, квартал 23. 2х1000</t>
  </si>
  <si>
    <t>РПП-1, 6/0,4кВ, ЗПУ,пан.7. 2х400</t>
  </si>
  <si>
    <t>РПП-2, 6/0,4кВ, ЗПУ, пан.19. 2х630.</t>
  </si>
  <si>
    <t>РПП-5,10/0,4кВ ЗПУ,пан.6. 2х630</t>
  </si>
  <si>
    <t>РП-10, 10/0,4кВ, СПУ, ОРС. 2х630</t>
  </si>
  <si>
    <t>РПП-12,6/0,4кВ, ЗПУ,пан.18. 2х1000</t>
  </si>
  <si>
    <t>2х630.  РП-29, 10/0,4кВ, пос.Энтузиастов</t>
  </si>
  <si>
    <t>РП-Дагестан, 10/0,4кВ, Ст.Вартовск. 2х1000</t>
  </si>
  <si>
    <t>РПП-2С, 10/0,4кВ, СПУ. 2х630</t>
  </si>
  <si>
    <t>РП-3Х, 10/0,4кВ, кв.17П. 2х400.</t>
  </si>
  <si>
    <t>ПС-35кв №1 с РПП-4, 35/6/0,4кВ. 2х6300, 2х630</t>
  </si>
  <si>
    <t>ПС-35/6 кВ БИО, ЮЗПУ. 2х6300</t>
  </si>
  <si>
    <t>ПС-35кВ Татра. 2х4000</t>
  </si>
  <si>
    <t>2х4000 ПС-35/6 кВ ПТВМ-2А</t>
  </si>
  <si>
    <t>2х6300 ПС-35/6 кВ Литейная</t>
  </si>
  <si>
    <t>ПС-35/10 кВ Тепловая. 2х10000</t>
  </si>
  <si>
    <t>2х6300 ПС-35/10 кВ Галина</t>
  </si>
  <si>
    <t>2х4000 ПС-35/6 кВ Дивный</t>
  </si>
  <si>
    <t>2х6300 ПС-35кВ Совхозная</t>
  </si>
  <si>
    <t>2х6300 ПС-35кВ КОС</t>
  </si>
  <si>
    <t>ПС 35/10кВ "Котельная 3А". 2х10000</t>
  </si>
  <si>
    <t>ПС 35кВ Юбилейная(стр.). 2х16000</t>
  </si>
  <si>
    <t>РПП-7 (РП-1стр.)  панель 16, ЗПУ, 10/0,4кВ. 2х630</t>
  </si>
  <si>
    <t>РПЖ-25(стр), квартал 25. 2х1000</t>
  </si>
  <si>
    <t>РПЖ-2, 10/0,4кВ больн.к-с 2мкр. 2х400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</si>
  <si>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</si>
  <si>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</si>
  <si>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</si>
  <si>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</si>
  <si>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</si>
  <si>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</si>
  <si>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</si>
  <si>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</si>
  <si>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</si>
  <si>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РПЖ-3, 2х630 10/0,4кВ 7мкр.</t>
  </si>
  <si>
    <t>РП-СТПС, 10/0,4кВ, Магистраль.630,400</t>
  </si>
  <si>
    <t>РП-Совхоз, 10/0,4кВ, 2х100</t>
  </si>
  <si>
    <t>ПС-35/6кВ. Энергонефть, ЗПУ. 4000,6300</t>
  </si>
  <si>
    <t>2х10000 ПС-35/10 кВ Котельная c РПЖ-1А (2х630)</t>
  </si>
  <si>
    <t>яч.103,203 ПС Колмаковская</t>
  </si>
  <si>
    <t>Обская, яч.802,108</t>
  </si>
  <si>
    <t>Рмакс. по заключенным договорам тех.присоединения</t>
  </si>
  <si>
    <t>РПП-6, 6/0,4кВ, 2х630кВА</t>
  </si>
  <si>
    <t>Обская,яч.103, 804</t>
  </si>
  <si>
    <t>РПП-3, 6/0,4кВ,                                                                                                2х630</t>
  </si>
  <si>
    <t>Нижневартовская-17,22</t>
  </si>
  <si>
    <t>ПС-35/6 кВ Базовая 2х6300</t>
  </si>
  <si>
    <t>№ п/п</t>
  </si>
  <si>
    <t>Дата, время  максимума</t>
  </si>
  <si>
    <t>Источник ГПП</t>
  </si>
  <si>
    <t>Факт.макс. Нагр., МВт</t>
  </si>
  <si>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</si>
  <si>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Колмаковская яч.114 214</t>
  </si>
  <si>
    <t>РПЖ-12,
10/0,4кВ, квартал П-3 2х630</t>
  </si>
  <si>
    <t>Западная-7,14</t>
  </si>
  <si>
    <t>Южная-1,29</t>
  </si>
  <si>
    <t>Восток-Ф-3, Колмаковская Ф-3</t>
  </si>
  <si>
    <t>ПС Индустриальная</t>
  </si>
  <si>
    <t>РПП-9,  ул.Кузоваткина 39 (ЦТС), 10/0,4кВ, 2х25</t>
  </si>
  <si>
    <t>ф. 210,103</t>
  </si>
  <si>
    <t>по состоянию на 01.01.2019 г.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</si>
  <si>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</si>
  <si>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</si>
  <si>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№</t>
  </si>
  <si>
    <t>факт.макс. Нагр., МВт</t>
  </si>
  <si>
    <t>Источник (ГПП)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</si>
  <si>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</si>
  <si>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</si>
  <si>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</si>
  <si>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</si>
  <si>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</si>
  <si>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</si>
  <si>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>Мощность одного трансформатора</t>
  </si>
  <si>
    <t>Максимальная нагрузка в саммый холодный период</t>
  </si>
  <si>
    <t>Добавляем к этой нагрузке мощность по выданным договорам за квартал и отнимаем мощность по расторгнутым договорам, и мощность по закрытым (подключенным) договорам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</si>
  <si>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01.01.2019г.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</si>
  <si>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</si>
  <si>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</si>
  <si>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</si>
  <si>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</si>
  <si>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</si>
  <si>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</si>
  <si>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2х630</t>
  </si>
  <si>
    <t>ТП-12</t>
  </si>
  <si>
    <t>ТП-13</t>
  </si>
  <si>
    <t>2х1000</t>
  </si>
  <si>
    <t>ТП-14</t>
  </si>
  <si>
    <t>РП-1</t>
  </si>
  <si>
    <t>2х1000+2х630</t>
  </si>
  <si>
    <t>ТП-21</t>
  </si>
  <si>
    <t>ТП-22</t>
  </si>
  <si>
    <t>2х400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</si>
  <si>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</si>
  <si>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</si>
  <si>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</si>
  <si>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</si>
  <si>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</si>
  <si>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</si>
  <si>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</si>
  <si>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</si>
  <si>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</si>
  <si>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</si>
  <si>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</si>
  <si>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</si>
  <si>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</si>
  <si>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</si>
  <si>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</si>
  <si>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</si>
  <si>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</si>
  <si>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</si>
  <si>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</si>
  <si>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</si>
  <si>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</si>
  <si>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2х160</t>
  </si>
  <si>
    <t>ТП-78</t>
  </si>
  <si>
    <t>1х400+1х250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</si>
  <si>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</si>
  <si>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</si>
  <si>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</si>
  <si>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</si>
  <si>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</si>
  <si>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</si>
  <si>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</si>
  <si>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</si>
  <si>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</si>
  <si>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</si>
  <si>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</si>
  <si>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</si>
  <si>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</si>
  <si>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</si>
  <si>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</si>
  <si>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</si>
  <si>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</si>
  <si>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</si>
  <si>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</si>
  <si>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</si>
  <si>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</si>
  <si>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</si>
  <si>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</si>
  <si>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</si>
  <si>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</si>
  <si>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</si>
  <si>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</si>
  <si>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КТП-110</t>
  </si>
  <si>
    <t>1*630+1*400</t>
  </si>
  <si>
    <t>КТПН-111</t>
  </si>
  <si>
    <t>КТПН-112</t>
  </si>
  <si>
    <t>КТПН-112а</t>
  </si>
  <si>
    <t>КТП-113</t>
  </si>
  <si>
    <t>КТПН-114</t>
  </si>
  <si>
    <t>ТП-115а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</si>
  <si>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</si>
  <si>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</si>
  <si>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</si>
  <si>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</si>
  <si>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</si>
  <si>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</si>
  <si>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</si>
  <si>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</si>
  <si>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</si>
  <si>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</si>
  <si>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</si>
  <si>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</si>
  <si>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КТП-140</t>
  </si>
  <si>
    <t>КТПН-141</t>
  </si>
  <si>
    <t>КТПН-145</t>
  </si>
  <si>
    <t>КТПН-147</t>
  </si>
  <si>
    <t>КТПН-148</t>
  </si>
  <si>
    <t>КТПН-151</t>
  </si>
  <si>
    <t>КТПН-152</t>
  </si>
  <si>
    <t>КТПН-153</t>
  </si>
  <si>
    <t>КТПН-155</t>
  </si>
  <si>
    <t>ТП-156</t>
  </si>
  <si>
    <t>КТПН-157</t>
  </si>
  <si>
    <t>КТПН-160</t>
  </si>
  <si>
    <t>КТПН-161</t>
  </si>
  <si>
    <t>КТПН-169</t>
  </si>
  <si>
    <t>КТПН-170</t>
  </si>
  <si>
    <t>КТПН-171</t>
  </si>
  <si>
    <t>КТПН-36</t>
  </si>
  <si>
    <t>РП-3</t>
  </si>
  <si>
    <t>РП-4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</si>
  <si>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</si>
  <si>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</si>
  <si>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</si>
  <si>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</si>
  <si>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</si>
  <si>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</si>
  <si>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</si>
  <si>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</si>
  <si>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</si>
  <si>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</si>
  <si>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</si>
  <si>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</si>
  <si>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</si>
  <si>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</si>
  <si>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</si>
  <si>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</si>
  <si>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</si>
  <si>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</si>
  <si>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</si>
  <si>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</si>
  <si>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</si>
  <si>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</si>
  <si>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</si>
  <si>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</si>
  <si>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</si>
  <si>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</si>
  <si>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</si>
  <si>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</si>
  <si>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</si>
  <si>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</si>
  <si>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</si>
  <si>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</si>
  <si>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</si>
  <si>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</si>
  <si>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</si>
  <si>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</si>
  <si>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</si>
  <si>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</si>
  <si>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</si>
  <si>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</si>
  <si>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</si>
  <si>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</si>
  <si>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КТПМ-60</t>
  </si>
  <si>
    <t>КТПН-62</t>
  </si>
  <si>
    <t>КТПН-62А</t>
  </si>
  <si>
    <t>КТПН-63</t>
  </si>
  <si>
    <t>КТПН-65</t>
  </si>
  <si>
    <t>КТПН-67</t>
  </si>
  <si>
    <t>КТПН-68</t>
  </si>
  <si>
    <t>КТПН-69</t>
  </si>
  <si>
    <t>КТПН-71</t>
  </si>
  <si>
    <t>КТПН-76</t>
  </si>
  <si>
    <t>КТПН-77</t>
  </si>
  <si>
    <t>КТПН-79А</t>
  </si>
  <si>
    <t>ТП-98</t>
  </si>
  <si>
    <t>КТПМ-100</t>
  </si>
  <si>
    <t>КТПН-110</t>
  </si>
  <si>
    <t>2х250</t>
  </si>
  <si>
    <t>КТПН-115</t>
  </si>
  <si>
    <t>КТПН-116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</si>
  <si>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01.01.2019г.  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</si>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</sst>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\ h:mm;@"/>
    <numFmt numFmtId="181" formatCode="0.E+00"/>
    <numFmt numFmtId="182" formatCode="[$-FC19]d\ mmmm\ yyyy\ &quot;г.&quot;"/>
    <numFmt numFmtId="183" formatCode="0.000"/>
    <numFmt numFmtId="184" formatCode="0.0"/>
    <numFmt numFmtId="185" formatCode="dd&quot;.&quot;mm&quot;.&quot;yyyy&quot; &quot;h&quot;:&quot;mm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183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83" fontId="4" fillId="0" borderId="12" xfId="0" applyNumberFormat="1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18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47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left" vertical="center"/>
    </xf>
    <xf numFmtId="183" fontId="4" fillId="0" borderId="15" xfId="0" applyNumberFormat="1" applyFont="1" applyFill="1" applyBorder="1" applyAlignment="1">
      <alignment horizontal="left"/>
    </xf>
    <xf numFmtId="183" fontId="4" fillId="0" borderId="16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83" fontId="3" fillId="0" borderId="14" xfId="0" applyNumberFormat="1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83" fontId="3" fillId="0" borderId="13" xfId="0" applyNumberFormat="1" applyFont="1" applyFill="1" applyBorder="1" applyAlignment="1">
      <alignment horizontal="left"/>
    </xf>
    <xf numFmtId="183" fontId="4" fillId="0" borderId="12" xfId="0" applyNumberFormat="1" applyFont="1" applyFill="1" applyBorder="1" applyAlignment="1">
      <alignment horizontal="left" vertical="center"/>
    </xf>
    <xf numFmtId="183" fontId="3" fillId="0" borderId="13" xfId="0" applyNumberFormat="1" applyFont="1" applyFill="1" applyBorder="1" applyAlignment="1">
      <alignment horizontal="left" vertical="center"/>
    </xf>
    <xf numFmtId="183" fontId="4" fillId="0" borderId="11" xfId="0" applyNumberFormat="1" applyFont="1" applyFill="1" applyBorder="1" applyAlignment="1">
      <alignment horizontal="left" vertical="center"/>
    </xf>
    <xf numFmtId="183" fontId="3" fillId="0" borderId="15" xfId="0" applyNumberFormat="1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left"/>
    </xf>
    <xf numFmtId="183" fontId="3" fillId="0" borderId="11" xfId="0" applyNumberFormat="1" applyFont="1" applyFill="1" applyBorder="1" applyAlignment="1">
      <alignment horizontal="left"/>
    </xf>
    <xf numFmtId="183" fontId="4" fillId="0" borderId="14" xfId="0" applyNumberFormat="1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left"/>
    </xf>
    <xf numFmtId="183" fontId="4" fillId="0" borderId="13" xfId="0" applyNumberFormat="1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left" vertical="center"/>
    </xf>
    <xf numFmtId="183" fontId="4" fillId="0" borderId="13" xfId="0" applyNumberFormat="1" applyFont="1" applyFill="1" applyBorder="1" applyAlignment="1">
      <alignment horizontal="left"/>
    </xf>
    <xf numFmtId="183" fontId="4" fillId="0" borderId="14" xfId="0" applyNumberFormat="1" applyFont="1" applyFill="1" applyBorder="1" applyAlignment="1">
      <alignment horizontal="left"/>
    </xf>
    <xf numFmtId="0" fontId="47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/>
    </xf>
    <xf numFmtId="183" fontId="3" fillId="0" borderId="12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83" fontId="3" fillId="0" borderId="15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8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14" fontId="3" fillId="0" borderId="46" xfId="0" applyNumberFormat="1" applyFont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vertical="center" wrapText="1"/>
    </xf>
    <xf numFmtId="14" fontId="3" fillId="0" borderId="45" xfId="0" applyNumberFormat="1" applyFont="1" applyBorder="1" applyAlignment="1">
      <alignment horizontal="center" vertical="center" wrapText="1"/>
    </xf>
    <xf numFmtId="14" fontId="3" fillId="0" borderId="36" xfId="0" applyNumberFormat="1" applyFont="1" applyFill="1" applyBorder="1" applyAlignment="1">
      <alignment horizontal="center" vertical="center" wrapText="1"/>
    </xf>
    <xf numFmtId="14" fontId="3" fillId="0" borderId="37" xfId="0" applyNumberFormat="1" applyFont="1" applyFill="1" applyBorder="1" applyAlignment="1">
      <alignment horizontal="center" vertical="center" wrapText="1"/>
    </xf>
    <xf numFmtId="14" fontId="3" fillId="0" borderId="48" xfId="0" applyNumberFormat="1" applyFont="1" applyBorder="1" applyAlignment="1">
      <alignment horizontal="center" vertical="center" wrapText="1"/>
    </xf>
    <xf numFmtId="14" fontId="3" fillId="0" borderId="49" xfId="0" applyNumberFormat="1" applyFont="1" applyBorder="1" applyAlignment="1">
      <alignment horizontal="center" vertical="center" wrapText="1"/>
    </xf>
    <xf numFmtId="14" fontId="3" fillId="0" borderId="50" xfId="0" applyNumberFormat="1" applyFont="1" applyBorder="1" applyAlignment="1">
      <alignment horizontal="center" vertical="center" wrapText="1"/>
    </xf>
    <xf numFmtId="14" fontId="3" fillId="0" borderId="51" xfId="0" applyNumberFormat="1" applyFont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53" xfId="0" applyBorder="1" applyAlignment="1">
      <alignment horizontal="center"/>
    </xf>
    <xf numFmtId="0" fontId="0" fillId="34" borderId="53" xfId="0" applyFill="1" applyBorder="1" applyAlignment="1">
      <alignment/>
    </xf>
    <xf numFmtId="0" fontId="51" fillId="0" borderId="53" xfId="0" applyFont="1" applyFill="1" applyBorder="1" applyAlignment="1">
      <alignment horizontal="center" vertical="center" wrapText="1"/>
    </xf>
    <xf numFmtId="0" fontId="51" fillId="34" borderId="53" xfId="0" applyFont="1" applyFill="1" applyBorder="1" applyAlignment="1">
      <alignment horizontal="center" vertical="center" wrapText="1"/>
    </xf>
    <xf numFmtId="0" fontId="0" fillId="34" borderId="53" xfId="0" applyFill="1" applyBorder="1" applyAlignment="1">
      <alignment horizontal="center"/>
    </xf>
    <xf numFmtId="184" fontId="0" fillId="34" borderId="53" xfId="0" applyNumberFormat="1" applyFill="1" applyBorder="1" applyAlignment="1">
      <alignment horizontal="right"/>
    </xf>
    <xf numFmtId="2" fontId="0" fillId="34" borderId="53" xfId="0" applyNumberFormat="1" applyFill="1" applyBorder="1" applyAlignment="1">
      <alignment horizontal="right"/>
    </xf>
    <xf numFmtId="184" fontId="0" fillId="34" borderId="53" xfId="0" applyNumberFormat="1" applyFill="1" applyBorder="1" applyAlignment="1">
      <alignment/>
    </xf>
    <xf numFmtId="0" fontId="0" fillId="34" borderId="53" xfId="0" applyFill="1" applyBorder="1" applyAlignment="1">
      <alignment horizontal="right"/>
    </xf>
    <xf numFmtId="0" fontId="0" fillId="34" borderId="53" xfId="0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5" fillId="0" borderId="14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1" fillId="34" borderId="54" xfId="0" applyFont="1" applyFill="1" applyBorder="1" applyAlignment="1">
      <alignment horizontal="center" vertical="center" wrapText="1"/>
    </xf>
    <xf numFmtId="0" fontId="51" fillId="34" borderId="5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51" fillId="35" borderId="53" xfId="0" applyNumberFormat="1" applyFont="1" applyFill="1" applyBorder="1" applyAlignment="1">
      <alignment horizontal="center" vertical="center" wrapText="1"/>
    </xf>
    <xf numFmtId="2" fontId="51" fillId="35" borderId="5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85" fontId="51" fillId="34" borderId="53" xfId="0" applyNumberFormat="1" applyFont="1" applyFill="1" applyBorder="1" applyAlignment="1">
      <alignment horizontal="center" vertical="center" wrapText="1"/>
    </xf>
    <xf numFmtId="0" fontId="51" fillId="34" borderId="56" xfId="0" applyFont="1" applyFill="1" applyBorder="1" applyAlignment="1">
      <alignment horizontal="center" vertical="center" wrapText="1"/>
    </xf>
    <xf numFmtId="0" fontId="51" fillId="34" borderId="53" xfId="0" applyFont="1" applyFill="1" applyBorder="1" applyAlignment="1">
      <alignment horizontal="center" vertical="center"/>
    </xf>
    <xf numFmtId="0" fontId="51" fillId="34" borderId="57" xfId="0" applyFont="1" applyFill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88" sqref="B88:C89"/>
    </sheetView>
  </sheetViews>
  <sheetFormatPr defaultColWidth="9.140625" defaultRowHeight="12.75"/>
  <cols>
    <col min="1" max="1" width="5.00390625" style="0" customWidth="1"/>
    <col min="2" max="2" width="9.140625" style="34" customWidth="1"/>
    <col min="3" max="3" width="11.57421875" style="34" customWidth="1"/>
    <col min="4" max="4" width="12.00390625" style="0" customWidth="1"/>
    <col min="5" max="5" width="14.140625" style="36" customWidth="1"/>
    <col min="6" max="6" width="15.28125" style="3" customWidth="1"/>
    <col min="7" max="7" width="13.421875" style="59" customWidth="1"/>
    <col min="8" max="8" width="22.00390625" style="0" customWidth="1"/>
    <col min="9" max="9" width="18.57421875" style="34" customWidth="1"/>
    <col min="10" max="10" width="14.140625" style="34" customWidth="1"/>
    <col min="11" max="11" width="15.00390625" style="0" customWidth="1"/>
    <col min="12" max="12" width="15.140625" style="0" customWidth="1"/>
    <col min="13" max="13" width="12.421875" style="0" customWidth="1"/>
    <col min="14" max="14" width="3.00390625" style="0" customWidth="1"/>
    <col min="15" max="15" width="18.57421875" style="0" customWidth="1"/>
  </cols>
  <sheetData>
    <row r="1" spans="1:10" ht="12.75">
      <c r="A1" s="1"/>
      <c r="B1" s="55"/>
      <c r="C1" s="55"/>
      <c r="D1" s="1"/>
      <c r="E1" s="56"/>
      <c r="F1" s="4"/>
      <c r="H1" s="1"/>
      <c r="I1" s="55"/>
      <c r="J1" s="55"/>
    </row>
    <row r="2" spans="1:10" ht="12.75">
      <c r="A2" s="1"/>
      <c r="B2" s="55"/>
      <c r="C2" s="55"/>
      <c r="D2" s="1"/>
      <c r="E2" s="56"/>
      <c r="F2" s="4"/>
      <c r="H2" s="1"/>
      <c r="I2" s="55"/>
      <c r="J2" s="55"/>
    </row>
    <row r="3" spans="1:10" ht="49.5" customHeight="1">
      <c r="A3" s="141" t="s">
        <v>142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s="2" customFormat="1" ht="13.5" thickBot="1">
      <c r="A4" s="169" t="s">
        <v>151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3" ht="12.75" customHeight="1">
      <c r="A5" s="163" t="s">
        <v>138</v>
      </c>
      <c r="B5" s="106" t="s">
        <v>71</v>
      </c>
      <c r="C5" s="129"/>
      <c r="D5" s="165" t="s">
        <v>64</v>
      </c>
      <c r="E5" s="106" t="s">
        <v>123</v>
      </c>
      <c r="F5" s="106" t="s">
        <v>141</v>
      </c>
      <c r="G5" s="172" t="s">
        <v>132</v>
      </c>
      <c r="H5" s="106" t="s">
        <v>124</v>
      </c>
      <c r="I5" s="165" t="s">
        <v>140</v>
      </c>
      <c r="J5" s="180" t="s">
        <v>139</v>
      </c>
      <c r="K5" s="82"/>
      <c r="L5" s="82"/>
      <c r="M5" s="126"/>
    </row>
    <row r="6" spans="1:13" ht="114" customHeight="1" thickBot="1">
      <c r="A6" s="164"/>
      <c r="B6" s="133"/>
      <c r="C6" s="133"/>
      <c r="D6" s="166"/>
      <c r="E6" s="133"/>
      <c r="F6" s="118"/>
      <c r="G6" s="173"/>
      <c r="H6" s="133"/>
      <c r="I6" s="166"/>
      <c r="J6" s="181"/>
      <c r="K6" s="82"/>
      <c r="L6" s="82"/>
      <c r="M6" s="126"/>
    </row>
    <row r="7" spans="1:10" s="4" customFormat="1" ht="32.25" customHeight="1">
      <c r="A7" s="139" t="s">
        <v>0</v>
      </c>
      <c r="B7" s="106" t="s">
        <v>72</v>
      </c>
      <c r="C7" s="106"/>
      <c r="D7" s="10" t="s">
        <v>58</v>
      </c>
      <c r="E7" s="51">
        <v>10</v>
      </c>
      <c r="F7" s="11">
        <v>5.107</v>
      </c>
      <c r="G7" s="12">
        <v>0.325</v>
      </c>
      <c r="H7" s="12">
        <f aca="true" t="shared" si="0" ref="H7:H16">E7-F7-G7</f>
        <v>4.568</v>
      </c>
      <c r="I7" s="174" t="s">
        <v>134</v>
      </c>
      <c r="J7" s="182">
        <v>42748</v>
      </c>
    </row>
    <row r="8" spans="1:10" s="2" customFormat="1" ht="23.25" customHeight="1" thickBot="1">
      <c r="A8" s="125"/>
      <c r="B8" s="107"/>
      <c r="C8" s="107"/>
      <c r="D8" s="13" t="s">
        <v>63</v>
      </c>
      <c r="E8" s="39">
        <v>1.4</v>
      </c>
      <c r="F8" s="14">
        <v>0.589</v>
      </c>
      <c r="G8" s="69">
        <v>0.039</v>
      </c>
      <c r="H8" s="61">
        <f t="shared" si="0"/>
        <v>0.7719999999999999</v>
      </c>
      <c r="I8" s="175"/>
      <c r="J8" s="183"/>
    </row>
    <row r="9" spans="1:10" s="4" customFormat="1" ht="31.5" customHeight="1">
      <c r="A9" s="161" t="s">
        <v>1</v>
      </c>
      <c r="B9" s="117" t="s">
        <v>115</v>
      </c>
      <c r="C9" s="117"/>
      <c r="D9" s="7" t="s">
        <v>58</v>
      </c>
      <c r="E9" s="40">
        <v>10</v>
      </c>
      <c r="F9" s="8">
        <v>2.882</v>
      </c>
      <c r="G9" s="9">
        <v>0.772</v>
      </c>
      <c r="H9" s="9">
        <f t="shared" si="0"/>
        <v>6.346</v>
      </c>
      <c r="I9" s="176" t="s">
        <v>116</v>
      </c>
      <c r="J9" s="184">
        <v>43028</v>
      </c>
    </row>
    <row r="10" spans="1:10" s="2" customFormat="1" ht="23.25" customHeight="1" thickBot="1">
      <c r="A10" s="115"/>
      <c r="B10" s="118"/>
      <c r="C10" s="118"/>
      <c r="D10" s="15" t="s">
        <v>63</v>
      </c>
      <c r="E10" s="41">
        <v>0.56</v>
      </c>
      <c r="F10" s="16">
        <v>0.507</v>
      </c>
      <c r="G10" s="64">
        <v>0.005</v>
      </c>
      <c r="H10" s="60">
        <f t="shared" si="0"/>
        <v>0.04800000000000005</v>
      </c>
      <c r="I10" s="176"/>
      <c r="J10" s="185"/>
    </row>
    <row r="11" spans="1:10" s="4" customFormat="1" ht="15.75">
      <c r="A11" s="139" t="s">
        <v>2</v>
      </c>
      <c r="B11" s="106" t="s">
        <v>125</v>
      </c>
      <c r="C11" s="106"/>
      <c r="D11" s="10" t="s">
        <v>58</v>
      </c>
      <c r="E11" s="38">
        <v>10</v>
      </c>
      <c r="F11" s="11">
        <v>4.493</v>
      </c>
      <c r="G11" s="70">
        <v>0.259</v>
      </c>
      <c r="H11" s="12">
        <f t="shared" si="0"/>
        <v>5.247999999999999</v>
      </c>
      <c r="I11" s="129" t="s">
        <v>119</v>
      </c>
      <c r="J11" s="182">
        <v>42794</v>
      </c>
    </row>
    <row r="12" spans="1:10" s="2" customFormat="1" ht="36" customHeight="1" thickBot="1">
      <c r="A12" s="125"/>
      <c r="B12" s="107"/>
      <c r="C12" s="107"/>
      <c r="D12" s="13" t="s">
        <v>63</v>
      </c>
      <c r="E12" s="39">
        <v>0.882</v>
      </c>
      <c r="F12" s="14">
        <v>0.561</v>
      </c>
      <c r="G12" s="71">
        <v>1.425</v>
      </c>
      <c r="H12" s="61">
        <f t="shared" si="0"/>
        <v>-1.104</v>
      </c>
      <c r="I12" s="130"/>
      <c r="J12" s="183"/>
    </row>
    <row r="13" spans="1:10" s="3" customFormat="1" ht="31.5" customHeight="1">
      <c r="A13" s="161" t="s">
        <v>3</v>
      </c>
      <c r="B13" s="117" t="s">
        <v>73</v>
      </c>
      <c r="C13" s="117"/>
      <c r="D13" s="18" t="s">
        <v>58</v>
      </c>
      <c r="E13" s="42">
        <v>10</v>
      </c>
      <c r="F13" s="19">
        <v>5.008</v>
      </c>
      <c r="G13" s="9">
        <v>1.453</v>
      </c>
      <c r="H13" s="9">
        <f t="shared" si="0"/>
        <v>3.5389999999999997</v>
      </c>
      <c r="I13" s="177" t="s">
        <v>131</v>
      </c>
      <c r="J13" s="184">
        <v>43100</v>
      </c>
    </row>
    <row r="14" spans="1:10" s="2" customFormat="1" ht="27.75" customHeight="1" thickBot="1">
      <c r="A14" s="115"/>
      <c r="B14" s="118"/>
      <c r="C14" s="118"/>
      <c r="D14" s="15" t="s">
        <v>63</v>
      </c>
      <c r="E14" s="41">
        <v>1.4</v>
      </c>
      <c r="F14" s="16">
        <v>0.458</v>
      </c>
      <c r="G14" s="64">
        <v>0</v>
      </c>
      <c r="H14" s="60">
        <f t="shared" si="0"/>
        <v>0.942</v>
      </c>
      <c r="I14" s="177"/>
      <c r="J14" s="185"/>
    </row>
    <row r="15" spans="1:10" s="3" customFormat="1" ht="15.75">
      <c r="A15" s="139" t="s">
        <v>4</v>
      </c>
      <c r="B15" s="105" t="s">
        <v>74</v>
      </c>
      <c r="C15" s="106"/>
      <c r="D15" s="21" t="s">
        <v>58</v>
      </c>
      <c r="E15" s="43">
        <v>10</v>
      </c>
      <c r="F15" s="11">
        <v>5.402</v>
      </c>
      <c r="G15" s="70">
        <v>2.423</v>
      </c>
      <c r="H15" s="12">
        <f t="shared" si="0"/>
        <v>2.175</v>
      </c>
      <c r="I15" s="129" t="s">
        <v>30</v>
      </c>
      <c r="J15" s="182">
        <v>42741</v>
      </c>
    </row>
    <row r="16" spans="1:10" s="2" customFormat="1" ht="36" customHeight="1" thickBot="1">
      <c r="A16" s="125"/>
      <c r="B16" s="107"/>
      <c r="C16" s="107"/>
      <c r="D16" s="13" t="s">
        <v>63</v>
      </c>
      <c r="E16" s="39">
        <v>1.4</v>
      </c>
      <c r="F16" s="14">
        <v>0.287</v>
      </c>
      <c r="G16" s="69">
        <v>0</v>
      </c>
      <c r="H16" s="61">
        <f t="shared" si="0"/>
        <v>1.113</v>
      </c>
      <c r="I16" s="130"/>
      <c r="J16" s="183"/>
    </row>
    <row r="17" spans="1:12" s="3" customFormat="1" ht="30.75" customHeight="1">
      <c r="A17" s="161" t="s">
        <v>5</v>
      </c>
      <c r="B17" s="117" t="s">
        <v>75</v>
      </c>
      <c r="C17" s="117"/>
      <c r="D17" s="18" t="s">
        <v>58</v>
      </c>
      <c r="E17" s="42">
        <v>10</v>
      </c>
      <c r="F17" s="19">
        <v>4.949</v>
      </c>
      <c r="G17" s="72">
        <v>0</v>
      </c>
      <c r="H17" s="9">
        <v>5.046</v>
      </c>
      <c r="I17" s="132" t="s">
        <v>31</v>
      </c>
      <c r="J17" s="184">
        <v>43100</v>
      </c>
      <c r="K17" s="95"/>
      <c r="L17" s="95"/>
    </row>
    <row r="18" spans="1:12" s="2" customFormat="1" ht="29.25" customHeight="1" thickBot="1">
      <c r="A18" s="115"/>
      <c r="B18" s="118"/>
      <c r="C18" s="118"/>
      <c r="D18" s="15" t="s">
        <v>63</v>
      </c>
      <c r="E18" s="41">
        <v>0.882</v>
      </c>
      <c r="F18" s="16">
        <v>0.21</v>
      </c>
      <c r="G18" s="64">
        <v>0</v>
      </c>
      <c r="H18" s="60">
        <f aca="true" t="shared" si="1" ref="H18:H44">E18-F18-G18</f>
        <v>0.672</v>
      </c>
      <c r="I18" s="133"/>
      <c r="J18" s="185"/>
      <c r="K18" s="95"/>
      <c r="L18" s="95"/>
    </row>
    <row r="19" spans="1:11" s="3" customFormat="1" ht="15.75">
      <c r="A19" s="139" t="s">
        <v>6</v>
      </c>
      <c r="B19" s="106" t="s">
        <v>76</v>
      </c>
      <c r="C19" s="106"/>
      <c r="D19" s="21" t="s">
        <v>58</v>
      </c>
      <c r="E19" s="43">
        <v>10</v>
      </c>
      <c r="F19" s="22">
        <v>1.432</v>
      </c>
      <c r="G19" s="70">
        <v>1.571</v>
      </c>
      <c r="H19" s="12">
        <f t="shared" si="1"/>
        <v>6.997</v>
      </c>
      <c r="I19" s="129" t="s">
        <v>32</v>
      </c>
      <c r="J19" s="182">
        <v>42893</v>
      </c>
      <c r="K19" s="35"/>
    </row>
    <row r="20" spans="1:10" s="2" customFormat="1" ht="16.5" thickBot="1">
      <c r="A20" s="125"/>
      <c r="B20" s="107"/>
      <c r="C20" s="107"/>
      <c r="D20" s="13" t="s">
        <v>63</v>
      </c>
      <c r="E20" s="39">
        <v>1.4</v>
      </c>
      <c r="F20" s="14">
        <v>0.191</v>
      </c>
      <c r="G20" s="69">
        <v>0</v>
      </c>
      <c r="H20" s="61">
        <f t="shared" si="1"/>
        <v>1.2089999999999999</v>
      </c>
      <c r="I20" s="130"/>
      <c r="J20" s="183"/>
    </row>
    <row r="21" spans="1:10" s="3" customFormat="1" ht="15.75">
      <c r="A21" s="139" t="s">
        <v>7</v>
      </c>
      <c r="B21" s="105" t="s">
        <v>77</v>
      </c>
      <c r="C21" s="105"/>
      <c r="D21" s="21" t="s">
        <v>58</v>
      </c>
      <c r="E21" s="44">
        <v>10</v>
      </c>
      <c r="F21" s="22">
        <v>4.589</v>
      </c>
      <c r="G21" s="70">
        <v>2.543</v>
      </c>
      <c r="H21" s="12">
        <f t="shared" si="1"/>
        <v>2.8679999999999994</v>
      </c>
      <c r="I21" s="135" t="s">
        <v>33</v>
      </c>
      <c r="J21" s="112">
        <v>42741</v>
      </c>
    </row>
    <row r="22" spans="1:13" s="2" customFormat="1" ht="35.25" customHeight="1" thickBot="1">
      <c r="A22" s="125"/>
      <c r="B22" s="140"/>
      <c r="C22" s="140"/>
      <c r="D22" s="13" t="s">
        <v>63</v>
      </c>
      <c r="E22" s="39">
        <v>1.4</v>
      </c>
      <c r="F22" s="14">
        <v>0.633</v>
      </c>
      <c r="G22" s="71">
        <v>0.015</v>
      </c>
      <c r="H22" s="61">
        <f t="shared" si="1"/>
        <v>0.7519999999999999</v>
      </c>
      <c r="I22" s="136"/>
      <c r="J22" s="113"/>
      <c r="K22" s="87"/>
      <c r="L22" s="87"/>
      <c r="M22" s="87"/>
    </row>
    <row r="23" spans="1:15" s="3" customFormat="1" ht="24" customHeight="1">
      <c r="A23" s="139" t="s">
        <v>8</v>
      </c>
      <c r="B23" s="106" t="s">
        <v>78</v>
      </c>
      <c r="C23" s="106"/>
      <c r="D23" s="21" t="s">
        <v>58</v>
      </c>
      <c r="E23" s="44">
        <v>10</v>
      </c>
      <c r="F23" s="22">
        <v>4.908</v>
      </c>
      <c r="G23" s="70">
        <v>0.675</v>
      </c>
      <c r="H23" s="12">
        <f t="shared" si="1"/>
        <v>4.417</v>
      </c>
      <c r="I23" s="135" t="s">
        <v>34</v>
      </c>
      <c r="J23" s="112">
        <v>43100</v>
      </c>
      <c r="K23" s="88"/>
      <c r="L23" s="88"/>
      <c r="M23" s="88"/>
      <c r="N23" s="67"/>
      <c r="O23" s="67"/>
    </row>
    <row r="24" spans="1:15" s="2" customFormat="1" ht="23.25" customHeight="1" thickBot="1">
      <c r="A24" s="125"/>
      <c r="B24" s="107"/>
      <c r="C24" s="107"/>
      <c r="D24" s="13" t="s">
        <v>63</v>
      </c>
      <c r="E24" s="39">
        <v>1.4</v>
      </c>
      <c r="F24" s="14">
        <v>0.443</v>
      </c>
      <c r="G24" s="71">
        <v>0</v>
      </c>
      <c r="H24" s="61">
        <f t="shared" si="1"/>
        <v>0.9569999999999999</v>
      </c>
      <c r="I24" s="136"/>
      <c r="J24" s="113"/>
      <c r="K24" s="87"/>
      <c r="L24" s="87"/>
      <c r="M24" s="87"/>
      <c r="N24" s="68"/>
      <c r="O24" s="68"/>
    </row>
    <row r="25" spans="1:13" s="3" customFormat="1" ht="15.75">
      <c r="A25" s="139" t="s">
        <v>9</v>
      </c>
      <c r="B25" s="106" t="s">
        <v>79</v>
      </c>
      <c r="C25" s="106"/>
      <c r="D25" s="21" t="s">
        <v>58</v>
      </c>
      <c r="E25" s="44">
        <v>10</v>
      </c>
      <c r="F25" s="22">
        <v>2.196</v>
      </c>
      <c r="G25" s="70">
        <v>2.203</v>
      </c>
      <c r="H25" s="12">
        <f t="shared" si="1"/>
        <v>5.601000000000001</v>
      </c>
      <c r="I25" s="135" t="s">
        <v>35</v>
      </c>
      <c r="J25" s="149">
        <v>43020</v>
      </c>
      <c r="K25" s="88"/>
      <c r="L25" s="88"/>
      <c r="M25" s="88"/>
    </row>
    <row r="26" spans="1:13" s="2" customFormat="1" ht="40.5" customHeight="1" thickBot="1">
      <c r="A26" s="125"/>
      <c r="B26" s="107"/>
      <c r="C26" s="107"/>
      <c r="D26" s="13" t="s">
        <v>63</v>
      </c>
      <c r="E26" s="39">
        <v>0.882</v>
      </c>
      <c r="F26" s="14">
        <v>0.083</v>
      </c>
      <c r="G26" s="69">
        <v>0</v>
      </c>
      <c r="H26" s="61">
        <f t="shared" si="1"/>
        <v>0.799</v>
      </c>
      <c r="I26" s="136"/>
      <c r="J26" s="150"/>
      <c r="K26" s="87"/>
      <c r="L26" s="87"/>
      <c r="M26" s="87"/>
    </row>
    <row r="27" spans="1:10" s="3" customFormat="1" ht="15.75">
      <c r="A27" s="139" t="s">
        <v>10</v>
      </c>
      <c r="B27" s="106" t="s">
        <v>80</v>
      </c>
      <c r="C27" s="106"/>
      <c r="D27" s="21" t="s">
        <v>58</v>
      </c>
      <c r="E27" s="44">
        <v>10</v>
      </c>
      <c r="F27" s="22">
        <v>2.87</v>
      </c>
      <c r="G27" s="70">
        <v>0.47</v>
      </c>
      <c r="H27" s="12">
        <f t="shared" si="1"/>
        <v>6.66</v>
      </c>
      <c r="I27" s="110" t="s">
        <v>36</v>
      </c>
      <c r="J27" s="112">
        <v>42988</v>
      </c>
    </row>
    <row r="28" spans="1:10" s="2" customFormat="1" ht="31.5" customHeight="1" thickBot="1">
      <c r="A28" s="125"/>
      <c r="B28" s="107"/>
      <c r="C28" s="107"/>
      <c r="D28" s="13" t="s">
        <v>63</v>
      </c>
      <c r="E28" s="39">
        <v>0.882</v>
      </c>
      <c r="F28" s="14">
        <v>0.258</v>
      </c>
      <c r="G28" s="69">
        <v>0</v>
      </c>
      <c r="H28" s="61">
        <f t="shared" si="1"/>
        <v>0.624</v>
      </c>
      <c r="I28" s="111"/>
      <c r="J28" s="113"/>
    </row>
    <row r="29" spans="1:10" s="3" customFormat="1" ht="15.75">
      <c r="A29" s="161" t="s">
        <v>11</v>
      </c>
      <c r="B29" s="117" t="s">
        <v>144</v>
      </c>
      <c r="C29" s="117"/>
      <c r="D29" s="18" t="s">
        <v>58</v>
      </c>
      <c r="E29" s="45">
        <v>10</v>
      </c>
      <c r="F29" s="19">
        <v>4.633</v>
      </c>
      <c r="G29" s="72">
        <v>0.978</v>
      </c>
      <c r="H29" s="9">
        <f t="shared" si="1"/>
        <v>4.389</v>
      </c>
      <c r="I29" s="157" t="s">
        <v>37</v>
      </c>
      <c r="J29" s="149">
        <v>42988</v>
      </c>
    </row>
    <row r="30" spans="1:10" s="2" customFormat="1" ht="16.5" thickBot="1">
      <c r="A30" s="115"/>
      <c r="B30" s="118"/>
      <c r="C30" s="118"/>
      <c r="D30" s="15" t="s">
        <v>63</v>
      </c>
      <c r="E30" s="41">
        <v>0.882</v>
      </c>
      <c r="F30" s="16">
        <v>0.426</v>
      </c>
      <c r="G30" s="64">
        <v>0</v>
      </c>
      <c r="H30" s="60">
        <f t="shared" si="1"/>
        <v>0.456</v>
      </c>
      <c r="I30" s="158"/>
      <c r="J30" s="150"/>
    </row>
    <row r="31" spans="1:10" s="3" customFormat="1" ht="15.75">
      <c r="A31" s="139" t="s">
        <v>12</v>
      </c>
      <c r="B31" s="106" t="s">
        <v>81</v>
      </c>
      <c r="C31" s="106"/>
      <c r="D31" s="21" t="s">
        <v>58</v>
      </c>
      <c r="E31" s="44">
        <v>10</v>
      </c>
      <c r="F31" s="22">
        <v>5.705</v>
      </c>
      <c r="G31" s="70">
        <v>2.492</v>
      </c>
      <c r="H31" s="12">
        <f t="shared" si="1"/>
        <v>1.803</v>
      </c>
      <c r="I31" s="135" t="s">
        <v>38</v>
      </c>
      <c r="J31" s="112">
        <v>43100</v>
      </c>
    </row>
    <row r="32" spans="1:10" s="2" customFormat="1" ht="16.5" thickBot="1">
      <c r="A32" s="125"/>
      <c r="B32" s="107"/>
      <c r="C32" s="107"/>
      <c r="D32" s="13" t="s">
        <v>63</v>
      </c>
      <c r="E32" s="39">
        <v>0.882</v>
      </c>
      <c r="F32" s="14">
        <v>0.497</v>
      </c>
      <c r="G32" s="69">
        <v>0</v>
      </c>
      <c r="H32" s="61">
        <f t="shared" si="1"/>
        <v>0.385</v>
      </c>
      <c r="I32" s="136"/>
      <c r="J32" s="113"/>
    </row>
    <row r="33" spans="1:10" s="3" customFormat="1" ht="24.75" customHeight="1">
      <c r="A33" s="139" t="s">
        <v>13</v>
      </c>
      <c r="B33" s="106" t="s">
        <v>82</v>
      </c>
      <c r="C33" s="106"/>
      <c r="D33" s="21" t="s">
        <v>58</v>
      </c>
      <c r="E33" s="44">
        <v>10</v>
      </c>
      <c r="F33" s="22">
        <v>5.753</v>
      </c>
      <c r="G33" s="12">
        <v>3.097</v>
      </c>
      <c r="H33" s="12">
        <f t="shared" si="1"/>
        <v>1.15</v>
      </c>
      <c r="I33" s="135" t="s">
        <v>117</v>
      </c>
      <c r="J33" s="149">
        <v>42775</v>
      </c>
    </row>
    <row r="34" spans="1:10" s="2" customFormat="1" ht="34.5" customHeight="1" thickBot="1">
      <c r="A34" s="125"/>
      <c r="B34" s="107"/>
      <c r="C34" s="107"/>
      <c r="D34" s="13" t="s">
        <v>63</v>
      </c>
      <c r="E34" s="39">
        <v>1.4</v>
      </c>
      <c r="F34" s="14">
        <v>0.449</v>
      </c>
      <c r="G34" s="69">
        <v>0</v>
      </c>
      <c r="H34" s="61">
        <f t="shared" si="1"/>
        <v>0.9509999999999998</v>
      </c>
      <c r="I34" s="136"/>
      <c r="J34" s="150"/>
    </row>
    <row r="35" spans="1:10" s="3" customFormat="1" ht="20.25" customHeight="1">
      <c r="A35" s="139" t="s">
        <v>14</v>
      </c>
      <c r="B35" s="106" t="s">
        <v>83</v>
      </c>
      <c r="C35" s="106"/>
      <c r="D35" s="21" t="s">
        <v>58</v>
      </c>
      <c r="E35" s="44">
        <v>10</v>
      </c>
      <c r="F35" s="22">
        <v>4.807</v>
      </c>
      <c r="G35" s="70">
        <v>0.011</v>
      </c>
      <c r="H35" s="12">
        <f t="shared" si="1"/>
        <v>5.1819999999999995</v>
      </c>
      <c r="I35" s="110" t="s">
        <v>39</v>
      </c>
      <c r="J35" s="112">
        <v>43100</v>
      </c>
    </row>
    <row r="36" spans="1:10" s="2" customFormat="1" ht="30" customHeight="1" thickBot="1">
      <c r="A36" s="125"/>
      <c r="B36" s="107"/>
      <c r="C36" s="107"/>
      <c r="D36" s="13" t="s">
        <v>63</v>
      </c>
      <c r="E36" s="39">
        <v>0.882</v>
      </c>
      <c r="F36" s="14">
        <v>0.529</v>
      </c>
      <c r="G36" s="69">
        <v>0.015</v>
      </c>
      <c r="H36" s="61">
        <f t="shared" si="1"/>
        <v>0.33799999999999997</v>
      </c>
      <c r="I36" s="111"/>
      <c r="J36" s="113"/>
    </row>
    <row r="37" spans="1:10" s="3" customFormat="1" ht="15.75">
      <c r="A37" s="161" t="s">
        <v>15</v>
      </c>
      <c r="B37" s="117" t="s">
        <v>84</v>
      </c>
      <c r="C37" s="117"/>
      <c r="D37" s="18" t="s">
        <v>58</v>
      </c>
      <c r="E37" s="45">
        <v>10</v>
      </c>
      <c r="F37" s="19">
        <v>3.524</v>
      </c>
      <c r="G37" s="72">
        <v>1.177</v>
      </c>
      <c r="H37" s="9">
        <f t="shared" si="1"/>
        <v>5.2989999999999995</v>
      </c>
      <c r="I37" s="131" t="s">
        <v>118</v>
      </c>
      <c r="J37" s="149">
        <v>42748</v>
      </c>
    </row>
    <row r="38" spans="1:10" s="2" customFormat="1" ht="47.25" customHeight="1" thickBot="1">
      <c r="A38" s="115"/>
      <c r="B38" s="118"/>
      <c r="C38" s="118"/>
      <c r="D38" s="15" t="s">
        <v>63</v>
      </c>
      <c r="E38" s="41">
        <v>1.764</v>
      </c>
      <c r="F38" s="16">
        <v>0.242</v>
      </c>
      <c r="G38" s="64">
        <v>0.035</v>
      </c>
      <c r="H38" s="60">
        <f t="shared" si="1"/>
        <v>1.487</v>
      </c>
      <c r="I38" s="131"/>
      <c r="J38" s="150"/>
    </row>
    <row r="39" spans="1:10" s="3" customFormat="1" ht="15.75">
      <c r="A39" s="139" t="s">
        <v>16</v>
      </c>
      <c r="B39" s="106" t="s">
        <v>85</v>
      </c>
      <c r="C39" s="106"/>
      <c r="D39" s="21" t="s">
        <v>58</v>
      </c>
      <c r="E39" s="44">
        <v>10</v>
      </c>
      <c r="F39" s="22">
        <v>2.495</v>
      </c>
      <c r="G39" s="70">
        <v>2.037</v>
      </c>
      <c r="H39" s="12">
        <f t="shared" si="1"/>
        <v>5.468</v>
      </c>
      <c r="I39" s="110" t="s">
        <v>120</v>
      </c>
      <c r="J39" s="112">
        <v>42744</v>
      </c>
    </row>
    <row r="40" spans="1:10" s="2" customFormat="1" ht="55.5" customHeight="1" thickBot="1">
      <c r="A40" s="125"/>
      <c r="B40" s="107"/>
      <c r="C40" s="107"/>
      <c r="D40" s="13" t="s">
        <v>63</v>
      </c>
      <c r="E40" s="39">
        <v>0.882</v>
      </c>
      <c r="F40" s="14">
        <v>0.218</v>
      </c>
      <c r="G40" s="69">
        <v>0</v>
      </c>
      <c r="H40" s="61">
        <f t="shared" si="1"/>
        <v>0.664</v>
      </c>
      <c r="I40" s="111"/>
      <c r="J40" s="113"/>
    </row>
    <row r="41" spans="1:10" s="3" customFormat="1" ht="24" customHeight="1">
      <c r="A41" s="139" t="s">
        <v>17</v>
      </c>
      <c r="B41" s="105" t="s">
        <v>86</v>
      </c>
      <c r="C41" s="105"/>
      <c r="D41" s="21" t="s">
        <v>58</v>
      </c>
      <c r="E41" s="44">
        <v>10</v>
      </c>
      <c r="F41" s="11">
        <v>3.26</v>
      </c>
      <c r="G41" s="70">
        <v>0.772</v>
      </c>
      <c r="H41" s="12">
        <f t="shared" si="1"/>
        <v>5.968</v>
      </c>
      <c r="I41" s="110" t="s">
        <v>121</v>
      </c>
      <c r="J41" s="112">
        <v>42746</v>
      </c>
    </row>
    <row r="42" spans="1:10" s="2" customFormat="1" ht="40.5" customHeight="1" thickBot="1">
      <c r="A42" s="125"/>
      <c r="B42" s="140"/>
      <c r="C42" s="140"/>
      <c r="D42" s="13" t="s">
        <v>63</v>
      </c>
      <c r="E42" s="39">
        <v>0.882</v>
      </c>
      <c r="F42" s="14">
        <v>0.007</v>
      </c>
      <c r="G42" s="69">
        <v>0</v>
      </c>
      <c r="H42" s="61">
        <f t="shared" si="1"/>
        <v>0.875</v>
      </c>
      <c r="I42" s="111"/>
      <c r="J42" s="113"/>
    </row>
    <row r="43" spans="1:10" s="3" customFormat="1" ht="20.25" customHeight="1">
      <c r="A43" s="139" t="s">
        <v>19</v>
      </c>
      <c r="B43" s="106" t="s">
        <v>87</v>
      </c>
      <c r="C43" s="106"/>
      <c r="D43" s="21" t="s">
        <v>58</v>
      </c>
      <c r="E43" s="44">
        <v>10</v>
      </c>
      <c r="F43" s="22">
        <v>3.318</v>
      </c>
      <c r="G43" s="70">
        <v>0.24100000000000005</v>
      </c>
      <c r="H43" s="12">
        <f t="shared" si="1"/>
        <v>6.441000000000001</v>
      </c>
      <c r="I43" s="110" t="s">
        <v>40</v>
      </c>
      <c r="J43" s="112">
        <v>43100</v>
      </c>
    </row>
    <row r="44" spans="1:10" s="2" customFormat="1" ht="30" customHeight="1" thickBot="1">
      <c r="A44" s="125"/>
      <c r="B44" s="107"/>
      <c r="C44" s="107"/>
      <c r="D44" s="13" t="s">
        <v>63</v>
      </c>
      <c r="E44" s="39">
        <v>1.4</v>
      </c>
      <c r="F44" s="14">
        <v>0.023</v>
      </c>
      <c r="G44" s="69">
        <v>0.068</v>
      </c>
      <c r="H44" s="61">
        <f t="shared" si="1"/>
        <v>1.309</v>
      </c>
      <c r="I44" s="111"/>
      <c r="J44" s="113"/>
    </row>
    <row r="45" spans="1:12" s="4" customFormat="1" ht="24.75" customHeight="1">
      <c r="A45" s="114" t="s">
        <v>18</v>
      </c>
      <c r="B45" s="116" t="s">
        <v>88</v>
      </c>
      <c r="C45" s="116"/>
      <c r="D45" s="7" t="s">
        <v>58</v>
      </c>
      <c r="E45" s="58">
        <v>10</v>
      </c>
      <c r="F45" s="8">
        <v>1.905</v>
      </c>
      <c r="G45" s="73">
        <v>0</v>
      </c>
      <c r="H45" s="9">
        <v>8.272</v>
      </c>
      <c r="I45" s="159" t="s">
        <v>122</v>
      </c>
      <c r="J45" s="186">
        <v>43024</v>
      </c>
      <c r="K45" s="82"/>
      <c r="L45" s="82"/>
    </row>
    <row r="46" spans="1:12" s="57" customFormat="1" ht="22.5" customHeight="1" thickBot="1">
      <c r="A46" s="122"/>
      <c r="B46" s="151"/>
      <c r="C46" s="151"/>
      <c r="D46" s="62" t="s">
        <v>63</v>
      </c>
      <c r="E46" s="63">
        <v>0.882</v>
      </c>
      <c r="F46" s="17">
        <v>0.146</v>
      </c>
      <c r="G46" s="64">
        <v>0</v>
      </c>
      <c r="H46" s="60">
        <f aca="true" t="shared" si="2" ref="H46:H77">E46-F46-G46</f>
        <v>0.736</v>
      </c>
      <c r="I46" s="159"/>
      <c r="J46" s="187"/>
      <c r="K46" s="82"/>
      <c r="L46" s="82"/>
    </row>
    <row r="47" spans="1:10" s="3" customFormat="1" ht="15.75" customHeight="1">
      <c r="A47" s="139" t="s">
        <v>20</v>
      </c>
      <c r="B47" s="106" t="s">
        <v>89</v>
      </c>
      <c r="C47" s="106"/>
      <c r="D47" s="21" t="s">
        <v>58</v>
      </c>
      <c r="E47" s="44">
        <v>10</v>
      </c>
      <c r="F47" s="11">
        <v>2.863</v>
      </c>
      <c r="G47" s="12">
        <v>1.203</v>
      </c>
      <c r="H47" s="12">
        <f t="shared" si="2"/>
        <v>5.934</v>
      </c>
      <c r="I47" s="110" t="s">
        <v>68</v>
      </c>
      <c r="J47" s="112">
        <v>43100</v>
      </c>
    </row>
    <row r="48" spans="1:10" s="2" customFormat="1" ht="38.25" customHeight="1" thickBot="1">
      <c r="A48" s="125"/>
      <c r="B48" s="107"/>
      <c r="C48" s="107"/>
      <c r="D48" s="13" t="s">
        <v>63</v>
      </c>
      <c r="E48" s="39">
        <v>1.4</v>
      </c>
      <c r="F48" s="20">
        <v>0.145</v>
      </c>
      <c r="G48" s="69">
        <v>0</v>
      </c>
      <c r="H48" s="61">
        <f t="shared" si="2"/>
        <v>1.255</v>
      </c>
      <c r="I48" s="111"/>
      <c r="J48" s="113"/>
    </row>
    <row r="49" spans="1:10" s="3" customFormat="1" ht="15.75">
      <c r="A49" s="124" t="s">
        <v>21</v>
      </c>
      <c r="B49" s="106" t="s">
        <v>90</v>
      </c>
      <c r="C49" s="106"/>
      <c r="D49" s="21" t="s">
        <v>58</v>
      </c>
      <c r="E49" s="44">
        <v>10</v>
      </c>
      <c r="F49" s="11">
        <v>0.85</v>
      </c>
      <c r="G49" s="70">
        <v>0.198</v>
      </c>
      <c r="H49" s="12">
        <f t="shared" si="2"/>
        <v>8.952</v>
      </c>
      <c r="I49" s="110" t="s">
        <v>57</v>
      </c>
      <c r="J49" s="149">
        <v>43099</v>
      </c>
    </row>
    <row r="50" spans="1:10" s="2" customFormat="1" ht="31.5" customHeight="1" thickBot="1">
      <c r="A50" s="125"/>
      <c r="B50" s="107"/>
      <c r="C50" s="107"/>
      <c r="D50" s="13" t="s">
        <v>63</v>
      </c>
      <c r="E50" s="39">
        <v>1.4</v>
      </c>
      <c r="F50" s="20">
        <v>0.15</v>
      </c>
      <c r="G50" s="69">
        <v>0.245</v>
      </c>
      <c r="H50" s="61">
        <f t="shared" si="2"/>
        <v>1.005</v>
      </c>
      <c r="I50" s="111"/>
      <c r="J50" s="150"/>
    </row>
    <row r="51" spans="1:10" s="3" customFormat="1" ht="15.75" customHeight="1">
      <c r="A51" s="124" t="s">
        <v>22</v>
      </c>
      <c r="B51" s="106" t="s">
        <v>91</v>
      </c>
      <c r="C51" s="106"/>
      <c r="D51" s="21" t="s">
        <v>58</v>
      </c>
      <c r="E51" s="44">
        <v>10</v>
      </c>
      <c r="F51" s="11">
        <v>2.86</v>
      </c>
      <c r="G51" s="70">
        <v>0.992</v>
      </c>
      <c r="H51" s="12">
        <f t="shared" si="2"/>
        <v>6.148000000000001</v>
      </c>
      <c r="I51" s="167" t="s">
        <v>130</v>
      </c>
      <c r="J51" s="112">
        <v>43100</v>
      </c>
    </row>
    <row r="52" spans="1:10" s="2" customFormat="1" ht="40.5" customHeight="1" thickBot="1">
      <c r="A52" s="125"/>
      <c r="B52" s="107"/>
      <c r="C52" s="107"/>
      <c r="D52" s="13" t="s">
        <v>59</v>
      </c>
      <c r="E52" s="39">
        <v>1.4</v>
      </c>
      <c r="F52" s="20">
        <v>0.381</v>
      </c>
      <c r="G52" s="69">
        <v>1.264</v>
      </c>
      <c r="H52" s="61">
        <f t="shared" si="2"/>
        <v>-0.2450000000000001</v>
      </c>
      <c r="I52" s="168"/>
      <c r="J52" s="113"/>
    </row>
    <row r="53" spans="1:12" ht="26.25" customHeight="1">
      <c r="A53" s="162" t="s">
        <v>23</v>
      </c>
      <c r="B53" s="143" t="s">
        <v>114</v>
      </c>
      <c r="C53" s="144"/>
      <c r="D53" s="18" t="s">
        <v>58</v>
      </c>
      <c r="E53" s="45">
        <v>10</v>
      </c>
      <c r="F53" s="19">
        <v>1.02</v>
      </c>
      <c r="G53" s="9">
        <v>1.497</v>
      </c>
      <c r="H53" s="9">
        <f t="shared" si="2"/>
        <v>7.4830000000000005</v>
      </c>
      <c r="I53" s="121" t="s">
        <v>143</v>
      </c>
      <c r="J53" s="188">
        <v>43064</v>
      </c>
      <c r="K53" s="134"/>
      <c r="L53" s="134"/>
    </row>
    <row r="54" spans="1:12" s="2" customFormat="1" ht="18.75" customHeight="1" thickBot="1">
      <c r="A54" s="162"/>
      <c r="B54" s="143"/>
      <c r="C54" s="144"/>
      <c r="D54" s="15" t="s">
        <v>63</v>
      </c>
      <c r="E54" s="41">
        <v>1.4</v>
      </c>
      <c r="F54" s="16">
        <v>0.084</v>
      </c>
      <c r="G54" s="64">
        <v>0</v>
      </c>
      <c r="H54" s="60">
        <f t="shared" si="2"/>
        <v>1.3159999999999998</v>
      </c>
      <c r="I54" s="121"/>
      <c r="J54" s="188"/>
      <c r="K54" s="134"/>
      <c r="L54" s="134"/>
    </row>
    <row r="55" spans="1:10" s="3" customFormat="1" ht="15.75">
      <c r="A55" s="124" t="s">
        <v>24</v>
      </c>
      <c r="B55" s="106" t="s">
        <v>92</v>
      </c>
      <c r="C55" s="106"/>
      <c r="D55" s="21" t="s">
        <v>60</v>
      </c>
      <c r="E55" s="44">
        <v>6</v>
      </c>
      <c r="F55" s="22">
        <v>3.402</v>
      </c>
      <c r="G55" s="70">
        <v>0.69</v>
      </c>
      <c r="H55" s="12">
        <f t="shared" si="2"/>
        <v>1.908</v>
      </c>
      <c r="I55" s="110" t="s">
        <v>41</v>
      </c>
      <c r="J55" s="112">
        <v>42745</v>
      </c>
    </row>
    <row r="56" spans="1:10" s="2" customFormat="1" ht="25.5" customHeight="1" thickBot="1">
      <c r="A56" s="125"/>
      <c r="B56" s="107"/>
      <c r="C56" s="107"/>
      <c r="D56" s="13" t="s">
        <v>63</v>
      </c>
      <c r="E56" s="39">
        <v>0.56</v>
      </c>
      <c r="F56" s="14">
        <v>0.034</v>
      </c>
      <c r="G56" s="69">
        <v>0.017</v>
      </c>
      <c r="H56" s="61">
        <f t="shared" si="2"/>
        <v>0.509</v>
      </c>
      <c r="I56" s="111"/>
      <c r="J56" s="113"/>
    </row>
    <row r="57" spans="1:10" s="3" customFormat="1" ht="15.75">
      <c r="A57" s="162" t="s">
        <v>25</v>
      </c>
      <c r="B57" s="117" t="s">
        <v>93</v>
      </c>
      <c r="C57" s="117"/>
      <c r="D57" s="18" t="s">
        <v>61</v>
      </c>
      <c r="E57" s="45">
        <v>6</v>
      </c>
      <c r="F57" s="19">
        <v>2.269</v>
      </c>
      <c r="G57" s="72">
        <v>0.185</v>
      </c>
      <c r="H57" s="9">
        <f t="shared" si="2"/>
        <v>3.546</v>
      </c>
      <c r="I57" s="131" t="s">
        <v>42</v>
      </c>
      <c r="J57" s="149">
        <v>43082</v>
      </c>
    </row>
    <row r="58" spans="1:10" s="2" customFormat="1" ht="39" customHeight="1" thickBot="1">
      <c r="A58" s="162"/>
      <c r="B58" s="118"/>
      <c r="C58" s="118"/>
      <c r="D58" s="15" t="s">
        <v>63</v>
      </c>
      <c r="E58" s="41">
        <v>0.882</v>
      </c>
      <c r="F58" s="16">
        <v>0.281</v>
      </c>
      <c r="G58" s="64">
        <v>0.014</v>
      </c>
      <c r="H58" s="60">
        <f t="shared" si="2"/>
        <v>0.587</v>
      </c>
      <c r="I58" s="131"/>
      <c r="J58" s="150"/>
    </row>
    <row r="59" spans="1:10" s="3" customFormat="1" ht="24.75" customHeight="1">
      <c r="A59" s="108" t="s">
        <v>26</v>
      </c>
      <c r="B59" s="145" t="s">
        <v>135</v>
      </c>
      <c r="C59" s="146"/>
      <c r="D59" s="21" t="s">
        <v>60</v>
      </c>
      <c r="E59" s="44">
        <v>6</v>
      </c>
      <c r="F59" s="11">
        <v>4.922</v>
      </c>
      <c r="G59" s="70">
        <v>0.071</v>
      </c>
      <c r="H59" s="12">
        <f t="shared" si="2"/>
        <v>1.0070000000000003</v>
      </c>
      <c r="I59" s="167" t="s">
        <v>43</v>
      </c>
      <c r="J59" s="189">
        <v>42748</v>
      </c>
    </row>
    <row r="60" spans="1:10" s="2" customFormat="1" ht="23.25" customHeight="1" thickBot="1">
      <c r="A60" s="109"/>
      <c r="B60" s="147"/>
      <c r="C60" s="148"/>
      <c r="D60" s="65" t="s">
        <v>63</v>
      </c>
      <c r="E60" s="39">
        <v>0.882</v>
      </c>
      <c r="F60" s="66">
        <v>0.339</v>
      </c>
      <c r="G60" s="69">
        <v>0.04</v>
      </c>
      <c r="H60" s="61">
        <f t="shared" si="2"/>
        <v>0.5029999999999999</v>
      </c>
      <c r="I60" s="168"/>
      <c r="J60" s="190"/>
    </row>
    <row r="61" spans="1:10" s="3" customFormat="1" ht="15.75">
      <c r="A61" s="123" t="s">
        <v>27</v>
      </c>
      <c r="B61" s="116" t="s">
        <v>94</v>
      </c>
      <c r="C61" s="117"/>
      <c r="D61" s="18" t="s">
        <v>58</v>
      </c>
      <c r="E61" s="45">
        <v>10</v>
      </c>
      <c r="F61" s="8">
        <v>2.984</v>
      </c>
      <c r="G61" s="72">
        <v>0.699</v>
      </c>
      <c r="H61" s="9">
        <f t="shared" si="2"/>
        <v>6.317</v>
      </c>
      <c r="I61" s="127" t="s">
        <v>145</v>
      </c>
      <c r="J61" s="149">
        <v>42745</v>
      </c>
    </row>
    <row r="62" spans="1:10" s="2" customFormat="1" ht="21.75" customHeight="1" thickBot="1">
      <c r="A62" s="123"/>
      <c r="B62" s="118"/>
      <c r="C62" s="118"/>
      <c r="D62" s="15" t="s">
        <v>63</v>
      </c>
      <c r="E62" s="41">
        <v>0.882</v>
      </c>
      <c r="F62" s="17">
        <v>0.116</v>
      </c>
      <c r="G62" s="64">
        <v>0.025</v>
      </c>
      <c r="H62" s="60">
        <f t="shared" si="2"/>
        <v>0.741</v>
      </c>
      <c r="I62" s="128"/>
      <c r="J62" s="150"/>
    </row>
    <row r="63" spans="1:10" ht="21.75" customHeight="1">
      <c r="A63" s="108" t="s">
        <v>28</v>
      </c>
      <c r="B63" s="152" t="s">
        <v>133</v>
      </c>
      <c r="C63" s="153"/>
      <c r="D63" s="21" t="s">
        <v>61</v>
      </c>
      <c r="E63" s="44">
        <v>6</v>
      </c>
      <c r="F63" s="22">
        <v>1.26</v>
      </c>
      <c r="G63" s="70">
        <v>0</v>
      </c>
      <c r="H63" s="12">
        <f t="shared" si="2"/>
        <v>4.74</v>
      </c>
      <c r="I63" s="119" t="s">
        <v>136</v>
      </c>
      <c r="J63" s="189">
        <v>42751</v>
      </c>
    </row>
    <row r="64" spans="1:10" s="2" customFormat="1" ht="21.75" customHeight="1" thickBot="1">
      <c r="A64" s="109"/>
      <c r="B64" s="154"/>
      <c r="C64" s="155"/>
      <c r="D64" s="13" t="s">
        <v>63</v>
      </c>
      <c r="E64" s="39">
        <v>0.882</v>
      </c>
      <c r="F64" s="14">
        <v>0.21</v>
      </c>
      <c r="G64" s="69">
        <v>0</v>
      </c>
      <c r="H64" s="61">
        <f t="shared" si="2"/>
        <v>0.672</v>
      </c>
      <c r="I64" s="120"/>
      <c r="J64" s="190"/>
    </row>
    <row r="65" spans="1:10" ht="21.75" customHeight="1">
      <c r="A65" s="108" t="s">
        <v>29</v>
      </c>
      <c r="B65" s="152" t="s">
        <v>113</v>
      </c>
      <c r="C65" s="153"/>
      <c r="D65" s="33" t="s">
        <v>58</v>
      </c>
      <c r="E65" s="43">
        <v>10</v>
      </c>
      <c r="F65" s="22">
        <v>0.353</v>
      </c>
      <c r="G65" s="70">
        <v>0.52</v>
      </c>
      <c r="H65" s="12">
        <f t="shared" si="2"/>
        <v>9.127</v>
      </c>
      <c r="I65" s="119" t="s">
        <v>70</v>
      </c>
      <c r="J65" s="189">
        <v>42745</v>
      </c>
    </row>
    <row r="66" spans="1:10" s="2" customFormat="1" ht="27" customHeight="1" thickBot="1">
      <c r="A66" s="109"/>
      <c r="B66" s="154"/>
      <c r="C66" s="155"/>
      <c r="D66" s="13" t="s">
        <v>63</v>
      </c>
      <c r="E66" s="39">
        <v>0.882</v>
      </c>
      <c r="F66" s="14">
        <v>0.047</v>
      </c>
      <c r="G66" s="69">
        <v>0</v>
      </c>
      <c r="H66" s="61">
        <f t="shared" si="2"/>
        <v>0.835</v>
      </c>
      <c r="I66" s="120"/>
      <c r="J66" s="190"/>
    </row>
    <row r="67" spans="1:11" s="2" customFormat="1" ht="35.25" customHeight="1">
      <c r="A67" s="108">
        <v>31</v>
      </c>
      <c r="B67" s="152" t="s">
        <v>149</v>
      </c>
      <c r="C67" s="153"/>
      <c r="D67" s="90" t="s">
        <v>58</v>
      </c>
      <c r="E67" s="91">
        <v>10</v>
      </c>
      <c r="F67" s="93">
        <v>1.428</v>
      </c>
      <c r="G67" s="77">
        <v>0.298</v>
      </c>
      <c r="H67" s="12">
        <f t="shared" si="2"/>
        <v>8.274</v>
      </c>
      <c r="I67" s="89" t="s">
        <v>148</v>
      </c>
      <c r="J67" s="189">
        <v>43054</v>
      </c>
      <c r="K67" s="94"/>
    </row>
    <row r="68" spans="1:11" s="2" customFormat="1" ht="35.25" customHeight="1" thickBot="1">
      <c r="A68" s="109"/>
      <c r="B68" s="154"/>
      <c r="C68" s="155"/>
      <c r="D68" s="90" t="s">
        <v>63</v>
      </c>
      <c r="E68" s="91">
        <v>0.4</v>
      </c>
      <c r="F68" s="93">
        <v>0</v>
      </c>
      <c r="G68" s="92">
        <v>0</v>
      </c>
      <c r="H68" s="60">
        <f t="shared" si="2"/>
        <v>0.4</v>
      </c>
      <c r="I68" s="89" t="s">
        <v>150</v>
      </c>
      <c r="J68" s="190"/>
      <c r="K68" s="94"/>
    </row>
    <row r="69" spans="1:10" s="3" customFormat="1" ht="15.75">
      <c r="A69" s="124">
        <v>32</v>
      </c>
      <c r="B69" s="105" t="s">
        <v>95</v>
      </c>
      <c r="C69" s="106"/>
      <c r="D69" s="21" t="s">
        <v>58</v>
      </c>
      <c r="E69" s="44">
        <v>10</v>
      </c>
      <c r="F69" s="11">
        <v>2.096</v>
      </c>
      <c r="G69" s="70">
        <v>0.968</v>
      </c>
      <c r="H69" s="12">
        <f t="shared" si="2"/>
        <v>6.936</v>
      </c>
      <c r="I69" s="110" t="s">
        <v>44</v>
      </c>
      <c r="J69" s="112">
        <v>42745</v>
      </c>
    </row>
    <row r="70" spans="1:10" s="2" customFormat="1" ht="31.5" customHeight="1" thickBot="1">
      <c r="A70" s="125"/>
      <c r="B70" s="107"/>
      <c r="C70" s="107"/>
      <c r="D70" s="13" t="s">
        <v>63</v>
      </c>
      <c r="E70" s="39">
        <v>0.882</v>
      </c>
      <c r="F70" s="20">
        <v>0.25</v>
      </c>
      <c r="G70" s="69">
        <v>0</v>
      </c>
      <c r="H70" s="61">
        <f t="shared" si="2"/>
        <v>0.632</v>
      </c>
      <c r="I70" s="111"/>
      <c r="J70" s="113"/>
    </row>
    <row r="71" spans="1:10" s="4" customFormat="1" ht="15.75">
      <c r="A71" s="114">
        <v>33</v>
      </c>
      <c r="B71" s="116" t="s">
        <v>96</v>
      </c>
      <c r="C71" s="116"/>
      <c r="D71" s="7" t="s">
        <v>61</v>
      </c>
      <c r="E71" s="58">
        <v>6</v>
      </c>
      <c r="F71" s="8">
        <v>3.247</v>
      </c>
      <c r="G71" s="72">
        <v>0.719</v>
      </c>
      <c r="H71" s="9">
        <f t="shared" si="2"/>
        <v>2.0340000000000003</v>
      </c>
      <c r="I71" s="159" t="s">
        <v>65</v>
      </c>
      <c r="J71" s="186">
        <v>42951</v>
      </c>
    </row>
    <row r="72" spans="1:10" s="57" customFormat="1" ht="16.5" thickBot="1">
      <c r="A72" s="122"/>
      <c r="B72" s="151"/>
      <c r="C72" s="151"/>
      <c r="D72" s="62" t="s">
        <v>63</v>
      </c>
      <c r="E72" s="63">
        <v>1.4</v>
      </c>
      <c r="F72" s="17">
        <v>0.136</v>
      </c>
      <c r="G72" s="64">
        <v>0.145</v>
      </c>
      <c r="H72" s="60">
        <f t="shared" si="2"/>
        <v>1.1189999999999998</v>
      </c>
      <c r="I72" s="159"/>
      <c r="J72" s="187"/>
    </row>
    <row r="73" spans="1:10" s="3" customFormat="1" ht="31.5" customHeight="1">
      <c r="A73" s="124">
        <v>34</v>
      </c>
      <c r="B73" s="105" t="s">
        <v>97</v>
      </c>
      <c r="C73" s="106"/>
      <c r="D73" s="21" t="s">
        <v>58</v>
      </c>
      <c r="E73" s="44">
        <v>10</v>
      </c>
      <c r="F73" s="22">
        <v>2.219</v>
      </c>
      <c r="G73" s="70">
        <v>1.283</v>
      </c>
      <c r="H73" s="12">
        <f t="shared" si="2"/>
        <v>6.498000000000001</v>
      </c>
      <c r="I73" s="110" t="s">
        <v>45</v>
      </c>
      <c r="J73" s="112">
        <v>42741</v>
      </c>
    </row>
    <row r="74" spans="1:10" s="2" customFormat="1" ht="16.5" thickBot="1">
      <c r="A74" s="125"/>
      <c r="B74" s="107"/>
      <c r="C74" s="107"/>
      <c r="D74" s="13" t="s">
        <v>63</v>
      </c>
      <c r="E74" s="39">
        <v>0.882</v>
      </c>
      <c r="F74" s="14">
        <v>0.068</v>
      </c>
      <c r="G74" s="69">
        <v>0</v>
      </c>
      <c r="H74" s="61">
        <f t="shared" si="2"/>
        <v>0.8140000000000001</v>
      </c>
      <c r="I74" s="111"/>
      <c r="J74" s="113"/>
    </row>
    <row r="75" spans="1:10" s="3" customFormat="1" ht="15.75">
      <c r="A75" s="114">
        <v>35</v>
      </c>
      <c r="B75" s="116" t="s">
        <v>126</v>
      </c>
      <c r="C75" s="117"/>
      <c r="D75" s="18" t="s">
        <v>58</v>
      </c>
      <c r="E75" s="45">
        <v>10</v>
      </c>
      <c r="F75" s="19">
        <v>1.996</v>
      </c>
      <c r="G75" s="72">
        <v>0.59</v>
      </c>
      <c r="H75" s="9">
        <f t="shared" si="2"/>
        <v>7.414</v>
      </c>
      <c r="I75" s="131" t="s">
        <v>46</v>
      </c>
      <c r="J75" s="149">
        <v>43065</v>
      </c>
    </row>
    <row r="76" spans="1:10" s="2" customFormat="1" ht="16.5" thickBot="1">
      <c r="A76" s="115"/>
      <c r="B76" s="118"/>
      <c r="C76" s="118"/>
      <c r="D76" s="15" t="s">
        <v>63</v>
      </c>
      <c r="E76" s="41">
        <v>0.56</v>
      </c>
      <c r="F76" s="16">
        <v>0.037</v>
      </c>
      <c r="G76" s="64">
        <v>0</v>
      </c>
      <c r="H76" s="60">
        <f t="shared" si="2"/>
        <v>0.523</v>
      </c>
      <c r="I76" s="131"/>
      <c r="J76" s="150"/>
    </row>
    <row r="77" spans="1:10" s="3" customFormat="1" ht="15.75">
      <c r="A77" s="124">
        <v>36</v>
      </c>
      <c r="B77" s="105" t="s">
        <v>127</v>
      </c>
      <c r="C77" s="106"/>
      <c r="D77" s="21" t="s">
        <v>58</v>
      </c>
      <c r="E77" s="44">
        <v>10</v>
      </c>
      <c r="F77" s="22">
        <v>3.19</v>
      </c>
      <c r="G77" s="70">
        <v>0.813</v>
      </c>
      <c r="H77" s="12">
        <f t="shared" si="2"/>
        <v>5.997000000000001</v>
      </c>
      <c r="I77" s="110" t="s">
        <v>47</v>
      </c>
      <c r="J77" s="112">
        <v>42741</v>
      </c>
    </row>
    <row r="78" spans="1:10" s="2" customFormat="1" ht="16.5" thickBot="1">
      <c r="A78" s="125"/>
      <c r="B78" s="107"/>
      <c r="C78" s="107"/>
      <c r="D78" s="13" t="s">
        <v>63</v>
      </c>
      <c r="E78" s="39">
        <v>0.14</v>
      </c>
      <c r="F78" s="14">
        <v>0.106</v>
      </c>
      <c r="G78" s="69">
        <v>0</v>
      </c>
      <c r="H78" s="61">
        <f aca="true" t="shared" si="3" ref="H78:H109">E78-F78-G78</f>
        <v>0.034000000000000016</v>
      </c>
      <c r="I78" s="111"/>
      <c r="J78" s="113"/>
    </row>
    <row r="79" spans="1:10" s="3" customFormat="1" ht="31.5" customHeight="1">
      <c r="A79" s="114">
        <v>37</v>
      </c>
      <c r="B79" s="116" t="s">
        <v>98</v>
      </c>
      <c r="C79" s="117"/>
      <c r="D79" s="18" t="s">
        <v>58</v>
      </c>
      <c r="E79" s="45">
        <v>10</v>
      </c>
      <c r="F79" s="8">
        <v>2.816</v>
      </c>
      <c r="G79" s="72">
        <v>0.336</v>
      </c>
      <c r="H79" s="9">
        <f t="shared" si="3"/>
        <v>6.848</v>
      </c>
      <c r="I79" s="159" t="s">
        <v>146</v>
      </c>
      <c r="J79" s="149">
        <v>42754</v>
      </c>
    </row>
    <row r="80" spans="1:10" s="2" customFormat="1" ht="33" customHeight="1" thickBot="1">
      <c r="A80" s="115"/>
      <c r="B80" s="118"/>
      <c r="C80" s="118"/>
      <c r="D80" s="15" t="s">
        <v>63</v>
      </c>
      <c r="E80" s="41">
        <v>1.4</v>
      </c>
      <c r="F80" s="17">
        <v>0.117</v>
      </c>
      <c r="G80" s="64">
        <v>1.05</v>
      </c>
      <c r="H80" s="60">
        <f t="shared" si="3"/>
        <v>0.23299999999999987</v>
      </c>
      <c r="I80" s="159"/>
      <c r="J80" s="150"/>
    </row>
    <row r="81" spans="1:10" s="3" customFormat="1" ht="31.5" customHeight="1">
      <c r="A81" s="124">
        <v>38</v>
      </c>
      <c r="B81" s="105" t="s">
        <v>99</v>
      </c>
      <c r="C81" s="106"/>
      <c r="D81" s="21" t="s">
        <v>58</v>
      </c>
      <c r="E81" s="44">
        <v>10</v>
      </c>
      <c r="F81" s="22">
        <v>1.638</v>
      </c>
      <c r="G81" s="70">
        <v>3.03</v>
      </c>
      <c r="H81" s="12">
        <f t="shared" si="3"/>
        <v>5.332000000000001</v>
      </c>
      <c r="I81" s="110" t="s">
        <v>48</v>
      </c>
      <c r="J81" s="112">
        <v>42761</v>
      </c>
    </row>
    <row r="82" spans="1:10" s="2" customFormat="1" ht="21.75" customHeight="1" thickBot="1">
      <c r="A82" s="125"/>
      <c r="B82" s="107"/>
      <c r="C82" s="107"/>
      <c r="D82" s="13" t="s">
        <v>63</v>
      </c>
      <c r="E82" s="39">
        <v>0.882</v>
      </c>
      <c r="F82" s="14">
        <v>0.274</v>
      </c>
      <c r="G82" s="69">
        <v>0</v>
      </c>
      <c r="H82" s="61">
        <f t="shared" si="3"/>
        <v>0.608</v>
      </c>
      <c r="I82" s="111"/>
      <c r="J82" s="113"/>
    </row>
    <row r="83" spans="1:10" s="3" customFormat="1" ht="15.75">
      <c r="A83" s="114">
        <v>39</v>
      </c>
      <c r="B83" s="116" t="s">
        <v>100</v>
      </c>
      <c r="C83" s="117"/>
      <c r="D83" s="18" t="s">
        <v>58</v>
      </c>
      <c r="E83" s="45">
        <v>10</v>
      </c>
      <c r="F83" s="19">
        <v>2.419</v>
      </c>
      <c r="G83" s="72">
        <v>0.411</v>
      </c>
      <c r="H83" s="9">
        <f t="shared" si="3"/>
        <v>7.17</v>
      </c>
      <c r="I83" s="131" t="s">
        <v>49</v>
      </c>
      <c r="J83" s="149">
        <v>43129</v>
      </c>
    </row>
    <row r="84" spans="1:10" s="2" customFormat="1" ht="16.5" thickBot="1">
      <c r="A84" s="115"/>
      <c r="B84" s="118"/>
      <c r="C84" s="118"/>
      <c r="D84" s="15" t="s">
        <v>63</v>
      </c>
      <c r="E84" s="41">
        <v>0.56</v>
      </c>
      <c r="F84" s="16">
        <v>0.037</v>
      </c>
      <c r="G84" s="64">
        <v>0.04</v>
      </c>
      <c r="H84" s="60">
        <f t="shared" si="3"/>
        <v>0.48300000000000004</v>
      </c>
      <c r="I84" s="131"/>
      <c r="J84" s="150"/>
    </row>
    <row r="85" spans="1:10" s="3" customFormat="1" ht="15.75">
      <c r="A85" s="108">
        <v>40</v>
      </c>
      <c r="B85" s="105" t="s">
        <v>101</v>
      </c>
      <c r="C85" s="106"/>
      <c r="D85" s="21" t="s">
        <v>62</v>
      </c>
      <c r="E85" s="44">
        <v>0</v>
      </c>
      <c r="F85" s="22">
        <v>0</v>
      </c>
      <c r="G85" s="12">
        <v>0</v>
      </c>
      <c r="H85" s="12">
        <f t="shared" si="3"/>
        <v>0</v>
      </c>
      <c r="I85" s="110" t="s">
        <v>69</v>
      </c>
      <c r="J85" s="112">
        <v>42780</v>
      </c>
    </row>
    <row r="86" spans="1:10" s="3" customFormat="1" ht="15.75">
      <c r="A86" s="123"/>
      <c r="B86" s="138"/>
      <c r="C86" s="138"/>
      <c r="D86" s="5" t="s">
        <v>61</v>
      </c>
      <c r="E86" s="47">
        <v>6.3</v>
      </c>
      <c r="F86" s="6">
        <v>2.944</v>
      </c>
      <c r="G86" s="74">
        <v>0.43</v>
      </c>
      <c r="H86" s="9">
        <f t="shared" si="3"/>
        <v>2.9259999999999997</v>
      </c>
      <c r="I86" s="131"/>
      <c r="J86" s="191"/>
    </row>
    <row r="87" spans="1:10" ht="16.5" thickBot="1">
      <c r="A87" s="109"/>
      <c r="B87" s="107"/>
      <c r="C87" s="107"/>
      <c r="D87" s="13" t="s">
        <v>63</v>
      </c>
      <c r="E87" s="39">
        <v>0.882</v>
      </c>
      <c r="F87" s="32">
        <v>0.046</v>
      </c>
      <c r="G87" s="69">
        <v>0</v>
      </c>
      <c r="H87" s="61">
        <f t="shared" si="3"/>
        <v>0.836</v>
      </c>
      <c r="I87" s="111"/>
      <c r="J87" s="113"/>
    </row>
    <row r="88" spans="1:10" s="3" customFormat="1" ht="29.25" customHeight="1">
      <c r="A88" s="108">
        <v>41</v>
      </c>
      <c r="B88" s="105" t="s">
        <v>102</v>
      </c>
      <c r="C88" s="106"/>
      <c r="D88" s="33" t="s">
        <v>62</v>
      </c>
      <c r="E88" s="43">
        <v>0</v>
      </c>
      <c r="F88" s="52">
        <v>0</v>
      </c>
      <c r="G88" s="77">
        <v>0</v>
      </c>
      <c r="H88" s="12">
        <f t="shared" si="3"/>
        <v>0</v>
      </c>
      <c r="I88" s="110" t="s">
        <v>50</v>
      </c>
      <c r="J88" s="149">
        <v>42775</v>
      </c>
    </row>
    <row r="89" spans="1:10" s="3" customFormat="1" ht="16.5" thickBot="1">
      <c r="A89" s="109"/>
      <c r="B89" s="107"/>
      <c r="C89" s="107"/>
      <c r="D89" s="26" t="s">
        <v>60</v>
      </c>
      <c r="E89" s="46">
        <v>6.3</v>
      </c>
      <c r="F89" s="32">
        <v>4.277</v>
      </c>
      <c r="G89" s="78">
        <v>1.277</v>
      </c>
      <c r="H89" s="61">
        <f t="shared" si="3"/>
        <v>0.7459999999999998</v>
      </c>
      <c r="I89" s="111"/>
      <c r="J89" s="150"/>
    </row>
    <row r="90" spans="1:11" s="3" customFormat="1" ht="31.5" customHeight="1">
      <c r="A90" s="124">
        <v>42</v>
      </c>
      <c r="B90" s="105" t="s">
        <v>128</v>
      </c>
      <c r="C90" s="106"/>
      <c r="D90" s="33" t="s">
        <v>62</v>
      </c>
      <c r="E90" s="38">
        <v>0</v>
      </c>
      <c r="F90" s="96">
        <v>0</v>
      </c>
      <c r="G90" s="77">
        <v>0</v>
      </c>
      <c r="H90" s="12">
        <f t="shared" si="3"/>
        <v>0</v>
      </c>
      <c r="I90" s="119" t="s">
        <v>66</v>
      </c>
      <c r="J90" s="192">
        <v>42775</v>
      </c>
      <c r="K90" s="4"/>
    </row>
    <row r="91" spans="1:11" s="3" customFormat="1" ht="27.75" customHeight="1" thickBot="1">
      <c r="A91" s="125"/>
      <c r="B91" s="107"/>
      <c r="C91" s="107"/>
      <c r="D91" s="26" t="s">
        <v>60</v>
      </c>
      <c r="E91" s="86">
        <v>6.3</v>
      </c>
      <c r="F91" s="27">
        <v>3.894</v>
      </c>
      <c r="G91" s="78">
        <v>0.551</v>
      </c>
      <c r="H91" s="61">
        <f t="shared" si="3"/>
        <v>1.8549999999999995</v>
      </c>
      <c r="I91" s="120"/>
      <c r="J91" s="193"/>
      <c r="K91" s="4"/>
    </row>
    <row r="92" spans="1:10" s="3" customFormat="1" ht="15.75">
      <c r="A92" s="114">
        <v>43</v>
      </c>
      <c r="B92" s="116" t="s">
        <v>137</v>
      </c>
      <c r="C92" s="117"/>
      <c r="D92" s="53" t="s">
        <v>62</v>
      </c>
      <c r="E92" s="40">
        <v>0</v>
      </c>
      <c r="F92" s="31">
        <v>0</v>
      </c>
      <c r="G92" s="75">
        <v>0</v>
      </c>
      <c r="H92" s="9">
        <f t="shared" si="3"/>
        <v>0</v>
      </c>
      <c r="I92" s="131" t="s">
        <v>52</v>
      </c>
      <c r="J92" s="149">
        <v>43083</v>
      </c>
    </row>
    <row r="93" spans="1:10" s="3" customFormat="1" ht="16.5" thickBot="1">
      <c r="A93" s="115"/>
      <c r="B93" s="118"/>
      <c r="C93" s="118"/>
      <c r="D93" s="28" t="s">
        <v>60</v>
      </c>
      <c r="E93" s="49">
        <v>6.3</v>
      </c>
      <c r="F93" s="25">
        <v>2.136</v>
      </c>
      <c r="G93" s="76">
        <v>1.742</v>
      </c>
      <c r="H93" s="60">
        <f t="shared" si="3"/>
        <v>2.4219999999999997</v>
      </c>
      <c r="I93" s="131"/>
      <c r="J93" s="150"/>
    </row>
    <row r="94" spans="1:10" s="3" customFormat="1" ht="15.75">
      <c r="A94" s="124">
        <v>44</v>
      </c>
      <c r="B94" s="105" t="s">
        <v>129</v>
      </c>
      <c r="C94" s="106"/>
      <c r="D94" s="33" t="s">
        <v>62</v>
      </c>
      <c r="E94" s="43">
        <v>0</v>
      </c>
      <c r="F94" s="52">
        <v>0</v>
      </c>
      <c r="G94" s="77">
        <v>0</v>
      </c>
      <c r="H94" s="12">
        <f t="shared" si="3"/>
        <v>0</v>
      </c>
      <c r="I94" s="135" t="s">
        <v>51</v>
      </c>
      <c r="J94" s="112">
        <v>42786</v>
      </c>
    </row>
    <row r="95" spans="1:10" s="3" customFormat="1" ht="15.75">
      <c r="A95" s="156"/>
      <c r="B95" s="137"/>
      <c r="C95" s="138"/>
      <c r="D95" s="5" t="s">
        <v>58</v>
      </c>
      <c r="E95" s="47">
        <v>10</v>
      </c>
      <c r="F95" s="6">
        <v>4.107</v>
      </c>
      <c r="G95" s="79">
        <v>1.031</v>
      </c>
      <c r="H95" s="9">
        <f t="shared" si="3"/>
        <v>4.862</v>
      </c>
      <c r="I95" s="160"/>
      <c r="J95" s="191"/>
    </row>
    <row r="96" spans="1:10" ht="16.5" thickBot="1">
      <c r="A96" s="125"/>
      <c r="B96" s="107"/>
      <c r="C96" s="107"/>
      <c r="D96" s="29" t="s">
        <v>59</v>
      </c>
      <c r="E96" s="50">
        <v>0.882</v>
      </c>
      <c r="F96" s="32">
        <v>0.2</v>
      </c>
      <c r="G96" s="69">
        <v>0.025</v>
      </c>
      <c r="H96" s="61">
        <f t="shared" si="3"/>
        <v>0.6569999999999999</v>
      </c>
      <c r="I96" s="136"/>
      <c r="J96" s="113"/>
    </row>
    <row r="97" spans="1:10" s="3" customFormat="1" ht="15.75">
      <c r="A97" s="139">
        <v>45</v>
      </c>
      <c r="B97" s="105" t="s">
        <v>103</v>
      </c>
      <c r="C97" s="106"/>
      <c r="D97" s="33" t="s">
        <v>62</v>
      </c>
      <c r="E97" s="43">
        <v>0</v>
      </c>
      <c r="F97" s="52">
        <v>0</v>
      </c>
      <c r="G97" s="77">
        <v>0</v>
      </c>
      <c r="H97" s="12">
        <f t="shared" si="3"/>
        <v>0</v>
      </c>
      <c r="I97" s="110" t="s">
        <v>67</v>
      </c>
      <c r="J97" s="112">
        <v>42745</v>
      </c>
    </row>
    <row r="98" spans="1:10" s="3" customFormat="1" ht="16.5" thickBot="1">
      <c r="A98" s="125"/>
      <c r="B98" s="107"/>
      <c r="C98" s="107"/>
      <c r="D98" s="26" t="s">
        <v>60</v>
      </c>
      <c r="E98" s="46">
        <v>4</v>
      </c>
      <c r="F98" s="32">
        <v>2.156</v>
      </c>
      <c r="G98" s="80">
        <v>1.352</v>
      </c>
      <c r="H98" s="61">
        <f t="shared" si="3"/>
        <v>0.49199999999999977</v>
      </c>
      <c r="I98" s="111"/>
      <c r="J98" s="113"/>
    </row>
    <row r="99" spans="1:10" s="3" customFormat="1" ht="29.25" customHeight="1">
      <c r="A99" s="124">
        <v>46</v>
      </c>
      <c r="B99" s="105" t="s">
        <v>104</v>
      </c>
      <c r="C99" s="106"/>
      <c r="D99" s="33" t="s">
        <v>62</v>
      </c>
      <c r="E99" s="43">
        <v>0</v>
      </c>
      <c r="F99" s="52">
        <v>0</v>
      </c>
      <c r="G99" s="77">
        <v>0</v>
      </c>
      <c r="H99" s="12">
        <f t="shared" si="3"/>
        <v>0</v>
      </c>
      <c r="I99" s="110" t="s">
        <v>51</v>
      </c>
      <c r="J99" s="112">
        <v>43096</v>
      </c>
    </row>
    <row r="100" spans="1:10" s="3" customFormat="1" ht="16.5" thickBot="1">
      <c r="A100" s="125"/>
      <c r="B100" s="107"/>
      <c r="C100" s="107"/>
      <c r="D100" s="26" t="s">
        <v>60</v>
      </c>
      <c r="E100" s="46">
        <v>4</v>
      </c>
      <c r="F100" s="32">
        <v>1.588</v>
      </c>
      <c r="G100" s="80">
        <v>0</v>
      </c>
      <c r="H100" s="61">
        <f t="shared" si="3"/>
        <v>2.412</v>
      </c>
      <c r="I100" s="111"/>
      <c r="J100" s="113"/>
    </row>
    <row r="101" spans="1:10" ht="25.5" customHeight="1">
      <c r="A101" s="114">
        <v>47</v>
      </c>
      <c r="B101" s="116" t="s">
        <v>105</v>
      </c>
      <c r="C101" s="117"/>
      <c r="D101" s="30" t="s">
        <v>62</v>
      </c>
      <c r="E101" s="42">
        <v>0</v>
      </c>
      <c r="F101" s="8">
        <v>0</v>
      </c>
      <c r="G101" s="75">
        <v>0</v>
      </c>
      <c r="H101" s="9">
        <f t="shared" si="3"/>
        <v>0</v>
      </c>
      <c r="I101" s="131" t="s">
        <v>51</v>
      </c>
      <c r="J101" s="149">
        <v>43096</v>
      </c>
    </row>
    <row r="102" spans="1:10" s="3" customFormat="1" ht="16.5" thickBot="1">
      <c r="A102" s="115"/>
      <c r="B102" s="118"/>
      <c r="C102" s="118"/>
      <c r="D102" s="23" t="s">
        <v>60</v>
      </c>
      <c r="E102" s="48">
        <v>6.3</v>
      </c>
      <c r="F102" s="25">
        <v>2.472</v>
      </c>
      <c r="G102" s="81">
        <v>0</v>
      </c>
      <c r="H102" s="60">
        <f t="shared" si="3"/>
        <v>3.828</v>
      </c>
      <c r="I102" s="131"/>
      <c r="J102" s="150"/>
    </row>
    <row r="103" spans="1:10" ht="15.75">
      <c r="A103" s="124">
        <v>48</v>
      </c>
      <c r="B103" s="105" t="s">
        <v>106</v>
      </c>
      <c r="C103" s="106"/>
      <c r="D103" s="33" t="s">
        <v>62</v>
      </c>
      <c r="E103" s="43">
        <v>0</v>
      </c>
      <c r="F103" s="22">
        <v>0</v>
      </c>
      <c r="G103" s="77">
        <v>0</v>
      </c>
      <c r="H103" s="12">
        <f t="shared" si="3"/>
        <v>0</v>
      </c>
      <c r="I103" s="110" t="s">
        <v>53</v>
      </c>
      <c r="J103" s="112">
        <v>43004</v>
      </c>
    </row>
    <row r="104" spans="1:10" s="3" customFormat="1" ht="35.25" customHeight="1" thickBot="1">
      <c r="A104" s="125"/>
      <c r="B104" s="107"/>
      <c r="C104" s="107"/>
      <c r="D104" s="26" t="s">
        <v>58</v>
      </c>
      <c r="E104" s="46">
        <v>10</v>
      </c>
      <c r="F104" s="32">
        <v>4.484</v>
      </c>
      <c r="G104" s="80">
        <v>0</v>
      </c>
      <c r="H104" s="61">
        <f t="shared" si="3"/>
        <v>5.516</v>
      </c>
      <c r="I104" s="111"/>
      <c r="J104" s="113"/>
    </row>
    <row r="105" spans="1:10" ht="31.5" customHeight="1">
      <c r="A105" s="123">
        <v>49</v>
      </c>
      <c r="B105" s="116" t="s">
        <v>107</v>
      </c>
      <c r="C105" s="117"/>
      <c r="D105" s="30" t="s">
        <v>62</v>
      </c>
      <c r="E105" s="42">
        <v>0</v>
      </c>
      <c r="F105" s="19">
        <v>0</v>
      </c>
      <c r="G105" s="75">
        <v>0</v>
      </c>
      <c r="H105" s="9">
        <f t="shared" si="3"/>
        <v>0</v>
      </c>
      <c r="I105" s="131" t="s">
        <v>67</v>
      </c>
      <c r="J105" s="149">
        <v>42781</v>
      </c>
    </row>
    <row r="106" spans="1:10" s="3" customFormat="1" ht="22.5" customHeight="1" thickBot="1">
      <c r="A106" s="123"/>
      <c r="B106" s="118"/>
      <c r="C106" s="118"/>
      <c r="D106" s="23" t="s">
        <v>58</v>
      </c>
      <c r="E106" s="48">
        <v>6.3</v>
      </c>
      <c r="F106" s="24">
        <v>2.228</v>
      </c>
      <c r="G106" s="76">
        <v>0.735</v>
      </c>
      <c r="H106" s="60">
        <f t="shared" si="3"/>
        <v>3.3369999999999993</v>
      </c>
      <c r="I106" s="131"/>
      <c r="J106" s="150"/>
    </row>
    <row r="107" spans="1:10" ht="15.75">
      <c r="A107" s="124">
        <v>50</v>
      </c>
      <c r="B107" s="105" t="s">
        <v>108</v>
      </c>
      <c r="C107" s="106"/>
      <c r="D107" s="33" t="s">
        <v>62</v>
      </c>
      <c r="E107" s="43">
        <v>0</v>
      </c>
      <c r="F107" s="22">
        <v>0</v>
      </c>
      <c r="G107" s="77">
        <v>0</v>
      </c>
      <c r="H107" s="12">
        <f t="shared" si="3"/>
        <v>0</v>
      </c>
      <c r="I107" s="110" t="s">
        <v>54</v>
      </c>
      <c r="J107" s="112">
        <v>42742</v>
      </c>
    </row>
    <row r="108" spans="1:10" s="3" customFormat="1" ht="16.5" thickBot="1">
      <c r="A108" s="125"/>
      <c r="B108" s="107"/>
      <c r="C108" s="107"/>
      <c r="D108" s="26" t="s">
        <v>60</v>
      </c>
      <c r="E108" s="46">
        <v>4</v>
      </c>
      <c r="F108" s="32">
        <v>1.833</v>
      </c>
      <c r="G108" s="78">
        <v>0.914</v>
      </c>
      <c r="H108" s="61">
        <f t="shared" si="3"/>
        <v>1.2529999999999997</v>
      </c>
      <c r="I108" s="111"/>
      <c r="J108" s="113"/>
    </row>
    <row r="109" spans="1:10" ht="31.5" customHeight="1">
      <c r="A109" s="114">
        <v>51</v>
      </c>
      <c r="B109" s="116" t="s">
        <v>109</v>
      </c>
      <c r="C109" s="117"/>
      <c r="D109" s="30" t="s">
        <v>62</v>
      </c>
      <c r="E109" s="42">
        <v>0</v>
      </c>
      <c r="F109" s="19">
        <v>0</v>
      </c>
      <c r="G109" s="75">
        <v>0</v>
      </c>
      <c r="H109" s="9">
        <f t="shared" si="3"/>
        <v>0</v>
      </c>
      <c r="I109" s="131" t="s">
        <v>55</v>
      </c>
      <c r="J109" s="149">
        <v>42726</v>
      </c>
    </row>
    <row r="110" spans="1:10" s="3" customFormat="1" ht="16.5" thickBot="1">
      <c r="A110" s="115"/>
      <c r="B110" s="118"/>
      <c r="C110" s="118"/>
      <c r="D110" s="23" t="s">
        <v>58</v>
      </c>
      <c r="E110" s="48">
        <v>6.3</v>
      </c>
      <c r="F110" s="24">
        <v>1.468</v>
      </c>
      <c r="G110" s="76">
        <v>0.92</v>
      </c>
      <c r="H110" s="60">
        <f aca="true" t="shared" si="4" ref="H110:H116">E110-F110-G110</f>
        <v>3.912</v>
      </c>
      <c r="I110" s="131"/>
      <c r="J110" s="150"/>
    </row>
    <row r="111" spans="1:10" ht="31.5" customHeight="1">
      <c r="A111" s="139">
        <v>52</v>
      </c>
      <c r="B111" s="105" t="s">
        <v>110</v>
      </c>
      <c r="C111" s="106"/>
      <c r="D111" s="33" t="s">
        <v>62</v>
      </c>
      <c r="E111" s="43">
        <v>0</v>
      </c>
      <c r="F111" s="22">
        <v>0</v>
      </c>
      <c r="G111" s="77">
        <v>0</v>
      </c>
      <c r="H111" s="12">
        <f t="shared" si="4"/>
        <v>0</v>
      </c>
      <c r="I111" s="119" t="s">
        <v>56</v>
      </c>
      <c r="J111" s="112">
        <v>42741</v>
      </c>
    </row>
    <row r="112" spans="1:10" s="3" customFormat="1" ht="21.75" customHeight="1" thickBot="1">
      <c r="A112" s="125"/>
      <c r="B112" s="107"/>
      <c r="C112" s="107"/>
      <c r="D112" s="26" t="s">
        <v>60</v>
      </c>
      <c r="E112" s="46">
        <v>6.3</v>
      </c>
      <c r="F112" s="32">
        <v>2.159</v>
      </c>
      <c r="G112" s="80">
        <v>0.241</v>
      </c>
      <c r="H112" s="61">
        <f t="shared" si="4"/>
        <v>3.9</v>
      </c>
      <c r="I112" s="120"/>
      <c r="J112" s="113"/>
    </row>
    <row r="113" spans="1:10" ht="26.25" customHeight="1">
      <c r="A113" s="139">
        <v>53</v>
      </c>
      <c r="B113" s="105" t="s">
        <v>111</v>
      </c>
      <c r="C113" s="105"/>
      <c r="D113" s="83" t="s">
        <v>62</v>
      </c>
      <c r="E113" s="38">
        <v>0</v>
      </c>
      <c r="F113" s="11">
        <v>0</v>
      </c>
      <c r="G113" s="84">
        <v>0</v>
      </c>
      <c r="H113" s="12">
        <f t="shared" si="4"/>
        <v>0</v>
      </c>
      <c r="I113" s="178" t="s">
        <v>147</v>
      </c>
      <c r="J113" s="184">
        <v>43049</v>
      </c>
    </row>
    <row r="114" spans="1:10" s="3" customFormat="1" ht="24" customHeight="1" thickBot="1">
      <c r="A114" s="125"/>
      <c r="B114" s="140"/>
      <c r="C114" s="140"/>
      <c r="D114" s="85" t="s">
        <v>58</v>
      </c>
      <c r="E114" s="86">
        <v>10</v>
      </c>
      <c r="F114" s="27">
        <v>5.768</v>
      </c>
      <c r="G114" s="78">
        <v>0.375</v>
      </c>
      <c r="H114" s="61">
        <f t="shared" si="4"/>
        <v>3.857</v>
      </c>
      <c r="I114" s="179"/>
      <c r="J114" s="185"/>
    </row>
    <row r="115" spans="1:10" ht="31.5" customHeight="1">
      <c r="A115" s="139">
        <v>54</v>
      </c>
      <c r="B115" s="106" t="s">
        <v>112</v>
      </c>
      <c r="C115" s="106"/>
      <c r="D115" s="33" t="s">
        <v>62</v>
      </c>
      <c r="E115" s="43">
        <v>0</v>
      </c>
      <c r="F115" s="22">
        <v>0</v>
      </c>
      <c r="G115" s="77">
        <v>0</v>
      </c>
      <c r="H115" s="12">
        <f t="shared" si="4"/>
        <v>0</v>
      </c>
      <c r="I115" s="170" t="s">
        <v>147</v>
      </c>
      <c r="J115" s="182">
        <v>43100</v>
      </c>
    </row>
    <row r="116" spans="1:10" s="3" customFormat="1" ht="19.5" customHeight="1" thickBot="1">
      <c r="A116" s="125"/>
      <c r="B116" s="107"/>
      <c r="C116" s="107"/>
      <c r="D116" s="26" t="s">
        <v>58</v>
      </c>
      <c r="E116" s="46">
        <v>16</v>
      </c>
      <c r="F116" s="32">
        <v>3.891</v>
      </c>
      <c r="G116" s="78">
        <v>2.797</v>
      </c>
      <c r="H116" s="61">
        <f t="shared" si="4"/>
        <v>9.312</v>
      </c>
      <c r="I116" s="171"/>
      <c r="J116" s="183"/>
    </row>
    <row r="117" spans="1:8" ht="12.75">
      <c r="A117" s="37"/>
      <c r="H117" s="1"/>
    </row>
    <row r="118" ht="12.75">
      <c r="H118" s="1"/>
    </row>
    <row r="119" ht="12.75">
      <c r="H119" s="1"/>
    </row>
    <row r="120" spans="1:8" ht="12.75">
      <c r="A120" s="54"/>
      <c r="B120" s="54"/>
      <c r="C120" s="54"/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spans="2:9" ht="12.75">
      <c r="B130" s="36"/>
      <c r="C130" s="36"/>
      <c r="H130" s="1"/>
      <c r="I130"/>
    </row>
    <row r="131" spans="2:9" ht="12.75">
      <c r="B131" s="36"/>
      <c r="C131" s="36"/>
      <c r="H131" s="1"/>
      <c r="I131"/>
    </row>
    <row r="132" spans="2:9" ht="12.75">
      <c r="B132" s="36"/>
      <c r="C132" s="36"/>
      <c r="H132" s="1"/>
      <c r="I132"/>
    </row>
    <row r="133" spans="2:9" ht="12.75">
      <c r="B133" s="36"/>
      <c r="C133" s="36"/>
      <c r="H133" s="1"/>
      <c r="I133"/>
    </row>
    <row r="134" spans="2:9" ht="12.75">
      <c r="B134" s="36"/>
      <c r="C134" s="36"/>
      <c r="H134" s="1"/>
      <c r="I134"/>
    </row>
    <row r="135" spans="2:9" ht="12.75">
      <c r="B135" s="36"/>
      <c r="C135" s="36"/>
      <c r="H135" s="1"/>
      <c r="I135"/>
    </row>
    <row r="136" spans="2:9" ht="12.75">
      <c r="B136" s="36"/>
      <c r="C136" s="36"/>
      <c r="H136" s="1"/>
      <c r="I136"/>
    </row>
    <row r="137" spans="2:9" ht="12.75">
      <c r="B137" s="36"/>
      <c r="C137" s="36"/>
      <c r="H137" s="1"/>
      <c r="I137"/>
    </row>
    <row r="138" spans="2:9" ht="12.75">
      <c r="B138" s="36"/>
      <c r="C138" s="36"/>
      <c r="H138" s="1"/>
      <c r="I138"/>
    </row>
    <row r="139" spans="2:9" ht="12.75">
      <c r="B139" s="36"/>
      <c r="C139" s="36"/>
      <c r="H139" s="1"/>
      <c r="I139"/>
    </row>
    <row r="140" spans="2:9" ht="12.75">
      <c r="B140" s="36"/>
      <c r="C140" s="36"/>
      <c r="H140" s="1"/>
      <c r="I140"/>
    </row>
    <row r="141" spans="2:9" ht="12.75">
      <c r="B141" s="36"/>
      <c r="C141" s="36"/>
      <c r="H141" s="1"/>
      <c r="I141"/>
    </row>
    <row r="142" spans="2:9" ht="12.75">
      <c r="B142" s="36"/>
      <c r="C142" s="36"/>
      <c r="H142" s="1"/>
      <c r="I142"/>
    </row>
    <row r="143" spans="2:9" ht="12.75">
      <c r="B143" s="36"/>
      <c r="C143" s="36"/>
      <c r="H143" s="1"/>
      <c r="I143"/>
    </row>
    <row r="144" spans="2:9" ht="12.75">
      <c r="B144" s="36"/>
      <c r="C144" s="36"/>
      <c r="H144" s="1"/>
      <c r="I144"/>
    </row>
  </sheetData>
  <sheetProtection/>
  <mergeCells count="228">
    <mergeCell ref="J109:J110"/>
    <mergeCell ref="J111:J112"/>
    <mergeCell ref="J113:J114"/>
    <mergeCell ref="J115:J116"/>
    <mergeCell ref="J97:J98"/>
    <mergeCell ref="J99:J100"/>
    <mergeCell ref="J101:J102"/>
    <mergeCell ref="J103:J104"/>
    <mergeCell ref="J105:J106"/>
    <mergeCell ref="J107:J108"/>
    <mergeCell ref="J83:J84"/>
    <mergeCell ref="J85:J87"/>
    <mergeCell ref="J88:J89"/>
    <mergeCell ref="J90:J91"/>
    <mergeCell ref="J92:J93"/>
    <mergeCell ref="J94:J96"/>
    <mergeCell ref="J71:J72"/>
    <mergeCell ref="J73:J74"/>
    <mergeCell ref="J75:J76"/>
    <mergeCell ref="J77:J78"/>
    <mergeCell ref="J79:J80"/>
    <mergeCell ref="J81:J82"/>
    <mergeCell ref="J57:J58"/>
    <mergeCell ref="J59:J60"/>
    <mergeCell ref="J61:J62"/>
    <mergeCell ref="J63:J64"/>
    <mergeCell ref="J65:J66"/>
    <mergeCell ref="J69:J70"/>
    <mergeCell ref="J67:J68"/>
    <mergeCell ref="J45:J46"/>
    <mergeCell ref="J47:J48"/>
    <mergeCell ref="J49:J50"/>
    <mergeCell ref="J51:J52"/>
    <mergeCell ref="J53:J54"/>
    <mergeCell ref="J55:J56"/>
    <mergeCell ref="J31:J32"/>
    <mergeCell ref="J33:J34"/>
    <mergeCell ref="J35:J36"/>
    <mergeCell ref="J37:J38"/>
    <mergeCell ref="J39:J40"/>
    <mergeCell ref="J41:J42"/>
    <mergeCell ref="J17:J18"/>
    <mergeCell ref="J19:J20"/>
    <mergeCell ref="J21:J22"/>
    <mergeCell ref="J23:J24"/>
    <mergeCell ref="J25:J26"/>
    <mergeCell ref="J27:J28"/>
    <mergeCell ref="J5:J6"/>
    <mergeCell ref="J7:J8"/>
    <mergeCell ref="J9:J10"/>
    <mergeCell ref="J11:J12"/>
    <mergeCell ref="J13:J14"/>
    <mergeCell ref="J15:J16"/>
    <mergeCell ref="I107:I108"/>
    <mergeCell ref="I113:I114"/>
    <mergeCell ref="I105:I106"/>
    <mergeCell ref="I79:I80"/>
    <mergeCell ref="I85:I87"/>
    <mergeCell ref="I88:I89"/>
    <mergeCell ref="I90:I91"/>
    <mergeCell ref="E5:E6"/>
    <mergeCell ref="G5:G6"/>
    <mergeCell ref="I51:I52"/>
    <mergeCell ref="I5:I6"/>
    <mergeCell ref="I7:I8"/>
    <mergeCell ref="I57:I58"/>
    <mergeCell ref="I9:I10"/>
    <mergeCell ref="I11:I12"/>
    <mergeCell ref="I13:I14"/>
    <mergeCell ref="I55:I56"/>
    <mergeCell ref="A4:J4"/>
    <mergeCell ref="I115:I116"/>
    <mergeCell ref="I111:I112"/>
    <mergeCell ref="I97:I98"/>
    <mergeCell ref="I99:I100"/>
    <mergeCell ref="I101:I102"/>
    <mergeCell ref="I103:I104"/>
    <mergeCell ref="I109:I110"/>
    <mergeCell ref="B11:C12"/>
    <mergeCell ref="I71:I72"/>
    <mergeCell ref="I59:I60"/>
    <mergeCell ref="I73:I74"/>
    <mergeCell ref="I75:I76"/>
    <mergeCell ref="I77:I78"/>
    <mergeCell ref="I65:I66"/>
    <mergeCell ref="I69:I70"/>
    <mergeCell ref="A5:A6"/>
    <mergeCell ref="D5:D6"/>
    <mergeCell ref="B15:C16"/>
    <mergeCell ref="B19:C20"/>
    <mergeCell ref="A21:A22"/>
    <mergeCell ref="A23:A24"/>
    <mergeCell ref="A17:A18"/>
    <mergeCell ref="A19:A20"/>
    <mergeCell ref="A15:A16"/>
    <mergeCell ref="B9:C10"/>
    <mergeCell ref="A9:A10"/>
    <mergeCell ref="A11:A12"/>
    <mergeCell ref="B39:C40"/>
    <mergeCell ref="B31:C32"/>
    <mergeCell ref="A25:A26"/>
    <mergeCell ref="A31:A32"/>
    <mergeCell ref="B33:C34"/>
    <mergeCell ref="A47:A48"/>
    <mergeCell ref="B45:C46"/>
    <mergeCell ref="A13:A14"/>
    <mergeCell ref="A29:A30"/>
    <mergeCell ref="B17:C18"/>
    <mergeCell ref="B47:C48"/>
    <mergeCell ref="B27:C28"/>
    <mergeCell ref="A39:A40"/>
    <mergeCell ref="B37:C38"/>
    <mergeCell ref="A35:A36"/>
    <mergeCell ref="A37:A38"/>
    <mergeCell ref="B35:C36"/>
    <mergeCell ref="A27:A28"/>
    <mergeCell ref="B49:C50"/>
    <mergeCell ref="A55:A56"/>
    <mergeCell ref="A57:A58"/>
    <mergeCell ref="B55:C56"/>
    <mergeCell ref="A53:A54"/>
    <mergeCell ref="A33:A34"/>
    <mergeCell ref="A41:A42"/>
    <mergeCell ref="A45:A46"/>
    <mergeCell ref="B115:C116"/>
    <mergeCell ref="A115:A116"/>
    <mergeCell ref="B113:C114"/>
    <mergeCell ref="A109:A110"/>
    <mergeCell ref="A111:A112"/>
    <mergeCell ref="B109:C110"/>
    <mergeCell ref="A113:A114"/>
    <mergeCell ref="A61:A62"/>
    <mergeCell ref="A85:A87"/>
    <mergeCell ref="B111:C112"/>
    <mergeCell ref="B23:C24"/>
    <mergeCell ref="B29:C30"/>
    <mergeCell ref="I29:I30"/>
    <mergeCell ref="I33:I34"/>
    <mergeCell ref="I41:I42"/>
    <mergeCell ref="I45:I46"/>
    <mergeCell ref="B41:C42"/>
    <mergeCell ref="B43:C44"/>
    <mergeCell ref="I94:I96"/>
    <mergeCell ref="I83:I84"/>
    <mergeCell ref="B77:C78"/>
    <mergeCell ref="A81:A82"/>
    <mergeCell ref="I81:I82"/>
    <mergeCell ref="B81:C82"/>
    <mergeCell ref="B83:C84"/>
    <mergeCell ref="B79:C80"/>
    <mergeCell ref="A65:A66"/>
    <mergeCell ref="A51:A52"/>
    <mergeCell ref="B65:C66"/>
    <mergeCell ref="B63:C64"/>
    <mergeCell ref="A94:A96"/>
    <mergeCell ref="A88:A89"/>
    <mergeCell ref="A90:A91"/>
    <mergeCell ref="B67:C68"/>
    <mergeCell ref="B99:C100"/>
    <mergeCell ref="A97:A98"/>
    <mergeCell ref="B75:C76"/>
    <mergeCell ref="B57:C58"/>
    <mergeCell ref="A77:A78"/>
    <mergeCell ref="B97:C98"/>
    <mergeCell ref="A83:A84"/>
    <mergeCell ref="A92:A93"/>
    <mergeCell ref="B90:C91"/>
    <mergeCell ref="A73:A74"/>
    <mergeCell ref="A3:J3"/>
    <mergeCell ref="I25:I26"/>
    <mergeCell ref="F5:F6"/>
    <mergeCell ref="I23:I24"/>
    <mergeCell ref="B13:C14"/>
    <mergeCell ref="B51:C52"/>
    <mergeCell ref="J29:J30"/>
    <mergeCell ref="I47:I48"/>
    <mergeCell ref="A49:A50"/>
    <mergeCell ref="A43:A44"/>
    <mergeCell ref="I49:I50"/>
    <mergeCell ref="I35:I36"/>
    <mergeCell ref="A69:A70"/>
    <mergeCell ref="A79:A80"/>
    <mergeCell ref="B5:C6"/>
    <mergeCell ref="H5:H6"/>
    <mergeCell ref="I15:I16"/>
    <mergeCell ref="B53:C54"/>
    <mergeCell ref="B59:C60"/>
    <mergeCell ref="B71:C72"/>
    <mergeCell ref="B103:C104"/>
    <mergeCell ref="B107:C108"/>
    <mergeCell ref="B7:C8"/>
    <mergeCell ref="A7:A8"/>
    <mergeCell ref="I21:I22"/>
    <mergeCell ref="B92:C93"/>
    <mergeCell ref="B85:C87"/>
    <mergeCell ref="B88:C89"/>
    <mergeCell ref="B21:C22"/>
    <mergeCell ref="B25:C26"/>
    <mergeCell ref="I17:I18"/>
    <mergeCell ref="K53:L54"/>
    <mergeCell ref="I31:I32"/>
    <mergeCell ref="I92:I93"/>
    <mergeCell ref="A107:A108"/>
    <mergeCell ref="B105:C106"/>
    <mergeCell ref="B94:C96"/>
    <mergeCell ref="A99:A100"/>
    <mergeCell ref="A101:A102"/>
    <mergeCell ref="B101:C102"/>
    <mergeCell ref="A71:A72"/>
    <mergeCell ref="A59:A60"/>
    <mergeCell ref="A105:A106"/>
    <mergeCell ref="A103:A104"/>
    <mergeCell ref="M5:M6"/>
    <mergeCell ref="I61:I62"/>
    <mergeCell ref="I19:I20"/>
    <mergeCell ref="I27:I28"/>
    <mergeCell ref="I37:I38"/>
    <mergeCell ref="I39:I40"/>
    <mergeCell ref="B69:C70"/>
    <mergeCell ref="A67:A68"/>
    <mergeCell ref="I43:I44"/>
    <mergeCell ref="J43:J44"/>
    <mergeCell ref="A75:A76"/>
    <mergeCell ref="B73:C74"/>
    <mergeCell ref="B61:C62"/>
    <mergeCell ref="A63:A64"/>
    <mergeCell ref="I63:I64"/>
    <mergeCell ref="I53:I54"/>
  </mergeCells>
  <printOptions/>
  <pageMargins left="0.2362204724409449" right="0.2362204724409449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10.57421875" style="0" customWidth="1"/>
    <col min="2" max="2" width="31.28125" style="0" customWidth="1"/>
    <col min="3" max="3" width="17.00390625" style="0" customWidth="1"/>
    <col min="4" max="4" width="14.00390625" style="0" customWidth="1"/>
    <col min="5" max="5" width="13.8515625" style="0" customWidth="1"/>
    <col min="6" max="6" width="13.28125" style="0" customWidth="1"/>
    <col min="7" max="7" width="15.421875" style="0" customWidth="1"/>
    <col min="8" max="8" width="18.00390625" style="0" customWidth="1"/>
    <col min="9" max="9" width="40.00390625" style="0" customWidth="1"/>
  </cols>
  <sheetData>
    <row r="2" spans="1:9" ht="12.75" customHeight="1">
      <c r="A2" s="219" t="s">
        <v>333</v>
      </c>
      <c r="B2" s="219"/>
      <c r="C2" s="219"/>
      <c r="D2" s="219"/>
      <c r="E2" s="219"/>
      <c r="F2" s="219"/>
      <c r="G2" s="219"/>
      <c r="H2" s="219"/>
      <c r="I2" s="219"/>
    </row>
    <row r="3" spans="1:9" ht="12.75">
      <c r="A3" s="237"/>
      <c r="B3" s="237"/>
      <c r="C3" s="237"/>
      <c r="D3" s="237"/>
      <c r="E3" s="237"/>
      <c r="F3" s="237"/>
      <c r="G3" s="237"/>
      <c r="H3" s="237"/>
      <c r="I3" s="237"/>
    </row>
    <row r="4" spans="1:9" ht="12.75">
      <c r="A4" s="220" t="s">
        <v>154</v>
      </c>
      <c r="B4" s="221" t="s">
        <v>71</v>
      </c>
      <c r="C4" s="221" t="s">
        <v>64</v>
      </c>
      <c r="D4" s="221" t="s">
        <v>123</v>
      </c>
      <c r="E4" s="222" t="s">
        <v>155</v>
      </c>
      <c r="F4" s="222" t="s">
        <v>132</v>
      </c>
      <c r="G4" s="221" t="s">
        <v>124</v>
      </c>
      <c r="H4" s="221" t="s">
        <v>156</v>
      </c>
      <c r="I4" s="221" t="s">
        <v>139</v>
      </c>
    </row>
    <row r="5" spans="1:9" ht="66.75" customHeight="1">
      <c r="A5" s="223"/>
      <c r="B5" s="224"/>
      <c r="C5" s="224"/>
      <c r="D5" s="224"/>
      <c r="E5" s="225"/>
      <c r="F5" s="225"/>
      <c r="G5" s="226"/>
      <c r="H5" s="226"/>
      <c r="I5" s="226"/>
    </row>
    <row r="6" spans="1:9" ht="15.75">
      <c r="A6" s="212" t="s">
        <v>0</v>
      </c>
      <c r="B6" s="227" t="s">
        <v>334</v>
      </c>
      <c r="C6" s="228" t="s">
        <v>335</v>
      </c>
      <c r="D6" s="229">
        <v>0</v>
      </c>
      <c r="E6" s="230">
        <v>0</v>
      </c>
      <c r="F6" s="231">
        <v>0</v>
      </c>
      <c r="G6" s="232">
        <f>D6-E6-F6</f>
        <v>0</v>
      </c>
      <c r="H6" s="212" t="s">
        <v>336</v>
      </c>
      <c r="I6" s="233">
        <v>43089.791666666664</v>
      </c>
    </row>
    <row r="7" spans="1:9" ht="42.75" customHeight="1">
      <c r="A7" s="212"/>
      <c r="B7" s="234"/>
      <c r="C7" s="228" t="s">
        <v>337</v>
      </c>
      <c r="D7" s="229">
        <v>6.3</v>
      </c>
      <c r="E7" s="230">
        <v>2.5443</v>
      </c>
      <c r="F7" s="231">
        <v>8.32</v>
      </c>
      <c r="G7" s="232">
        <v>0</v>
      </c>
      <c r="H7" s="212"/>
      <c r="I7" s="233"/>
    </row>
    <row r="8" spans="1:9" ht="15.75">
      <c r="A8" s="235" t="s">
        <v>1</v>
      </c>
      <c r="B8" s="236" t="s">
        <v>338</v>
      </c>
      <c r="C8" s="228" t="s">
        <v>335</v>
      </c>
      <c r="D8" s="229">
        <v>0</v>
      </c>
      <c r="E8" s="230">
        <v>0</v>
      </c>
      <c r="F8" s="231">
        <v>0</v>
      </c>
      <c r="G8" s="232">
        <f aca="true" t="shared" si="0" ref="G8:G34">D8-E8-F8</f>
        <v>0</v>
      </c>
      <c r="H8" s="212" t="s">
        <v>339</v>
      </c>
      <c r="I8" s="233">
        <v>43089.708333333336</v>
      </c>
    </row>
    <row r="9" spans="1:9" ht="32.25" customHeight="1">
      <c r="A9" s="235"/>
      <c r="B9" s="234"/>
      <c r="C9" s="228" t="s">
        <v>340</v>
      </c>
      <c r="D9" s="229">
        <v>10</v>
      </c>
      <c r="E9" s="230">
        <v>4.9953</v>
      </c>
      <c r="F9" s="231">
        <v>21.9</v>
      </c>
      <c r="G9" s="232">
        <v>0</v>
      </c>
      <c r="H9" s="212"/>
      <c r="I9" s="233"/>
    </row>
    <row r="10" spans="1:9" ht="15.75">
      <c r="A10" s="235" t="s">
        <v>2</v>
      </c>
      <c r="B10" s="236" t="s">
        <v>341</v>
      </c>
      <c r="C10" s="228" t="s">
        <v>335</v>
      </c>
      <c r="D10" s="229">
        <v>0</v>
      </c>
      <c r="E10" s="230">
        <v>0</v>
      </c>
      <c r="F10" s="231">
        <v>0</v>
      </c>
      <c r="G10" s="232">
        <f t="shared" si="0"/>
        <v>0</v>
      </c>
      <c r="H10" s="212" t="s">
        <v>336</v>
      </c>
      <c r="I10" s="233">
        <v>43089.791666666664</v>
      </c>
    </row>
    <row r="11" spans="1:9" ht="34.5" customHeight="1">
      <c r="A11" s="235"/>
      <c r="B11" s="234"/>
      <c r="C11" s="228" t="s">
        <v>337</v>
      </c>
      <c r="D11" s="229">
        <v>10</v>
      </c>
      <c r="E11" s="230">
        <v>2.872</v>
      </c>
      <c r="F11" s="231">
        <v>11.94</v>
      </c>
      <c r="G11" s="232">
        <v>0</v>
      </c>
      <c r="H11" s="212"/>
      <c r="I11" s="233"/>
    </row>
    <row r="12" spans="1:9" ht="15.75">
      <c r="A12" s="235" t="s">
        <v>3</v>
      </c>
      <c r="B12" s="236" t="s">
        <v>342</v>
      </c>
      <c r="C12" s="228" t="s">
        <v>335</v>
      </c>
      <c r="D12" s="229">
        <v>0</v>
      </c>
      <c r="E12" s="230">
        <v>0</v>
      </c>
      <c r="F12" s="231">
        <v>0</v>
      </c>
      <c r="G12" s="232">
        <f t="shared" si="0"/>
        <v>0</v>
      </c>
      <c r="H12" s="212" t="s">
        <v>336</v>
      </c>
      <c r="I12" s="233">
        <v>43089.625</v>
      </c>
    </row>
    <row r="13" spans="1:9" ht="34.5" customHeight="1">
      <c r="A13" s="235"/>
      <c r="B13" s="234"/>
      <c r="C13" s="228" t="s">
        <v>337</v>
      </c>
      <c r="D13" s="229">
        <v>6.3</v>
      </c>
      <c r="E13" s="230">
        <v>0.325</v>
      </c>
      <c r="F13" s="231">
        <v>1.666</v>
      </c>
      <c r="G13" s="232">
        <f>D13-E13-F13</f>
        <v>4.308999999999999</v>
      </c>
      <c r="H13" s="212"/>
      <c r="I13" s="233"/>
    </row>
    <row r="14" spans="1:9" ht="15.75">
      <c r="A14" s="235" t="s">
        <v>4</v>
      </c>
      <c r="B14" s="236" t="s">
        <v>343</v>
      </c>
      <c r="C14" s="228" t="s">
        <v>335</v>
      </c>
      <c r="D14" s="229">
        <v>0</v>
      </c>
      <c r="E14" s="230">
        <v>0</v>
      </c>
      <c r="F14" s="231">
        <v>0</v>
      </c>
      <c r="G14" s="232">
        <f t="shared" si="0"/>
        <v>0</v>
      </c>
      <c r="H14" s="212" t="s">
        <v>344</v>
      </c>
      <c r="I14" s="233">
        <v>43089.583333333336</v>
      </c>
    </row>
    <row r="15" spans="1:9" ht="42" customHeight="1">
      <c r="A15" s="235"/>
      <c r="B15" s="234"/>
      <c r="C15" s="228" t="s">
        <v>340</v>
      </c>
      <c r="D15" s="229">
        <v>6.3</v>
      </c>
      <c r="E15" s="230">
        <v>0.1</v>
      </c>
      <c r="F15" s="231">
        <v>0.5</v>
      </c>
      <c r="G15" s="232">
        <f t="shared" si="0"/>
        <v>5.7</v>
      </c>
      <c r="H15" s="212"/>
      <c r="I15" s="233"/>
    </row>
    <row r="16" spans="1:9" ht="15.75">
      <c r="A16" s="235" t="s">
        <v>5</v>
      </c>
      <c r="B16" s="236" t="s">
        <v>345</v>
      </c>
      <c r="C16" s="228" t="s">
        <v>335</v>
      </c>
      <c r="D16" s="229">
        <v>0</v>
      </c>
      <c r="E16" s="230">
        <v>0</v>
      </c>
      <c r="F16" s="231">
        <v>0</v>
      </c>
      <c r="G16" s="232">
        <f t="shared" si="0"/>
        <v>0</v>
      </c>
      <c r="H16" s="212" t="s">
        <v>346</v>
      </c>
      <c r="I16" s="233">
        <v>43089.791666666664</v>
      </c>
    </row>
    <row r="17" spans="1:9" ht="36.75" customHeight="1">
      <c r="A17" s="235"/>
      <c r="B17" s="234"/>
      <c r="C17" s="228" t="s">
        <v>340</v>
      </c>
      <c r="D17" s="229">
        <v>4</v>
      </c>
      <c r="E17" s="230">
        <v>0.294</v>
      </c>
      <c r="F17" s="231">
        <v>1.624</v>
      </c>
      <c r="G17" s="232">
        <f t="shared" si="0"/>
        <v>2.082</v>
      </c>
      <c r="H17" s="212"/>
      <c r="I17" s="233"/>
    </row>
    <row r="18" spans="1:9" ht="15.75">
      <c r="A18" s="235" t="s">
        <v>6</v>
      </c>
      <c r="B18" s="236" t="s">
        <v>347</v>
      </c>
      <c r="C18" s="228" t="s">
        <v>335</v>
      </c>
      <c r="D18" s="229">
        <v>0</v>
      </c>
      <c r="E18" s="230">
        <v>0</v>
      </c>
      <c r="F18" s="231">
        <v>0</v>
      </c>
      <c r="G18" s="232">
        <f t="shared" si="0"/>
        <v>0</v>
      </c>
      <c r="H18" s="212" t="s">
        <v>346</v>
      </c>
      <c r="I18" s="233">
        <v>43089.791666666664</v>
      </c>
    </row>
    <row r="19" spans="1:9" ht="35.25" customHeight="1">
      <c r="A19" s="235"/>
      <c r="B19" s="234"/>
      <c r="C19" s="228" t="s">
        <v>340</v>
      </c>
      <c r="D19" s="229">
        <v>4</v>
      </c>
      <c r="E19" s="230">
        <v>0</v>
      </c>
      <c r="F19" s="231">
        <v>0.66</v>
      </c>
      <c r="G19" s="232">
        <f t="shared" si="0"/>
        <v>3.34</v>
      </c>
      <c r="H19" s="212"/>
      <c r="I19" s="233"/>
    </row>
    <row r="20" spans="1:9" ht="15.75">
      <c r="A20" s="235" t="s">
        <v>7</v>
      </c>
      <c r="B20" s="236" t="s">
        <v>348</v>
      </c>
      <c r="C20" s="228" t="s">
        <v>335</v>
      </c>
      <c r="D20" s="229">
        <v>0</v>
      </c>
      <c r="E20" s="230">
        <v>0</v>
      </c>
      <c r="F20" s="231">
        <v>0</v>
      </c>
      <c r="G20" s="232">
        <f t="shared" si="0"/>
        <v>0</v>
      </c>
      <c r="H20" s="212" t="s">
        <v>349</v>
      </c>
      <c r="I20" s="233">
        <v>43089.375</v>
      </c>
    </row>
    <row r="21" spans="1:9" ht="87" customHeight="1">
      <c r="A21" s="235"/>
      <c r="B21" s="234"/>
      <c r="C21" s="228" t="s">
        <v>340</v>
      </c>
      <c r="D21" s="229">
        <v>6.3</v>
      </c>
      <c r="E21" s="230">
        <v>1.022</v>
      </c>
      <c r="F21" s="231">
        <v>0.89</v>
      </c>
      <c r="G21" s="232">
        <f t="shared" si="0"/>
        <v>4.388</v>
      </c>
      <c r="H21" s="212"/>
      <c r="I21" s="233"/>
    </row>
    <row r="22" spans="1:9" ht="15.75">
      <c r="A22" s="235" t="s">
        <v>8</v>
      </c>
      <c r="B22" s="236" t="s">
        <v>350</v>
      </c>
      <c r="C22" s="228" t="s">
        <v>335</v>
      </c>
      <c r="D22" s="229">
        <v>0</v>
      </c>
      <c r="E22" s="230">
        <v>0</v>
      </c>
      <c r="F22" s="231">
        <v>0</v>
      </c>
      <c r="G22" s="232">
        <f t="shared" si="0"/>
        <v>0</v>
      </c>
      <c r="H22" s="212" t="s">
        <v>351</v>
      </c>
      <c r="I22" s="233">
        <v>43089.416666666664</v>
      </c>
    </row>
    <row r="23" spans="1:9" ht="58.5" customHeight="1">
      <c r="A23" s="235"/>
      <c r="B23" s="234"/>
      <c r="C23" s="228" t="s">
        <v>337</v>
      </c>
      <c r="D23" s="229">
        <v>6.3</v>
      </c>
      <c r="E23" s="230">
        <v>1.672</v>
      </c>
      <c r="F23" s="231">
        <v>4.215</v>
      </c>
      <c r="G23" s="232">
        <f t="shared" si="0"/>
        <v>0.41300000000000026</v>
      </c>
      <c r="H23" s="212"/>
      <c r="I23" s="233"/>
    </row>
    <row r="24" spans="1:9" ht="15.75">
      <c r="A24" s="235" t="s">
        <v>9</v>
      </c>
      <c r="B24" s="236" t="s">
        <v>352</v>
      </c>
      <c r="C24" s="228" t="s">
        <v>335</v>
      </c>
      <c r="D24" s="229">
        <v>0</v>
      </c>
      <c r="E24" s="230">
        <v>0</v>
      </c>
      <c r="F24" s="231">
        <v>0</v>
      </c>
      <c r="G24" s="232">
        <f t="shared" si="0"/>
        <v>0</v>
      </c>
      <c r="H24" s="212" t="s">
        <v>353</v>
      </c>
      <c r="I24" s="233">
        <v>43089.833333333336</v>
      </c>
    </row>
    <row r="25" spans="1:9" ht="50.25" customHeight="1">
      <c r="A25" s="235"/>
      <c r="B25" s="234"/>
      <c r="C25" s="228" t="s">
        <v>340</v>
      </c>
      <c r="D25" s="229">
        <v>4</v>
      </c>
      <c r="E25" s="230">
        <v>0.325</v>
      </c>
      <c r="F25" s="231">
        <v>1.88</v>
      </c>
      <c r="G25" s="232">
        <f t="shared" si="0"/>
        <v>1.795</v>
      </c>
      <c r="H25" s="212"/>
      <c r="I25" s="233"/>
    </row>
    <row r="26" spans="1:9" ht="15.75">
      <c r="A26" s="235" t="s">
        <v>10</v>
      </c>
      <c r="B26" s="236" t="s">
        <v>354</v>
      </c>
      <c r="C26" s="228" t="s">
        <v>335</v>
      </c>
      <c r="D26" s="229">
        <v>0</v>
      </c>
      <c r="E26" s="230">
        <v>0</v>
      </c>
      <c r="F26" s="231">
        <v>0</v>
      </c>
      <c r="G26" s="232">
        <f t="shared" si="0"/>
        <v>0</v>
      </c>
      <c r="H26" s="212" t="s">
        <v>355</v>
      </c>
      <c r="I26" s="233">
        <v>43089.583333333336</v>
      </c>
    </row>
    <row r="27" spans="1:9" ht="81.75" customHeight="1">
      <c r="A27" s="235"/>
      <c r="B27" s="234"/>
      <c r="C27" s="228" t="s">
        <v>340</v>
      </c>
      <c r="D27" s="229">
        <v>4</v>
      </c>
      <c r="E27" s="230">
        <v>0.418</v>
      </c>
      <c r="F27" s="231">
        <v>1.69</v>
      </c>
      <c r="G27" s="232">
        <f t="shared" si="0"/>
        <v>1.892</v>
      </c>
      <c r="H27" s="212"/>
      <c r="I27" s="233"/>
    </row>
    <row r="28" spans="1:9" ht="15.75">
      <c r="A28" s="235" t="s">
        <v>11</v>
      </c>
      <c r="B28" s="236" t="s">
        <v>356</v>
      </c>
      <c r="C28" s="228" t="s">
        <v>335</v>
      </c>
      <c r="D28" s="229">
        <v>0</v>
      </c>
      <c r="E28" s="230">
        <v>0</v>
      </c>
      <c r="F28" s="231">
        <v>0</v>
      </c>
      <c r="G28" s="232">
        <f t="shared" si="0"/>
        <v>0</v>
      </c>
      <c r="H28" s="212" t="s">
        <v>353</v>
      </c>
      <c r="I28" s="233">
        <v>43089.708333333336</v>
      </c>
    </row>
    <row r="29" spans="1:9" ht="47.25" customHeight="1">
      <c r="A29" s="235"/>
      <c r="B29" s="234"/>
      <c r="C29" s="228" t="s">
        <v>340</v>
      </c>
      <c r="D29" s="229">
        <v>4</v>
      </c>
      <c r="E29" s="230">
        <v>1.619</v>
      </c>
      <c r="F29" s="231">
        <v>8.67</v>
      </c>
      <c r="G29" s="232">
        <v>0</v>
      </c>
      <c r="H29" s="212"/>
      <c r="I29" s="233"/>
    </row>
    <row r="30" spans="1:9" ht="15.75">
      <c r="A30" s="235" t="s">
        <v>12</v>
      </c>
      <c r="B30" s="236" t="s">
        <v>357</v>
      </c>
      <c r="C30" s="228" t="s">
        <v>335</v>
      </c>
      <c r="D30" s="229">
        <v>0</v>
      </c>
      <c r="E30" s="230">
        <v>0</v>
      </c>
      <c r="F30" s="231">
        <v>0</v>
      </c>
      <c r="G30" s="232">
        <f t="shared" si="0"/>
        <v>0</v>
      </c>
      <c r="H30" s="212" t="s">
        <v>358</v>
      </c>
      <c r="I30" s="233">
        <v>43089.708333333336</v>
      </c>
    </row>
    <row r="31" spans="1:9" ht="47.25" customHeight="1">
      <c r="A31" s="235"/>
      <c r="B31" s="234"/>
      <c r="C31" s="228" t="s">
        <v>340</v>
      </c>
      <c r="D31" s="229">
        <v>4</v>
      </c>
      <c r="E31" s="230">
        <v>0.817</v>
      </c>
      <c r="F31" s="231">
        <v>0.36</v>
      </c>
      <c r="G31" s="232">
        <f t="shared" si="0"/>
        <v>2.823</v>
      </c>
      <c r="H31" s="212"/>
      <c r="I31" s="233"/>
    </row>
    <row r="32" spans="1:9" ht="15.75">
      <c r="A32" s="235" t="s">
        <v>359</v>
      </c>
      <c r="B32" s="236" t="s">
        <v>360</v>
      </c>
      <c r="C32" s="228" t="s">
        <v>335</v>
      </c>
      <c r="D32" s="229">
        <v>0</v>
      </c>
      <c r="E32" s="230">
        <v>0</v>
      </c>
      <c r="F32" s="231">
        <v>0</v>
      </c>
      <c r="G32" s="232">
        <f t="shared" si="0"/>
        <v>0</v>
      </c>
      <c r="H32" s="212" t="s">
        <v>358</v>
      </c>
      <c r="I32" s="233">
        <v>43089.416666666664</v>
      </c>
    </row>
    <row r="33" spans="1:9" ht="45.75" customHeight="1">
      <c r="A33" s="235"/>
      <c r="B33" s="234"/>
      <c r="C33" s="228" t="s">
        <v>337</v>
      </c>
      <c r="D33" s="229">
        <v>6.3</v>
      </c>
      <c r="E33" s="230">
        <v>1.072</v>
      </c>
      <c r="F33" s="231">
        <v>4</v>
      </c>
      <c r="G33" s="232">
        <f t="shared" si="0"/>
        <v>1.2279999999999998</v>
      </c>
      <c r="H33" s="212"/>
      <c r="I33" s="233"/>
    </row>
    <row r="34" spans="1:9" ht="15.75">
      <c r="A34" s="235" t="s">
        <v>14</v>
      </c>
      <c r="B34" s="236" t="s">
        <v>361</v>
      </c>
      <c r="C34" s="228" t="s">
        <v>335</v>
      </c>
      <c r="D34" s="229">
        <v>0</v>
      </c>
      <c r="E34" s="230">
        <v>0</v>
      </c>
      <c r="F34" s="231">
        <v>0</v>
      </c>
      <c r="G34" s="232">
        <f t="shared" si="0"/>
        <v>0</v>
      </c>
      <c r="H34" s="212" t="s">
        <v>362</v>
      </c>
      <c r="I34" s="233">
        <v>43089.166666666664</v>
      </c>
    </row>
    <row r="35" spans="1:9" ht="36" customHeight="1">
      <c r="A35" s="235"/>
      <c r="B35" s="234"/>
      <c r="C35" s="228" t="s">
        <v>340</v>
      </c>
      <c r="D35" s="229">
        <v>6.3</v>
      </c>
      <c r="E35" s="230">
        <v>8.47</v>
      </c>
      <c r="F35" s="231">
        <v>8.95</v>
      </c>
      <c r="G35" s="232">
        <v>0</v>
      </c>
      <c r="H35" s="212"/>
      <c r="I35" s="233"/>
    </row>
  </sheetData>
  <sheetProtection/>
  <mergeCells count="70">
    <mergeCell ref="A34:A35"/>
    <mergeCell ref="B34:B35"/>
    <mergeCell ref="H34:H35"/>
    <mergeCell ref="I34:I35"/>
    <mergeCell ref="A2:I3"/>
    <mergeCell ref="A30:A31"/>
    <mergeCell ref="B30:B31"/>
    <mergeCell ref="H30:H31"/>
    <mergeCell ref="I30:I31"/>
    <mergeCell ref="A32:A33"/>
    <mergeCell ref="B32:B33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22:A23"/>
    <mergeCell ref="B22:B23"/>
    <mergeCell ref="H22:H23"/>
    <mergeCell ref="I22:I23"/>
    <mergeCell ref="A24:A25"/>
    <mergeCell ref="B24:B25"/>
    <mergeCell ref="H24:H25"/>
    <mergeCell ref="I24:I25"/>
    <mergeCell ref="A18:A19"/>
    <mergeCell ref="B18:B19"/>
    <mergeCell ref="H18:H19"/>
    <mergeCell ref="I18:I19"/>
    <mergeCell ref="A20:A21"/>
    <mergeCell ref="B20:B21"/>
    <mergeCell ref="H20:H21"/>
    <mergeCell ref="I20:I21"/>
    <mergeCell ref="A14:A15"/>
    <mergeCell ref="B14:B15"/>
    <mergeCell ref="H14:H15"/>
    <mergeCell ref="I14:I15"/>
    <mergeCell ref="A16:A17"/>
    <mergeCell ref="B16:B17"/>
    <mergeCell ref="H16:H17"/>
    <mergeCell ref="I16:I17"/>
    <mergeCell ref="A10:A11"/>
    <mergeCell ref="B10:B11"/>
    <mergeCell ref="H10:H11"/>
    <mergeCell ref="I10:I11"/>
    <mergeCell ref="A12:A13"/>
    <mergeCell ref="B12:B13"/>
    <mergeCell ref="H12:H13"/>
    <mergeCell ref="I12:I13"/>
    <mergeCell ref="A6:A7"/>
    <mergeCell ref="B6:B7"/>
    <mergeCell ref="H6:H7"/>
    <mergeCell ref="I6:I7"/>
    <mergeCell ref="A8:A9"/>
    <mergeCell ref="B8:B9"/>
    <mergeCell ref="H8:H9"/>
    <mergeCell ref="I8:I9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0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9.00390625" style="0" customWidth="1"/>
    <col min="2" max="2" width="21.140625" style="0" customWidth="1"/>
    <col min="3" max="3" width="18.7109375" style="0" customWidth="1"/>
    <col min="4" max="4" width="21.28125" style="0" customWidth="1"/>
    <col min="5" max="5" width="28.7109375" style="0" customWidth="1"/>
  </cols>
  <sheetData>
    <row r="1" spans="1:5" ht="28.5" customHeight="1">
      <c r="A1" s="207" t="s">
        <v>166</v>
      </c>
      <c r="B1" s="207"/>
      <c r="C1" s="207"/>
      <c r="D1" s="207"/>
      <c r="E1" s="207"/>
    </row>
    <row r="2" spans="1:5" ht="12.75">
      <c r="A2" s="208"/>
      <c r="B2" s="209"/>
      <c r="C2" s="210"/>
      <c r="D2" s="210"/>
      <c r="E2" s="210"/>
    </row>
    <row r="3" spans="1:5" ht="12.75">
      <c r="A3" s="211" t="s">
        <v>167</v>
      </c>
      <c r="B3" s="211" t="s">
        <v>168</v>
      </c>
      <c r="C3" s="212" t="s">
        <v>169</v>
      </c>
      <c r="D3" s="212" t="s">
        <v>170</v>
      </c>
      <c r="E3" s="212" t="s">
        <v>171</v>
      </c>
    </row>
    <row r="4" spans="1:5" ht="114" customHeight="1">
      <c r="A4" s="211"/>
      <c r="B4" s="211"/>
      <c r="C4" s="212"/>
      <c r="D4" s="212"/>
      <c r="E4" s="212"/>
    </row>
    <row r="5" spans="1:5" ht="12.75">
      <c r="A5" s="210" t="s">
        <v>172</v>
      </c>
      <c r="B5" s="213" t="s">
        <v>173</v>
      </c>
      <c r="C5" s="214">
        <v>-148.3</v>
      </c>
      <c r="D5" s="214">
        <v>-164.5</v>
      </c>
      <c r="E5" s="214">
        <v>-168.3</v>
      </c>
    </row>
    <row r="6" spans="1:5" ht="12.75">
      <c r="A6" s="210" t="s">
        <v>174</v>
      </c>
      <c r="B6" s="213" t="s">
        <v>173</v>
      </c>
      <c r="C6" s="214">
        <v>-315.2</v>
      </c>
      <c r="D6" s="214">
        <v>-312.8</v>
      </c>
      <c r="E6" s="214">
        <v>-312.8</v>
      </c>
    </row>
    <row r="7" spans="1:5" ht="12.75">
      <c r="A7" s="210" t="s">
        <v>175</v>
      </c>
      <c r="B7" s="213" t="s">
        <v>176</v>
      </c>
      <c r="C7" s="214">
        <v>295.2</v>
      </c>
      <c r="D7" s="215">
        <v>217.5</v>
      </c>
      <c r="E7" s="215">
        <v>212.5</v>
      </c>
    </row>
    <row r="8" spans="1:5" ht="12.75">
      <c r="A8" s="210" t="s">
        <v>177</v>
      </c>
      <c r="B8" s="213" t="s">
        <v>173</v>
      </c>
      <c r="C8" s="214">
        <v>246.4</v>
      </c>
      <c r="D8" s="214">
        <v>226.4</v>
      </c>
      <c r="E8" s="214">
        <v>134.8</v>
      </c>
    </row>
    <row r="9" spans="1:5" ht="12.75">
      <c r="A9" s="210" t="s">
        <v>178</v>
      </c>
      <c r="B9" s="213" t="s">
        <v>179</v>
      </c>
      <c r="C9" s="214">
        <v>653.7</v>
      </c>
      <c r="D9" s="214">
        <v>635.7</v>
      </c>
      <c r="E9" s="214">
        <v>635.7</v>
      </c>
    </row>
    <row r="10" spans="1:5" ht="12.75">
      <c r="A10" s="210" t="s">
        <v>180</v>
      </c>
      <c r="B10" s="213" t="s">
        <v>176</v>
      </c>
      <c r="C10" s="216">
        <v>204.1</v>
      </c>
      <c r="D10" s="216">
        <v>204.1</v>
      </c>
      <c r="E10" s="216">
        <v>204.1</v>
      </c>
    </row>
    <row r="11" spans="1:5" ht="12.75">
      <c r="A11" s="210" t="s">
        <v>181</v>
      </c>
      <c r="B11" s="213" t="s">
        <v>182</v>
      </c>
      <c r="C11" s="216">
        <v>181.7</v>
      </c>
      <c r="D11" s="216">
        <v>120.2</v>
      </c>
      <c r="E11" s="216">
        <v>120.2</v>
      </c>
    </row>
    <row r="12" spans="1:5" ht="12.75">
      <c r="A12" s="210" t="s">
        <v>183</v>
      </c>
      <c r="B12" s="213" t="s">
        <v>176</v>
      </c>
      <c r="C12" s="216">
        <v>114.7</v>
      </c>
      <c r="D12" s="216">
        <v>114.7</v>
      </c>
      <c r="E12" s="216">
        <v>114.7</v>
      </c>
    </row>
    <row r="13" spans="1:5" ht="12.75">
      <c r="A13" s="210" t="s">
        <v>184</v>
      </c>
      <c r="B13" s="213" t="s">
        <v>173</v>
      </c>
      <c r="C13" s="216">
        <v>236.1</v>
      </c>
      <c r="D13" s="216">
        <v>236.1</v>
      </c>
      <c r="E13" s="216">
        <v>236.1</v>
      </c>
    </row>
    <row r="14" spans="1:5" ht="12.75">
      <c r="A14" s="210" t="s">
        <v>185</v>
      </c>
      <c r="B14" s="213" t="s">
        <v>176</v>
      </c>
      <c r="C14" s="210">
        <v>203.5</v>
      </c>
      <c r="D14" s="210">
        <v>203.5</v>
      </c>
      <c r="E14" s="210">
        <v>203.5</v>
      </c>
    </row>
    <row r="15" spans="1:5" ht="12.75">
      <c r="A15" s="210" t="s">
        <v>186</v>
      </c>
      <c r="B15" s="213" t="s">
        <v>176</v>
      </c>
      <c r="C15" s="210">
        <v>6.8</v>
      </c>
      <c r="D15" s="210">
        <v>-28.2</v>
      </c>
      <c r="E15" s="210">
        <v>-28.2</v>
      </c>
    </row>
    <row r="16" spans="1:5" ht="12.75">
      <c r="A16" s="210" t="s">
        <v>187</v>
      </c>
      <c r="B16" s="213" t="s">
        <v>176</v>
      </c>
      <c r="C16" s="210">
        <v>192.1</v>
      </c>
      <c r="D16" s="210">
        <v>192.1</v>
      </c>
      <c r="E16" s="210">
        <v>192.1</v>
      </c>
    </row>
    <row r="17" spans="1:5" ht="12.75">
      <c r="A17" s="210" t="s">
        <v>188</v>
      </c>
      <c r="B17" s="213" t="s">
        <v>176</v>
      </c>
      <c r="C17" s="210">
        <v>-109.5</v>
      </c>
      <c r="D17" s="210">
        <v>-152</v>
      </c>
      <c r="E17" s="210">
        <v>-152</v>
      </c>
    </row>
    <row r="18" spans="1:5" ht="12.75">
      <c r="A18" s="210" t="s">
        <v>189</v>
      </c>
      <c r="B18" s="213" t="s">
        <v>173</v>
      </c>
      <c r="C18" s="210">
        <v>-82.9</v>
      </c>
      <c r="D18" s="210">
        <v>-82.9</v>
      </c>
      <c r="E18" s="210">
        <v>-82.9</v>
      </c>
    </row>
    <row r="19" spans="1:5" ht="12.75">
      <c r="A19" s="210" t="s">
        <v>190</v>
      </c>
      <c r="B19" s="213" t="s">
        <v>173</v>
      </c>
      <c r="C19" s="210">
        <v>-291.2</v>
      </c>
      <c r="D19" s="210">
        <v>-297.6</v>
      </c>
      <c r="E19" s="210">
        <v>-297.6</v>
      </c>
    </row>
    <row r="20" spans="1:5" ht="12.75">
      <c r="A20" s="210" t="s">
        <v>191</v>
      </c>
      <c r="B20" s="213" t="s">
        <v>176</v>
      </c>
      <c r="C20" s="210">
        <v>122.1</v>
      </c>
      <c r="D20" s="210">
        <v>122.1</v>
      </c>
      <c r="E20" s="210">
        <v>122.1</v>
      </c>
    </row>
    <row r="21" spans="1:5" ht="12.75">
      <c r="A21" s="210" t="s">
        <v>192</v>
      </c>
      <c r="B21" s="213" t="s">
        <v>176</v>
      </c>
      <c r="C21" s="210">
        <v>-246</v>
      </c>
      <c r="D21" s="210">
        <v>-246</v>
      </c>
      <c r="E21" s="210">
        <v>-246</v>
      </c>
    </row>
    <row r="22" spans="1:5" ht="12.75">
      <c r="A22" s="210" t="s">
        <v>193</v>
      </c>
      <c r="B22" s="213" t="s">
        <v>176</v>
      </c>
      <c r="C22" s="210">
        <v>121.1</v>
      </c>
      <c r="D22" s="210">
        <v>133.1</v>
      </c>
      <c r="E22" s="210">
        <v>133.1</v>
      </c>
    </row>
    <row r="23" spans="1:5" ht="12.75">
      <c r="A23" s="210" t="s">
        <v>194</v>
      </c>
      <c r="B23" s="213" t="s">
        <v>176</v>
      </c>
      <c r="C23" s="210">
        <v>-40.8</v>
      </c>
      <c r="D23" s="210">
        <v>-48.3</v>
      </c>
      <c r="E23" s="210">
        <v>-57.3</v>
      </c>
    </row>
    <row r="24" spans="1:5" ht="12.75">
      <c r="A24" s="210" t="s">
        <v>195</v>
      </c>
      <c r="B24" s="213" t="s">
        <v>176</v>
      </c>
      <c r="C24" s="210">
        <v>221.7</v>
      </c>
      <c r="D24" s="210">
        <v>221.7</v>
      </c>
      <c r="E24" s="210">
        <v>221.7</v>
      </c>
    </row>
    <row r="25" spans="1:5" ht="12.75">
      <c r="A25" s="210" t="s">
        <v>196</v>
      </c>
      <c r="B25" s="213" t="s">
        <v>176</v>
      </c>
      <c r="C25" s="210">
        <v>22.3</v>
      </c>
      <c r="D25" s="210">
        <v>22.3</v>
      </c>
      <c r="E25" s="210">
        <v>22.3</v>
      </c>
    </row>
    <row r="26" spans="1:5" ht="12.75">
      <c r="A26" s="210" t="s">
        <v>197</v>
      </c>
      <c r="B26" s="213" t="s">
        <v>176</v>
      </c>
      <c r="C26" s="210">
        <v>453.3</v>
      </c>
      <c r="D26" s="210">
        <v>453.3</v>
      </c>
      <c r="E26" s="210">
        <v>453.3</v>
      </c>
    </row>
    <row r="27" spans="1:5" ht="12.75">
      <c r="A27" s="210" t="s">
        <v>198</v>
      </c>
      <c r="B27" s="213" t="s">
        <v>173</v>
      </c>
      <c r="C27" s="210">
        <v>92.9</v>
      </c>
      <c r="D27" s="210">
        <v>85.9</v>
      </c>
      <c r="E27" s="210">
        <v>85.9</v>
      </c>
    </row>
    <row r="28" spans="1:5" ht="12.75">
      <c r="A28" s="210" t="s">
        <v>199</v>
      </c>
      <c r="B28" s="213" t="s">
        <v>176</v>
      </c>
      <c r="C28" s="210">
        <v>-169.2</v>
      </c>
      <c r="D28" s="210">
        <v>-159.5</v>
      </c>
      <c r="E28" s="210">
        <v>-159.5</v>
      </c>
    </row>
    <row r="29" spans="1:5" ht="12.75">
      <c r="A29" s="210" t="s">
        <v>200</v>
      </c>
      <c r="B29" s="213" t="s">
        <v>176</v>
      </c>
      <c r="C29" s="210">
        <v>194.6</v>
      </c>
      <c r="D29" s="210">
        <v>124.6</v>
      </c>
      <c r="E29" s="210">
        <v>124.6</v>
      </c>
    </row>
    <row r="30" spans="1:5" ht="12.75">
      <c r="A30" s="210" t="s">
        <v>201</v>
      </c>
      <c r="B30" s="213" t="s">
        <v>173</v>
      </c>
      <c r="C30" s="210">
        <v>643.5</v>
      </c>
      <c r="D30" s="210">
        <v>643.5</v>
      </c>
      <c r="E30" s="210">
        <v>643.5</v>
      </c>
    </row>
    <row r="31" spans="1:5" ht="12.75">
      <c r="A31" s="210" t="s">
        <v>202</v>
      </c>
      <c r="B31" s="213" t="s">
        <v>176</v>
      </c>
      <c r="C31" s="210">
        <v>516</v>
      </c>
      <c r="D31" s="210">
        <v>516</v>
      </c>
      <c r="E31" s="210">
        <v>516</v>
      </c>
    </row>
    <row r="32" spans="1:5" ht="12.75">
      <c r="A32" s="210" t="s">
        <v>203</v>
      </c>
      <c r="B32" s="213" t="s">
        <v>204</v>
      </c>
      <c r="C32" s="210">
        <v>-31.8</v>
      </c>
      <c r="D32" s="210">
        <v>-46.8</v>
      </c>
      <c r="E32" s="210">
        <v>-89.55</v>
      </c>
    </row>
    <row r="33" spans="1:5" ht="12.75">
      <c r="A33" s="210" t="s">
        <v>205</v>
      </c>
      <c r="B33" s="213" t="s">
        <v>206</v>
      </c>
      <c r="C33" s="210">
        <v>589</v>
      </c>
      <c r="D33" s="210">
        <v>589</v>
      </c>
      <c r="E33" s="210">
        <v>589</v>
      </c>
    </row>
    <row r="34" spans="1:5" ht="12.75">
      <c r="A34" s="210" t="s">
        <v>207</v>
      </c>
      <c r="B34" s="213" t="s">
        <v>179</v>
      </c>
      <c r="C34" s="210">
        <v>40.24</v>
      </c>
      <c r="D34" s="210">
        <v>20.24</v>
      </c>
      <c r="E34" s="210">
        <v>20.24</v>
      </c>
    </row>
    <row r="35" spans="1:5" ht="12.75">
      <c r="A35" s="210" t="s">
        <v>208</v>
      </c>
      <c r="B35" s="213">
        <v>160</v>
      </c>
      <c r="C35" s="210">
        <v>99</v>
      </c>
      <c r="D35" s="210">
        <v>99</v>
      </c>
      <c r="E35" s="210">
        <v>99</v>
      </c>
    </row>
    <row r="36" spans="1:5" ht="12.75">
      <c r="A36" s="210" t="s">
        <v>209</v>
      </c>
      <c r="B36" s="213">
        <v>250</v>
      </c>
      <c r="C36" s="210">
        <v>51.7</v>
      </c>
      <c r="D36" s="210">
        <v>-1.3</v>
      </c>
      <c r="E36" s="210">
        <v>-1.3</v>
      </c>
    </row>
    <row r="37" spans="1:5" ht="12.75">
      <c r="A37" s="210" t="s">
        <v>210</v>
      </c>
      <c r="B37" s="213" t="s">
        <v>173</v>
      </c>
      <c r="C37" s="210">
        <v>5.2</v>
      </c>
      <c r="D37" s="210">
        <v>-69.8</v>
      </c>
      <c r="E37" s="210">
        <v>-69.8</v>
      </c>
    </row>
    <row r="38" spans="1:5" ht="12.75">
      <c r="A38" s="210" t="s">
        <v>211</v>
      </c>
      <c r="B38" s="213" t="s">
        <v>173</v>
      </c>
      <c r="C38" s="210">
        <v>-41.7</v>
      </c>
      <c r="D38" s="210">
        <v>-76.7</v>
      </c>
      <c r="E38" s="210">
        <v>-76.7</v>
      </c>
    </row>
    <row r="39" spans="1:5" ht="12.75">
      <c r="A39" s="210" t="s">
        <v>212</v>
      </c>
      <c r="B39" s="213" t="s">
        <v>173</v>
      </c>
      <c r="C39" s="210">
        <v>-227.7</v>
      </c>
      <c r="D39" s="210">
        <v>-237.7</v>
      </c>
      <c r="E39" s="210">
        <v>-237.7</v>
      </c>
    </row>
    <row r="40" spans="1:5" ht="12.75">
      <c r="A40" s="210" t="s">
        <v>213</v>
      </c>
      <c r="B40" s="213" t="s">
        <v>176</v>
      </c>
      <c r="C40" s="210">
        <v>239.8</v>
      </c>
      <c r="D40" s="210">
        <v>239.8</v>
      </c>
      <c r="E40" s="210">
        <v>239.8</v>
      </c>
    </row>
    <row r="41" spans="1:5" ht="12.75">
      <c r="A41" s="210" t="s">
        <v>214</v>
      </c>
      <c r="B41" s="213" t="s">
        <v>173</v>
      </c>
      <c r="C41" s="210">
        <v>-17.5</v>
      </c>
      <c r="D41" s="210">
        <v>-42.5</v>
      </c>
      <c r="E41" s="210">
        <v>-57.5</v>
      </c>
    </row>
    <row r="42" spans="1:5" ht="12.75">
      <c r="A42" s="210" t="s">
        <v>215</v>
      </c>
      <c r="B42" s="213" t="s">
        <v>176</v>
      </c>
      <c r="C42" s="210">
        <v>787.2</v>
      </c>
      <c r="D42" s="210">
        <v>787.2</v>
      </c>
      <c r="E42" s="210">
        <v>787.2</v>
      </c>
    </row>
    <row r="43" spans="1:5" ht="12.75">
      <c r="A43" s="210" t="s">
        <v>216</v>
      </c>
      <c r="B43" s="213" t="s">
        <v>173</v>
      </c>
      <c r="C43" s="210">
        <v>560</v>
      </c>
      <c r="D43" s="210">
        <v>560</v>
      </c>
      <c r="E43" s="210">
        <v>560</v>
      </c>
    </row>
    <row r="44" spans="1:5" ht="12.75">
      <c r="A44" s="210" t="s">
        <v>217</v>
      </c>
      <c r="B44" s="213" t="s">
        <v>173</v>
      </c>
      <c r="C44" s="210">
        <v>-58.3</v>
      </c>
      <c r="D44" s="210">
        <v>-73.3</v>
      </c>
      <c r="E44" s="210">
        <v>-73.3</v>
      </c>
    </row>
    <row r="45" spans="1:5" ht="12.75">
      <c r="A45" s="210" t="s">
        <v>218</v>
      </c>
      <c r="B45" s="213" t="s">
        <v>173</v>
      </c>
      <c r="C45" s="210">
        <v>1132</v>
      </c>
      <c r="D45" s="210">
        <v>1132</v>
      </c>
      <c r="E45" s="210">
        <v>1130.8</v>
      </c>
    </row>
    <row r="46" spans="1:5" ht="12.75">
      <c r="A46" s="210" t="s">
        <v>219</v>
      </c>
      <c r="B46" s="213">
        <v>400</v>
      </c>
      <c r="C46" s="210">
        <v>-123.5</v>
      </c>
      <c r="D46" s="210">
        <v>-253.5</v>
      </c>
      <c r="E46" s="210">
        <v>-253.5</v>
      </c>
    </row>
    <row r="47" spans="1:5" ht="12.75">
      <c r="A47" s="210" t="s">
        <v>220</v>
      </c>
      <c r="B47" s="213">
        <v>400</v>
      </c>
      <c r="C47" s="210">
        <v>-40</v>
      </c>
      <c r="D47" s="210">
        <v>-155</v>
      </c>
      <c r="E47" s="210">
        <v>-155</v>
      </c>
    </row>
    <row r="48" spans="1:5" ht="12.75">
      <c r="A48" s="210" t="s">
        <v>221</v>
      </c>
      <c r="B48" s="213">
        <v>63</v>
      </c>
      <c r="C48" s="210">
        <v>234</v>
      </c>
      <c r="D48" s="210">
        <v>234</v>
      </c>
      <c r="E48" s="210">
        <v>234</v>
      </c>
    </row>
    <row r="49" spans="1:5" ht="12.75">
      <c r="A49" s="210" t="s">
        <v>222</v>
      </c>
      <c r="B49" s="213">
        <v>160</v>
      </c>
      <c r="C49" s="210">
        <v>-101</v>
      </c>
      <c r="D49" s="210">
        <v>-101</v>
      </c>
      <c r="E49" s="210">
        <v>-101</v>
      </c>
    </row>
    <row r="50" spans="1:5" ht="12.75">
      <c r="A50" s="210" t="s">
        <v>223</v>
      </c>
      <c r="B50" s="213">
        <v>630</v>
      </c>
      <c r="C50" s="210">
        <v>-786.9</v>
      </c>
      <c r="D50" s="210">
        <v>-822.9</v>
      </c>
      <c r="E50" s="210">
        <v>-822.9</v>
      </c>
    </row>
    <row r="51" spans="1:5" ht="12.75">
      <c r="A51" s="210" t="s">
        <v>224</v>
      </c>
      <c r="B51" s="213">
        <v>250</v>
      </c>
      <c r="C51" s="210">
        <v>127</v>
      </c>
      <c r="D51" s="210">
        <v>-23</v>
      </c>
      <c r="E51" s="210">
        <v>-83</v>
      </c>
    </row>
    <row r="52" spans="1:5" ht="12.75">
      <c r="A52" s="210" t="s">
        <v>225</v>
      </c>
      <c r="B52" s="213">
        <v>400</v>
      </c>
      <c r="C52" s="217">
        <v>160</v>
      </c>
      <c r="D52" s="217">
        <v>160</v>
      </c>
      <c r="E52" s="217">
        <v>160</v>
      </c>
    </row>
    <row r="53" spans="1:5" ht="12.75">
      <c r="A53" s="210" t="s">
        <v>226</v>
      </c>
      <c r="B53" s="213">
        <v>250</v>
      </c>
      <c r="C53" s="217">
        <v>62</v>
      </c>
      <c r="D53" s="217">
        <v>62</v>
      </c>
      <c r="E53" s="217">
        <v>62</v>
      </c>
    </row>
    <row r="54" spans="1:5" ht="12.75">
      <c r="A54" s="210" t="s">
        <v>227</v>
      </c>
      <c r="B54" s="213">
        <v>250</v>
      </c>
      <c r="C54" s="217">
        <v>-118.5</v>
      </c>
      <c r="D54" s="217">
        <v>-118.5</v>
      </c>
      <c r="E54" s="217">
        <v>-118.5</v>
      </c>
    </row>
    <row r="55" spans="1:5" ht="12.75">
      <c r="A55" s="210" t="s">
        <v>228</v>
      </c>
      <c r="B55" s="213">
        <v>250</v>
      </c>
      <c r="C55" s="217">
        <v>152</v>
      </c>
      <c r="D55" s="217">
        <v>152</v>
      </c>
      <c r="E55" s="217">
        <v>152</v>
      </c>
    </row>
    <row r="56" spans="1:5" ht="12.75">
      <c r="A56" s="210" t="s">
        <v>229</v>
      </c>
      <c r="B56" s="213">
        <v>250</v>
      </c>
      <c r="C56" s="217">
        <v>142</v>
      </c>
      <c r="D56" s="217">
        <v>142</v>
      </c>
      <c r="E56" s="217">
        <v>142</v>
      </c>
    </row>
    <row r="57" spans="1:5" ht="12.75">
      <c r="A57" s="210" t="s">
        <v>230</v>
      </c>
      <c r="B57" s="213" t="s">
        <v>173</v>
      </c>
      <c r="C57" s="217">
        <v>550</v>
      </c>
      <c r="D57" s="217">
        <v>550</v>
      </c>
      <c r="E57" s="217">
        <v>550</v>
      </c>
    </row>
    <row r="58" spans="1:5" ht="12.75">
      <c r="A58" s="210" t="s">
        <v>231</v>
      </c>
      <c r="B58" s="213">
        <v>400</v>
      </c>
      <c r="C58" s="217">
        <v>60</v>
      </c>
      <c r="D58" s="217">
        <v>60</v>
      </c>
      <c r="E58" s="217">
        <v>60</v>
      </c>
    </row>
    <row r="59" spans="1:5" ht="12.75">
      <c r="A59" s="210" t="s">
        <v>232</v>
      </c>
      <c r="B59" s="213" t="s">
        <v>173</v>
      </c>
      <c r="C59" s="217">
        <v>670</v>
      </c>
      <c r="D59" s="217">
        <v>670</v>
      </c>
      <c r="E59" s="217">
        <v>670</v>
      </c>
    </row>
    <row r="60" spans="1:5" ht="12.75">
      <c r="A60" s="210" t="s">
        <v>233</v>
      </c>
      <c r="B60" s="213" t="s">
        <v>173</v>
      </c>
      <c r="C60" s="217">
        <v>620</v>
      </c>
      <c r="D60" s="217">
        <v>620</v>
      </c>
      <c r="E60" s="217">
        <v>620</v>
      </c>
    </row>
    <row r="61" spans="1:5" ht="12.75">
      <c r="A61" s="210" t="s">
        <v>234</v>
      </c>
      <c r="B61" s="213" t="s">
        <v>235</v>
      </c>
      <c r="C61" s="217">
        <v>0</v>
      </c>
      <c r="D61" s="217">
        <v>0</v>
      </c>
      <c r="E61" s="217">
        <v>0</v>
      </c>
    </row>
    <row r="62" spans="1:5" ht="12.75">
      <c r="A62" s="210" t="s">
        <v>236</v>
      </c>
      <c r="B62" s="213">
        <v>250</v>
      </c>
      <c r="C62" s="210">
        <v>39</v>
      </c>
      <c r="D62" s="210">
        <v>39</v>
      </c>
      <c r="E62" s="210">
        <v>39</v>
      </c>
    </row>
    <row r="63" spans="1:5" ht="12.75">
      <c r="A63" s="210" t="s">
        <v>237</v>
      </c>
      <c r="B63" s="213" t="s">
        <v>173</v>
      </c>
      <c r="C63" s="210">
        <v>382.32</v>
      </c>
      <c r="D63" s="210">
        <v>382.32</v>
      </c>
      <c r="E63" s="210">
        <v>382.32</v>
      </c>
    </row>
    <row r="64" spans="1:5" ht="12.75">
      <c r="A64" s="210" t="s">
        <v>238</v>
      </c>
      <c r="B64" s="213" t="s">
        <v>173</v>
      </c>
      <c r="C64" s="210">
        <v>640</v>
      </c>
      <c r="D64" s="210">
        <v>675</v>
      </c>
      <c r="E64" s="210">
        <v>675</v>
      </c>
    </row>
    <row r="65" spans="1:5" ht="12.75">
      <c r="A65" s="210" t="s">
        <v>239</v>
      </c>
      <c r="B65" s="213" t="s">
        <v>182</v>
      </c>
      <c r="C65" s="210">
        <v>-5</v>
      </c>
      <c r="D65" s="210">
        <v>-5</v>
      </c>
      <c r="E65" s="210">
        <v>-5</v>
      </c>
    </row>
    <row r="66" spans="1:5" ht="12.75">
      <c r="A66" s="210" t="s">
        <v>240</v>
      </c>
      <c r="B66" s="213" t="s">
        <v>182</v>
      </c>
      <c r="C66" s="210">
        <v>274</v>
      </c>
      <c r="D66" s="210">
        <v>274</v>
      </c>
      <c r="E66" s="210">
        <v>274</v>
      </c>
    </row>
    <row r="67" spans="1:5" ht="12.75">
      <c r="A67" s="210" t="s">
        <v>241</v>
      </c>
      <c r="B67" s="213" t="s">
        <v>182</v>
      </c>
      <c r="C67" s="210">
        <v>-198</v>
      </c>
      <c r="D67" s="210">
        <v>-198</v>
      </c>
      <c r="E67" s="210">
        <v>-198</v>
      </c>
    </row>
    <row r="68" spans="1:5" ht="12.75">
      <c r="A68" s="210" t="s">
        <v>242</v>
      </c>
      <c r="B68" s="213" t="s">
        <v>182</v>
      </c>
      <c r="C68" s="210">
        <v>368</v>
      </c>
      <c r="D68" s="210">
        <f>383-15</f>
        <v>368</v>
      </c>
      <c r="E68" s="210">
        <f>383-15</f>
        <v>368</v>
      </c>
    </row>
    <row r="69" spans="1:5" ht="12.75">
      <c r="A69" s="210" t="s">
        <v>243</v>
      </c>
      <c r="B69" s="213">
        <v>400</v>
      </c>
      <c r="C69" s="210">
        <v>-45.5</v>
      </c>
      <c r="D69" s="210">
        <v>-49.5</v>
      </c>
      <c r="E69" s="210">
        <v>-61.5</v>
      </c>
    </row>
    <row r="70" spans="1:5" ht="12.75">
      <c r="A70" s="210" t="s">
        <v>244</v>
      </c>
      <c r="B70" s="213">
        <v>400</v>
      </c>
      <c r="C70" s="210">
        <v>-2</v>
      </c>
      <c r="D70" s="210">
        <v>-2</v>
      </c>
      <c r="E70" s="210">
        <v>-2</v>
      </c>
    </row>
    <row r="71" spans="1:5" ht="12.75">
      <c r="A71" s="210" t="s">
        <v>245</v>
      </c>
      <c r="B71" s="213">
        <v>250</v>
      </c>
      <c r="C71" s="210">
        <v>0</v>
      </c>
      <c r="D71" s="210">
        <v>0</v>
      </c>
      <c r="E71" s="210">
        <v>0</v>
      </c>
    </row>
    <row r="72" spans="1:5" ht="12.75">
      <c r="A72" s="210" t="s">
        <v>246</v>
      </c>
      <c r="B72" s="213">
        <v>160</v>
      </c>
      <c r="C72" s="210">
        <v>33</v>
      </c>
      <c r="D72" s="210">
        <v>27</v>
      </c>
      <c r="E72" s="210">
        <v>27</v>
      </c>
    </row>
    <row r="73" spans="1:5" ht="12.75">
      <c r="A73" s="210" t="s">
        <v>247</v>
      </c>
      <c r="B73" s="213">
        <v>250</v>
      </c>
      <c r="C73" s="210">
        <v>-144.5</v>
      </c>
      <c r="D73" s="210">
        <v>-94.5</v>
      </c>
      <c r="E73" s="210">
        <v>-87.5</v>
      </c>
    </row>
    <row r="74" spans="1:5" ht="12.75">
      <c r="A74" s="210" t="s">
        <v>248</v>
      </c>
      <c r="B74" s="213">
        <v>250</v>
      </c>
      <c r="C74" s="210">
        <v>-39.8</v>
      </c>
      <c r="D74" s="210">
        <v>-47.8</v>
      </c>
      <c r="E74" s="210">
        <v>-47.8</v>
      </c>
    </row>
    <row r="75" spans="1:5" ht="12.75">
      <c r="A75" s="210" t="s">
        <v>249</v>
      </c>
      <c r="B75" s="213" t="s">
        <v>173</v>
      </c>
      <c r="C75" s="210">
        <v>254.5</v>
      </c>
      <c r="D75" s="210">
        <v>254.5</v>
      </c>
      <c r="E75" s="210">
        <v>254.5</v>
      </c>
    </row>
    <row r="76" spans="1:5" ht="12.75">
      <c r="A76" s="210" t="s">
        <v>250</v>
      </c>
      <c r="B76" s="213">
        <v>250</v>
      </c>
      <c r="C76" s="210">
        <v>92</v>
      </c>
      <c r="D76" s="210">
        <v>80</v>
      </c>
      <c r="E76" s="210">
        <v>80</v>
      </c>
    </row>
    <row r="77" spans="1:5" ht="12.75">
      <c r="A77" s="210" t="s">
        <v>251</v>
      </c>
      <c r="B77" s="213" t="s">
        <v>182</v>
      </c>
      <c r="C77" s="210">
        <v>-176</v>
      </c>
      <c r="D77" s="210">
        <v>-176</v>
      </c>
      <c r="E77" s="210">
        <v>-176</v>
      </c>
    </row>
    <row r="78" spans="1:5" ht="12.75">
      <c r="A78" s="210" t="s">
        <v>252</v>
      </c>
      <c r="B78" s="213">
        <v>630</v>
      </c>
      <c r="C78" s="210">
        <v>-168</v>
      </c>
      <c r="D78" s="210">
        <v>-168</v>
      </c>
      <c r="E78" s="210">
        <v>-168</v>
      </c>
    </row>
    <row r="79" spans="1:5" ht="12.75">
      <c r="A79" s="210" t="s">
        <v>253</v>
      </c>
      <c r="B79" s="213" t="s">
        <v>173</v>
      </c>
      <c r="C79" s="210">
        <v>380</v>
      </c>
      <c r="D79" s="210">
        <v>380</v>
      </c>
      <c r="E79" s="210">
        <v>380</v>
      </c>
    </row>
    <row r="80" spans="1:5" ht="12.75">
      <c r="A80" s="210" t="s">
        <v>254</v>
      </c>
      <c r="B80" s="213" t="s">
        <v>176</v>
      </c>
      <c r="C80" s="210">
        <v>1028</v>
      </c>
      <c r="D80" s="210">
        <v>1028</v>
      </c>
      <c r="E80" s="210">
        <v>1028</v>
      </c>
    </row>
    <row r="81" spans="1:5" ht="12.75">
      <c r="A81" s="210" t="s">
        <v>255</v>
      </c>
      <c r="B81" s="213" t="s">
        <v>176</v>
      </c>
      <c r="C81" s="210">
        <v>838</v>
      </c>
      <c r="D81" s="210">
        <v>838</v>
      </c>
      <c r="E81" s="210">
        <v>838</v>
      </c>
    </row>
    <row r="82" spans="1:5" ht="12.75">
      <c r="A82" s="210" t="s">
        <v>256</v>
      </c>
      <c r="B82" s="213">
        <v>400</v>
      </c>
      <c r="C82" s="210">
        <v>-309.7</v>
      </c>
      <c r="D82" s="210">
        <v>-433.4</v>
      </c>
      <c r="E82" s="210">
        <v>-436.4</v>
      </c>
    </row>
    <row r="83" spans="1:5" ht="12.75">
      <c r="A83" s="210" t="s">
        <v>257</v>
      </c>
      <c r="B83" s="213">
        <v>400</v>
      </c>
      <c r="C83" s="210">
        <v>-318</v>
      </c>
      <c r="D83" s="210">
        <v>-338</v>
      </c>
      <c r="E83" s="210">
        <v>-330</v>
      </c>
    </row>
    <row r="84" spans="1:5" ht="12.75">
      <c r="A84" s="210" t="s">
        <v>258</v>
      </c>
      <c r="B84" s="213" t="s">
        <v>182</v>
      </c>
      <c r="C84" s="210">
        <v>-176.5</v>
      </c>
      <c r="D84" s="210">
        <v>-176.5</v>
      </c>
      <c r="E84" s="210">
        <v>-176.5</v>
      </c>
    </row>
    <row r="85" spans="1:5" ht="12.75">
      <c r="A85" s="210" t="s">
        <v>259</v>
      </c>
      <c r="B85" s="213">
        <v>400</v>
      </c>
      <c r="C85" s="210">
        <v>250</v>
      </c>
      <c r="D85" s="210">
        <v>250</v>
      </c>
      <c r="E85" s="210">
        <v>250</v>
      </c>
    </row>
    <row r="86" spans="1:5" ht="12.75">
      <c r="A86" s="210" t="s">
        <v>260</v>
      </c>
      <c r="B86" s="213">
        <v>400</v>
      </c>
      <c r="C86" s="210">
        <v>-127</v>
      </c>
      <c r="D86" s="210">
        <v>-195</v>
      </c>
      <c r="E86" s="210">
        <v>-148</v>
      </c>
    </row>
    <row r="87" spans="1:5" ht="12.75">
      <c r="A87" s="210" t="s">
        <v>261</v>
      </c>
      <c r="B87" s="213">
        <v>250</v>
      </c>
      <c r="C87" s="210">
        <v>142</v>
      </c>
      <c r="D87" s="210">
        <v>140</v>
      </c>
      <c r="E87" s="210">
        <v>140</v>
      </c>
    </row>
    <row r="88" spans="1:5" ht="12.75">
      <c r="A88" s="210" t="s">
        <v>262</v>
      </c>
      <c r="B88" s="213">
        <v>250</v>
      </c>
      <c r="C88" s="210">
        <v>-274</v>
      </c>
      <c r="D88" s="210">
        <v>-361</v>
      </c>
      <c r="E88" s="210">
        <v>-306</v>
      </c>
    </row>
    <row r="89" spans="1:5" ht="12.75">
      <c r="A89" s="210" t="s">
        <v>263</v>
      </c>
      <c r="B89" s="213" t="s">
        <v>182</v>
      </c>
      <c r="C89" s="210">
        <v>-140</v>
      </c>
      <c r="D89" s="210">
        <f>-165-30</f>
        <v>-195</v>
      </c>
      <c r="E89" s="210">
        <v>-195</v>
      </c>
    </row>
    <row r="90" spans="1:5" ht="12.75">
      <c r="A90" s="210" t="s">
        <v>264</v>
      </c>
      <c r="B90" s="213">
        <v>400</v>
      </c>
      <c r="C90" s="210">
        <v>-164.6</v>
      </c>
      <c r="D90" s="210">
        <v>-199.2</v>
      </c>
      <c r="E90" s="210">
        <v>-199.2</v>
      </c>
    </row>
    <row r="91" spans="1:5" ht="12.75">
      <c r="A91" s="210" t="s">
        <v>265</v>
      </c>
      <c r="B91" s="213" t="s">
        <v>173</v>
      </c>
      <c r="C91" s="210">
        <v>754</v>
      </c>
      <c r="D91" s="210">
        <v>754</v>
      </c>
      <c r="E91" s="210">
        <v>754</v>
      </c>
    </row>
    <row r="92" spans="1:5" ht="12.75">
      <c r="A92" s="210" t="s">
        <v>266</v>
      </c>
      <c r="B92" s="213">
        <v>250</v>
      </c>
      <c r="C92" s="210">
        <v>-65.5</v>
      </c>
      <c r="D92" s="210">
        <v>-93.5</v>
      </c>
      <c r="E92" s="210">
        <v>-93.5</v>
      </c>
    </row>
    <row r="93" spans="1:5" ht="12.75">
      <c r="A93" s="210" t="s">
        <v>267</v>
      </c>
      <c r="B93" s="213">
        <v>250</v>
      </c>
      <c r="C93" s="210">
        <v>53</v>
      </c>
      <c r="D93" s="210">
        <v>48</v>
      </c>
      <c r="E93" s="210">
        <v>48</v>
      </c>
    </row>
    <row r="94" spans="1:5" ht="12.75">
      <c r="A94" s="210" t="s">
        <v>268</v>
      </c>
      <c r="B94" s="213">
        <v>100</v>
      </c>
      <c r="C94" s="210">
        <v>37</v>
      </c>
      <c r="D94" s="210">
        <v>37</v>
      </c>
      <c r="E94" s="210">
        <v>37</v>
      </c>
    </row>
    <row r="95" spans="1:5" ht="12.75">
      <c r="A95" s="210" t="s">
        <v>269</v>
      </c>
      <c r="B95" s="213">
        <v>100</v>
      </c>
      <c r="C95" s="210">
        <v>10</v>
      </c>
      <c r="D95" s="210">
        <v>10</v>
      </c>
      <c r="E95" s="210">
        <v>10</v>
      </c>
    </row>
    <row r="96" spans="1:5" ht="12.75">
      <c r="A96" s="210" t="s">
        <v>270</v>
      </c>
      <c r="B96" s="213">
        <v>250</v>
      </c>
      <c r="C96" s="210">
        <v>21.5</v>
      </c>
      <c r="D96" s="210">
        <v>-3.5</v>
      </c>
      <c r="E96" s="210">
        <v>-3.5</v>
      </c>
    </row>
    <row r="97" spans="1:5" ht="12.75">
      <c r="A97" s="210" t="s">
        <v>271</v>
      </c>
      <c r="B97" s="213" t="s">
        <v>173</v>
      </c>
      <c r="C97" s="210">
        <v>141.3</v>
      </c>
      <c r="D97" s="210">
        <v>141.3</v>
      </c>
      <c r="E97" s="210">
        <v>141.3</v>
      </c>
    </row>
    <row r="98" spans="1:5" ht="12.75">
      <c r="A98" s="210" t="s">
        <v>272</v>
      </c>
      <c r="B98" s="213" t="s">
        <v>173</v>
      </c>
      <c r="C98" s="210">
        <v>683.1</v>
      </c>
      <c r="D98" s="210">
        <v>683.1</v>
      </c>
      <c r="E98" s="210">
        <v>683.1</v>
      </c>
    </row>
    <row r="99" spans="1:5" ht="12.75">
      <c r="A99" s="210" t="s">
        <v>273</v>
      </c>
      <c r="B99" s="213" t="s">
        <v>173</v>
      </c>
      <c r="C99" s="210">
        <v>655</v>
      </c>
      <c r="D99" s="210">
        <v>655</v>
      </c>
      <c r="E99" s="210">
        <v>655</v>
      </c>
    </row>
    <row r="100" spans="1:5" ht="12.75">
      <c r="A100" s="210" t="s">
        <v>274</v>
      </c>
      <c r="B100" s="213" t="s">
        <v>182</v>
      </c>
      <c r="C100" s="210">
        <v>320</v>
      </c>
      <c r="D100" s="210">
        <v>320</v>
      </c>
      <c r="E100" s="210">
        <v>320</v>
      </c>
    </row>
    <row r="101" spans="1:5" ht="12.75">
      <c r="A101" s="210" t="s">
        <v>275</v>
      </c>
      <c r="B101" s="213">
        <v>400</v>
      </c>
      <c r="C101" s="210">
        <v>-40</v>
      </c>
      <c r="D101" s="210">
        <v>-40</v>
      </c>
      <c r="E101" s="210">
        <v>-40</v>
      </c>
    </row>
    <row r="102" spans="1:5" ht="12.75">
      <c r="A102" s="210" t="s">
        <v>276</v>
      </c>
      <c r="B102" s="213">
        <v>250</v>
      </c>
      <c r="C102" s="210">
        <v>-31.52</v>
      </c>
      <c r="D102" s="210">
        <v>-31.52</v>
      </c>
      <c r="E102" s="210">
        <v>-31.52</v>
      </c>
    </row>
    <row r="103" spans="1:5" ht="12.75">
      <c r="A103" s="210" t="s">
        <v>277</v>
      </c>
      <c r="B103" s="213">
        <v>250</v>
      </c>
      <c r="C103" s="210">
        <v>-68</v>
      </c>
      <c r="D103" s="210">
        <v>-68</v>
      </c>
      <c r="E103" s="210">
        <v>-68</v>
      </c>
    </row>
    <row r="104" spans="1:5" ht="12.75">
      <c r="A104" s="210" t="s">
        <v>278</v>
      </c>
      <c r="B104" s="213">
        <v>400</v>
      </c>
      <c r="C104" s="210">
        <v>-361</v>
      </c>
      <c r="D104" s="210">
        <v>-361</v>
      </c>
      <c r="E104" s="210">
        <v>-361</v>
      </c>
    </row>
    <row r="105" spans="1:5" ht="12.75">
      <c r="A105" s="210" t="s">
        <v>279</v>
      </c>
      <c r="B105" s="213">
        <v>250</v>
      </c>
      <c r="C105" s="210">
        <v>59.9</v>
      </c>
      <c r="D105" s="210">
        <v>44.9</v>
      </c>
      <c r="E105" s="210">
        <v>44.9</v>
      </c>
    </row>
    <row r="106" spans="1:5" ht="12.75">
      <c r="A106" s="210" t="s">
        <v>280</v>
      </c>
      <c r="B106" s="213">
        <v>630</v>
      </c>
      <c r="C106" s="210">
        <v>190</v>
      </c>
      <c r="D106" s="210">
        <v>190</v>
      </c>
      <c r="E106" s="210">
        <v>190</v>
      </c>
    </row>
    <row r="107" spans="1:5" ht="12.75">
      <c r="A107" s="210" t="s">
        <v>281</v>
      </c>
      <c r="B107" s="213">
        <v>630</v>
      </c>
      <c r="C107" s="210">
        <v>190</v>
      </c>
      <c r="D107" s="210">
        <v>190</v>
      </c>
      <c r="E107" s="210">
        <v>190</v>
      </c>
    </row>
    <row r="108" spans="1:5" ht="12.75">
      <c r="A108" s="210" t="s">
        <v>282</v>
      </c>
      <c r="B108" s="213">
        <v>160</v>
      </c>
      <c r="C108" s="210">
        <v>5</v>
      </c>
      <c r="D108" s="210">
        <v>4</v>
      </c>
      <c r="E108" s="210">
        <v>4</v>
      </c>
    </row>
    <row r="109" spans="1:5" ht="12.75">
      <c r="A109" s="210" t="s">
        <v>283</v>
      </c>
      <c r="B109" s="213" t="s">
        <v>173</v>
      </c>
      <c r="C109" s="210">
        <v>800</v>
      </c>
      <c r="D109" s="210">
        <v>800</v>
      </c>
      <c r="E109" s="210">
        <v>800</v>
      </c>
    </row>
    <row r="110" spans="1:5" ht="12.75">
      <c r="A110" s="210" t="s">
        <v>284</v>
      </c>
      <c r="B110" s="213">
        <v>160</v>
      </c>
      <c r="C110" s="210">
        <v>79</v>
      </c>
      <c r="D110" s="210">
        <v>42</v>
      </c>
      <c r="E110" s="210">
        <v>42</v>
      </c>
    </row>
    <row r="111" spans="1:5" ht="12.75">
      <c r="A111" s="210" t="s">
        <v>285</v>
      </c>
      <c r="B111" s="213">
        <v>160</v>
      </c>
      <c r="C111" s="210">
        <v>70</v>
      </c>
      <c r="D111" s="210">
        <v>70</v>
      </c>
      <c r="E111" s="210">
        <v>70</v>
      </c>
    </row>
    <row r="112" spans="1:5" ht="12.75">
      <c r="A112" s="210" t="s">
        <v>286</v>
      </c>
      <c r="B112" s="213">
        <v>400</v>
      </c>
      <c r="C112" s="210">
        <v>-78.5</v>
      </c>
      <c r="D112" s="210">
        <v>-78.5</v>
      </c>
      <c r="E112" s="210">
        <v>-78.5</v>
      </c>
    </row>
    <row r="113" spans="1:5" ht="12.75">
      <c r="A113" s="210" t="s">
        <v>287</v>
      </c>
      <c r="B113" s="213" t="s">
        <v>182</v>
      </c>
      <c r="C113" s="210">
        <v>-71</v>
      </c>
      <c r="D113" s="210">
        <v>-96</v>
      </c>
      <c r="E113" s="210">
        <v>-96</v>
      </c>
    </row>
    <row r="114" spans="1:5" ht="12.75">
      <c r="A114" s="210" t="s">
        <v>288</v>
      </c>
      <c r="B114" s="218">
        <v>250</v>
      </c>
      <c r="C114" s="210">
        <v>-124.2</v>
      </c>
      <c r="D114" s="210">
        <v>-124.2</v>
      </c>
      <c r="E114" s="210">
        <v>-124.2</v>
      </c>
    </row>
    <row r="115" spans="1:5" ht="12.75">
      <c r="A115" s="210" t="s">
        <v>289</v>
      </c>
      <c r="B115" s="213">
        <v>630</v>
      </c>
      <c r="C115" s="216">
        <v>-817.55</v>
      </c>
      <c r="D115" s="216">
        <f>-817.55</f>
        <v>-817.55</v>
      </c>
      <c r="E115" s="216">
        <f>D115</f>
        <v>-817.55</v>
      </c>
    </row>
    <row r="116" spans="1:5" ht="12.75">
      <c r="A116" s="210" t="s">
        <v>290</v>
      </c>
      <c r="B116" s="213">
        <v>250</v>
      </c>
      <c r="C116" s="210">
        <v>-302.1</v>
      </c>
      <c r="D116" s="210">
        <v>-302.1</v>
      </c>
      <c r="E116" s="210">
        <v>-302.1</v>
      </c>
    </row>
    <row r="117" spans="1:5" ht="12.75">
      <c r="A117" s="210" t="s">
        <v>291</v>
      </c>
      <c r="B117" s="213">
        <v>160</v>
      </c>
      <c r="C117" s="210">
        <v>-29.4</v>
      </c>
      <c r="D117" s="210">
        <v>-29.4</v>
      </c>
      <c r="E117" s="210">
        <v>-29.4</v>
      </c>
    </row>
    <row r="118" spans="1:5" ht="12.75">
      <c r="A118" s="210" t="s">
        <v>292</v>
      </c>
      <c r="B118" s="213">
        <v>400</v>
      </c>
      <c r="C118" s="210">
        <v>60</v>
      </c>
      <c r="D118" s="210">
        <v>60</v>
      </c>
      <c r="E118" s="210">
        <v>60</v>
      </c>
    </row>
    <row r="119" spans="1:5" ht="12.75">
      <c r="A119" s="210" t="s">
        <v>293</v>
      </c>
      <c r="B119" s="213">
        <v>400</v>
      </c>
      <c r="C119" s="210">
        <v>60</v>
      </c>
      <c r="D119" s="210">
        <v>60</v>
      </c>
      <c r="E119" s="210">
        <v>60</v>
      </c>
    </row>
    <row r="120" spans="1:5" ht="12.75">
      <c r="A120" s="210" t="s">
        <v>294</v>
      </c>
      <c r="B120" s="213">
        <v>400</v>
      </c>
      <c r="C120" s="210">
        <v>-160</v>
      </c>
      <c r="D120" s="210">
        <v>-190</v>
      </c>
      <c r="E120" s="210">
        <v>-190</v>
      </c>
    </row>
    <row r="121" spans="1:5" ht="12.75">
      <c r="A121" s="210" t="s">
        <v>295</v>
      </c>
      <c r="B121" s="213">
        <v>630</v>
      </c>
      <c r="C121" s="210">
        <v>-76</v>
      </c>
      <c r="D121" s="210">
        <f>-76-40</f>
        <v>-116</v>
      </c>
      <c r="E121" s="210">
        <v>-76</v>
      </c>
    </row>
    <row r="122" spans="1:5" ht="12.75">
      <c r="A122" s="210" t="s">
        <v>296</v>
      </c>
      <c r="B122" s="213">
        <v>400</v>
      </c>
      <c r="C122" s="210">
        <v>-55.4</v>
      </c>
      <c r="D122" s="210">
        <v>-55.4</v>
      </c>
      <c r="E122" s="210">
        <v>-55.4</v>
      </c>
    </row>
    <row r="123" spans="1:5" ht="12.75">
      <c r="A123" s="210" t="s">
        <v>297</v>
      </c>
      <c r="B123" s="213">
        <v>250</v>
      </c>
      <c r="C123" s="210">
        <v>-123</v>
      </c>
      <c r="D123" s="210">
        <v>-123</v>
      </c>
      <c r="E123" s="210">
        <v>-123</v>
      </c>
    </row>
    <row r="124" spans="1:5" ht="12.75">
      <c r="A124" s="210" t="s">
        <v>298</v>
      </c>
      <c r="B124" s="213">
        <v>160</v>
      </c>
      <c r="C124" s="210">
        <v>-31</v>
      </c>
      <c r="D124" s="210">
        <v>-46</v>
      </c>
      <c r="E124" s="210">
        <v>-46</v>
      </c>
    </row>
    <row r="125" spans="1:5" ht="12.75">
      <c r="A125" s="210" t="s">
        <v>299</v>
      </c>
      <c r="B125" s="213">
        <v>400</v>
      </c>
      <c r="C125" s="210">
        <v>-60</v>
      </c>
      <c r="D125" s="210">
        <v>-60</v>
      </c>
      <c r="E125" s="210">
        <v>-60</v>
      </c>
    </row>
    <row r="126" spans="1:5" ht="12.75">
      <c r="A126" s="210" t="s">
        <v>300</v>
      </c>
      <c r="B126" s="213">
        <v>400</v>
      </c>
      <c r="C126" s="210">
        <v>47</v>
      </c>
      <c r="D126" s="210">
        <v>72</v>
      </c>
      <c r="E126" s="210">
        <v>-278</v>
      </c>
    </row>
    <row r="127" spans="1:5" ht="12.75">
      <c r="A127" s="210" t="s">
        <v>270</v>
      </c>
      <c r="B127" s="213">
        <v>160</v>
      </c>
      <c r="C127" s="210">
        <v>31</v>
      </c>
      <c r="D127" s="210">
        <v>31</v>
      </c>
      <c r="E127" s="210">
        <v>31</v>
      </c>
    </row>
    <row r="128" spans="1:5" ht="12.75">
      <c r="A128" s="210" t="s">
        <v>301</v>
      </c>
      <c r="B128" s="213">
        <v>400</v>
      </c>
      <c r="C128" s="210">
        <v>-283.4</v>
      </c>
      <c r="D128" s="210">
        <v>-283.4</v>
      </c>
      <c r="E128" s="210">
        <v>-283.4</v>
      </c>
    </row>
    <row r="129" spans="1:5" ht="12.75">
      <c r="A129" s="210" t="s">
        <v>302</v>
      </c>
      <c r="B129" s="213">
        <v>250</v>
      </c>
      <c r="C129" s="210">
        <v>-153</v>
      </c>
      <c r="D129" s="210">
        <v>-153</v>
      </c>
      <c r="E129" s="210">
        <v>-153</v>
      </c>
    </row>
    <row r="130" spans="1:5" ht="12.75">
      <c r="A130" s="210" t="s">
        <v>303</v>
      </c>
      <c r="B130" s="213">
        <v>400</v>
      </c>
      <c r="C130" s="210">
        <v>-167</v>
      </c>
      <c r="D130" s="210">
        <v>-167</v>
      </c>
      <c r="E130" s="210">
        <v>-167</v>
      </c>
    </row>
    <row r="131" spans="1:5" ht="12.75">
      <c r="A131" s="210" t="s">
        <v>304</v>
      </c>
      <c r="B131" s="213">
        <v>250</v>
      </c>
      <c r="C131" s="210">
        <v>102</v>
      </c>
      <c r="D131" s="210">
        <v>102</v>
      </c>
      <c r="E131" s="210">
        <v>57</v>
      </c>
    </row>
    <row r="132" spans="1:5" ht="12.75">
      <c r="A132" s="210" t="s">
        <v>305</v>
      </c>
      <c r="B132" s="213">
        <v>400</v>
      </c>
      <c r="C132" s="210">
        <v>78</v>
      </c>
      <c r="D132" s="210">
        <v>78</v>
      </c>
      <c r="E132" s="210">
        <v>78</v>
      </c>
    </row>
    <row r="133" spans="1:5" ht="12.75">
      <c r="A133" s="210" t="s">
        <v>306</v>
      </c>
      <c r="B133" s="213">
        <v>400</v>
      </c>
      <c r="C133" s="210">
        <v>135</v>
      </c>
      <c r="D133" s="210">
        <v>135</v>
      </c>
      <c r="E133" s="210">
        <v>135</v>
      </c>
    </row>
    <row r="134" spans="1:5" ht="12.75">
      <c r="A134" s="210" t="s">
        <v>307</v>
      </c>
      <c r="B134" s="213">
        <v>400</v>
      </c>
      <c r="C134" s="210">
        <v>135</v>
      </c>
      <c r="D134" s="210">
        <v>135</v>
      </c>
      <c r="E134" s="210">
        <v>135</v>
      </c>
    </row>
    <row r="135" spans="1:5" ht="12.75">
      <c r="A135" s="210" t="s">
        <v>308</v>
      </c>
      <c r="B135" s="213">
        <v>400</v>
      </c>
      <c r="C135" s="210">
        <v>-40</v>
      </c>
      <c r="D135" s="210">
        <v>-40</v>
      </c>
      <c r="E135" s="210">
        <v>-40</v>
      </c>
    </row>
    <row r="136" spans="1:5" ht="12.75">
      <c r="A136" s="210" t="s">
        <v>309</v>
      </c>
      <c r="B136" s="213">
        <v>630</v>
      </c>
      <c r="C136" s="210">
        <v>20</v>
      </c>
      <c r="D136" s="210">
        <v>20</v>
      </c>
      <c r="E136" s="210">
        <v>20</v>
      </c>
    </row>
    <row r="137" spans="1:5" ht="12.75">
      <c r="A137" s="210" t="s">
        <v>310</v>
      </c>
      <c r="B137" s="213">
        <v>160</v>
      </c>
      <c r="C137" s="210">
        <v>44</v>
      </c>
      <c r="D137" s="210">
        <v>44</v>
      </c>
      <c r="E137" s="210">
        <v>44</v>
      </c>
    </row>
    <row r="138" spans="1:5" ht="12.75">
      <c r="A138" s="210" t="s">
        <v>311</v>
      </c>
      <c r="B138" s="213">
        <v>630</v>
      </c>
      <c r="C138" s="210">
        <v>-176</v>
      </c>
      <c r="D138" s="210">
        <v>-176</v>
      </c>
      <c r="E138" s="210">
        <v>-176</v>
      </c>
    </row>
    <row r="139" spans="1:5" ht="12.75">
      <c r="A139" s="210" t="s">
        <v>312</v>
      </c>
      <c r="B139" s="213">
        <v>250</v>
      </c>
      <c r="C139" s="210">
        <v>-101.5</v>
      </c>
      <c r="D139" s="210">
        <v>101.5</v>
      </c>
      <c r="E139" s="210">
        <v>101.5</v>
      </c>
    </row>
    <row r="140" spans="1:5" ht="12.75">
      <c r="A140" s="210" t="s">
        <v>313</v>
      </c>
      <c r="B140" s="218">
        <v>630</v>
      </c>
      <c r="C140" s="210">
        <v>90</v>
      </c>
      <c r="D140" s="210">
        <v>90</v>
      </c>
      <c r="E140" s="210">
        <v>90</v>
      </c>
    </row>
    <row r="141" spans="1:5" ht="12.75">
      <c r="A141" s="210" t="s">
        <v>314</v>
      </c>
      <c r="B141" s="213">
        <v>250</v>
      </c>
      <c r="C141" s="210">
        <v>-98</v>
      </c>
      <c r="D141" s="210">
        <v>-98</v>
      </c>
      <c r="E141" s="210">
        <v>-98</v>
      </c>
    </row>
    <row r="142" spans="1:5" ht="12.75">
      <c r="A142" s="210" t="s">
        <v>315</v>
      </c>
      <c r="B142" s="213">
        <v>63</v>
      </c>
      <c r="C142" s="210">
        <v>9.5</v>
      </c>
      <c r="D142" s="210">
        <v>9.5</v>
      </c>
      <c r="E142" s="210">
        <v>9.5</v>
      </c>
    </row>
    <row r="143" spans="1:5" ht="12.75">
      <c r="A143" s="210" t="s">
        <v>316</v>
      </c>
      <c r="B143" s="213">
        <v>250</v>
      </c>
      <c r="C143" s="210">
        <v>-38</v>
      </c>
      <c r="D143" s="210">
        <v>-38</v>
      </c>
      <c r="E143" s="210">
        <v>-38</v>
      </c>
    </row>
    <row r="144" spans="1:5" ht="12.75">
      <c r="A144" s="210" t="s">
        <v>317</v>
      </c>
      <c r="B144" s="213">
        <v>250</v>
      </c>
      <c r="C144" s="210">
        <v>91</v>
      </c>
      <c r="D144" s="210">
        <v>91</v>
      </c>
      <c r="E144" s="210">
        <v>91</v>
      </c>
    </row>
    <row r="145" spans="1:5" ht="12.75">
      <c r="A145" s="210" t="s">
        <v>318</v>
      </c>
      <c r="B145" s="213">
        <v>250</v>
      </c>
      <c r="C145" s="210">
        <v>-35.7</v>
      </c>
      <c r="D145" s="210">
        <v>-35.7</v>
      </c>
      <c r="E145" s="210">
        <v>-35.7</v>
      </c>
    </row>
    <row r="146" spans="1:5" ht="12.75">
      <c r="A146" s="210" t="s">
        <v>319</v>
      </c>
      <c r="B146" s="213">
        <v>160</v>
      </c>
      <c r="C146" s="210">
        <v>62</v>
      </c>
      <c r="D146" s="210">
        <v>62</v>
      </c>
      <c r="E146" s="210">
        <v>62</v>
      </c>
    </row>
    <row r="147" spans="1:5" ht="12.75">
      <c r="A147" s="210" t="s">
        <v>320</v>
      </c>
      <c r="B147" s="213">
        <v>250</v>
      </c>
      <c r="C147" s="210">
        <v>82</v>
      </c>
      <c r="D147" s="210">
        <v>82</v>
      </c>
      <c r="E147" s="210">
        <v>82</v>
      </c>
    </row>
    <row r="148" spans="1:5" ht="12.75">
      <c r="A148" s="210" t="s">
        <v>321</v>
      </c>
      <c r="B148" s="213" t="s">
        <v>176</v>
      </c>
      <c r="C148" s="210">
        <v>709</v>
      </c>
      <c r="D148" s="210">
        <v>709</v>
      </c>
      <c r="E148" s="210">
        <v>709</v>
      </c>
    </row>
    <row r="149" spans="1:5" ht="12.75">
      <c r="A149" s="210" t="s">
        <v>322</v>
      </c>
      <c r="B149" s="213" t="s">
        <v>173</v>
      </c>
      <c r="C149" s="210">
        <v>270</v>
      </c>
      <c r="D149" s="210">
        <v>270</v>
      </c>
      <c r="E149" s="210">
        <v>270</v>
      </c>
    </row>
    <row r="150" spans="1:5" ht="12.75">
      <c r="A150" s="210" t="s">
        <v>323</v>
      </c>
      <c r="B150" s="213">
        <v>630</v>
      </c>
      <c r="C150" s="210">
        <v>-388.6</v>
      </c>
      <c r="D150" s="210">
        <v>-398.6</v>
      </c>
      <c r="E150" s="210">
        <v>-398.6</v>
      </c>
    </row>
    <row r="151" spans="1:5" ht="12.75">
      <c r="A151" s="210" t="s">
        <v>324</v>
      </c>
      <c r="B151" s="213">
        <v>400</v>
      </c>
      <c r="C151" s="210">
        <v>60</v>
      </c>
      <c r="D151" s="210">
        <v>60</v>
      </c>
      <c r="E151" s="210">
        <v>60</v>
      </c>
    </row>
    <row r="152" spans="1:5" ht="12.75">
      <c r="A152" s="210" t="s">
        <v>325</v>
      </c>
      <c r="B152" s="213" t="s">
        <v>182</v>
      </c>
      <c r="C152" s="210">
        <v>-721.5</v>
      </c>
      <c r="D152" s="210">
        <v>-721.5</v>
      </c>
      <c r="E152" s="210">
        <v>-721.5</v>
      </c>
    </row>
    <row r="153" spans="1:5" ht="12.75">
      <c r="A153" s="210" t="s">
        <v>326</v>
      </c>
      <c r="B153" s="213">
        <v>250</v>
      </c>
      <c r="C153" s="210">
        <v>92</v>
      </c>
      <c r="D153" s="210">
        <v>67</v>
      </c>
      <c r="E153" s="210">
        <v>67</v>
      </c>
    </row>
    <row r="154" spans="1:5" ht="12.75">
      <c r="A154" s="210" t="s">
        <v>327</v>
      </c>
      <c r="B154" s="213">
        <v>250</v>
      </c>
      <c r="C154" s="210">
        <v>67</v>
      </c>
      <c r="D154" s="210">
        <v>62</v>
      </c>
      <c r="E154" s="210">
        <v>62</v>
      </c>
    </row>
    <row r="155" spans="1:5" ht="12.75">
      <c r="A155" s="210" t="s">
        <v>328</v>
      </c>
      <c r="B155" s="213">
        <v>250</v>
      </c>
      <c r="C155" s="210">
        <v>-63</v>
      </c>
      <c r="D155" s="210">
        <v>-63</v>
      </c>
      <c r="E155" s="210">
        <v>-63</v>
      </c>
    </row>
    <row r="156" spans="1:5" ht="12.75">
      <c r="A156" s="210" t="s">
        <v>232</v>
      </c>
      <c r="B156" s="213">
        <v>160</v>
      </c>
      <c r="C156" s="210">
        <v>137</v>
      </c>
      <c r="D156" s="210">
        <v>137</v>
      </c>
      <c r="E156" s="210">
        <v>137</v>
      </c>
    </row>
    <row r="157" spans="1:5" ht="12.75">
      <c r="A157" s="210" t="s">
        <v>233</v>
      </c>
      <c r="B157" s="213">
        <v>250</v>
      </c>
      <c r="C157" s="210">
        <v>102</v>
      </c>
      <c r="D157" s="210">
        <v>102</v>
      </c>
      <c r="E157" s="210">
        <v>62</v>
      </c>
    </row>
    <row r="158" spans="1:5" ht="12.75">
      <c r="A158" s="210" t="s">
        <v>329</v>
      </c>
      <c r="B158" s="213" t="s">
        <v>330</v>
      </c>
      <c r="C158" s="210">
        <v>-145</v>
      </c>
      <c r="D158" s="210">
        <v>-145</v>
      </c>
      <c r="E158" s="210">
        <v>-145</v>
      </c>
    </row>
    <row r="159" spans="1:5" ht="12.75">
      <c r="A159" s="210" t="s">
        <v>331</v>
      </c>
      <c r="B159" s="213">
        <v>400</v>
      </c>
      <c r="C159" s="210">
        <v>160</v>
      </c>
      <c r="D159" s="210">
        <v>160</v>
      </c>
      <c r="E159" s="210">
        <v>160</v>
      </c>
    </row>
    <row r="160" spans="1:5" ht="12.75">
      <c r="A160" s="210" t="s">
        <v>332</v>
      </c>
      <c r="B160" s="213">
        <v>400</v>
      </c>
      <c r="C160" s="210">
        <v>160</v>
      </c>
      <c r="D160" s="210">
        <v>160</v>
      </c>
      <c r="E160" s="210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3" sqref="A3:M3"/>
    </sheetView>
  </sheetViews>
  <sheetFormatPr defaultColWidth="9.140625" defaultRowHeight="12.75" outlineLevelRow="1"/>
  <cols>
    <col min="5" max="5" width="12.8515625" style="0" customWidth="1"/>
    <col min="6" max="6" width="11.7109375" style="0" customWidth="1"/>
    <col min="7" max="7" width="0" style="0" hidden="1" customWidth="1"/>
    <col min="8" max="8" width="11.57421875" style="0" customWidth="1"/>
    <col min="9" max="10" width="0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199" t="s">
        <v>152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>
      <c r="A2" s="199" t="s">
        <v>153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2.75">
      <c r="A3" s="201" t="s">
        <v>151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12.75">
      <c r="A4" s="97"/>
      <c r="B4" s="97"/>
      <c r="C4" s="97"/>
      <c r="D4" s="97"/>
      <c r="E4" s="97"/>
      <c r="F4" s="97"/>
      <c r="G4" s="97"/>
      <c r="H4" s="98"/>
      <c r="I4" s="97"/>
      <c r="J4" s="97"/>
      <c r="K4" s="97"/>
      <c r="L4" s="97"/>
      <c r="M4" s="97"/>
    </row>
    <row r="5" spans="1:13" ht="12.75">
      <c r="A5" s="97"/>
      <c r="B5" s="97"/>
      <c r="C5" s="97"/>
      <c r="D5" s="97"/>
      <c r="E5" s="97"/>
      <c r="F5" s="97"/>
      <c r="G5" s="97"/>
      <c r="H5" s="98"/>
      <c r="I5" s="97"/>
      <c r="J5" s="97"/>
      <c r="K5" s="97"/>
      <c r="L5" s="97"/>
      <c r="M5" s="97"/>
    </row>
    <row r="6" spans="1:13" ht="12.75">
      <c r="A6" s="202" t="s">
        <v>154</v>
      </c>
      <c r="B6" s="196" t="s">
        <v>71</v>
      </c>
      <c r="C6" s="195"/>
      <c r="D6" s="204" t="s">
        <v>64</v>
      </c>
      <c r="E6" s="196" t="s">
        <v>123</v>
      </c>
      <c r="F6" s="196" t="s">
        <v>155</v>
      </c>
      <c r="G6" s="99"/>
      <c r="H6" s="205" t="s">
        <v>132</v>
      </c>
      <c r="I6" s="99"/>
      <c r="J6" s="99"/>
      <c r="K6" s="196" t="s">
        <v>124</v>
      </c>
      <c r="L6" s="196" t="s">
        <v>156</v>
      </c>
      <c r="M6" s="196" t="s">
        <v>157</v>
      </c>
    </row>
    <row r="7" spans="1:13" ht="36" customHeight="1">
      <c r="A7" s="203"/>
      <c r="B7" s="195"/>
      <c r="C7" s="195"/>
      <c r="D7" s="204"/>
      <c r="E7" s="195"/>
      <c r="F7" s="195"/>
      <c r="G7" s="99"/>
      <c r="H7" s="206"/>
      <c r="I7" s="99"/>
      <c r="J7" s="99"/>
      <c r="K7" s="195"/>
      <c r="L7" s="196"/>
      <c r="M7" s="196"/>
    </row>
    <row r="8" spans="1:13" ht="24" customHeight="1">
      <c r="A8" s="194">
        <v>1</v>
      </c>
      <c r="B8" s="195" t="s">
        <v>158</v>
      </c>
      <c r="C8" s="195"/>
      <c r="D8" s="100" t="s">
        <v>62</v>
      </c>
      <c r="E8" s="100">
        <v>0</v>
      </c>
      <c r="F8" s="100">
        <v>0</v>
      </c>
      <c r="G8" s="99"/>
      <c r="H8" s="101">
        <v>0</v>
      </c>
      <c r="I8" s="99"/>
      <c r="J8" s="99"/>
      <c r="K8" s="100">
        <v>0</v>
      </c>
      <c r="L8" s="196" t="s">
        <v>159</v>
      </c>
      <c r="M8" s="197">
        <v>42725</v>
      </c>
    </row>
    <row r="9" spans="1:13" ht="22.5" customHeight="1">
      <c r="A9" s="194"/>
      <c r="B9" s="195"/>
      <c r="C9" s="195"/>
      <c r="D9" s="100" t="s">
        <v>60</v>
      </c>
      <c r="E9" s="100">
        <v>6.3</v>
      </c>
      <c r="F9" s="102">
        <f>((28368/24/0.87)+(34272/24/0.87))/1000</f>
        <v>3</v>
      </c>
      <c r="G9" s="99"/>
      <c r="H9" s="101">
        <f>0.334+0.058+0.085-0.03</f>
        <v>0.44700000000000006</v>
      </c>
      <c r="I9" s="99"/>
      <c r="J9" s="99"/>
      <c r="K9" s="102">
        <f>E9-F9-H9</f>
        <v>2.8529999999999998</v>
      </c>
      <c r="L9" s="196"/>
      <c r="M9" s="198"/>
    </row>
    <row r="10" spans="1:13" ht="24" customHeight="1">
      <c r="A10" s="194">
        <v>2</v>
      </c>
      <c r="B10" s="195" t="s">
        <v>160</v>
      </c>
      <c r="C10" s="195"/>
      <c r="D10" s="100" t="s">
        <v>62</v>
      </c>
      <c r="E10" s="100">
        <v>0</v>
      </c>
      <c r="F10" s="100">
        <v>0</v>
      </c>
      <c r="G10" s="99"/>
      <c r="H10" s="101">
        <v>0</v>
      </c>
      <c r="I10" s="99"/>
      <c r="J10" s="99"/>
      <c r="K10" s="100">
        <v>0</v>
      </c>
      <c r="L10" s="196" t="s">
        <v>159</v>
      </c>
      <c r="M10" s="197">
        <v>42725</v>
      </c>
    </row>
    <row r="11" spans="1:13" ht="22.5" customHeight="1">
      <c r="A11" s="194"/>
      <c r="B11" s="195"/>
      <c r="C11" s="195"/>
      <c r="D11" s="100" t="s">
        <v>60</v>
      </c>
      <c r="E11" s="100">
        <v>4</v>
      </c>
      <c r="F11" s="102">
        <f>((36600/24/0.87)+(35160/24/0.87))/1000</f>
        <v>3.436781609195402</v>
      </c>
      <c r="G11" s="99"/>
      <c r="H11" s="101">
        <f>0.084+0.115+(0.15-0.085)</f>
        <v>0.264</v>
      </c>
      <c r="I11" s="99"/>
      <c r="J11" s="99"/>
      <c r="K11" s="102">
        <f>E11-F11-H11</f>
        <v>0.299218390804598</v>
      </c>
      <c r="L11" s="196"/>
      <c r="M11" s="198"/>
    </row>
    <row r="12" spans="1:13" ht="22.5" customHeight="1">
      <c r="A12" s="194">
        <v>3</v>
      </c>
      <c r="B12" s="195" t="s">
        <v>161</v>
      </c>
      <c r="C12" s="195"/>
      <c r="D12" s="100" t="s">
        <v>62</v>
      </c>
      <c r="E12" s="100">
        <v>0</v>
      </c>
      <c r="F12" s="100">
        <v>0</v>
      </c>
      <c r="G12" s="99"/>
      <c r="H12" s="101">
        <v>0</v>
      </c>
      <c r="I12" s="99"/>
      <c r="J12" s="99"/>
      <c r="K12" s="100">
        <v>0</v>
      </c>
      <c r="L12" s="196" t="s">
        <v>159</v>
      </c>
      <c r="M12" s="197">
        <v>42725</v>
      </c>
    </row>
    <row r="13" spans="1:13" ht="25.5" customHeight="1">
      <c r="A13" s="194"/>
      <c r="B13" s="195"/>
      <c r="C13" s="195"/>
      <c r="D13" s="100" t="s">
        <v>60</v>
      </c>
      <c r="E13" s="100">
        <v>4</v>
      </c>
      <c r="F13" s="102">
        <f>((37248/24/0.87)+(24768/24/0.87))/1000</f>
        <v>2.9701149425287356</v>
      </c>
      <c r="G13" s="99"/>
      <c r="H13" s="101">
        <f>0.687+0.015+0.133-0.006+(0.106-0.033-0.115)+(0.008+0.003+0.00045+0.0015+0.0007)</f>
        <v>0.8006500000000001</v>
      </c>
      <c r="I13" s="99"/>
      <c r="J13" s="99"/>
      <c r="K13" s="102">
        <f>E13-F13-H13</f>
        <v>0.22923505747126427</v>
      </c>
      <c r="L13" s="196"/>
      <c r="M13" s="198"/>
    </row>
    <row r="14" spans="1:13" ht="27" customHeight="1">
      <c r="A14" s="194">
        <v>4</v>
      </c>
      <c r="B14" s="195" t="s">
        <v>162</v>
      </c>
      <c r="C14" s="195"/>
      <c r="D14" s="100" t="s">
        <v>62</v>
      </c>
      <c r="E14" s="100">
        <v>0</v>
      </c>
      <c r="F14" s="100">
        <v>0</v>
      </c>
      <c r="G14" s="99"/>
      <c r="H14" s="101">
        <v>0</v>
      </c>
      <c r="I14" s="99"/>
      <c r="J14" s="99"/>
      <c r="K14" s="100">
        <v>0</v>
      </c>
      <c r="L14" s="196" t="s">
        <v>159</v>
      </c>
      <c r="M14" s="197">
        <v>42725</v>
      </c>
    </row>
    <row r="15" spans="1:13" ht="25.5" customHeight="1">
      <c r="A15" s="194"/>
      <c r="B15" s="195"/>
      <c r="C15" s="195"/>
      <c r="D15" s="100" t="s">
        <v>60</v>
      </c>
      <c r="E15" s="100">
        <v>6.3</v>
      </c>
      <c r="F15" s="102">
        <f>((49920/24/0.87)+(44520/24/0.87))/1000</f>
        <v>4.522988505747127</v>
      </c>
      <c r="G15" s="99"/>
      <c r="H15" s="101">
        <f>0.757+0.258+0.142-0.237+(0.173-0.021)</f>
        <v>1.072</v>
      </c>
      <c r="I15" s="99"/>
      <c r="J15" s="99"/>
      <c r="K15" s="102">
        <f>E15-F15-H15</f>
        <v>0.7050114942528731</v>
      </c>
      <c r="L15" s="196"/>
      <c r="M15" s="198"/>
    </row>
    <row r="16" spans="1:14" ht="157.5" hidden="1" outlineLevel="1">
      <c r="A16" s="103"/>
      <c r="B16" s="103"/>
      <c r="C16" s="103"/>
      <c r="D16" s="103"/>
      <c r="E16" s="103" t="s">
        <v>163</v>
      </c>
      <c r="F16" s="103" t="s">
        <v>164</v>
      </c>
      <c r="G16" s="103"/>
      <c r="H16" s="103" t="s">
        <v>165</v>
      </c>
      <c r="I16" s="103"/>
      <c r="J16" s="103"/>
      <c r="K16" s="103"/>
      <c r="L16" s="103"/>
      <c r="M16" s="103"/>
      <c r="N16" s="104"/>
    </row>
    <row r="17" spans="1:14" ht="12.75" collapsed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12.7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2.7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 ht="12.7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12.7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</row>
    <row r="23" spans="1:14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12.7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</row>
    <row r="25" spans="1:14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 ht="12.7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  <row r="27" spans="1:14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 ht="12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14" ht="12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</sheetData>
  <sheetProtection/>
  <mergeCells count="28"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  <mergeCell ref="L12:L13"/>
    <mergeCell ref="M12:M13"/>
    <mergeCell ref="L6:L7"/>
    <mergeCell ref="M6:M7"/>
    <mergeCell ref="A8:A9"/>
    <mergeCell ref="B8:C9"/>
    <mergeCell ref="L8:L9"/>
    <mergeCell ref="M8:M9"/>
    <mergeCell ref="A14:A15"/>
    <mergeCell ref="B14:C15"/>
    <mergeCell ref="L14:L15"/>
    <mergeCell ref="M14:M15"/>
    <mergeCell ref="A10:A11"/>
    <mergeCell ref="B10:C11"/>
    <mergeCell ref="L10:L11"/>
    <mergeCell ref="M10:M11"/>
    <mergeCell ref="A12:A13"/>
    <mergeCell ref="B12:C13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Кайгородова Валентина Викторовна</cp:lastModifiedBy>
  <cp:lastPrinted>2018-06-28T06:16:32Z</cp:lastPrinted>
  <dcterms:created xsi:type="dcterms:W3CDTF">1996-10-08T23:32:33Z</dcterms:created>
  <dcterms:modified xsi:type="dcterms:W3CDTF">2018-12-29T04:03:19Z</dcterms:modified>
  <cp:category/>
  <cp:version/>
  <cp:contentType/>
  <cp:contentStatus/>
</cp:coreProperties>
</file>