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tylov\Desktop\Раскрытие информации 2015\"/>
    </mc:Choice>
  </mc:AlternateContent>
  <bookViews>
    <workbookView xWindow="0" yWindow="0" windowWidth="25200" windowHeight="11835"/>
  </bookViews>
  <sheets>
    <sheet name="НВВ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1" i="1"/>
  <c r="D42" i="1"/>
  <c r="D37" i="1"/>
  <c r="D31" i="1"/>
  <c r="D20" i="1"/>
  <c r="D18" i="1" s="1"/>
  <c r="D14" i="1"/>
  <c r="E11" i="1"/>
  <c r="D11" i="1"/>
  <c r="E14" i="1" l="1"/>
  <c r="D46" i="1"/>
  <c r="D32" i="1"/>
  <c r="E56" i="1"/>
  <c r="E37" i="1"/>
  <c r="E46" i="1" s="1"/>
  <c r="D56" i="1"/>
  <c r="D57" i="1" s="1"/>
  <c r="E20" i="1"/>
  <c r="E18" i="1" s="1"/>
  <c r="E32" i="1" s="1"/>
  <c r="E57" i="1" l="1"/>
</calcChain>
</file>

<file path=xl/sharedStrings.xml><?xml version="1.0" encoding="utf-8"?>
<sst xmlns="http://schemas.openxmlformats.org/spreadsheetml/2006/main" count="144" uniqueCount="104">
  <si>
    <t>№№ 
п/п</t>
  </si>
  <si>
    <t>Наименование показателей</t>
  </si>
  <si>
    <t>Ед. изм.</t>
  </si>
  <si>
    <t>Установлено РЭК на 2015 г.</t>
  </si>
  <si>
    <t>Факт 
2015 г.</t>
  </si>
  <si>
    <t>8</t>
  </si>
  <si>
    <t>9</t>
  </si>
  <si>
    <t>Расчёт коэффициента индексации</t>
  </si>
  <si>
    <t>передача ээ</t>
  </si>
  <si>
    <t>инфляция</t>
  </si>
  <si>
    <t>%</t>
  </si>
  <si>
    <t>индекс эффективности операционных расходов</t>
  </si>
  <si>
    <t>количество активов, всего</t>
  </si>
  <si>
    <t>у.е.</t>
  </si>
  <si>
    <t>индекс изменения количества активов</t>
  </si>
  <si>
    <t>коэффициент эластичности операционных расходов по росту активов</t>
  </si>
  <si>
    <t>итого коэффициент индексации</t>
  </si>
  <si>
    <t>Расчет подконтрольных расходов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</si>
  <si>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</si>
  <si>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</si>
  <si>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</si>
  <si>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</si>
  <si>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</si>
  <si>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</si>
  <si>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</si>
  <si>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</si>
  <si>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</si>
  <si>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</si>
  <si>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</si>
  <si>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</si>
  <si>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</si>
  <si>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</si>
  <si>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</si>
  <si>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</si>
  <si>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</si>
  <si>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</si>
  <si>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</si>
  <si>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</si>
  <si>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</si>
  <si>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</si>
  <si>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</si>
  <si>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</si>
  <si>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</si>
  <si>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</si>
  <si>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</si>
  <si>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</si>
  <si>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</si>
  <si>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</si>
  <si>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</si>
  <si>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</si>
  <si>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</si>
  <si>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</si>
  <si>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</si>
  <si>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</si>
  <si>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</si>
  <si>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</si>
  <si>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</si>
  <si>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</si>
  <si>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</si>
  <si>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</si>
  <si>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</si>
  <si>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</si>
  <si>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</si>
  <si>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</si>
  <si>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</si>
  <si>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</si>
  <si>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</si>
  <si>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</si>
  <si>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</si>
  <si>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</si>
  <si>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</si>
  <si>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</si>
  <si>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</si>
  <si>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</si>
  <si>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</si>
  <si>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</si>
  <si>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</si>
  <si>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</si>
  <si>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</si>
  <si>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</si>
  <si>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</si>
  <si>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</si>
  <si>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СПРАВОЧНО</t>
  </si>
  <si>
    <t>Расходы, не входящие в операционные и неподконтрольные расходы</t>
  </si>
  <si>
    <t>3.1</t>
  </si>
  <si>
    <t>Амортизация</t>
  </si>
  <si>
    <t>3.2</t>
  </si>
  <si>
    <t>Проценты за кредит</t>
  </si>
  <si>
    <t>3.3</t>
  </si>
  <si>
    <t>Прибыль на развитие</t>
  </si>
  <si>
    <t>3.4</t>
  </si>
  <si>
    <t>Возврат тела кредита</t>
  </si>
  <si>
    <t>3.5</t>
  </si>
  <si>
    <t>Дивиденды</t>
  </si>
  <si>
    <t>3.6</t>
  </si>
  <si>
    <t>Расходы социального характера из прибыли</t>
  </si>
  <si>
    <t>3.7</t>
  </si>
  <si>
    <t>ИТОГО расходов</t>
  </si>
  <si>
    <t>3.8</t>
  </si>
  <si>
    <t>НВВ, всего</t>
  </si>
  <si>
    <t>Заместитель генерального директора</t>
  </si>
  <si>
    <t>по экономике и финансам</t>
  </si>
  <si>
    <t>ПАО "Городские электрические сети" г. Нижневартовск</t>
  </si>
  <si>
    <t>П.А. Елин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</si>
</sst>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0.000"/>
  </numFmts>
  <fonts count="17" x14ac:knownFonts="1"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9"/>
      <color indexed="10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49" fontId="3" fillId="0" borderId="0" applyBorder="0">
      <alignment vertical="top"/>
    </xf>
  </cellStyleXfs>
  <cellXfs count="59">
    <xf numFmtId="0" fontId="0" fillId="0" borderId="0" xfId="0">
      <alignment horizontal="left"/>
    </xf>
    <xf numFmtId="0" fontId="1" fillId="0" borderId="0" xfId="0" applyFont="1" applyAlignment="1"/>
    <xf numFmtId="0" fontId="0" fillId="0" borderId="0" xfId="0" applyAlignment="1"/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Continuous" vertical="center" wrapText="1"/>
    </xf>
    <xf numFmtId="0" fontId="0" fillId="2" borderId="3" xfId="0" applyFill="1" applyBorder="1" applyAlignment="1">
      <alignment horizontal="centerContinuous" vertical="center" wrapText="1"/>
    </xf>
    <xf numFmtId="0" fontId="0" fillId="2" borderId="4" xfId="0" applyFill="1" applyBorder="1" applyAlignment="1">
      <alignment horizontal="centerContinuous" vertical="center" wrapText="1"/>
    </xf>
    <xf numFmtId="49" fontId="6" fillId="2" borderId="1" xfId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6" fillId="0" borderId="1" xfId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49" fontId="7" fillId="0" borderId="1" xfId="1" applyFont="1" applyFill="1" applyBorder="1" applyAlignment="1" applyProtection="1">
      <alignment horizontal="left" vertical="center" wrapText="1"/>
    </xf>
    <xf numFmtId="9" fontId="7" fillId="0" borderId="1" xfId="1" applyNumberFormat="1" applyFont="1" applyFill="1" applyBorder="1" applyAlignment="1" applyProtection="1">
      <alignment horizontal="right" vertical="center" wrapText="1"/>
    </xf>
    <xf numFmtId="4" fontId="6" fillId="0" borderId="1" xfId="1" applyNumberFormat="1" applyFont="1" applyFill="1" applyBorder="1" applyAlignment="1" applyProtection="1">
      <alignment horizontal="right" vertical="center" wrapText="1"/>
    </xf>
    <xf numFmtId="165" fontId="6" fillId="0" borderId="1" xfId="1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49" fontId="6" fillId="3" borderId="1" xfId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center" vertical="center" wrapText="1"/>
    </xf>
    <xf numFmtId="166" fontId="6" fillId="3" borderId="1" xfId="1" applyNumberFormat="1" applyFont="1" applyFill="1" applyBorder="1" applyAlignment="1" applyProtection="1">
      <alignment horizontal="right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49" fontId="6" fillId="0" borderId="1" xfId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49" fontId="9" fillId="0" borderId="1" xfId="1" applyFont="1" applyFill="1" applyBorder="1" applyAlignment="1" applyProtection="1">
      <alignment vertical="center" wrapText="1"/>
    </xf>
    <xf numFmtId="49" fontId="9" fillId="0" borderId="1" xfId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/>
    <xf numFmtId="49" fontId="11" fillId="0" borderId="1" xfId="1" applyNumberFormat="1" applyFont="1" applyFill="1" applyBorder="1" applyAlignment="1" applyProtection="1">
      <alignment horizontal="center" vertical="center"/>
    </xf>
    <xf numFmtId="49" fontId="12" fillId="0" borderId="1" xfId="1" applyFont="1" applyFill="1" applyBorder="1" applyAlignment="1" applyProtection="1">
      <alignment horizontal="left" vertical="center" wrapText="1"/>
    </xf>
    <xf numFmtId="49" fontId="12" fillId="0" borderId="1" xfId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 applyAlignment="1">
      <alignment vertical="center"/>
    </xf>
    <xf numFmtId="49" fontId="12" fillId="0" borderId="1" xfId="1" applyFont="1" applyFill="1" applyBorder="1" applyAlignment="1" applyProtection="1">
      <alignment horizontal="left" vertical="center"/>
    </xf>
    <xf numFmtId="49" fontId="11" fillId="0" borderId="1" xfId="1" applyFont="1" applyFill="1" applyBorder="1" applyAlignment="1" applyProtection="1">
      <alignment horizontal="left" vertical="center" wrapText="1"/>
    </xf>
    <xf numFmtId="3" fontId="12" fillId="0" borderId="1" xfId="1" applyNumberFormat="1" applyFont="1" applyFill="1" applyBorder="1" applyAlignment="1" applyProtection="1">
      <alignment horizontal="left" vertical="center" wrapText="1"/>
    </xf>
    <xf numFmtId="49" fontId="4" fillId="3" borderId="1" xfId="1" applyNumberFormat="1" applyFont="1" applyFill="1" applyBorder="1" applyAlignment="1" applyProtection="1">
      <alignment horizontal="center" vertical="center"/>
    </xf>
    <xf numFmtId="49" fontId="6" fillId="3" borderId="1" xfId="1" applyFont="1" applyFill="1" applyBorder="1" applyAlignment="1" applyProtection="1">
      <alignment vertical="center" wrapText="1"/>
    </xf>
    <xf numFmtId="49" fontId="6" fillId="3" borderId="1" xfId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/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0" fillId="2" borderId="1" xfId="0" applyFill="1" applyBorder="1" applyAlignment="1"/>
    <xf numFmtId="49" fontId="11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 applyAlignment="1"/>
    <xf numFmtId="49" fontId="12" fillId="0" borderId="1" xfId="1" applyFont="1" applyFill="1" applyBorder="1" applyAlignment="1" applyProtection="1">
      <alignment vertical="center" wrapText="1"/>
    </xf>
    <xf numFmtId="49" fontId="12" fillId="4" borderId="1" xfId="1" applyFont="1" applyFill="1" applyBorder="1" applyAlignment="1" applyProtection="1">
      <alignment horizontal="left" vertical="center" wrapText="1"/>
    </xf>
    <xf numFmtId="49" fontId="12" fillId="4" borderId="1" xfId="1" applyFont="1" applyFill="1" applyBorder="1" applyAlignment="1" applyProtection="1">
      <alignment vertical="center" wrapText="1"/>
    </xf>
    <xf numFmtId="0" fontId="15" fillId="2" borderId="1" xfId="0" applyFont="1" applyFill="1" applyBorder="1" applyAlignment="1"/>
    <xf numFmtId="49" fontId="11" fillId="0" borderId="1" xfId="1" applyFont="1" applyBorder="1" applyAlignment="1" applyProtection="1">
      <alignment horizontal="center" vertical="center"/>
    </xf>
    <xf numFmtId="49" fontId="4" fillId="3" borderId="1" xfId="1" applyFont="1" applyFill="1" applyBorder="1" applyAlignment="1" applyProtection="1">
      <alignment horizontal="center" vertical="center"/>
    </xf>
    <xf numFmtId="49" fontId="4" fillId="3" borderId="1" xfId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tabSelected="1" topLeftCell="A13" zoomScale="80" zoomScaleNormal="80" workbookViewId="0">
      <selection activeCell="G28" sqref="G28"/>
    </sheetView>
  </sheetViews>
  <sheetFormatPr defaultRowHeight="11.25" x14ac:dyDescent="0.2"/>
  <cols>
    <col min="1" max="1" width="7.83203125" style="2" customWidth="1"/>
    <col min="2" max="2" width="75" style="2" customWidth="1"/>
    <col min="3" max="3" width="11.83203125" style="2" customWidth="1"/>
    <col min="4" max="4" width="19" style="2" hidden="1" customWidth="1"/>
    <col min="5" max="5" width="19" style="2" customWidth="1"/>
    <col min="6" max="16384" width="9.33203125" style="2"/>
  </cols>
  <sheetData>
    <row r="1" spans="1:5" ht="15" x14ac:dyDescent="0.25">
      <c r="A1" s="1"/>
    </row>
    <row r="2" spans="1:5" ht="15" hidden="1" x14ac:dyDescent="0.2">
      <c r="D2" s="3"/>
      <c r="E2" s="4"/>
    </row>
    <row r="3" spans="1:5" ht="25.5" hidden="1" x14ac:dyDescent="0.2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</row>
    <row r="4" spans="1:5" hidden="1" x14ac:dyDescent="0.2">
      <c r="A4" s="7">
        <v>1</v>
      </c>
      <c r="B4" s="8"/>
      <c r="C4" s="9"/>
      <c r="D4" s="10" t="s">
        <v>5</v>
      </c>
      <c r="E4" s="10" t="s">
        <v>6</v>
      </c>
    </row>
    <row r="5" spans="1:5" hidden="1" x14ac:dyDescent="0.2">
      <c r="A5" s="11" t="s">
        <v>7</v>
      </c>
      <c r="B5" s="12"/>
      <c r="C5" s="12"/>
      <c r="D5" s="10"/>
      <c r="E5" s="10" t="s">
        <v>8</v>
      </c>
    </row>
    <row r="6" spans="1:5" hidden="1" x14ac:dyDescent="0.2">
      <c r="A6" s="13"/>
      <c r="B6" s="14" t="s">
        <v>9</v>
      </c>
      <c r="C6" s="15" t="s">
        <v>10</v>
      </c>
      <c r="D6" s="16">
        <v>6.7000000000000004E-2</v>
      </c>
      <c r="E6" s="16">
        <v>6.7000000000000004E-2</v>
      </c>
    </row>
    <row r="7" spans="1:5" hidden="1" x14ac:dyDescent="0.2">
      <c r="A7" s="13"/>
      <c r="B7" s="17" t="s">
        <v>11</v>
      </c>
      <c r="C7" s="15" t="s">
        <v>10</v>
      </c>
      <c r="D7" s="18">
        <v>0.01</v>
      </c>
      <c r="E7" s="18">
        <v>0.01</v>
      </c>
    </row>
    <row r="8" spans="1:5" hidden="1" x14ac:dyDescent="0.2">
      <c r="A8" s="13"/>
      <c r="B8" s="14" t="s">
        <v>12</v>
      </c>
      <c r="C8" s="15" t="s">
        <v>13</v>
      </c>
      <c r="D8" s="19">
        <v>14182.9</v>
      </c>
      <c r="E8" s="19">
        <v>14182.9</v>
      </c>
    </row>
    <row r="9" spans="1:5" hidden="1" x14ac:dyDescent="0.2">
      <c r="A9" s="13"/>
      <c r="B9" s="14" t="s">
        <v>14</v>
      </c>
      <c r="C9" s="15" t="s">
        <v>10</v>
      </c>
      <c r="D9" s="20"/>
      <c r="E9" s="20"/>
    </row>
    <row r="10" spans="1:5" hidden="1" x14ac:dyDescent="0.2">
      <c r="A10" s="13"/>
      <c r="B10" s="17" t="s">
        <v>15</v>
      </c>
      <c r="C10" s="15"/>
      <c r="D10" s="21">
        <v>0.75</v>
      </c>
      <c r="E10" s="21">
        <v>0.75</v>
      </c>
    </row>
    <row r="11" spans="1:5" hidden="1" x14ac:dyDescent="0.2">
      <c r="A11" s="22"/>
      <c r="B11" s="23" t="s">
        <v>16</v>
      </c>
      <c r="C11" s="24"/>
      <c r="D11" s="25">
        <f>(1+D6)*(1-D7)*(1+D9*D10)</f>
        <v>1.05633</v>
      </c>
      <c r="E11" s="25">
        <f>(1+E6)*(1-E7)*(1+E9*E10)</f>
        <v>1.05633</v>
      </c>
    </row>
    <row r="12" spans="1:5" hidden="1" x14ac:dyDescent="0.2">
      <c r="A12" s="13"/>
      <c r="B12" s="26"/>
      <c r="C12" s="15"/>
      <c r="D12" s="27"/>
      <c r="E12" s="27"/>
    </row>
    <row r="13" spans="1:5" x14ac:dyDescent="0.2">
      <c r="A13" s="7" t="s">
        <v>17</v>
      </c>
      <c r="B13" s="8"/>
      <c r="C13" s="9"/>
      <c r="D13" s="10"/>
      <c r="E13" s="10"/>
    </row>
    <row r="14" spans="1:5" ht="12.75" x14ac:dyDescent="0.2">
      <c r="A14" s="28" t="s">
        <v>18</v>
      </c>
      <c r="B14" s="29" t="s">
        <v>19</v>
      </c>
      <c r="C14" s="30" t="s">
        <v>20</v>
      </c>
      <c r="D14" s="31">
        <f>SUM(D15:D16)</f>
        <v>60958.556155019403</v>
      </c>
      <c r="E14" s="31">
        <f>SUM(E15:E16)</f>
        <v>61404.790023702735</v>
      </c>
    </row>
    <row r="15" spans="1:5" ht="12.75" x14ac:dyDescent="0.2">
      <c r="A15" s="32" t="s">
        <v>21</v>
      </c>
      <c r="B15" s="33" t="s">
        <v>22</v>
      </c>
      <c r="C15" s="34" t="s">
        <v>20</v>
      </c>
      <c r="D15" s="35">
        <v>43218.403273384502</v>
      </c>
      <c r="E15" s="35">
        <v>40838.940023702737</v>
      </c>
    </row>
    <row r="16" spans="1:5" ht="24" x14ac:dyDescent="0.2">
      <c r="A16" s="32" t="s">
        <v>23</v>
      </c>
      <c r="B16" s="33" t="s">
        <v>24</v>
      </c>
      <c r="C16" s="34" t="s">
        <v>20</v>
      </c>
      <c r="D16" s="35">
        <v>17740.152881634902</v>
      </c>
      <c r="E16" s="35">
        <v>20565.850000000002</v>
      </c>
    </row>
    <row r="17" spans="1:5" ht="12.75" x14ac:dyDescent="0.2">
      <c r="A17" s="28" t="s">
        <v>25</v>
      </c>
      <c r="B17" s="29" t="s">
        <v>26</v>
      </c>
      <c r="C17" s="30" t="s">
        <v>20</v>
      </c>
      <c r="D17" s="31">
        <v>242395.07962014023</v>
      </c>
      <c r="E17" s="31">
        <v>239708.54511019107</v>
      </c>
    </row>
    <row r="18" spans="1:5" ht="12.75" x14ac:dyDescent="0.2">
      <c r="A18" s="28" t="s">
        <v>27</v>
      </c>
      <c r="B18" s="29" t="s">
        <v>28</v>
      </c>
      <c r="C18" s="30" t="s">
        <v>20</v>
      </c>
      <c r="D18" s="31">
        <f>SUM(D19:D20,D27:D31)</f>
        <v>47391.012040326925</v>
      </c>
      <c r="E18" s="31">
        <f>SUM(E19:E20,E27:E31)</f>
        <v>96032.897832550923</v>
      </c>
    </row>
    <row r="19" spans="1:5" ht="12.75" x14ac:dyDescent="0.2">
      <c r="A19" s="32" t="s">
        <v>29</v>
      </c>
      <c r="B19" s="36" t="s">
        <v>30</v>
      </c>
      <c r="C19" s="34" t="s">
        <v>20</v>
      </c>
      <c r="D19" s="35">
        <v>4993.4655040954685</v>
      </c>
      <c r="E19" s="35">
        <v>44215.590000000004</v>
      </c>
    </row>
    <row r="20" spans="1:5" ht="12.75" x14ac:dyDescent="0.2">
      <c r="A20" s="32" t="s">
        <v>31</v>
      </c>
      <c r="B20" s="37" t="s">
        <v>32</v>
      </c>
      <c r="C20" s="34" t="s">
        <v>20</v>
      </c>
      <c r="D20" s="35">
        <f>SUM(D21:D26)</f>
        <v>22678.527117374721</v>
      </c>
      <c r="E20" s="35">
        <f>SUM(E21:E26)</f>
        <v>27456.275857686222</v>
      </c>
    </row>
    <row r="21" spans="1:5" ht="12.75" x14ac:dyDescent="0.2">
      <c r="A21" s="32" t="s">
        <v>33</v>
      </c>
      <c r="B21" s="33" t="s">
        <v>34</v>
      </c>
      <c r="C21" s="34" t="s">
        <v>20</v>
      </c>
      <c r="D21" s="35">
        <v>1707.8521437093484</v>
      </c>
      <c r="E21" s="35">
        <v>1360.2009950995355</v>
      </c>
    </row>
    <row r="22" spans="1:5" ht="12.75" x14ac:dyDescent="0.2">
      <c r="A22" s="32" t="s">
        <v>35</v>
      </c>
      <c r="B22" s="33" t="s">
        <v>36</v>
      </c>
      <c r="C22" s="34" t="s">
        <v>20</v>
      </c>
      <c r="D22" s="35">
        <v>9510.3233197553509</v>
      </c>
      <c r="E22" s="35">
        <v>10920.705628196367</v>
      </c>
    </row>
    <row r="23" spans="1:5" ht="12.75" x14ac:dyDescent="0.2">
      <c r="A23" s="32" t="s">
        <v>37</v>
      </c>
      <c r="B23" s="33" t="s">
        <v>38</v>
      </c>
      <c r="C23" s="34" t="s">
        <v>20</v>
      </c>
      <c r="D23" s="35">
        <v>1110.939181558781</v>
      </c>
      <c r="E23" s="35">
        <v>3365.5175986563909</v>
      </c>
    </row>
    <row r="24" spans="1:5" ht="12.75" x14ac:dyDescent="0.2">
      <c r="A24" s="32" t="s">
        <v>39</v>
      </c>
      <c r="B24" s="33" t="s">
        <v>40</v>
      </c>
      <c r="C24" s="34" t="s">
        <v>20</v>
      </c>
      <c r="D24" s="35">
        <v>533.53807492968895</v>
      </c>
      <c r="E24" s="35">
        <v>353.33362826855659</v>
      </c>
    </row>
    <row r="25" spans="1:5" ht="12.75" x14ac:dyDescent="0.2">
      <c r="A25" s="32" t="s">
        <v>41</v>
      </c>
      <c r="B25" s="33" t="s">
        <v>42</v>
      </c>
      <c r="C25" s="34" t="s">
        <v>20</v>
      </c>
      <c r="D25" s="35">
        <v>724.93499042583812</v>
      </c>
      <c r="E25" s="35">
        <v>525.09</v>
      </c>
    </row>
    <row r="26" spans="1:5" ht="12.75" x14ac:dyDescent="0.2">
      <c r="A26" s="32" t="s">
        <v>43</v>
      </c>
      <c r="B26" s="38" t="s">
        <v>44</v>
      </c>
      <c r="C26" s="34" t="s">
        <v>20</v>
      </c>
      <c r="D26" s="35">
        <v>9090.9394069957143</v>
      </c>
      <c r="E26" s="35">
        <v>10931.428007465373</v>
      </c>
    </row>
    <row r="27" spans="1:5" ht="12.75" x14ac:dyDescent="0.2">
      <c r="A27" s="32" t="s">
        <v>45</v>
      </c>
      <c r="B27" s="33" t="s">
        <v>46</v>
      </c>
      <c r="C27" s="34" t="s">
        <v>20</v>
      </c>
      <c r="D27" s="35">
        <v>1057.0170214186908</v>
      </c>
      <c r="E27" s="35">
        <v>891.85220077649433</v>
      </c>
    </row>
    <row r="28" spans="1:5" ht="12.75" x14ac:dyDescent="0.2">
      <c r="A28" s="32" t="s">
        <v>47</v>
      </c>
      <c r="B28" s="33" t="s">
        <v>48</v>
      </c>
      <c r="C28" s="34" t="s">
        <v>20</v>
      </c>
      <c r="D28" s="35">
        <v>37.347189636168501</v>
      </c>
      <c r="E28" s="35">
        <v>446.70130520604556</v>
      </c>
    </row>
    <row r="29" spans="1:5" ht="12.75" x14ac:dyDescent="0.2">
      <c r="A29" s="32" t="s">
        <v>49</v>
      </c>
      <c r="B29" s="33" t="s">
        <v>50</v>
      </c>
      <c r="C29" s="34" t="s">
        <v>20</v>
      </c>
      <c r="D29" s="35">
        <v>2153.0934245485605</v>
      </c>
      <c r="E29" s="35">
        <v>3243.7428542296534</v>
      </c>
    </row>
    <row r="30" spans="1:5" ht="12.75" x14ac:dyDescent="0.2">
      <c r="A30" s="32" t="s">
        <v>51</v>
      </c>
      <c r="B30" s="33" t="s">
        <v>52</v>
      </c>
      <c r="C30" s="34" t="s">
        <v>20</v>
      </c>
      <c r="D30" s="35">
        <v>10281.249691751613</v>
      </c>
      <c r="E30" s="35">
        <v>13434.175185039061</v>
      </c>
    </row>
    <row r="31" spans="1:5" ht="12.75" x14ac:dyDescent="0.2">
      <c r="A31" s="32" t="s">
        <v>53</v>
      </c>
      <c r="B31" s="33" t="s">
        <v>54</v>
      </c>
      <c r="C31" s="34" t="s">
        <v>20</v>
      </c>
      <c r="D31" s="35">
        <f>4533.31209150171+1657</f>
        <v>6190.3120915017098</v>
      </c>
      <c r="E31" s="35">
        <v>6344.5604296134434</v>
      </c>
    </row>
    <row r="32" spans="1:5" ht="15" x14ac:dyDescent="0.25">
      <c r="A32" s="39" t="s">
        <v>55</v>
      </c>
      <c r="B32" s="40" t="s">
        <v>56</v>
      </c>
      <c r="C32" s="41" t="s">
        <v>20</v>
      </c>
      <c r="D32" s="42">
        <f>SUM(D14,D17:D18)</f>
        <v>350744.64781548653</v>
      </c>
      <c r="E32" s="42">
        <f>SUM(E14,E17:E18)</f>
        <v>397146.23296644475</v>
      </c>
    </row>
    <row r="34" spans="1:5" ht="11.25" customHeight="1" x14ac:dyDescent="0.2">
      <c r="A34" s="43" t="s">
        <v>57</v>
      </c>
      <c r="B34" s="44"/>
      <c r="C34" s="45"/>
      <c r="D34" s="46"/>
      <c r="E34" s="46"/>
    </row>
    <row r="35" spans="1:5" ht="12.75" x14ac:dyDescent="0.2">
      <c r="A35" s="47" t="s">
        <v>58</v>
      </c>
      <c r="B35" s="33" t="s">
        <v>59</v>
      </c>
      <c r="C35" s="34" t="s">
        <v>20</v>
      </c>
      <c r="D35" s="48">
        <v>4700.78</v>
      </c>
      <c r="E35" s="48">
        <v>4362.74</v>
      </c>
    </row>
    <row r="36" spans="1:5" ht="12.75" x14ac:dyDescent="0.2">
      <c r="A36" s="47" t="s">
        <v>60</v>
      </c>
      <c r="B36" s="49" t="s">
        <v>61</v>
      </c>
      <c r="C36" s="34" t="s">
        <v>20</v>
      </c>
      <c r="D36" s="48">
        <v>103034.03947255079</v>
      </c>
      <c r="E36" s="48">
        <v>103784.4013122887</v>
      </c>
    </row>
    <row r="37" spans="1:5" ht="12.75" x14ac:dyDescent="0.2">
      <c r="A37" s="47" t="s">
        <v>62</v>
      </c>
      <c r="B37" s="49" t="s">
        <v>63</v>
      </c>
      <c r="C37" s="34" t="s">
        <v>20</v>
      </c>
      <c r="D37" s="48">
        <f>SUM(D38:D40)</f>
        <v>24764.345000000001</v>
      </c>
      <c r="E37" s="48">
        <f>SUM(E38:E40)</f>
        <v>13747.065025140217</v>
      </c>
    </row>
    <row r="38" spans="1:5" ht="12.75" x14ac:dyDescent="0.2">
      <c r="A38" s="32" t="s">
        <v>64</v>
      </c>
      <c r="B38" s="33" t="s">
        <v>65</v>
      </c>
      <c r="C38" s="34" t="s">
        <v>20</v>
      </c>
      <c r="D38" s="48">
        <v>527.08000000000004</v>
      </c>
      <c r="E38" s="48">
        <v>616.29431694369839</v>
      </c>
    </row>
    <row r="39" spans="1:5" ht="12.75" x14ac:dyDescent="0.2">
      <c r="A39" s="32" t="s">
        <v>66</v>
      </c>
      <c r="B39" s="50" t="s">
        <v>67</v>
      </c>
      <c r="C39" s="34" t="s">
        <v>20</v>
      </c>
      <c r="D39" s="48">
        <v>23750.965</v>
      </c>
      <c r="E39" s="48">
        <v>12599.445938085206</v>
      </c>
    </row>
    <row r="40" spans="1:5" ht="12.75" x14ac:dyDescent="0.2">
      <c r="A40" s="32" t="s">
        <v>68</v>
      </c>
      <c r="B40" s="50" t="s">
        <v>69</v>
      </c>
      <c r="C40" s="34" t="s">
        <v>20</v>
      </c>
      <c r="D40" s="48">
        <v>486.29999999999995</v>
      </c>
      <c r="E40" s="48">
        <v>531.32477011131232</v>
      </c>
    </row>
    <row r="41" spans="1:5" ht="12.75" x14ac:dyDescent="0.2">
      <c r="A41" s="32" t="s">
        <v>70</v>
      </c>
      <c r="B41" s="51" t="s">
        <v>71</v>
      </c>
      <c r="C41" s="34" t="s">
        <v>20</v>
      </c>
      <c r="D41" s="35">
        <v>71834.820000000007</v>
      </c>
      <c r="E41" s="35">
        <v>63498.064440208575</v>
      </c>
    </row>
    <row r="42" spans="1:5" ht="12.75" x14ac:dyDescent="0.2">
      <c r="A42" s="32" t="s">
        <v>72</v>
      </c>
      <c r="B42" s="51" t="s">
        <v>73</v>
      </c>
      <c r="C42" s="34" t="s">
        <v>20</v>
      </c>
      <c r="D42" s="48">
        <f>81727.47</f>
        <v>81727.47</v>
      </c>
      <c r="E42" s="48">
        <v>79184.615543444845</v>
      </c>
    </row>
    <row r="43" spans="1:5" ht="24" x14ac:dyDescent="0.2">
      <c r="A43" s="32" t="s">
        <v>74</v>
      </c>
      <c r="B43" s="51" t="s">
        <v>75</v>
      </c>
      <c r="C43" s="34" t="s">
        <v>20</v>
      </c>
      <c r="D43" s="48"/>
      <c r="E43" s="48"/>
    </row>
    <row r="44" spans="1:5" ht="12.75" x14ac:dyDescent="0.2">
      <c r="A44" s="32" t="s">
        <v>76</v>
      </c>
      <c r="B44" s="51" t="s">
        <v>77</v>
      </c>
      <c r="C44" s="34" t="s">
        <v>20</v>
      </c>
      <c r="D44" s="48">
        <v>3095.2</v>
      </c>
      <c r="E44" s="48">
        <v>5752.168772857045</v>
      </c>
    </row>
    <row r="45" spans="1:5" ht="12.75" x14ac:dyDescent="0.2">
      <c r="A45" s="32" t="s">
        <v>78</v>
      </c>
      <c r="B45" s="33" t="s">
        <v>79</v>
      </c>
      <c r="C45" s="34" t="s">
        <v>20</v>
      </c>
      <c r="D45" s="48"/>
      <c r="E45" s="48"/>
    </row>
    <row r="46" spans="1:5" ht="15" x14ac:dyDescent="0.25">
      <c r="A46" s="39" t="s">
        <v>80</v>
      </c>
      <c r="B46" s="40" t="s">
        <v>81</v>
      </c>
      <c r="C46" s="41" t="s">
        <v>20</v>
      </c>
      <c r="D46" s="42">
        <f>SUM(D35:D37,D41:D45)</f>
        <v>289156.65447255078</v>
      </c>
      <c r="E46" s="42">
        <f>SUM(E35:E37,E41:E45)</f>
        <v>270329.05509393942</v>
      </c>
    </row>
    <row r="48" spans="1:5" ht="15" customHeight="1" x14ac:dyDescent="0.25">
      <c r="A48" s="43" t="s">
        <v>82</v>
      </c>
      <c r="B48" s="44"/>
      <c r="C48" s="45"/>
      <c r="D48" s="52"/>
      <c r="E48" s="52"/>
    </row>
    <row r="49" spans="1:36" ht="15" customHeight="1" x14ac:dyDescent="0.25">
      <c r="A49" s="43" t="s">
        <v>83</v>
      </c>
      <c r="B49" s="44"/>
      <c r="C49" s="45"/>
      <c r="D49" s="52"/>
      <c r="E49" s="52"/>
    </row>
    <row r="50" spans="1:36" ht="12.75" x14ac:dyDescent="0.2">
      <c r="A50" s="53" t="s">
        <v>84</v>
      </c>
      <c r="B50" s="49" t="s">
        <v>85</v>
      </c>
      <c r="C50" s="34" t="s">
        <v>20</v>
      </c>
      <c r="D50" s="48">
        <v>87913.113223142005</v>
      </c>
      <c r="E50" s="48">
        <v>77667.766790946684</v>
      </c>
    </row>
    <row r="51" spans="1:36" ht="12.75" x14ac:dyDescent="0.2">
      <c r="A51" s="53" t="s">
        <v>86</v>
      </c>
      <c r="B51" s="49" t="s">
        <v>87</v>
      </c>
      <c r="C51" s="34" t="s">
        <v>20</v>
      </c>
      <c r="D51" s="48">
        <f>87799.72</f>
        <v>87799.72</v>
      </c>
      <c r="E51" s="48">
        <v>110092.18</v>
      </c>
    </row>
    <row r="52" spans="1:36" ht="12.75" x14ac:dyDescent="0.2">
      <c r="A52" s="53" t="s">
        <v>88</v>
      </c>
      <c r="B52" s="49" t="s">
        <v>89</v>
      </c>
      <c r="C52" s="34" t="s">
        <v>20</v>
      </c>
      <c r="D52" s="48">
        <v>452765.20448882051</v>
      </c>
      <c r="E52" s="48">
        <v>409405.16227259347</v>
      </c>
    </row>
    <row r="53" spans="1:36" ht="12.75" x14ac:dyDescent="0.2">
      <c r="A53" s="53" t="s">
        <v>90</v>
      </c>
      <c r="B53" s="49" t="s">
        <v>91</v>
      </c>
      <c r="C53" s="34" t="s">
        <v>20</v>
      </c>
      <c r="D53" s="48"/>
      <c r="E53" s="48"/>
    </row>
    <row r="54" spans="1:36" ht="12.75" x14ac:dyDescent="0.2">
      <c r="A54" s="53" t="s">
        <v>92</v>
      </c>
      <c r="B54" s="49" t="s">
        <v>93</v>
      </c>
      <c r="C54" s="34" t="s">
        <v>20</v>
      </c>
      <c r="D54" s="48"/>
      <c r="E54" s="48"/>
    </row>
    <row r="55" spans="1:36" ht="12.75" x14ac:dyDescent="0.2">
      <c r="A55" s="53" t="s">
        <v>94</v>
      </c>
      <c r="B55" s="49" t="s">
        <v>95</v>
      </c>
      <c r="C55" s="34" t="s">
        <v>20</v>
      </c>
      <c r="D55" s="48">
        <f>21437.93</f>
        <v>21437.93</v>
      </c>
      <c r="E55" s="48">
        <v>8929.7928760756731</v>
      </c>
    </row>
    <row r="56" spans="1:36" ht="15" x14ac:dyDescent="0.25">
      <c r="A56" s="39" t="s">
        <v>96</v>
      </c>
      <c r="B56" s="40" t="s">
        <v>97</v>
      </c>
      <c r="C56" s="41" t="s">
        <v>20</v>
      </c>
      <c r="D56" s="42">
        <f>SUM(D50:D55)</f>
        <v>649915.96771196264</v>
      </c>
      <c r="E56" s="42">
        <f>SUM(E50:E55)</f>
        <v>606094.90193961584</v>
      </c>
    </row>
    <row r="57" spans="1:36" ht="15" x14ac:dyDescent="0.25">
      <c r="A57" s="54" t="s">
        <v>98</v>
      </c>
      <c r="B57" s="55" t="s">
        <v>99</v>
      </c>
      <c r="C57" s="41" t="s">
        <v>20</v>
      </c>
      <c r="D57" s="42">
        <f>SUM(D32,D46,D56)</f>
        <v>1289817.27</v>
      </c>
      <c r="E57" s="42">
        <f>SUM(E32,E46,E56)</f>
        <v>1273570.19</v>
      </c>
    </row>
    <row r="61" spans="1:36" ht="12.75" x14ac:dyDescent="0.2">
      <c r="A61" s="57" t="s">
        <v>100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6"/>
      <c r="AG61" s="56"/>
      <c r="AH61" s="56"/>
      <c r="AI61" s="56"/>
      <c r="AJ61" s="56"/>
    </row>
    <row r="62" spans="1:36" ht="12.75" x14ac:dyDescent="0.2">
      <c r="A62" s="57" t="s">
        <v>101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6"/>
      <c r="AG62" s="56"/>
      <c r="AH62" s="56"/>
      <c r="AI62" s="56"/>
      <c r="AJ62" s="56"/>
    </row>
    <row r="63" spans="1:36" ht="12.75" x14ac:dyDescent="0.2">
      <c r="A63" s="57" t="s">
        <v>102</v>
      </c>
      <c r="B63" s="57"/>
      <c r="C63" s="57"/>
      <c r="D63" s="57"/>
      <c r="E63" s="58" t="s">
        <v>103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</sheetData>
  <pageMargins left="0.7" right="0.7" top="0.75" bottom="0.75" header="0.3" footer="0.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НВВ 2015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otylov</cp:lastModifiedBy>
  <cp:lastPrinted>2016-04-22T10:04:09Z</cp:lastPrinted>
  <dcterms:created xsi:type="dcterms:W3CDTF">2016-04-01T09:41:49Z</dcterms:created>
  <dcterms:modified xsi:type="dcterms:W3CDTF">2016-06-03T10:03:29Z</dcterms:modified>
</cp:coreProperties>
</file>