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1861\1. Тарифы\1. СЕТИ\1. Передача\ТЗ на 2025\7. Раскрытие (01.04.)\на сайт\2. о вводе и движ\"/>
    </mc:Choice>
  </mc:AlternateContent>
  <bookViews>
    <workbookView xWindow="0" yWindow="0" windowWidth="28800" windowHeight="12300" tabRatio="907" firstSheet="10" activeTab="10"/>
  </bookViews>
  <sheets>
    <sheet name="ввод 2016" sheetId="5" state="hidden" r:id="rId1"/>
    <sheet name="ввод 2017 (00)" sheetId="6" state="hidden" r:id="rId2"/>
    <sheet name="ввод 2017 (08)" sheetId="8" state="hidden" r:id="rId3"/>
    <sheet name="анализ 01 " sheetId="7" state="hidden" r:id="rId4"/>
    <sheet name="сч.08_2019" sheetId="14" state="hidden" r:id="rId5"/>
    <sheet name="сч.08__2019" sheetId="13" state="hidden" r:id="rId6"/>
    <sheet name="сч.08_2020" sheetId="17" state="hidden" r:id="rId7"/>
    <sheet name="сч.08_2020_расшифровка" sheetId="18" state="hidden" r:id="rId8"/>
    <sheet name="проверка_2019" sheetId="15" state="hidden" r:id="rId9"/>
    <sheet name="Проект ИП АО ГЭС_2019" sheetId="11" state="hidden" r:id="rId10"/>
    <sheet name="2023" sheetId="30" r:id="rId11"/>
    <sheet name="Дт_01" sheetId="21" state="hidden" r:id="rId12"/>
    <sheet name="Кт_01" sheetId="22" state="hidden" r:id="rId13"/>
    <sheet name="км,МВА" sheetId="26" state="hidden" r:id="rId14"/>
  </sheets>
  <definedNames>
    <definedName name="_xlnm._FilterDatabase" localSheetId="0" hidden="1">'ввод 2016'!$A$4:$I$1846</definedName>
    <definedName name="_xlnm._FilterDatabase" localSheetId="1" hidden="1">'ввод 2017 (00)'!$A$4:$I$2238</definedName>
    <definedName name="_xlnm._FilterDatabase" localSheetId="2" hidden="1">'ввод 2017 (08)'!$A$4:$I$509</definedName>
    <definedName name="_xlnm._FilterDatabase" localSheetId="11" hidden="1">Дт_01!$B$10:$K$696</definedName>
    <definedName name="_xlnm._FilterDatabase" localSheetId="13" hidden="1">'км,МВА'!$A$3:$D$61</definedName>
    <definedName name="_xlnm._FilterDatabase" localSheetId="12" hidden="1">Кт_01!$B$11:$K$706</definedName>
    <definedName name="_xlnm._FilterDatabase" localSheetId="9" hidden="1">'Проект ИП АО ГЭС_2019'!$A$14:$CW$358</definedName>
    <definedName name="_xlnm._FilterDatabase" localSheetId="4" hidden="1">сч.08_2019!$A$7:$F$318</definedName>
    <definedName name="_xlnm._FilterDatabase" localSheetId="6" hidden="1">сч.08_2020!$B$9:$F$93</definedName>
    <definedName name="_xlnm._FilterDatabase" localSheetId="7" hidden="1">сч.08_2020_расшифровка!$A$16:$H$330</definedName>
    <definedName name="_xlnm.Print_Area" localSheetId="10">'2023'!$A$1:$BL$60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1" i="30" l="1"/>
  <c r="AG29" i="30" l="1"/>
  <c r="AG30" i="30" l="1"/>
  <c r="AG23" i="30" l="1"/>
  <c r="AG24" i="30"/>
  <c r="AG25" i="30"/>
  <c r="AQ23" i="30" l="1"/>
  <c r="F1" i="17" l="1"/>
  <c r="D62" i="26" l="1"/>
  <c r="C62" i="26"/>
  <c r="B62" i="26"/>
  <c r="D55" i="26"/>
  <c r="C55" i="26"/>
  <c r="D22" i="26"/>
  <c r="C22" i="26"/>
  <c r="D20" i="26"/>
  <c r="C20" i="26"/>
  <c r="D4" i="26"/>
  <c r="D61" i="26" s="1"/>
  <c r="C4" i="26"/>
  <c r="C61" i="26" s="1"/>
  <c r="D2" i="26" l="1"/>
  <c r="C2" i="26"/>
  <c r="K5" i="22" l="1"/>
  <c r="H5" i="22"/>
  <c r="K5" i="21"/>
  <c r="H5" i="21"/>
  <c r="H11" i="18" l="1"/>
  <c r="H10" i="18"/>
  <c r="H9" i="18"/>
  <c r="H8" i="18"/>
  <c r="G11" i="18"/>
  <c r="G10" i="18"/>
  <c r="G9" i="18"/>
  <c r="G8" i="18"/>
  <c r="H14" i="18"/>
  <c r="B16" i="18" l="1"/>
  <c r="C16" i="18" s="1"/>
  <c r="D16" i="18" s="1"/>
  <c r="E16" i="18" s="1"/>
  <c r="F16" i="18" s="1"/>
  <c r="G16" i="18" s="1"/>
  <c r="H16" i="18" s="1"/>
  <c r="F6" i="14" l="1"/>
  <c r="C59" i="15" l="1"/>
  <c r="D59" i="15" s="1"/>
  <c r="C58" i="15"/>
  <c r="D58" i="15" s="1"/>
  <c r="C57" i="15"/>
  <c r="D57" i="15" s="1"/>
  <c r="C56" i="15"/>
  <c r="D56" i="15" s="1"/>
  <c r="C55" i="15"/>
  <c r="D55" i="15" s="1"/>
  <c r="C54" i="15"/>
  <c r="D54" i="15" s="1"/>
  <c r="C53" i="15"/>
  <c r="D53" i="15" s="1"/>
  <c r="C52" i="15"/>
  <c r="D52" i="15" s="1"/>
  <c r="C51" i="15"/>
  <c r="D51" i="15" s="1"/>
  <c r="C50" i="15"/>
  <c r="D50" i="15" s="1"/>
  <c r="C49" i="15"/>
  <c r="D49" i="15" s="1"/>
  <c r="C48" i="15"/>
  <c r="D48" i="15" s="1"/>
  <c r="C47" i="15"/>
  <c r="D47" i="15" s="1"/>
  <c r="C46" i="15"/>
  <c r="D46" i="15" s="1"/>
  <c r="C45" i="15"/>
  <c r="D45" i="15" s="1"/>
  <c r="C44" i="15"/>
  <c r="D44" i="15" s="1"/>
  <c r="C43" i="15"/>
  <c r="D43" i="15" s="1"/>
  <c r="C42" i="15"/>
  <c r="D42" i="15" s="1"/>
  <c r="C41" i="15"/>
  <c r="D41" i="15" s="1"/>
  <c r="C40" i="15"/>
  <c r="D40" i="15" s="1"/>
  <c r="C39" i="15"/>
  <c r="D39" i="15" s="1"/>
  <c r="C38" i="15"/>
  <c r="D38" i="15" s="1"/>
  <c r="C37" i="15"/>
  <c r="D37" i="15" s="1"/>
  <c r="C36" i="15"/>
  <c r="D36" i="15" s="1"/>
  <c r="C35" i="15"/>
  <c r="D35" i="15" s="1"/>
  <c r="C34" i="15"/>
  <c r="D34" i="15" s="1"/>
  <c r="C33" i="15"/>
  <c r="D33" i="15" s="1"/>
  <c r="C32" i="15"/>
  <c r="D32" i="15" s="1"/>
  <c r="C31" i="15"/>
  <c r="D31" i="15" s="1"/>
  <c r="C30" i="15"/>
  <c r="D30" i="15" s="1"/>
  <c r="C29" i="15"/>
  <c r="D29" i="15" s="1"/>
  <c r="C28" i="15"/>
  <c r="D28" i="15" s="1"/>
  <c r="C27" i="15"/>
  <c r="D27" i="15" s="1"/>
  <c r="C26" i="15"/>
  <c r="D26" i="15" s="1"/>
  <c r="C25" i="15"/>
  <c r="D25" i="15" s="1"/>
  <c r="C24" i="15"/>
  <c r="D24" i="15" s="1"/>
  <c r="C23" i="15"/>
  <c r="D23" i="15" s="1"/>
  <c r="C22" i="15"/>
  <c r="D22" i="15" s="1"/>
  <c r="C21" i="15"/>
  <c r="D21" i="15" s="1"/>
  <c r="C20" i="15"/>
  <c r="D20" i="15" s="1"/>
  <c r="C19" i="15"/>
  <c r="D19" i="15" s="1"/>
  <c r="C18" i="15"/>
  <c r="D18" i="15" s="1"/>
  <c r="C17" i="15"/>
  <c r="D17" i="15" s="1"/>
  <c r="C13" i="15"/>
  <c r="D13" i="15" s="1"/>
  <c r="C12" i="15"/>
  <c r="D12" i="15" s="1"/>
  <c r="C11" i="15"/>
  <c r="D11" i="15" s="1"/>
  <c r="C10" i="15"/>
  <c r="D10" i="15" s="1"/>
  <c r="C9" i="15"/>
  <c r="D9" i="15" s="1"/>
  <c r="C8" i="15"/>
  <c r="D8" i="15" s="1"/>
  <c r="C7" i="15"/>
  <c r="D7" i="15" s="1"/>
  <c r="C6" i="15"/>
  <c r="D6" i="15" s="1"/>
  <c r="C5" i="15"/>
  <c r="D5" i="15" s="1"/>
  <c r="C4" i="15"/>
  <c r="D4" i="15" s="1"/>
  <c r="E18" i="13" l="1"/>
  <c r="BY384" i="11" l="1"/>
  <c r="BY382" i="11"/>
  <c r="AT381" i="11"/>
  <c r="AT297" i="11" s="1"/>
  <c r="CC380" i="11"/>
  <c r="CA380" i="11"/>
  <c r="BY380" i="11"/>
  <c r="BZ377" i="11"/>
  <c r="BY377" i="11"/>
  <c r="BY372" i="11"/>
  <c r="BZ364" i="11"/>
  <c r="BP364" i="11"/>
  <c r="BO364" i="11"/>
  <c r="BN364" i="11"/>
  <c r="BM364" i="11"/>
  <c r="BL364" i="11"/>
  <c r="BK364" i="11"/>
  <c r="BJ364" i="11"/>
  <c r="BI364" i="11"/>
  <c r="AT364" i="11"/>
  <c r="AH363" i="11"/>
  <c r="BY362" i="11"/>
  <c r="CD360" i="11"/>
  <c r="CD297" i="11" s="1"/>
  <c r="CC360" i="11"/>
  <c r="CB360" i="11"/>
  <c r="CB297" i="11" s="1"/>
  <c r="CA360" i="11"/>
  <c r="CA297" i="11" s="1"/>
  <c r="BZ360" i="11"/>
  <c r="BY360" i="11"/>
  <c r="BO360" i="11"/>
  <c r="BN360" i="11"/>
  <c r="BN297" i="11" s="1"/>
  <c r="BM360" i="11"/>
  <c r="BM297" i="11" s="1"/>
  <c r="BL360" i="11"/>
  <c r="BL297" i="11" s="1"/>
  <c r="BK360" i="11"/>
  <c r="BK297" i="11" s="1"/>
  <c r="BJ360" i="11"/>
  <c r="BJ297" i="11" s="1"/>
  <c r="BI360" i="11"/>
  <c r="BI297" i="11" s="1"/>
  <c r="DH297" i="11" s="1"/>
  <c r="AY360" i="11"/>
  <c r="AX360" i="11"/>
  <c r="AW360" i="11"/>
  <c r="AV360" i="11"/>
  <c r="AU360" i="11"/>
  <c r="AT360" i="11"/>
  <c r="AS360" i="11"/>
  <c r="CN358" i="11"/>
  <c r="CM358" i="11"/>
  <c r="CL358" i="11"/>
  <c r="CK358" i="11"/>
  <c r="CJ358" i="11"/>
  <c r="CI358" i="11"/>
  <c r="CH358" i="11"/>
  <c r="CG358" i="11"/>
  <c r="CF358" i="11"/>
  <c r="CV358" i="11" s="1"/>
  <c r="CE358" i="11"/>
  <c r="CU358" i="11" s="1"/>
  <c r="CD358" i="11"/>
  <c r="CT358" i="11" s="1"/>
  <c r="CC358" i="11"/>
  <c r="CS358" i="11" s="1"/>
  <c r="CB358" i="11"/>
  <c r="CR358" i="11" s="1"/>
  <c r="CA358" i="11"/>
  <c r="CQ358" i="11" s="1"/>
  <c r="BZ358" i="11"/>
  <c r="CP358" i="11" s="1"/>
  <c r="BY358" i="11"/>
  <c r="CO358" i="11" s="1"/>
  <c r="H358" i="11"/>
  <c r="CN357" i="11"/>
  <c r="CM357" i="11"/>
  <c r="CL357" i="11"/>
  <c r="CK357" i="11"/>
  <c r="CJ357" i="11"/>
  <c r="CI357" i="11"/>
  <c r="CH357" i="11"/>
  <c r="CG357" i="11"/>
  <c r="CF357" i="11"/>
  <c r="CV357" i="11" s="1"/>
  <c r="CE357" i="11"/>
  <c r="CU357" i="11" s="1"/>
  <c r="CD357" i="11"/>
  <c r="CT357" i="11" s="1"/>
  <c r="CC357" i="11"/>
  <c r="CS357" i="11" s="1"/>
  <c r="CB357" i="11"/>
  <c r="CR357" i="11" s="1"/>
  <c r="CA357" i="11"/>
  <c r="CQ357" i="11" s="1"/>
  <c r="BZ357" i="11"/>
  <c r="CP357" i="11" s="1"/>
  <c r="BY357" i="11"/>
  <c r="CO357" i="11" s="1"/>
  <c r="H357" i="11"/>
  <c r="CN356" i="11"/>
  <c r="CM356" i="11"/>
  <c r="CL356" i="11"/>
  <c r="CK356" i="11"/>
  <c r="CJ356" i="11"/>
  <c r="CI356" i="11"/>
  <c r="CH356" i="11"/>
  <c r="CG356" i="11"/>
  <c r="CF356" i="11"/>
  <c r="CV356" i="11" s="1"/>
  <c r="CE356" i="11"/>
  <c r="CU356" i="11" s="1"/>
  <c r="CD356" i="11"/>
  <c r="CT356" i="11" s="1"/>
  <c r="CC356" i="11"/>
  <c r="CS356" i="11" s="1"/>
  <c r="CB356" i="11"/>
  <c r="CR356" i="11" s="1"/>
  <c r="CA356" i="11"/>
  <c r="CQ356" i="11" s="1"/>
  <c r="BZ356" i="11"/>
  <c r="CP356" i="11" s="1"/>
  <c r="BY356" i="11"/>
  <c r="CO356" i="11" s="1"/>
  <c r="H356" i="11"/>
  <c r="CN355" i="11"/>
  <c r="CM355" i="11"/>
  <c r="CL355" i="11"/>
  <c r="CK355" i="11"/>
  <c r="CJ355" i="11"/>
  <c r="CI355" i="11"/>
  <c r="CH355" i="11"/>
  <c r="CG355" i="11"/>
  <c r="CF355" i="11"/>
  <c r="CV355" i="11" s="1"/>
  <c r="CE355" i="11"/>
  <c r="CU355" i="11" s="1"/>
  <c r="CD355" i="11"/>
  <c r="CT355" i="11" s="1"/>
  <c r="CC355" i="11"/>
  <c r="CB355" i="11"/>
  <c r="CR355" i="11" s="1"/>
  <c r="CA355" i="11"/>
  <c r="CQ355" i="11" s="1"/>
  <c r="BZ355" i="11"/>
  <c r="CP355" i="11" s="1"/>
  <c r="BY355" i="11"/>
  <c r="H355" i="11"/>
  <c r="CV354" i="11"/>
  <c r="CU354" i="11"/>
  <c r="CT354" i="11"/>
  <c r="CS354" i="11"/>
  <c r="CR354" i="11"/>
  <c r="CQ354" i="11"/>
  <c r="CP354" i="11"/>
  <c r="CO354" i="11"/>
  <c r="CN354" i="11"/>
  <c r="CM354" i="11"/>
  <c r="CL354" i="11"/>
  <c r="CK354" i="11"/>
  <c r="CJ354" i="11"/>
  <c r="CI354" i="11"/>
  <c r="CH354" i="11"/>
  <c r="CG354" i="11"/>
  <c r="H354" i="11"/>
  <c r="CV353" i="11"/>
  <c r="CU353" i="11"/>
  <c r="CT353" i="11"/>
  <c r="CS353" i="11"/>
  <c r="CR353" i="11"/>
  <c r="CQ353" i="11"/>
  <c r="CP353" i="11"/>
  <c r="CO353" i="11"/>
  <c r="CN353" i="11"/>
  <c r="CM353" i="11"/>
  <c r="CL353" i="11"/>
  <c r="CK353" i="11"/>
  <c r="CJ353" i="11"/>
  <c r="CI353" i="11"/>
  <c r="CH353" i="11"/>
  <c r="CG353" i="11"/>
  <c r="H353" i="11"/>
  <c r="CN352" i="11"/>
  <c r="CM352" i="11"/>
  <c r="CL352" i="11"/>
  <c r="CK352" i="11"/>
  <c r="CJ352" i="11"/>
  <c r="CI352" i="11"/>
  <c r="CH352" i="11"/>
  <c r="CG352" i="11"/>
  <c r="CF352" i="11"/>
  <c r="CE352" i="11"/>
  <c r="CD352" i="11"/>
  <c r="CC352" i="11"/>
  <c r="CS352" i="11" s="1"/>
  <c r="CB352" i="11"/>
  <c r="CR352" i="11" s="1"/>
  <c r="CA352" i="11"/>
  <c r="CQ352" i="11" s="1"/>
  <c r="BZ352" i="11"/>
  <c r="CP352" i="11" s="1"/>
  <c r="BY352" i="11"/>
  <c r="CO352" i="11" s="1"/>
  <c r="H352" i="11"/>
  <c r="CV351" i="11"/>
  <c r="CU351" i="11"/>
  <c r="CT351" i="11"/>
  <c r="CS351" i="11"/>
  <c r="CR351" i="11"/>
  <c r="CQ351" i="11"/>
  <c r="CP351" i="11"/>
  <c r="CO351" i="11"/>
  <c r="CN351" i="11"/>
  <c r="CM351" i="11"/>
  <c r="CL351" i="11"/>
  <c r="CK351" i="11"/>
  <c r="CJ351" i="11"/>
  <c r="CI351" i="11"/>
  <c r="CH351" i="11"/>
  <c r="CG351" i="11"/>
  <c r="H351" i="11"/>
  <c r="CV350" i="11"/>
  <c r="CU350" i="11"/>
  <c r="CT350" i="11"/>
  <c r="CS350" i="11"/>
  <c r="CQ350" i="11"/>
  <c r="CP350" i="11"/>
  <c r="CO350" i="11"/>
  <c r="CN350" i="11"/>
  <c r="CM350" i="11"/>
  <c r="CL350" i="11"/>
  <c r="CK350" i="11"/>
  <c r="CJ350" i="11"/>
  <c r="CI350" i="11"/>
  <c r="CH350" i="11"/>
  <c r="CG350" i="11"/>
  <c r="AF350" i="11"/>
  <c r="CR350" i="11" s="1"/>
  <c r="H350" i="11"/>
  <c r="CV349" i="11"/>
  <c r="CU349" i="11"/>
  <c r="CT349" i="11"/>
  <c r="CS349" i="11"/>
  <c r="CQ349" i="11"/>
  <c r="CP349" i="11"/>
  <c r="CO349" i="11"/>
  <c r="CN349" i="11"/>
  <c r="CM349" i="11"/>
  <c r="CL349" i="11"/>
  <c r="CK349" i="11"/>
  <c r="CJ349" i="11"/>
  <c r="CI349" i="11"/>
  <c r="CH349" i="11"/>
  <c r="CG349" i="11"/>
  <c r="AF349" i="11"/>
  <c r="CR349" i="11" s="1"/>
  <c r="H349" i="11"/>
  <c r="CV348" i="11"/>
  <c r="CU348" i="11"/>
  <c r="CT348" i="11"/>
  <c r="CS348" i="11"/>
  <c r="CR348" i="11"/>
  <c r="CQ348" i="11"/>
  <c r="CP348" i="11"/>
  <c r="CO348" i="11"/>
  <c r="CN348" i="11"/>
  <c r="CM348" i="11"/>
  <c r="CL348" i="11"/>
  <c r="CK348" i="11"/>
  <c r="CJ348" i="11"/>
  <c r="CI348" i="11"/>
  <c r="CH348" i="11"/>
  <c r="CG348" i="11"/>
  <c r="H348" i="11"/>
  <c r="CV347" i="11"/>
  <c r="CU347" i="11"/>
  <c r="CT347" i="11"/>
  <c r="CS347" i="11"/>
  <c r="CR347" i="11"/>
  <c r="CQ347" i="11"/>
  <c r="CP347" i="11"/>
  <c r="CO347" i="11"/>
  <c r="CN347" i="11"/>
  <c r="CM347" i="11"/>
  <c r="CL347" i="11"/>
  <c r="CK347" i="11"/>
  <c r="CJ347" i="11"/>
  <c r="CI347" i="11"/>
  <c r="CH347" i="11"/>
  <c r="CG347" i="11"/>
  <c r="H347" i="11"/>
  <c r="CV346" i="11"/>
  <c r="CU346" i="11"/>
  <c r="CT346" i="11"/>
  <c r="CS346" i="11"/>
  <c r="CR346" i="11"/>
  <c r="CQ346" i="11"/>
  <c r="CP346" i="11"/>
  <c r="CO346" i="11"/>
  <c r="CN346" i="11"/>
  <c r="CM346" i="11"/>
  <c r="CL346" i="11"/>
  <c r="CK346" i="11"/>
  <c r="CJ346" i="11"/>
  <c r="CI346" i="11"/>
  <c r="CH346" i="11"/>
  <c r="CG346" i="11"/>
  <c r="H346" i="11"/>
  <c r="CV343" i="11"/>
  <c r="CU343" i="11"/>
  <c r="CT343" i="11"/>
  <c r="CS343" i="11"/>
  <c r="CR343" i="11"/>
  <c r="CQ343" i="11"/>
  <c r="CP343" i="11"/>
  <c r="CO343" i="11"/>
  <c r="CN343" i="11"/>
  <c r="CM343" i="11"/>
  <c r="CL343" i="11"/>
  <c r="CK343" i="11"/>
  <c r="CJ343" i="11"/>
  <c r="CI343" i="11"/>
  <c r="CH343" i="11"/>
  <c r="CG343" i="11"/>
  <c r="H343" i="11"/>
  <c r="CV342" i="11"/>
  <c r="CU342" i="11"/>
  <c r="CT342" i="11"/>
  <c r="CS342" i="11"/>
  <c r="CR342" i="11"/>
  <c r="CQ342" i="11"/>
  <c r="CP342" i="11"/>
  <c r="CO342" i="11"/>
  <c r="CN342" i="11"/>
  <c r="CM342" i="11"/>
  <c r="CL342" i="11"/>
  <c r="CK342" i="11"/>
  <c r="CJ342" i="11"/>
  <c r="CI342" i="11"/>
  <c r="CH342" i="11"/>
  <c r="CG342" i="11"/>
  <c r="H342" i="11"/>
  <c r="CV341" i="11"/>
  <c r="CU341" i="11"/>
  <c r="CT341" i="11"/>
  <c r="CS341" i="11"/>
  <c r="CQ341" i="11"/>
  <c r="CP341" i="11"/>
  <c r="CO341" i="11"/>
  <c r="CN341" i="11"/>
  <c r="CM341" i="11"/>
  <c r="CL341" i="11"/>
  <c r="CK341" i="11"/>
  <c r="CJ341" i="11"/>
  <c r="CI341" i="11"/>
  <c r="CH341" i="11"/>
  <c r="CG341" i="11"/>
  <c r="AF341" i="11"/>
  <c r="CR341" i="11" s="1"/>
  <c r="H341" i="11"/>
  <c r="CV340" i="11"/>
  <c r="CU340" i="11"/>
  <c r="CT340" i="11"/>
  <c r="CS340" i="11"/>
  <c r="CQ340" i="11"/>
  <c r="CP340" i="11"/>
  <c r="CO340" i="11"/>
  <c r="CN340" i="11"/>
  <c r="CM340" i="11"/>
  <c r="CL340" i="11"/>
  <c r="CK340" i="11"/>
  <c r="CJ340" i="11"/>
  <c r="CI340" i="11"/>
  <c r="CH340" i="11"/>
  <c r="CG340" i="11"/>
  <c r="AF340" i="11"/>
  <c r="CR340" i="11" s="1"/>
  <c r="H340" i="11"/>
  <c r="CV339" i="11"/>
  <c r="CU339" i="11"/>
  <c r="CT339" i="11"/>
  <c r="CS339" i="11"/>
  <c r="CQ339" i="11"/>
  <c r="CP339" i="11"/>
  <c r="CO339" i="11"/>
  <c r="CN339" i="11"/>
  <c r="CM339" i="11"/>
  <c r="CL339" i="11"/>
  <c r="CK339" i="11"/>
  <c r="CJ339" i="11"/>
  <c r="CI339" i="11"/>
  <c r="CH339" i="11"/>
  <c r="CG339" i="11"/>
  <c r="AF339" i="11"/>
  <c r="CR339" i="11" s="1"/>
  <c r="H339" i="11"/>
  <c r="CV338" i="11"/>
  <c r="CU338" i="11"/>
  <c r="CT338" i="11"/>
  <c r="CS338" i="11"/>
  <c r="CQ338" i="11"/>
  <c r="CP338" i="11"/>
  <c r="CO338" i="11"/>
  <c r="CN338" i="11"/>
  <c r="CM338" i="11"/>
  <c r="CL338" i="11"/>
  <c r="CK338" i="11"/>
  <c r="CJ338" i="11"/>
  <c r="CI338" i="11"/>
  <c r="CH338" i="11"/>
  <c r="CG338" i="11"/>
  <c r="AF338" i="11"/>
  <c r="H338" i="11"/>
  <c r="CV337" i="11"/>
  <c r="CU337" i="11"/>
  <c r="CT337" i="11"/>
  <c r="CS337" i="11"/>
  <c r="CR337" i="11"/>
  <c r="CQ337" i="11"/>
  <c r="CP337" i="11"/>
  <c r="CO337" i="11"/>
  <c r="CN337" i="11"/>
  <c r="CM337" i="11"/>
  <c r="CL337" i="11"/>
  <c r="CK337" i="11"/>
  <c r="CJ337" i="11"/>
  <c r="CI337" i="11"/>
  <c r="CH337" i="11"/>
  <c r="CG337" i="11"/>
  <c r="H337" i="11"/>
  <c r="CV336" i="11"/>
  <c r="CU336" i="11"/>
  <c r="CT336" i="11"/>
  <c r="CS336" i="11"/>
  <c r="CR336" i="11"/>
  <c r="CQ336" i="11"/>
  <c r="CP336" i="11"/>
  <c r="CO336" i="11"/>
  <c r="CN336" i="11"/>
  <c r="CM336" i="11"/>
  <c r="CL336" i="11"/>
  <c r="CK336" i="11"/>
  <c r="CJ336" i="11"/>
  <c r="CI336" i="11"/>
  <c r="CH336" i="11"/>
  <c r="CG336" i="11"/>
  <c r="H336" i="11"/>
  <c r="CV335" i="11"/>
  <c r="CU335" i="11"/>
  <c r="CT335" i="11"/>
  <c r="CS335" i="11"/>
  <c r="CR335" i="11"/>
  <c r="CQ335" i="11"/>
  <c r="CP335" i="11"/>
  <c r="CO335" i="11"/>
  <c r="CN335" i="11"/>
  <c r="CM335" i="11"/>
  <c r="CL335" i="11"/>
  <c r="CK335" i="11"/>
  <c r="CJ335" i="11"/>
  <c r="CI335" i="11"/>
  <c r="CH335" i="11"/>
  <c r="CG335" i="11"/>
  <c r="H335" i="11"/>
  <c r="CV334" i="11"/>
  <c r="CU334" i="11"/>
  <c r="CT334" i="11"/>
  <c r="CS334" i="11"/>
  <c r="CR334" i="11"/>
  <c r="CQ334" i="11"/>
  <c r="CP334" i="11"/>
  <c r="CO334" i="11"/>
  <c r="CN334" i="11"/>
  <c r="CM334" i="11"/>
  <c r="CL334" i="11"/>
  <c r="CK334" i="11"/>
  <c r="CJ334" i="11"/>
  <c r="CI334" i="11"/>
  <c r="CH334" i="11"/>
  <c r="CG334" i="11"/>
  <c r="H334" i="11"/>
  <c r="CV333" i="11"/>
  <c r="CU333" i="11"/>
  <c r="CT333" i="11"/>
  <c r="CS333" i="11"/>
  <c r="CR333" i="11"/>
  <c r="CQ333" i="11"/>
  <c r="CP333" i="11"/>
  <c r="CO333" i="11"/>
  <c r="CN333" i="11"/>
  <c r="CM333" i="11"/>
  <c r="CL333" i="11"/>
  <c r="CK333" i="11"/>
  <c r="CJ333" i="11"/>
  <c r="CI333" i="11"/>
  <c r="CH333" i="11"/>
  <c r="CG333" i="11"/>
  <c r="H333" i="11"/>
  <c r="CV332" i="11"/>
  <c r="CU332" i="11"/>
  <c r="CT332" i="11"/>
  <c r="CS332" i="11"/>
  <c r="CR332" i="11"/>
  <c r="CQ332" i="11"/>
  <c r="CP332" i="11"/>
  <c r="CO332" i="11"/>
  <c r="CN332" i="11"/>
  <c r="CM332" i="11"/>
  <c r="CL332" i="11"/>
  <c r="CK332" i="11"/>
  <c r="CJ332" i="11"/>
  <c r="CI332" i="11"/>
  <c r="CH332" i="11"/>
  <c r="CG332" i="11"/>
  <c r="H332" i="11"/>
  <c r="CV331" i="11"/>
  <c r="CU331" i="11"/>
  <c r="CT331" i="11"/>
  <c r="CS331" i="11"/>
  <c r="CR331" i="11"/>
  <c r="CQ331" i="11"/>
  <c r="CP331" i="11"/>
  <c r="CO331" i="11"/>
  <c r="CN331" i="11"/>
  <c r="CM331" i="11"/>
  <c r="CL331" i="11"/>
  <c r="CK331" i="11"/>
  <c r="CJ331" i="11"/>
  <c r="CI331" i="11"/>
  <c r="CH331" i="11"/>
  <c r="CG331" i="11"/>
  <c r="H331" i="11"/>
  <c r="BX330" i="11"/>
  <c r="BX3" i="11" s="1"/>
  <c r="BW330" i="11"/>
  <c r="BW3" i="11" s="1"/>
  <c r="BV330" i="11"/>
  <c r="BV3" i="11" s="1"/>
  <c r="BU330" i="11"/>
  <c r="BT330" i="11"/>
  <c r="BT3" i="11" s="1"/>
  <c r="BS330" i="11"/>
  <c r="BS3" i="11" s="1"/>
  <c r="BR330" i="11"/>
  <c r="BR3" i="11" s="1"/>
  <c r="BQ330" i="11"/>
  <c r="BP330" i="11"/>
  <c r="BO330" i="11"/>
  <c r="BN330" i="11"/>
  <c r="BM330" i="11"/>
  <c r="BL330" i="11"/>
  <c r="BK330" i="11"/>
  <c r="BJ330" i="11"/>
  <c r="BI330" i="11"/>
  <c r="BH330" i="11"/>
  <c r="BH3" i="11" s="1"/>
  <c r="BG330" i="11"/>
  <c r="BF330" i="11"/>
  <c r="BF3" i="11" s="1"/>
  <c r="BE330" i="11"/>
  <c r="BD330" i="11"/>
  <c r="BC330" i="11"/>
  <c r="BC3" i="11" s="1"/>
  <c r="BB330" i="11"/>
  <c r="BB3" i="11" s="1"/>
  <c r="BA330" i="11"/>
  <c r="AZ330" i="11"/>
  <c r="AY330" i="11"/>
  <c r="AX330" i="11"/>
  <c r="DN330" i="11" s="1"/>
  <c r="AW330" i="11"/>
  <c r="DM330" i="11" s="1"/>
  <c r="AV330" i="11"/>
  <c r="DL330" i="11" s="1"/>
  <c r="AU330" i="11"/>
  <c r="DK330" i="11" s="1"/>
  <c r="AT330" i="11"/>
  <c r="DJ330" i="11" s="1"/>
  <c r="AS330" i="11"/>
  <c r="DI330" i="11" s="1"/>
  <c r="AR330" i="11"/>
  <c r="AR3" i="11" s="1"/>
  <c r="AQ330" i="11"/>
  <c r="AQ3" i="11" s="1"/>
  <c r="AP330" i="11"/>
  <c r="AP3" i="11" s="1"/>
  <c r="AO330" i="11"/>
  <c r="AN330" i="11"/>
  <c r="AM330" i="11"/>
  <c r="AL330" i="11"/>
  <c r="AL3" i="11" s="1"/>
  <c r="AK330" i="11"/>
  <c r="AJ330" i="11"/>
  <c r="AJ3" i="11" s="1"/>
  <c r="AI330" i="11"/>
  <c r="AH330" i="11"/>
  <c r="AH3" i="11" s="1"/>
  <c r="DE4" i="11" s="1"/>
  <c r="AG330" i="11"/>
  <c r="C14" i="15" s="1"/>
  <c r="D14" i="15" s="1"/>
  <c r="AE330" i="11"/>
  <c r="AE3" i="11" s="1"/>
  <c r="DB4" i="11" s="1"/>
  <c r="AD330" i="11"/>
  <c r="AD3" i="11" s="1"/>
  <c r="AC330" i="11"/>
  <c r="AC3" i="11" s="1"/>
  <c r="AB330" i="11"/>
  <c r="AA330" i="11"/>
  <c r="Z330" i="11"/>
  <c r="Z3" i="11" s="1"/>
  <c r="DD4" i="11" s="1"/>
  <c r="Y330" i="11"/>
  <c r="Y3" i="11" s="1"/>
  <c r="X330" i="11"/>
  <c r="W330" i="11"/>
  <c r="W3" i="11" s="1"/>
  <c r="DA4" i="11" s="1"/>
  <c r="V330" i="11"/>
  <c r="U330" i="11"/>
  <c r="U3" i="11" s="1"/>
  <c r="T330" i="11"/>
  <c r="S330" i="11"/>
  <c r="S3" i="11" s="1"/>
  <c r="R330" i="11"/>
  <c r="Q330" i="11"/>
  <c r="Q3" i="11" s="1"/>
  <c r="P330" i="11"/>
  <c r="O330" i="11"/>
  <c r="N330" i="11"/>
  <c r="N3" i="11" s="1"/>
  <c r="M330" i="11"/>
  <c r="M3" i="11" s="1"/>
  <c r="L330" i="11"/>
  <c r="K330" i="11"/>
  <c r="K3" i="11" s="1"/>
  <c r="J330" i="11"/>
  <c r="J3" i="11" s="1"/>
  <c r="I330" i="11"/>
  <c r="I3" i="11" s="1"/>
  <c r="G330" i="11"/>
  <c r="F330" i="11"/>
  <c r="CN329" i="11"/>
  <c r="CM329" i="11"/>
  <c r="CL329" i="11"/>
  <c r="CK329" i="11"/>
  <c r="CJ329" i="11"/>
  <c r="CI329" i="11"/>
  <c r="CH329" i="11"/>
  <c r="CG329" i="11"/>
  <c r="BP329" i="11"/>
  <c r="BO329" i="11"/>
  <c r="BN329" i="11"/>
  <c r="BM329" i="11"/>
  <c r="CS329" i="11" s="1"/>
  <c r="BL329" i="11"/>
  <c r="CR329" i="11" s="1"/>
  <c r="BK329" i="11"/>
  <c r="BJ329" i="11"/>
  <c r="BJ321" i="11" s="1"/>
  <c r="BI329" i="11"/>
  <c r="CO329" i="11" s="1"/>
  <c r="H329" i="11"/>
  <c r="CN328" i="11"/>
  <c r="CM328" i="11"/>
  <c r="CL328" i="11"/>
  <c r="CK328" i="11"/>
  <c r="CJ328" i="11"/>
  <c r="CI328" i="11"/>
  <c r="CH328" i="11"/>
  <c r="CG328" i="11"/>
  <c r="AZ328" i="11"/>
  <c r="AY328" i="11"/>
  <c r="AY321" i="11" s="1"/>
  <c r="AX328" i="11"/>
  <c r="AW328" i="11"/>
  <c r="CS328" i="11" s="1"/>
  <c r="AV328" i="11"/>
  <c r="AU328" i="11"/>
  <c r="AT328" i="11"/>
  <c r="CP328" i="11" s="1"/>
  <c r="AS328" i="11"/>
  <c r="CO328" i="11" s="1"/>
  <c r="H328" i="11"/>
  <c r="CV327" i="11"/>
  <c r="CU327" i="11"/>
  <c r="CT327" i="11"/>
  <c r="CR327" i="11"/>
  <c r="CP327" i="11"/>
  <c r="CN327" i="11"/>
  <c r="CM327" i="11"/>
  <c r="CL327" i="11"/>
  <c r="CK327" i="11"/>
  <c r="CJ327" i="11"/>
  <c r="CI327" i="11"/>
  <c r="CH327" i="11"/>
  <c r="CG327" i="11"/>
  <c r="AG327" i="11"/>
  <c r="CS327" i="11" s="1"/>
  <c r="AE327" i="11"/>
  <c r="CQ327" i="11" s="1"/>
  <c r="AC327" i="11"/>
  <c r="CO327" i="11" s="1"/>
  <c r="H327" i="11"/>
  <c r="CV326" i="11"/>
  <c r="CU326" i="11"/>
  <c r="CT326" i="11"/>
  <c r="CR326" i="11"/>
  <c r="CP326" i="11"/>
  <c r="CN326" i="11"/>
  <c r="CM326" i="11"/>
  <c r="CL326" i="11"/>
  <c r="CK326" i="11"/>
  <c r="CJ326" i="11"/>
  <c r="CI326" i="11"/>
  <c r="CH326" i="11"/>
  <c r="CG326" i="11"/>
  <c r="AG326" i="11"/>
  <c r="AE326" i="11"/>
  <c r="AC326" i="11"/>
  <c r="CO326" i="11" s="1"/>
  <c r="H326" i="11"/>
  <c r="CV325" i="11"/>
  <c r="CU325" i="11"/>
  <c r="CS325" i="11"/>
  <c r="CQ325" i="11"/>
  <c r="CO325" i="11"/>
  <c r="CN325" i="11"/>
  <c r="CM325" i="11"/>
  <c r="CL325" i="11"/>
  <c r="CK325" i="11"/>
  <c r="CJ325" i="11"/>
  <c r="CI325" i="11"/>
  <c r="CH325" i="11"/>
  <c r="CG325" i="11"/>
  <c r="AH325" i="11"/>
  <c r="CT325" i="11" s="1"/>
  <c r="AF325" i="11"/>
  <c r="CR325" i="11" s="1"/>
  <c r="AD325" i="11"/>
  <c r="H325" i="11"/>
  <c r="CV324" i="11"/>
  <c r="CU324" i="11"/>
  <c r="CS324" i="11"/>
  <c r="CQ324" i="11"/>
  <c r="CO324" i="11"/>
  <c r="CN324" i="11"/>
  <c r="CM324" i="11"/>
  <c r="CL324" i="11"/>
  <c r="CK324" i="11"/>
  <c r="CJ324" i="11"/>
  <c r="CI324" i="11"/>
  <c r="CH324" i="11"/>
  <c r="CG324" i="11"/>
  <c r="AH324" i="11"/>
  <c r="AF324" i="11"/>
  <c r="AD324" i="11"/>
  <c r="CP324" i="11" s="1"/>
  <c r="H324" i="11"/>
  <c r="CV323" i="11"/>
  <c r="CU323" i="11"/>
  <c r="CT323" i="11"/>
  <c r="CS323" i="11"/>
  <c r="CR323" i="11"/>
  <c r="CQ323" i="11"/>
  <c r="CP323" i="11"/>
  <c r="CO323" i="11"/>
  <c r="CN323" i="11"/>
  <c r="CM323" i="11"/>
  <c r="CL323" i="11"/>
  <c r="CK323" i="11"/>
  <c r="CJ323" i="11"/>
  <c r="CI323" i="11"/>
  <c r="CH323" i="11"/>
  <c r="CG323" i="11"/>
  <c r="H323" i="11"/>
  <c r="CV322" i="11"/>
  <c r="CU322" i="11"/>
  <c r="CT322" i="11"/>
  <c r="CS322" i="11"/>
  <c r="CR322" i="11"/>
  <c r="CQ322" i="11"/>
  <c r="CP322" i="11"/>
  <c r="CO322" i="11"/>
  <c r="CN322" i="11"/>
  <c r="CM322" i="11"/>
  <c r="CL322" i="11"/>
  <c r="CK322" i="11"/>
  <c r="CJ322" i="11"/>
  <c r="CI322" i="11"/>
  <c r="CH322" i="11"/>
  <c r="CG322" i="11"/>
  <c r="H322" i="11"/>
  <c r="CF321" i="11"/>
  <c r="CE321" i="11"/>
  <c r="CD321" i="11"/>
  <c r="CC321" i="11"/>
  <c r="CB321" i="11"/>
  <c r="CA321" i="11"/>
  <c r="BZ321" i="11"/>
  <c r="BY321" i="11"/>
  <c r="BX321" i="11"/>
  <c r="BX5" i="11" s="1"/>
  <c r="BW321" i="11"/>
  <c r="BW5" i="11" s="1"/>
  <c r="BV321" i="11"/>
  <c r="BU321" i="11"/>
  <c r="BU5" i="11" s="1"/>
  <c r="BT321" i="11"/>
  <c r="BT5" i="11" s="1"/>
  <c r="BS321" i="11"/>
  <c r="BS5" i="11" s="1"/>
  <c r="BR321" i="11"/>
  <c r="BQ321" i="11"/>
  <c r="BQ5" i="11" s="1"/>
  <c r="BH321" i="11"/>
  <c r="BG321" i="11"/>
  <c r="BG5" i="11" s="1"/>
  <c r="BF321" i="11"/>
  <c r="BE321" i="11"/>
  <c r="BE5" i="11" s="1"/>
  <c r="BD321" i="11"/>
  <c r="BD5" i="11" s="1"/>
  <c r="BC321" i="11"/>
  <c r="BC5" i="11" s="1"/>
  <c r="BB321" i="11"/>
  <c r="BA321" i="11"/>
  <c r="BA5" i="11" s="1"/>
  <c r="AW321" i="11"/>
  <c r="AR321" i="11"/>
  <c r="AR5" i="11" s="1"/>
  <c r="AQ321" i="11"/>
  <c r="AP321" i="11"/>
  <c r="AP5" i="11" s="1"/>
  <c r="AO321" i="11"/>
  <c r="AN321" i="11"/>
  <c r="AN5" i="11" s="1"/>
  <c r="AM321" i="11"/>
  <c r="AL321" i="11"/>
  <c r="AK321" i="11"/>
  <c r="AJ321" i="11"/>
  <c r="AJ5" i="11" s="1"/>
  <c r="AI321" i="11"/>
  <c r="AB321" i="11"/>
  <c r="AB5" i="11" s="1"/>
  <c r="AA321" i="11"/>
  <c r="AA5" i="11" s="1"/>
  <c r="Z321" i="11"/>
  <c r="Z5" i="11" s="1"/>
  <c r="DD6" i="11" s="1"/>
  <c r="Y321" i="11"/>
  <c r="X321" i="11"/>
  <c r="X5" i="11" s="1"/>
  <c r="W321" i="11"/>
  <c r="W5" i="11" s="1"/>
  <c r="DA6" i="11" s="1"/>
  <c r="V321" i="11"/>
  <c r="V5" i="11" s="1"/>
  <c r="U321" i="11"/>
  <c r="T321" i="11"/>
  <c r="T5" i="11" s="1"/>
  <c r="S321" i="11"/>
  <c r="R321" i="11"/>
  <c r="R5" i="11" s="1"/>
  <c r="Q321" i="11"/>
  <c r="P321" i="11"/>
  <c r="P5" i="11" s="1"/>
  <c r="O321" i="11"/>
  <c r="N321" i="11"/>
  <c r="N5" i="11" s="1"/>
  <c r="M321" i="11"/>
  <c r="L321" i="11"/>
  <c r="L5" i="11" s="1"/>
  <c r="K321" i="11"/>
  <c r="K5" i="11" s="1"/>
  <c r="J321" i="11"/>
  <c r="J5" i="11" s="1"/>
  <c r="I321" i="11"/>
  <c r="G321" i="11"/>
  <c r="F321" i="11"/>
  <c r="CV320" i="11"/>
  <c r="CU320" i="11"/>
  <c r="CS320" i="11"/>
  <c r="CQ320" i="11"/>
  <c r="CO320" i="11"/>
  <c r="CN320" i="11"/>
  <c r="CM320" i="11"/>
  <c r="CL320" i="11"/>
  <c r="CK320" i="11"/>
  <c r="CJ320" i="11"/>
  <c r="CI320" i="11"/>
  <c r="CH320" i="11"/>
  <c r="CG320" i="11"/>
  <c r="CD320" i="11"/>
  <c r="CT320" i="11" s="1"/>
  <c r="CB320" i="11"/>
  <c r="CR320" i="11" s="1"/>
  <c r="BZ320" i="11"/>
  <c r="CP320" i="11" s="1"/>
  <c r="H320" i="11"/>
  <c r="CV319" i="11"/>
  <c r="CU319" i="11"/>
  <c r="CS319" i="11"/>
  <c r="CQ319" i="11"/>
  <c r="CO319" i="11"/>
  <c r="CN319" i="11"/>
  <c r="CM319" i="11"/>
  <c r="CL319" i="11"/>
  <c r="CK319" i="11"/>
  <c r="CJ319" i="11"/>
  <c r="CI319" i="11"/>
  <c r="CH319" i="11"/>
  <c r="CG319" i="11"/>
  <c r="CD319" i="11"/>
  <c r="CT319" i="11" s="1"/>
  <c r="CB319" i="11"/>
  <c r="CR319" i="11" s="1"/>
  <c r="BZ319" i="11"/>
  <c r="H319" i="11"/>
  <c r="CV318" i="11"/>
  <c r="CU318" i="11"/>
  <c r="CS318" i="11"/>
  <c r="CQ318" i="11"/>
  <c r="CO318" i="11"/>
  <c r="CN318" i="11"/>
  <c r="CM318" i="11"/>
  <c r="CL318" i="11"/>
  <c r="CK318" i="11"/>
  <c r="CJ318" i="11"/>
  <c r="CI318" i="11"/>
  <c r="CH318" i="11"/>
  <c r="CG318" i="11"/>
  <c r="CD318" i="11"/>
  <c r="CB318" i="11"/>
  <c r="BZ318" i="11"/>
  <c r="CP318" i="11" s="1"/>
  <c r="H318" i="11"/>
  <c r="CV317" i="11"/>
  <c r="CU317" i="11"/>
  <c r="CT317" i="11"/>
  <c r="CS317" i="11"/>
  <c r="CR317" i="11"/>
  <c r="CQ317" i="11"/>
  <c r="CP317" i="11"/>
  <c r="CO317" i="11"/>
  <c r="CN317" i="11"/>
  <c r="CM317" i="11"/>
  <c r="CL317" i="11"/>
  <c r="CK317" i="11"/>
  <c r="CJ317" i="11"/>
  <c r="CI317" i="11"/>
  <c r="CH317" i="11"/>
  <c r="CG317" i="11"/>
  <c r="H317" i="11"/>
  <c r="CV316" i="11"/>
  <c r="CU316" i="11"/>
  <c r="CS316" i="11"/>
  <c r="CO316" i="11"/>
  <c r="CN316" i="11"/>
  <c r="CM316" i="11"/>
  <c r="CL316" i="11"/>
  <c r="CK316" i="11"/>
  <c r="CJ316" i="11"/>
  <c r="CI316" i="11"/>
  <c r="CH316" i="11"/>
  <c r="CG316" i="11"/>
  <c r="BN316" i="11"/>
  <c r="CT316" i="11" s="1"/>
  <c r="BM316" i="11"/>
  <c r="BK316" i="11"/>
  <c r="BJ316" i="11"/>
  <c r="CP316" i="11" s="1"/>
  <c r="BI316" i="11"/>
  <c r="H316" i="11"/>
  <c r="CV315" i="11"/>
  <c r="CU315" i="11"/>
  <c r="CT315" i="11"/>
  <c r="CS315" i="11"/>
  <c r="CR315" i="11"/>
  <c r="CQ315" i="11"/>
  <c r="CP315" i="11"/>
  <c r="CO315" i="11"/>
  <c r="CN315" i="11"/>
  <c r="CM315" i="11"/>
  <c r="CL315" i="11"/>
  <c r="CK315" i="11"/>
  <c r="CJ315" i="11"/>
  <c r="CI315" i="11"/>
  <c r="CH315" i="11"/>
  <c r="CG315" i="11"/>
  <c r="H315" i="11"/>
  <c r="CV314" i="11"/>
  <c r="CU314" i="11"/>
  <c r="CS314" i="11"/>
  <c r="CQ314" i="11"/>
  <c r="CO314" i="11"/>
  <c r="CN314" i="11"/>
  <c r="CM314" i="11"/>
  <c r="CL314" i="11"/>
  <c r="CK314" i="11"/>
  <c r="CJ314" i="11"/>
  <c r="CI314" i="11"/>
  <c r="CH314" i="11"/>
  <c r="CG314" i="11"/>
  <c r="BN314" i="11"/>
  <c r="BL314" i="11"/>
  <c r="CR314" i="11" s="1"/>
  <c r="BJ314" i="11"/>
  <c r="CP314" i="11" s="1"/>
  <c r="H314" i="11"/>
  <c r="CV313" i="11"/>
  <c r="CU313" i="11"/>
  <c r="CS313" i="11"/>
  <c r="CQ313" i="11"/>
  <c r="CO313" i="11"/>
  <c r="CN313" i="11"/>
  <c r="CM313" i="11"/>
  <c r="CL313" i="11"/>
  <c r="CK313" i="11"/>
  <c r="CJ313" i="11"/>
  <c r="CI313" i="11"/>
  <c r="CH313" i="11"/>
  <c r="CG313" i="11"/>
  <c r="AX313" i="11"/>
  <c r="CT313" i="11" s="1"/>
  <c r="AV313" i="11"/>
  <c r="CR313" i="11" s="1"/>
  <c r="AT313" i="11"/>
  <c r="CP313" i="11" s="1"/>
  <c r="H313" i="11"/>
  <c r="CV312" i="11"/>
  <c r="CU312" i="11"/>
  <c r="CS312" i="11"/>
  <c r="CQ312" i="11"/>
  <c r="CO312" i="11"/>
  <c r="CN312" i="11"/>
  <c r="CM312" i="11"/>
  <c r="CL312" i="11"/>
  <c r="CK312" i="11"/>
  <c r="CJ312" i="11"/>
  <c r="CI312" i="11"/>
  <c r="CH312" i="11"/>
  <c r="CG312" i="11"/>
  <c r="AX312" i="11"/>
  <c r="CT312" i="11" s="1"/>
  <c r="AV312" i="11"/>
  <c r="CR312" i="11" s="1"/>
  <c r="AT312" i="11"/>
  <c r="CP312" i="11" s="1"/>
  <c r="H312" i="11"/>
  <c r="CV311" i="11"/>
  <c r="CU311" i="11"/>
  <c r="CS311" i="11"/>
  <c r="CQ311" i="11"/>
  <c r="CO311" i="11"/>
  <c r="CN311" i="11"/>
  <c r="CM311" i="11"/>
  <c r="CL311" i="11"/>
  <c r="CK311" i="11"/>
  <c r="CJ311" i="11"/>
  <c r="CI311" i="11"/>
  <c r="CH311" i="11"/>
  <c r="CG311" i="11"/>
  <c r="AX311" i="11"/>
  <c r="CT311" i="11" s="1"/>
  <c r="AV311" i="11"/>
  <c r="CR311" i="11" s="1"/>
  <c r="AT311" i="11"/>
  <c r="CP311" i="11" s="1"/>
  <c r="H311" i="11"/>
  <c r="CV310" i="11"/>
  <c r="CU310" i="11"/>
  <c r="CS310" i="11"/>
  <c r="CQ310" i="11"/>
  <c r="CO310" i="11"/>
  <c r="CN310" i="11"/>
  <c r="CM310" i="11"/>
  <c r="CL310" i="11"/>
  <c r="CK310" i="11"/>
  <c r="CJ310" i="11"/>
  <c r="CI310" i="11"/>
  <c r="CH310" i="11"/>
  <c r="CG310" i="11"/>
  <c r="AX310" i="11"/>
  <c r="CT310" i="11" s="1"/>
  <c r="AV310" i="11"/>
  <c r="CR310" i="11" s="1"/>
  <c r="AT310" i="11"/>
  <c r="CP310" i="11" s="1"/>
  <c r="H310" i="11"/>
  <c r="CV309" i="11"/>
  <c r="CU309" i="11"/>
  <c r="CS309" i="11"/>
  <c r="CQ309" i="11"/>
  <c r="CO309" i="11"/>
  <c r="CN309" i="11"/>
  <c r="CM309" i="11"/>
  <c r="CL309" i="11"/>
  <c r="CK309" i="11"/>
  <c r="CJ309" i="11"/>
  <c r="CI309" i="11"/>
  <c r="CH309" i="11"/>
  <c r="CG309" i="11"/>
  <c r="AX309" i="11"/>
  <c r="CT309" i="11" s="1"/>
  <c r="AV309" i="11"/>
  <c r="CR309" i="11" s="1"/>
  <c r="AT309" i="11"/>
  <c r="CP309" i="11" s="1"/>
  <c r="H309" i="11"/>
  <c r="CV308" i="11"/>
  <c r="CU308" i="11"/>
  <c r="CS308" i="11"/>
  <c r="CQ308" i="11"/>
  <c r="CO308" i="11"/>
  <c r="CN308" i="11"/>
  <c r="CM308" i="11"/>
  <c r="CL308" i="11"/>
  <c r="CK308" i="11"/>
  <c r="CJ308" i="11"/>
  <c r="CI308" i="11"/>
  <c r="CH308" i="11"/>
  <c r="CG308" i="11"/>
  <c r="AX308" i="11"/>
  <c r="AV308" i="11"/>
  <c r="AT308" i="11"/>
  <c r="CP308" i="11" s="1"/>
  <c r="H308" i="11"/>
  <c r="CV307" i="11"/>
  <c r="CU307" i="11"/>
  <c r="CS307" i="11"/>
  <c r="CQ307" i="11"/>
  <c r="CO307" i="11"/>
  <c r="CN307" i="11"/>
  <c r="CM307" i="11"/>
  <c r="CL307" i="11"/>
  <c r="CK307" i="11"/>
  <c r="CJ307" i="11"/>
  <c r="CI307" i="11"/>
  <c r="CH307" i="11"/>
  <c r="CG307" i="11"/>
  <c r="AX307" i="11"/>
  <c r="CT307" i="11" s="1"/>
  <c r="AV307" i="11"/>
  <c r="CR307" i="11" s="1"/>
  <c r="AT307" i="11"/>
  <c r="H307" i="11"/>
  <c r="CV306" i="11"/>
  <c r="CU306" i="11"/>
  <c r="CT306" i="11"/>
  <c r="CS306" i="11"/>
  <c r="CR306" i="11"/>
  <c r="CQ306" i="11"/>
  <c r="CP306" i="11"/>
  <c r="CO306" i="11"/>
  <c r="CN306" i="11"/>
  <c r="CM306" i="11"/>
  <c r="CL306" i="11"/>
  <c r="CK306" i="11"/>
  <c r="CJ306" i="11"/>
  <c r="CI306" i="11"/>
  <c r="CH306" i="11"/>
  <c r="CG306" i="11"/>
  <c r="H306" i="11"/>
  <c r="CV305" i="11"/>
  <c r="CU305" i="11"/>
  <c r="CT305" i="11"/>
  <c r="CS305" i="11"/>
  <c r="CR305" i="11"/>
  <c r="CQ305" i="11"/>
  <c r="CP305" i="11"/>
  <c r="CO305" i="11"/>
  <c r="CN305" i="11"/>
  <c r="CM305" i="11"/>
  <c r="CL305" i="11"/>
  <c r="CK305" i="11"/>
  <c r="CJ305" i="11"/>
  <c r="CI305" i="11"/>
  <c r="CH305" i="11"/>
  <c r="CG305" i="11"/>
  <c r="H305" i="11"/>
  <c r="CV304" i="11"/>
  <c r="CU304" i="11"/>
  <c r="CT304" i="11"/>
  <c r="CS304" i="11"/>
  <c r="CR304" i="11"/>
  <c r="CQ304" i="11"/>
  <c r="CP304" i="11"/>
  <c r="CO304" i="11"/>
  <c r="CN304" i="11"/>
  <c r="CM304" i="11"/>
  <c r="CL304" i="11"/>
  <c r="CK304" i="11"/>
  <c r="CJ304" i="11"/>
  <c r="CI304" i="11"/>
  <c r="CH304" i="11"/>
  <c r="CG304" i="11"/>
  <c r="H304" i="11"/>
  <c r="CV303" i="11"/>
  <c r="CU303" i="11"/>
  <c r="CT303" i="11"/>
  <c r="CS303" i="11"/>
  <c r="CR303" i="11"/>
  <c r="CQ303" i="11"/>
  <c r="CP303" i="11"/>
  <c r="CO303" i="11"/>
  <c r="CN303" i="11"/>
  <c r="CM303" i="11"/>
  <c r="CL303" i="11"/>
  <c r="CK303" i="11"/>
  <c r="CJ303" i="11"/>
  <c r="CI303" i="11"/>
  <c r="CH303" i="11"/>
  <c r="CG303" i="11"/>
  <c r="H303" i="11"/>
  <c r="CV302" i="11"/>
  <c r="CU302" i="11"/>
  <c r="CT302" i="11"/>
  <c r="CS302" i="11"/>
  <c r="CR302" i="11"/>
  <c r="CQ302" i="11"/>
  <c r="CP302" i="11"/>
  <c r="CO302" i="11"/>
  <c r="CN302" i="11"/>
  <c r="CM302" i="11"/>
  <c r="CL302" i="11"/>
  <c r="CK302" i="11"/>
  <c r="CJ302" i="11"/>
  <c r="CI302" i="11"/>
  <c r="CH302" i="11"/>
  <c r="CG302" i="11"/>
  <c r="H302" i="11"/>
  <c r="CF301" i="11"/>
  <c r="CE301" i="11"/>
  <c r="CC301" i="11"/>
  <c r="CA301" i="11"/>
  <c r="BY301" i="11"/>
  <c r="BX301" i="11"/>
  <c r="BW301" i="11"/>
  <c r="BV301" i="11"/>
  <c r="BV4" i="11" s="1"/>
  <c r="BU301" i="11"/>
  <c r="BU4" i="11" s="1"/>
  <c r="BT301" i="11"/>
  <c r="BS301" i="11"/>
  <c r="BS4" i="11" s="1"/>
  <c r="BR301" i="11"/>
  <c r="BR4" i="11" s="1"/>
  <c r="BQ301" i="11"/>
  <c r="BQ4" i="11" s="1"/>
  <c r="BP301" i="11"/>
  <c r="BO301" i="11"/>
  <c r="BM301" i="11"/>
  <c r="BI301" i="11"/>
  <c r="BH301" i="11"/>
  <c r="BG301" i="11"/>
  <c r="BF301" i="11"/>
  <c r="BF4" i="11" s="1"/>
  <c r="BE301" i="11"/>
  <c r="BE4" i="11" s="1"/>
  <c r="BD301" i="11"/>
  <c r="BC301" i="11"/>
  <c r="BC4" i="11" s="1"/>
  <c r="BB301" i="11"/>
  <c r="BB4" i="11" s="1"/>
  <c r="BA301" i="11"/>
  <c r="AZ301" i="11"/>
  <c r="AY301" i="11"/>
  <c r="AW301" i="11"/>
  <c r="AU301" i="11"/>
  <c r="AS301" i="11"/>
  <c r="AR301" i="11"/>
  <c r="AR4" i="11" s="1"/>
  <c r="AQ301" i="11"/>
  <c r="AQ4" i="11" s="1"/>
  <c r="AP301" i="11"/>
  <c r="AP4" i="11" s="1"/>
  <c r="AO301" i="11"/>
  <c r="AN301" i="11"/>
  <c r="AN4" i="11" s="1"/>
  <c r="AM301" i="11"/>
  <c r="AM4" i="11" s="1"/>
  <c r="AL301" i="11"/>
  <c r="AL4" i="11" s="1"/>
  <c r="AK301" i="11"/>
  <c r="AJ301" i="11"/>
  <c r="AJ4" i="11" s="1"/>
  <c r="AI301" i="11"/>
  <c r="AI4" i="11" s="1"/>
  <c r="AH301" i="11"/>
  <c r="AH4" i="11" s="1"/>
  <c r="DE5" i="11" s="1"/>
  <c r="AG301" i="11"/>
  <c r="C16" i="15" s="1"/>
  <c r="D16" i="15" s="1"/>
  <c r="AF301" i="11"/>
  <c r="AF4" i="11" s="1"/>
  <c r="AE301" i="11"/>
  <c r="AE4" i="11" s="1"/>
  <c r="DB5" i="11" s="1"/>
  <c r="AD301" i="11"/>
  <c r="AD4" i="11" s="1"/>
  <c r="AC301" i="11"/>
  <c r="AB301" i="11"/>
  <c r="AB4" i="11" s="1"/>
  <c r="AA301" i="11"/>
  <c r="AA4" i="11" s="1"/>
  <c r="Z301" i="11"/>
  <c r="Z4" i="11" s="1"/>
  <c r="DD5" i="11" s="1"/>
  <c r="Y301" i="11"/>
  <c r="X301" i="11"/>
  <c r="X4" i="11" s="1"/>
  <c r="W301" i="11"/>
  <c r="W4" i="11" s="1"/>
  <c r="DA5" i="11" s="1"/>
  <c r="V301" i="11"/>
  <c r="V4" i="11" s="1"/>
  <c r="U301" i="11"/>
  <c r="T301" i="11"/>
  <c r="T4" i="11" s="1"/>
  <c r="S301" i="11"/>
  <c r="S4" i="11" s="1"/>
  <c r="R301" i="11"/>
  <c r="R4" i="11" s="1"/>
  <c r="Q301" i="11"/>
  <c r="P301" i="11"/>
  <c r="P4" i="11" s="1"/>
  <c r="O301" i="11"/>
  <c r="O4" i="11" s="1"/>
  <c r="N301" i="11"/>
  <c r="N4" i="11" s="1"/>
  <c r="M301" i="11"/>
  <c r="L301" i="11"/>
  <c r="L4" i="11" s="1"/>
  <c r="K301" i="11"/>
  <c r="K4" i="11" s="1"/>
  <c r="J301" i="11"/>
  <c r="J292" i="11" s="1"/>
  <c r="J20" i="11" s="1"/>
  <c r="I301" i="11"/>
  <c r="G301" i="11"/>
  <c r="F301" i="11"/>
  <c r="CN300" i="11"/>
  <c r="CM300" i="11"/>
  <c r="CL300" i="11"/>
  <c r="CK300" i="11"/>
  <c r="CJ300" i="11"/>
  <c r="CI300" i="11"/>
  <c r="CH300" i="11"/>
  <c r="CG300" i="11"/>
  <c r="CF300" i="11"/>
  <c r="CE300" i="11"/>
  <c r="CD300" i="11"/>
  <c r="CC300" i="11"/>
  <c r="CB300" i="11"/>
  <c r="CA300" i="11"/>
  <c r="BZ300" i="11"/>
  <c r="BY300" i="11"/>
  <c r="BP300" i="11"/>
  <c r="BO300" i="11"/>
  <c r="BN300" i="11"/>
  <c r="BM300" i="11"/>
  <c r="BL300" i="11"/>
  <c r="BK300" i="11"/>
  <c r="BJ300" i="11"/>
  <c r="BI300" i="11"/>
  <c r="AZ300" i="11"/>
  <c r="CV300" i="11" s="1"/>
  <c r="AY300" i="11"/>
  <c r="CU300" i="11" s="1"/>
  <c r="AX300" i="11"/>
  <c r="AW300" i="11"/>
  <c r="AV300" i="11"/>
  <c r="CR300" i="11" s="1"/>
  <c r="AU300" i="11"/>
  <c r="AT300" i="11"/>
  <c r="CP300" i="11" s="1"/>
  <c r="AS300" i="11"/>
  <c r="DI300" i="11" s="1"/>
  <c r="H300" i="11"/>
  <c r="G300" i="11"/>
  <c r="F300" i="11"/>
  <c r="CN299" i="11"/>
  <c r="CM299" i="11"/>
  <c r="CL299" i="11"/>
  <c r="CK299" i="11"/>
  <c r="CJ299" i="11"/>
  <c r="CI299" i="11"/>
  <c r="CH299" i="11"/>
  <c r="CG299" i="11"/>
  <c r="CF299" i="11"/>
  <c r="CE299" i="11"/>
  <c r="CD299" i="11"/>
  <c r="CC299" i="11"/>
  <c r="CB299" i="11"/>
  <c r="CA299" i="11"/>
  <c r="BZ299" i="11"/>
  <c r="BY299" i="11"/>
  <c r="BP299" i="11"/>
  <c r="BO299" i="11"/>
  <c r="BN299" i="11"/>
  <c r="BM299" i="11"/>
  <c r="BL299" i="11"/>
  <c r="BK299" i="11"/>
  <c r="BJ299" i="11"/>
  <c r="BI299" i="11"/>
  <c r="AZ299" i="11"/>
  <c r="CV299" i="11" s="1"/>
  <c r="AY299" i="11"/>
  <c r="AX299" i="11"/>
  <c r="CT299" i="11" s="1"/>
  <c r="AW299" i="11"/>
  <c r="CS299" i="11" s="1"/>
  <c r="AV299" i="11"/>
  <c r="CR299" i="11" s="1"/>
  <c r="AU299" i="11"/>
  <c r="CQ299" i="11" s="1"/>
  <c r="AT299" i="11"/>
  <c r="CP299" i="11" s="1"/>
  <c r="AS299" i="11"/>
  <c r="CO299" i="11" s="1"/>
  <c r="H299" i="11"/>
  <c r="G299" i="11"/>
  <c r="F299" i="11"/>
  <c r="CN298" i="11"/>
  <c r="CM298" i="11"/>
  <c r="CL298" i="11"/>
  <c r="CK298" i="11"/>
  <c r="CJ298" i="11"/>
  <c r="CI298" i="11"/>
  <c r="CH298" i="11"/>
  <c r="CG298" i="11"/>
  <c r="CF298" i="11"/>
  <c r="CE298" i="11"/>
  <c r="CD298" i="11"/>
  <c r="CC298" i="11"/>
  <c r="CB298" i="11"/>
  <c r="CA298" i="11"/>
  <c r="BZ298" i="11"/>
  <c r="BY298" i="11"/>
  <c r="BP298" i="11"/>
  <c r="BO298" i="11"/>
  <c r="BN298" i="11"/>
  <c r="BM298" i="11"/>
  <c r="BL298" i="11"/>
  <c r="BK298" i="11"/>
  <c r="BJ298" i="11"/>
  <c r="BI298" i="11"/>
  <c r="AZ298" i="11"/>
  <c r="CV298" i="11" s="1"/>
  <c r="AY298" i="11"/>
  <c r="CU298" i="11" s="1"/>
  <c r="AX298" i="11"/>
  <c r="CT298" i="11" s="1"/>
  <c r="AW298" i="11"/>
  <c r="CS298" i="11" s="1"/>
  <c r="AV298" i="11"/>
  <c r="CR298" i="11" s="1"/>
  <c r="AU298" i="11"/>
  <c r="CQ298" i="11" s="1"/>
  <c r="AT298" i="11"/>
  <c r="CP298" i="11" s="1"/>
  <c r="AS298" i="11"/>
  <c r="CO298" i="11" s="1"/>
  <c r="H298" i="11"/>
  <c r="G298" i="11"/>
  <c r="F298" i="11"/>
  <c r="DL297" i="11"/>
  <c r="CV297" i="11"/>
  <c r="CU297" i="11"/>
  <c r="CN297" i="11"/>
  <c r="CM297" i="11"/>
  <c r="CL297" i="11"/>
  <c r="CK297" i="11"/>
  <c r="CJ297" i="11"/>
  <c r="CI297" i="11"/>
  <c r="CH297" i="11"/>
  <c r="CG297" i="11"/>
  <c r="AX297" i="11"/>
  <c r="AW297" i="11"/>
  <c r="AV297" i="11"/>
  <c r="AU297" i="11"/>
  <c r="DK297" i="11" s="1"/>
  <c r="AS297" i="11"/>
  <c r="H297" i="11"/>
  <c r="G297" i="11"/>
  <c r="F297" i="11"/>
  <c r="CN296" i="11"/>
  <c r="CM296" i="11"/>
  <c r="CL296" i="11"/>
  <c r="CK296" i="11"/>
  <c r="CJ296" i="11"/>
  <c r="CI296" i="11"/>
  <c r="CH296" i="11"/>
  <c r="CG296" i="11"/>
  <c r="CF296" i="11"/>
  <c r="CE296" i="11"/>
  <c r="CD296" i="11"/>
  <c r="CC296" i="11"/>
  <c r="CB296" i="11"/>
  <c r="CA296" i="11"/>
  <c r="BZ296" i="11"/>
  <c r="BY296" i="11"/>
  <c r="BP296" i="11"/>
  <c r="BO296" i="11"/>
  <c r="BN296" i="11"/>
  <c r="BM296" i="11"/>
  <c r="BL296" i="11"/>
  <c r="BK296" i="11"/>
  <c r="BJ296" i="11"/>
  <c r="BI296" i="11"/>
  <c r="AZ296" i="11"/>
  <c r="CV296" i="11" s="1"/>
  <c r="AY296" i="11"/>
  <c r="CU296" i="11" s="1"/>
  <c r="AX296" i="11"/>
  <c r="AW296" i="11"/>
  <c r="DM296" i="11" s="1"/>
  <c r="AV296" i="11"/>
  <c r="AU296" i="11"/>
  <c r="AT296" i="11"/>
  <c r="CP296" i="11" s="1"/>
  <c r="AS296" i="11"/>
  <c r="DI296" i="11" s="1"/>
  <c r="H296" i="11"/>
  <c r="G296" i="11"/>
  <c r="F296" i="11"/>
  <c r="CN295" i="11"/>
  <c r="CM295" i="11"/>
  <c r="CL295" i="11"/>
  <c r="CK295" i="11"/>
  <c r="CJ295" i="11"/>
  <c r="CI295" i="11"/>
  <c r="CH295" i="11"/>
  <c r="CG295" i="11"/>
  <c r="CF295" i="11"/>
  <c r="CE295" i="11"/>
  <c r="CD295" i="11"/>
  <c r="CC295" i="11"/>
  <c r="CB295" i="11"/>
  <c r="CA295" i="11"/>
  <c r="BZ295" i="11"/>
  <c r="BY295" i="11"/>
  <c r="BP295" i="11"/>
  <c r="BO295" i="11"/>
  <c r="BN295" i="11"/>
  <c r="BM295" i="11"/>
  <c r="BL295" i="11"/>
  <c r="BK295" i="11"/>
  <c r="BJ295" i="11"/>
  <c r="BI295" i="11"/>
  <c r="AZ295" i="11"/>
  <c r="CV295" i="11" s="1"/>
  <c r="AY295" i="11"/>
  <c r="CU295" i="11" s="1"/>
  <c r="AX295" i="11"/>
  <c r="CT295" i="11" s="1"/>
  <c r="AW295" i="11"/>
  <c r="CS295" i="11" s="1"/>
  <c r="DB295" i="11" s="1"/>
  <c r="AV295" i="11"/>
  <c r="AU295" i="11"/>
  <c r="AT295" i="11"/>
  <c r="CP295" i="11" s="1"/>
  <c r="AS295" i="11"/>
  <c r="CO295" i="11" s="1"/>
  <c r="H295" i="11"/>
  <c r="G295" i="11"/>
  <c r="F295" i="11"/>
  <c r="CN294" i="11"/>
  <c r="CM294" i="11"/>
  <c r="CL294" i="11"/>
  <c r="CK294" i="11"/>
  <c r="CJ294" i="11"/>
  <c r="CI294" i="11"/>
  <c r="CH294" i="11"/>
  <c r="CG294" i="11"/>
  <c r="CF294" i="11"/>
  <c r="CE294" i="11"/>
  <c r="CD294" i="11"/>
  <c r="CC294" i="11"/>
  <c r="CB294" i="11"/>
  <c r="CA294" i="11"/>
  <c r="BZ294" i="11"/>
  <c r="BY294" i="11"/>
  <c r="BP294" i="11"/>
  <c r="BO294" i="11"/>
  <c r="BN294" i="11"/>
  <c r="BM294" i="11"/>
  <c r="BL294" i="11"/>
  <c r="BK294" i="11"/>
  <c r="BJ294" i="11"/>
  <c r="BI294" i="11"/>
  <c r="AZ294" i="11"/>
  <c r="CV294" i="11" s="1"/>
  <c r="AY294" i="11"/>
  <c r="AX294" i="11"/>
  <c r="CT294" i="11" s="1"/>
  <c r="AW294" i="11"/>
  <c r="CS294" i="11" s="1"/>
  <c r="DB294" i="11" s="1"/>
  <c r="AV294" i="11"/>
  <c r="AU294" i="11"/>
  <c r="AT294" i="11"/>
  <c r="CP294" i="11" s="1"/>
  <c r="AS294" i="11"/>
  <c r="CO294" i="11" s="1"/>
  <c r="H294" i="11"/>
  <c r="G294" i="11"/>
  <c r="F294" i="11"/>
  <c r="CN293" i="11"/>
  <c r="CM293" i="11"/>
  <c r="CL293" i="11"/>
  <c r="CK293" i="11"/>
  <c r="CJ293" i="11"/>
  <c r="CI293" i="11"/>
  <c r="CH293" i="11"/>
  <c r="CG293" i="11"/>
  <c r="CF293" i="11"/>
  <c r="CE293" i="11"/>
  <c r="CD293" i="11"/>
  <c r="CC293" i="11"/>
  <c r="CB293" i="11"/>
  <c r="CA293" i="11"/>
  <c r="BZ293" i="11"/>
  <c r="BY293" i="11"/>
  <c r="BP293" i="11"/>
  <c r="BO293" i="11"/>
  <c r="BN293" i="11"/>
  <c r="BM293" i="11"/>
  <c r="BL293" i="11"/>
  <c r="BK293" i="11"/>
  <c r="BJ293" i="11"/>
  <c r="BI293" i="11"/>
  <c r="AZ293" i="11"/>
  <c r="CV293" i="11" s="1"/>
  <c r="AY293" i="11"/>
  <c r="CU293" i="11" s="1"/>
  <c r="AX293" i="11"/>
  <c r="CT293" i="11" s="1"/>
  <c r="AW293" i="11"/>
  <c r="AV293" i="11"/>
  <c r="AU293" i="11"/>
  <c r="AT293" i="11"/>
  <c r="CP293" i="11" s="1"/>
  <c r="AS293" i="11"/>
  <c r="CO293" i="11" s="1"/>
  <c r="H293" i="11"/>
  <c r="G293" i="11"/>
  <c r="F293" i="11"/>
  <c r="CN291" i="11"/>
  <c r="CM291" i="11"/>
  <c r="CL291" i="11"/>
  <c r="CK291" i="11"/>
  <c r="CJ291" i="11"/>
  <c r="CI291" i="11"/>
  <c r="CH291" i="11"/>
  <c r="CG291" i="11"/>
  <c r="CF291" i="11"/>
  <c r="CE291" i="11"/>
  <c r="CD291" i="11"/>
  <c r="CC291" i="11"/>
  <c r="CB291" i="11"/>
  <c r="CA291" i="11"/>
  <c r="BZ291" i="11"/>
  <c r="BY291" i="11"/>
  <c r="BP291" i="11"/>
  <c r="BO291" i="11"/>
  <c r="BN291" i="11"/>
  <c r="BM291" i="11"/>
  <c r="BL291" i="11"/>
  <c r="BK291" i="11"/>
  <c r="BJ291" i="11"/>
  <c r="BI291" i="11"/>
  <c r="AZ291" i="11"/>
  <c r="CV291" i="11" s="1"/>
  <c r="AY291" i="11"/>
  <c r="CU291" i="11" s="1"/>
  <c r="AX291" i="11"/>
  <c r="CT291" i="11" s="1"/>
  <c r="AW291" i="11"/>
  <c r="CS291" i="11" s="1"/>
  <c r="AV291" i="11"/>
  <c r="CR291" i="11" s="1"/>
  <c r="AU291" i="11"/>
  <c r="CQ291" i="11" s="1"/>
  <c r="AT291" i="11"/>
  <c r="CP291" i="11" s="1"/>
  <c r="AS291" i="11"/>
  <c r="CO291" i="11" s="1"/>
  <c r="H291" i="11"/>
  <c r="G291" i="11"/>
  <c r="F291" i="11"/>
  <c r="CN290" i="11"/>
  <c r="CM290" i="11"/>
  <c r="CL290" i="11"/>
  <c r="CK290" i="11"/>
  <c r="CJ290" i="11"/>
  <c r="CI290" i="11"/>
  <c r="CH290" i="11"/>
  <c r="CG290" i="11"/>
  <c r="CF290" i="11"/>
  <c r="CE290" i="11"/>
  <c r="CD290" i="11"/>
  <c r="CC290" i="11"/>
  <c r="CB290" i="11"/>
  <c r="CA290" i="11"/>
  <c r="BZ290" i="11"/>
  <c r="BY290" i="11"/>
  <c r="BP290" i="11"/>
  <c r="BO290" i="11"/>
  <c r="BN290" i="11"/>
  <c r="BM290" i="11"/>
  <c r="BL290" i="11"/>
  <c r="BK290" i="11"/>
  <c r="BJ290" i="11"/>
  <c r="BI290" i="11"/>
  <c r="AZ290" i="11"/>
  <c r="CV290" i="11" s="1"/>
  <c r="AY290" i="11"/>
  <c r="CU290" i="11" s="1"/>
  <c r="AX290" i="11"/>
  <c r="CT290" i="11" s="1"/>
  <c r="AW290" i="11"/>
  <c r="CS290" i="11" s="1"/>
  <c r="AV290" i="11"/>
  <c r="CR290" i="11" s="1"/>
  <c r="AU290" i="11"/>
  <c r="CQ290" i="11" s="1"/>
  <c r="AT290" i="11"/>
  <c r="CP290" i="11" s="1"/>
  <c r="AS290" i="11"/>
  <c r="CO290" i="11" s="1"/>
  <c r="H290" i="11"/>
  <c r="G290" i="11"/>
  <c r="F290" i="11"/>
  <c r="CN289" i="11"/>
  <c r="CM289" i="11"/>
  <c r="CL289" i="11"/>
  <c r="CK289" i="11"/>
  <c r="CJ289" i="11"/>
  <c r="CI289" i="11"/>
  <c r="CH289" i="11"/>
  <c r="CG289" i="11"/>
  <c r="CF289" i="11"/>
  <c r="CV289" i="11" s="1"/>
  <c r="CE289" i="11"/>
  <c r="CU289" i="11" s="1"/>
  <c r="CD289" i="11"/>
  <c r="CT289" i="11" s="1"/>
  <c r="CC289" i="11"/>
  <c r="CS289" i="11" s="1"/>
  <c r="CB289" i="11"/>
  <c r="CR289" i="11" s="1"/>
  <c r="CA289" i="11"/>
  <c r="CQ289" i="11" s="1"/>
  <c r="BZ289" i="11"/>
  <c r="CP289" i="11" s="1"/>
  <c r="BY289" i="11"/>
  <c r="CO289" i="11" s="1"/>
  <c r="H289" i="11"/>
  <c r="G289" i="11"/>
  <c r="CN288" i="11"/>
  <c r="CM288" i="11"/>
  <c r="CL288" i="11"/>
  <c r="CK288" i="11"/>
  <c r="CJ288" i="11"/>
  <c r="CI288" i="11"/>
  <c r="CH288" i="11"/>
  <c r="CG288" i="11"/>
  <c r="CF288" i="11"/>
  <c r="CE288" i="11"/>
  <c r="CD288" i="11"/>
  <c r="CC288" i="11"/>
  <c r="CB288" i="11"/>
  <c r="CA288" i="11"/>
  <c r="BZ288" i="11"/>
  <c r="BY288" i="11"/>
  <c r="AZ288" i="11"/>
  <c r="CV288" i="11" s="1"/>
  <c r="AY288" i="11"/>
  <c r="CU288" i="11" s="1"/>
  <c r="AX288" i="11"/>
  <c r="CT288" i="11" s="1"/>
  <c r="AW288" i="11"/>
  <c r="CS288" i="11" s="1"/>
  <c r="AV288" i="11"/>
  <c r="CR288" i="11" s="1"/>
  <c r="AU288" i="11"/>
  <c r="CQ288" i="11" s="1"/>
  <c r="AT288" i="11"/>
  <c r="CP288" i="11" s="1"/>
  <c r="AS288" i="11"/>
  <c r="CO288" i="11" s="1"/>
  <c r="H288" i="11"/>
  <c r="CN287" i="11"/>
  <c r="CM287" i="11"/>
  <c r="CL287" i="11"/>
  <c r="CK287" i="11"/>
  <c r="CJ287" i="11"/>
  <c r="CI287" i="11"/>
  <c r="CH287" i="11"/>
  <c r="CG287" i="11"/>
  <c r="CF287" i="11"/>
  <c r="CE287" i="11"/>
  <c r="CD287" i="11"/>
  <c r="CC287" i="11"/>
  <c r="CB287" i="11"/>
  <c r="CA287" i="11"/>
  <c r="BZ287" i="11"/>
  <c r="BY287" i="11"/>
  <c r="BP287" i="11"/>
  <c r="BO287" i="11"/>
  <c r="BN287" i="11"/>
  <c r="BM287" i="11"/>
  <c r="BL287" i="11"/>
  <c r="BK287" i="11"/>
  <c r="BJ287" i="11"/>
  <c r="BI287" i="11"/>
  <c r="AZ287" i="11"/>
  <c r="CV287" i="11" s="1"/>
  <c r="AY287" i="11"/>
  <c r="CU287" i="11" s="1"/>
  <c r="AX287" i="11"/>
  <c r="CT287" i="11" s="1"/>
  <c r="AW287" i="11"/>
  <c r="CS287" i="11" s="1"/>
  <c r="AV287" i="11"/>
  <c r="CR287" i="11" s="1"/>
  <c r="AU287" i="11"/>
  <c r="CQ287" i="11" s="1"/>
  <c r="AT287" i="11"/>
  <c r="CP287" i="11" s="1"/>
  <c r="AS287" i="11"/>
  <c r="CO287" i="11" s="1"/>
  <c r="H287" i="11"/>
  <c r="G287" i="11"/>
  <c r="F287" i="11"/>
  <c r="CN286" i="11"/>
  <c r="CM286" i="11"/>
  <c r="CL286" i="11"/>
  <c r="CK286" i="11"/>
  <c r="CJ286" i="11"/>
  <c r="CI286" i="11"/>
  <c r="CH286" i="11"/>
  <c r="CG286" i="11"/>
  <c r="CF286" i="11"/>
  <c r="CE286" i="11"/>
  <c r="CD286" i="11"/>
  <c r="CC286" i="11"/>
  <c r="CB286" i="11"/>
  <c r="CA286" i="11"/>
  <c r="BZ286" i="11"/>
  <c r="BY286" i="11"/>
  <c r="BP286" i="11"/>
  <c r="BO286" i="11"/>
  <c r="BN286" i="11"/>
  <c r="BM286" i="11"/>
  <c r="BL286" i="11"/>
  <c r="BK286" i="11"/>
  <c r="BJ286" i="11"/>
  <c r="BI286" i="11"/>
  <c r="AZ286" i="11"/>
  <c r="AY286" i="11"/>
  <c r="CU286" i="11" s="1"/>
  <c r="AX286" i="11"/>
  <c r="CT286" i="11" s="1"/>
  <c r="AW286" i="11"/>
  <c r="CS286" i="11" s="1"/>
  <c r="AV286" i="11"/>
  <c r="CR286" i="11" s="1"/>
  <c r="AU286" i="11"/>
  <c r="CQ286" i="11" s="1"/>
  <c r="AT286" i="11"/>
  <c r="CP286" i="11" s="1"/>
  <c r="AS286" i="11"/>
  <c r="CO286" i="11" s="1"/>
  <c r="H286" i="11"/>
  <c r="G286" i="11"/>
  <c r="F286" i="11"/>
  <c r="CN285" i="11"/>
  <c r="CM285" i="11"/>
  <c r="CL285" i="11"/>
  <c r="CK285" i="11"/>
  <c r="CJ285" i="11"/>
  <c r="CI285" i="11"/>
  <c r="CH285" i="11"/>
  <c r="CG285" i="11"/>
  <c r="CF285" i="11"/>
  <c r="CE285" i="11"/>
  <c r="CD285" i="11"/>
  <c r="CC285" i="11"/>
  <c r="CB285" i="11"/>
  <c r="CA285" i="11"/>
  <c r="BZ285" i="11"/>
  <c r="BY285" i="11"/>
  <c r="BP285" i="11"/>
  <c r="BO285" i="11"/>
  <c r="BN285" i="11"/>
  <c r="BM285" i="11"/>
  <c r="BL285" i="11"/>
  <c r="BK285" i="11"/>
  <c r="BJ285" i="11"/>
  <c r="BI285" i="11"/>
  <c r="AZ285" i="11"/>
  <c r="CV285" i="11" s="1"/>
  <c r="AY285" i="11"/>
  <c r="CU285" i="11" s="1"/>
  <c r="AX285" i="11"/>
  <c r="CT285" i="11" s="1"/>
  <c r="AW285" i="11"/>
  <c r="CS285" i="11" s="1"/>
  <c r="AV285" i="11"/>
  <c r="CR285" i="11" s="1"/>
  <c r="AU285" i="11"/>
  <c r="CQ285" i="11" s="1"/>
  <c r="AT285" i="11"/>
  <c r="CP285" i="11" s="1"/>
  <c r="AS285" i="11"/>
  <c r="CO285" i="11" s="1"/>
  <c r="H285" i="11"/>
  <c r="G285" i="11"/>
  <c r="F285" i="11"/>
  <c r="CN284" i="11"/>
  <c r="CM284" i="11"/>
  <c r="CL284" i="11"/>
  <c r="CK284" i="11"/>
  <c r="CJ284" i="11"/>
  <c r="CI284" i="11"/>
  <c r="CH284" i="11"/>
  <c r="CG284" i="11"/>
  <c r="CF284" i="11"/>
  <c r="CE284" i="11"/>
  <c r="CD284" i="11"/>
  <c r="CC284" i="11"/>
  <c r="CB284" i="11"/>
  <c r="CA284" i="11"/>
  <c r="BZ284" i="11"/>
  <c r="BY284" i="11"/>
  <c r="BP284" i="11"/>
  <c r="BO284" i="11"/>
  <c r="BN284" i="11"/>
  <c r="BM284" i="11"/>
  <c r="BL284" i="11"/>
  <c r="BK284" i="11"/>
  <c r="BJ284" i="11"/>
  <c r="BI284" i="11"/>
  <c r="AZ284" i="11"/>
  <c r="CV284" i="11" s="1"/>
  <c r="AY284" i="11"/>
  <c r="CU284" i="11" s="1"/>
  <c r="AX284" i="11"/>
  <c r="CT284" i="11" s="1"/>
  <c r="AW284" i="11"/>
  <c r="CS284" i="11" s="1"/>
  <c r="AV284" i="11"/>
  <c r="CR284" i="11" s="1"/>
  <c r="AU284" i="11"/>
  <c r="CQ284" i="11" s="1"/>
  <c r="AT284" i="11"/>
  <c r="CP284" i="11" s="1"/>
  <c r="AS284" i="11"/>
  <c r="CO284" i="11" s="1"/>
  <c r="H284" i="11"/>
  <c r="G284" i="11"/>
  <c r="F284" i="11"/>
  <c r="CN283" i="11"/>
  <c r="CM283" i="11"/>
  <c r="CL283" i="11"/>
  <c r="CK283" i="11"/>
  <c r="CJ283" i="11"/>
  <c r="CI283" i="11"/>
  <c r="CH283" i="11"/>
  <c r="CG283" i="11"/>
  <c r="CF283" i="11"/>
  <c r="CE283" i="11"/>
  <c r="CD283" i="11"/>
  <c r="CC283" i="11"/>
  <c r="CB283" i="11"/>
  <c r="CA283" i="11"/>
  <c r="BZ283" i="11"/>
  <c r="BY283" i="11"/>
  <c r="BP283" i="11"/>
  <c r="BO283" i="11"/>
  <c r="BN283" i="11"/>
  <c r="BM283" i="11"/>
  <c r="BL283" i="11"/>
  <c r="BK283" i="11"/>
  <c r="BJ283" i="11"/>
  <c r="BI283" i="11"/>
  <c r="AZ283" i="11"/>
  <c r="CV283" i="11" s="1"/>
  <c r="AY283" i="11"/>
  <c r="CU283" i="11" s="1"/>
  <c r="AX283" i="11"/>
  <c r="CT283" i="11" s="1"/>
  <c r="AW283" i="11"/>
  <c r="AV283" i="11"/>
  <c r="CR283" i="11" s="1"/>
  <c r="AU283" i="11"/>
  <c r="CQ283" i="11" s="1"/>
  <c r="AT283" i="11"/>
  <c r="CP283" i="11" s="1"/>
  <c r="AS283" i="11"/>
  <c r="CO283" i="11" s="1"/>
  <c r="H283" i="11"/>
  <c r="G283" i="11"/>
  <c r="F283" i="11"/>
  <c r="CN282" i="11"/>
  <c r="CM282" i="11"/>
  <c r="CL282" i="11"/>
  <c r="CK282" i="11"/>
  <c r="CJ282" i="11"/>
  <c r="CI282" i="11"/>
  <c r="CH282" i="11"/>
  <c r="CG282" i="11"/>
  <c r="CF282" i="11"/>
  <c r="CE282" i="11"/>
  <c r="CD282" i="11"/>
  <c r="CC282" i="11"/>
  <c r="CB282" i="11"/>
  <c r="CA282" i="11"/>
  <c r="BZ282" i="11"/>
  <c r="BY282" i="11"/>
  <c r="BP282" i="11"/>
  <c r="BO282" i="11"/>
  <c r="BN282" i="11"/>
  <c r="BM282" i="11"/>
  <c r="BL282" i="11"/>
  <c r="BK282" i="11"/>
  <c r="BJ282" i="11"/>
  <c r="BI282" i="11"/>
  <c r="AZ282" i="11"/>
  <c r="CV282" i="11" s="1"/>
  <c r="AY282" i="11"/>
  <c r="CU282" i="11" s="1"/>
  <c r="AX282" i="11"/>
  <c r="CT282" i="11" s="1"/>
  <c r="AW282" i="11"/>
  <c r="CS282" i="11" s="1"/>
  <c r="AV282" i="11"/>
  <c r="CR282" i="11" s="1"/>
  <c r="AU282" i="11"/>
  <c r="CQ282" i="11" s="1"/>
  <c r="AT282" i="11"/>
  <c r="AS282" i="11"/>
  <c r="CO282" i="11" s="1"/>
  <c r="H282" i="11"/>
  <c r="G282" i="11"/>
  <c r="F282" i="11"/>
  <c r="CN281" i="11"/>
  <c r="CM281" i="11"/>
  <c r="CL281" i="11"/>
  <c r="CK281" i="11"/>
  <c r="CJ281" i="11"/>
  <c r="CI281" i="11"/>
  <c r="CH281" i="11"/>
  <c r="CG281" i="11"/>
  <c r="CF281" i="11"/>
  <c r="CE281" i="11"/>
  <c r="CD281" i="11"/>
  <c r="CC281" i="11"/>
  <c r="CB281" i="11"/>
  <c r="CA281" i="11"/>
  <c r="BZ281" i="11"/>
  <c r="BY281" i="11"/>
  <c r="BP281" i="11"/>
  <c r="BO281" i="11"/>
  <c r="BN281" i="11"/>
  <c r="BM281" i="11"/>
  <c r="BL281" i="11"/>
  <c r="BK281" i="11"/>
  <c r="BJ281" i="11"/>
  <c r="BI281" i="11"/>
  <c r="AZ281" i="11"/>
  <c r="AY281" i="11"/>
  <c r="CU281" i="11" s="1"/>
  <c r="AX281" i="11"/>
  <c r="AW281" i="11"/>
  <c r="AV281" i="11"/>
  <c r="CR281" i="11" s="1"/>
  <c r="AU281" i="11"/>
  <c r="CQ281" i="11" s="1"/>
  <c r="AT281" i="11"/>
  <c r="CP281" i="11" s="1"/>
  <c r="AS281" i="11"/>
  <c r="CO281" i="11" s="1"/>
  <c r="H281" i="11"/>
  <c r="G281" i="11"/>
  <c r="F281" i="11"/>
  <c r="CN280" i="11"/>
  <c r="CM280" i="11"/>
  <c r="CL280" i="11"/>
  <c r="CK280" i="11"/>
  <c r="CJ280" i="11"/>
  <c r="CI280" i="11"/>
  <c r="CH280" i="11"/>
  <c r="CG280" i="11"/>
  <c r="CF280" i="11"/>
  <c r="CE280" i="11"/>
  <c r="CD280" i="11"/>
  <c r="CC280" i="11"/>
  <c r="CB280" i="11"/>
  <c r="CA280" i="11"/>
  <c r="BZ280" i="11"/>
  <c r="BY280" i="11"/>
  <c r="BP280" i="11"/>
  <c r="BO280" i="11"/>
  <c r="BN280" i="11"/>
  <c r="BM280" i="11"/>
  <c r="BL280" i="11"/>
  <c r="BK280" i="11"/>
  <c r="BJ280" i="11"/>
  <c r="BI280" i="11"/>
  <c r="AZ280" i="11"/>
  <c r="AY280" i="11"/>
  <c r="CU280" i="11" s="1"/>
  <c r="AX280" i="11"/>
  <c r="CT280" i="11" s="1"/>
  <c r="AW280" i="11"/>
  <c r="CS280" i="11" s="1"/>
  <c r="AV280" i="11"/>
  <c r="AU280" i="11"/>
  <c r="CQ280" i="11" s="1"/>
  <c r="AT280" i="11"/>
  <c r="CP280" i="11" s="1"/>
  <c r="AS280" i="11"/>
  <c r="CO280" i="11" s="1"/>
  <c r="H280" i="11"/>
  <c r="G280" i="11"/>
  <c r="F280" i="11"/>
  <c r="CN279" i="11"/>
  <c r="CM279" i="11"/>
  <c r="CL279" i="11"/>
  <c r="CK279" i="11"/>
  <c r="CJ279" i="11"/>
  <c r="CI279" i="11"/>
  <c r="CH279" i="11"/>
  <c r="CG279" i="11"/>
  <c r="CF279" i="11"/>
  <c r="CE279" i="11"/>
  <c r="CD279" i="11"/>
  <c r="CC279" i="11"/>
  <c r="CB279" i="11"/>
  <c r="CA279" i="11"/>
  <c r="BZ279" i="11"/>
  <c r="BY279" i="11"/>
  <c r="BP279" i="11"/>
  <c r="BO279" i="11"/>
  <c r="BN279" i="11"/>
  <c r="BM279" i="11"/>
  <c r="BL279" i="11"/>
  <c r="BK279" i="11"/>
  <c r="BJ279" i="11"/>
  <c r="BI279" i="11"/>
  <c r="AZ279" i="11"/>
  <c r="CV279" i="11" s="1"/>
  <c r="AY279" i="11"/>
  <c r="CU279" i="11" s="1"/>
  <c r="AX279" i="11"/>
  <c r="CT279" i="11" s="1"/>
  <c r="AW279" i="11"/>
  <c r="CS279" i="11" s="1"/>
  <c r="AV279" i="11"/>
  <c r="CR279" i="11" s="1"/>
  <c r="AU279" i="11"/>
  <c r="AT279" i="11"/>
  <c r="CP279" i="11" s="1"/>
  <c r="AS279" i="11"/>
  <c r="H279" i="11"/>
  <c r="G279" i="11"/>
  <c r="F279" i="11"/>
  <c r="BX278" i="11"/>
  <c r="BW278" i="11"/>
  <c r="BW19" i="11" s="1"/>
  <c r="BV278" i="11"/>
  <c r="BV19" i="11" s="1"/>
  <c r="BU278" i="11"/>
  <c r="BU19" i="11" s="1"/>
  <c r="BT278" i="11"/>
  <c r="BT19" i="11" s="1"/>
  <c r="BS278" i="11"/>
  <c r="BS19" i="11" s="1"/>
  <c r="BR278" i="11"/>
  <c r="BR19" i="11" s="1"/>
  <c r="BQ278" i="11"/>
  <c r="BQ19" i="11" s="1"/>
  <c r="BH278" i="11"/>
  <c r="BH19" i="11" s="1"/>
  <c r="BG278" i="11"/>
  <c r="BG19" i="11" s="1"/>
  <c r="BF278" i="11"/>
  <c r="BF19" i="11" s="1"/>
  <c r="BE278" i="11"/>
  <c r="BE19" i="11" s="1"/>
  <c r="BD278" i="11"/>
  <c r="BD19" i="11" s="1"/>
  <c r="BC278" i="11"/>
  <c r="BC19" i="11" s="1"/>
  <c r="BB278" i="11"/>
  <c r="BB19" i="11" s="1"/>
  <c r="BA278" i="11"/>
  <c r="BA19" i="11" s="1"/>
  <c r="AR278" i="11"/>
  <c r="AQ278" i="11"/>
  <c r="AQ19" i="11" s="1"/>
  <c r="AP278" i="11"/>
  <c r="AP19" i="11" s="1"/>
  <c r="AO278" i="11"/>
  <c r="AO19" i="11" s="1"/>
  <c r="AN278" i="11"/>
  <c r="AN19" i="11" s="1"/>
  <c r="AM278" i="11"/>
  <c r="AM19" i="11" s="1"/>
  <c r="AL278" i="11"/>
  <c r="AL19" i="11" s="1"/>
  <c r="AK278" i="11"/>
  <c r="AK19" i="11" s="1"/>
  <c r="AJ278" i="11"/>
  <c r="AJ19" i="11" s="1"/>
  <c r="AI278" i="11"/>
  <c r="AI19" i="11" s="1"/>
  <c r="AH278" i="11"/>
  <c r="AH19" i="11" s="1"/>
  <c r="AG278" i="11"/>
  <c r="AG19" i="11" s="1"/>
  <c r="AF278" i="11"/>
  <c r="AF19" i="11" s="1"/>
  <c r="AE278" i="11"/>
  <c r="AE19" i="11" s="1"/>
  <c r="AD278" i="11"/>
  <c r="AD19" i="11" s="1"/>
  <c r="AC278" i="11"/>
  <c r="AC19" i="11" s="1"/>
  <c r="AB278" i="11"/>
  <c r="AA278" i="11"/>
  <c r="AA19" i="11" s="1"/>
  <c r="Z278" i="11"/>
  <c r="Z19" i="11" s="1"/>
  <c r="Y278" i="11"/>
  <c r="Y19" i="11" s="1"/>
  <c r="X278" i="11"/>
  <c r="X19" i="11" s="1"/>
  <c r="W278" i="11"/>
  <c r="W19" i="11" s="1"/>
  <c r="V278" i="11"/>
  <c r="V19" i="11" s="1"/>
  <c r="U278" i="11"/>
  <c r="U19" i="11" s="1"/>
  <c r="T278" i="11"/>
  <c r="T19" i="11" s="1"/>
  <c r="S278" i="11"/>
  <c r="S19" i="11" s="1"/>
  <c r="R278" i="11"/>
  <c r="R19" i="11" s="1"/>
  <c r="Q278" i="11"/>
  <c r="Q19" i="11" s="1"/>
  <c r="P278" i="11"/>
  <c r="P19" i="11" s="1"/>
  <c r="O278" i="11"/>
  <c r="O19" i="11" s="1"/>
  <c r="N278" i="11"/>
  <c r="N19" i="11" s="1"/>
  <c r="M278" i="11"/>
  <c r="M19" i="11" s="1"/>
  <c r="L278" i="11"/>
  <c r="K278" i="11"/>
  <c r="K19" i="11" s="1"/>
  <c r="J278" i="11"/>
  <c r="J19" i="11" s="1"/>
  <c r="I278" i="11"/>
  <c r="I19" i="11" s="1"/>
  <c r="CN277" i="11"/>
  <c r="CM277" i="11"/>
  <c r="CL277" i="11"/>
  <c r="CK277" i="11"/>
  <c r="CJ277" i="11"/>
  <c r="CI277" i="11"/>
  <c r="CH277" i="11"/>
  <c r="CG277" i="11"/>
  <c r="CF277" i="11"/>
  <c r="CF276" i="11" s="1"/>
  <c r="CF275" i="11" s="1"/>
  <c r="CF274" i="11" s="1"/>
  <c r="CF18" i="11" s="1"/>
  <c r="CE277" i="11"/>
  <c r="CE276" i="11" s="1"/>
  <c r="CE275" i="11" s="1"/>
  <c r="CE274" i="11" s="1"/>
  <c r="CE18" i="11" s="1"/>
  <c r="CD277" i="11"/>
  <c r="CD276" i="11" s="1"/>
  <c r="CD275" i="11" s="1"/>
  <c r="CD274" i="11" s="1"/>
  <c r="CD18" i="11" s="1"/>
  <c r="CC277" i="11"/>
  <c r="CB277" i="11"/>
  <c r="CB276" i="11" s="1"/>
  <c r="CB275" i="11" s="1"/>
  <c r="CB274" i="11" s="1"/>
  <c r="CB18" i="11" s="1"/>
  <c r="CA277" i="11"/>
  <c r="CA276" i="11" s="1"/>
  <c r="CA275" i="11" s="1"/>
  <c r="CA274" i="11" s="1"/>
  <c r="CA18" i="11" s="1"/>
  <c r="BZ277" i="11"/>
  <c r="BZ276" i="11" s="1"/>
  <c r="BZ275" i="11" s="1"/>
  <c r="BZ274" i="11" s="1"/>
  <c r="BZ18" i="11" s="1"/>
  <c r="BY277" i="11"/>
  <c r="BY276" i="11" s="1"/>
  <c r="BY275" i="11" s="1"/>
  <c r="BY274" i="11" s="1"/>
  <c r="BY18" i="11" s="1"/>
  <c r="BP277" i="11"/>
  <c r="BP276" i="11" s="1"/>
  <c r="BP275" i="11" s="1"/>
  <c r="BP274" i="11" s="1"/>
  <c r="BP18" i="11" s="1"/>
  <c r="BO277" i="11"/>
  <c r="BO276" i="11" s="1"/>
  <c r="BO275" i="11" s="1"/>
  <c r="BO274" i="11" s="1"/>
  <c r="BO18" i="11" s="1"/>
  <c r="BN277" i="11"/>
  <c r="BN276" i="11" s="1"/>
  <c r="BN275" i="11" s="1"/>
  <c r="BN274" i="11" s="1"/>
  <c r="BN18" i="11" s="1"/>
  <c r="BM277" i="11"/>
  <c r="BM276" i="11" s="1"/>
  <c r="BM275" i="11" s="1"/>
  <c r="BM274" i="11" s="1"/>
  <c r="BM18" i="11" s="1"/>
  <c r="BL277" i="11"/>
  <c r="BL276" i="11" s="1"/>
  <c r="BL275" i="11" s="1"/>
  <c r="BL274" i="11" s="1"/>
  <c r="BK277" i="11"/>
  <c r="BK276" i="11" s="1"/>
  <c r="BK275" i="11" s="1"/>
  <c r="BK274" i="11" s="1"/>
  <c r="BK18" i="11" s="1"/>
  <c r="BJ277" i="11"/>
  <c r="BJ276" i="11" s="1"/>
  <c r="BJ275" i="11" s="1"/>
  <c r="BJ274" i="11" s="1"/>
  <c r="BJ18" i="11" s="1"/>
  <c r="BI277" i="11"/>
  <c r="BI276" i="11" s="1"/>
  <c r="BI275" i="11" s="1"/>
  <c r="BI274" i="11" s="1"/>
  <c r="BI18" i="11" s="1"/>
  <c r="AZ277" i="11"/>
  <c r="AZ276" i="11" s="1"/>
  <c r="AZ275" i="11" s="1"/>
  <c r="AZ274" i="11" s="1"/>
  <c r="AZ18" i="11" s="1"/>
  <c r="AY277" i="11"/>
  <c r="AX277" i="11"/>
  <c r="AW277" i="11"/>
  <c r="CS277" i="11" s="1"/>
  <c r="DB277" i="11" s="1"/>
  <c r="AV277" i="11"/>
  <c r="AU277" i="11"/>
  <c r="AU276" i="11" s="1"/>
  <c r="AU275" i="11" s="1"/>
  <c r="AU274" i="11" s="1"/>
  <c r="AU18" i="11" s="1"/>
  <c r="AT277" i="11"/>
  <c r="AS277" i="11"/>
  <c r="CO277" i="11" s="1"/>
  <c r="H277" i="11"/>
  <c r="G277" i="11"/>
  <c r="F277" i="11"/>
  <c r="CC276" i="11"/>
  <c r="CC275" i="11" s="1"/>
  <c r="CC274" i="11" s="1"/>
  <c r="CC18" i="11" s="1"/>
  <c r="BX276" i="11"/>
  <c r="BX275" i="11" s="1"/>
  <c r="BX274" i="11" s="1"/>
  <c r="BX18" i="11" s="1"/>
  <c r="BW276" i="11"/>
  <c r="BW275" i="11" s="1"/>
  <c r="BW274" i="11" s="1"/>
  <c r="BW18" i="11" s="1"/>
  <c r="BV276" i="11"/>
  <c r="BV275" i="11" s="1"/>
  <c r="BV274" i="11" s="1"/>
  <c r="BV18" i="11" s="1"/>
  <c r="BU276" i="11"/>
  <c r="BU275" i="11" s="1"/>
  <c r="BU274" i="11" s="1"/>
  <c r="BU18" i="11" s="1"/>
  <c r="BT276" i="11"/>
  <c r="BT275" i="11" s="1"/>
  <c r="BT274" i="11" s="1"/>
  <c r="BT18" i="11" s="1"/>
  <c r="BS276" i="11"/>
  <c r="BS275" i="11" s="1"/>
  <c r="BS274" i="11" s="1"/>
  <c r="BR276" i="11"/>
  <c r="BR275" i="11" s="1"/>
  <c r="BR274" i="11" s="1"/>
  <c r="BR18" i="11" s="1"/>
  <c r="BQ276" i="11"/>
  <c r="BQ275" i="11" s="1"/>
  <c r="BQ274" i="11" s="1"/>
  <c r="BQ18" i="11" s="1"/>
  <c r="BH276" i="11"/>
  <c r="BH275" i="11" s="1"/>
  <c r="BH274" i="11" s="1"/>
  <c r="BG276" i="11"/>
  <c r="BG275" i="11" s="1"/>
  <c r="BG274" i="11" s="1"/>
  <c r="BG18" i="11" s="1"/>
  <c r="BF276" i="11"/>
  <c r="BF275" i="11" s="1"/>
  <c r="BF274" i="11" s="1"/>
  <c r="BF18" i="11" s="1"/>
  <c r="BE276" i="11"/>
  <c r="BE275" i="11" s="1"/>
  <c r="BE274" i="11" s="1"/>
  <c r="BE18" i="11" s="1"/>
  <c r="BD276" i="11"/>
  <c r="BD275" i="11" s="1"/>
  <c r="BD274" i="11" s="1"/>
  <c r="BC276" i="11"/>
  <c r="BC275" i="11" s="1"/>
  <c r="BC274" i="11" s="1"/>
  <c r="BC18" i="11" s="1"/>
  <c r="BB276" i="11"/>
  <c r="BB275" i="11" s="1"/>
  <c r="BB274" i="11" s="1"/>
  <c r="BB18" i="11" s="1"/>
  <c r="BA276" i="11"/>
  <c r="BA275" i="11" s="1"/>
  <c r="BA274" i="11" s="1"/>
  <c r="BA18" i="11" s="1"/>
  <c r="AR276" i="11"/>
  <c r="AQ276" i="11"/>
  <c r="AQ275" i="11" s="1"/>
  <c r="AQ274" i="11" s="1"/>
  <c r="AQ18" i="11" s="1"/>
  <c r="AP276" i="11"/>
  <c r="AP275" i="11" s="1"/>
  <c r="AP274" i="11" s="1"/>
  <c r="AP18" i="11" s="1"/>
  <c r="AO276" i="11"/>
  <c r="AO275" i="11" s="1"/>
  <c r="AO274" i="11" s="1"/>
  <c r="AO18" i="11" s="1"/>
  <c r="AN276" i="11"/>
  <c r="AN275" i="11" s="1"/>
  <c r="AN274" i="11" s="1"/>
  <c r="AN18" i="11" s="1"/>
  <c r="AM276" i="11"/>
  <c r="AM275" i="11" s="1"/>
  <c r="AM274" i="11" s="1"/>
  <c r="AM18" i="11" s="1"/>
  <c r="AL276" i="11"/>
  <c r="AL275" i="11" s="1"/>
  <c r="AL274" i="11" s="1"/>
  <c r="AL18" i="11" s="1"/>
  <c r="AK276" i="11"/>
  <c r="AK275" i="11" s="1"/>
  <c r="AK274" i="11" s="1"/>
  <c r="AK18" i="11" s="1"/>
  <c r="AJ276" i="11"/>
  <c r="AJ275" i="11" s="1"/>
  <c r="AJ274" i="11" s="1"/>
  <c r="AJ18" i="11" s="1"/>
  <c r="AI276" i="11"/>
  <c r="AI275" i="11" s="1"/>
  <c r="AI274" i="11" s="1"/>
  <c r="AI18" i="11" s="1"/>
  <c r="AH276" i="11"/>
  <c r="AH275" i="11" s="1"/>
  <c r="AH274" i="11" s="1"/>
  <c r="AH18" i="11" s="1"/>
  <c r="AG276" i="11"/>
  <c r="AG275" i="11" s="1"/>
  <c r="AG274" i="11" s="1"/>
  <c r="AG18" i="11" s="1"/>
  <c r="AF276" i="11"/>
  <c r="AF275" i="11" s="1"/>
  <c r="AF274" i="11" s="1"/>
  <c r="AF18" i="11" s="1"/>
  <c r="AE276" i="11"/>
  <c r="AE275" i="11" s="1"/>
  <c r="AE274" i="11" s="1"/>
  <c r="AE18" i="11" s="1"/>
  <c r="AD276" i="11"/>
  <c r="AD275" i="11" s="1"/>
  <c r="AD274" i="11" s="1"/>
  <c r="AD18" i="11" s="1"/>
  <c r="AC276" i="11"/>
  <c r="AC275" i="11" s="1"/>
  <c r="AC274" i="11" s="1"/>
  <c r="AC18" i="11" s="1"/>
  <c r="AB276" i="11"/>
  <c r="AB275" i="11" s="1"/>
  <c r="AB274" i="11" s="1"/>
  <c r="AB18" i="11" s="1"/>
  <c r="AA276" i="11"/>
  <c r="AA275" i="11" s="1"/>
  <c r="AA274" i="11" s="1"/>
  <c r="Z276" i="11"/>
  <c r="Z275" i="11" s="1"/>
  <c r="Z274" i="11" s="1"/>
  <c r="Z18" i="11" s="1"/>
  <c r="Y276" i="11"/>
  <c r="Y275" i="11" s="1"/>
  <c r="Y274" i="11" s="1"/>
  <c r="Y18" i="11" s="1"/>
  <c r="X276" i="11"/>
  <c r="X275" i="11" s="1"/>
  <c r="X274" i="11" s="1"/>
  <c r="X18" i="11" s="1"/>
  <c r="W276" i="11"/>
  <c r="W275" i="11" s="1"/>
  <c r="W274" i="11" s="1"/>
  <c r="W18" i="11" s="1"/>
  <c r="V276" i="11"/>
  <c r="V275" i="11" s="1"/>
  <c r="V274" i="11" s="1"/>
  <c r="V18" i="11" s="1"/>
  <c r="U276" i="11"/>
  <c r="U275" i="11" s="1"/>
  <c r="U274" i="11" s="1"/>
  <c r="U18" i="11" s="1"/>
  <c r="T276" i="11"/>
  <c r="S276" i="11"/>
  <c r="S275" i="11" s="1"/>
  <c r="R276" i="11"/>
  <c r="Q276" i="11"/>
  <c r="P276" i="11"/>
  <c r="P275" i="11" s="1"/>
  <c r="O276" i="11"/>
  <c r="N276" i="11"/>
  <c r="M276" i="11"/>
  <c r="L276" i="11"/>
  <c r="L275" i="11" s="1"/>
  <c r="L274" i="11" s="1"/>
  <c r="L18" i="11" s="1"/>
  <c r="K276" i="11"/>
  <c r="K275" i="11" s="1"/>
  <c r="K274" i="11" s="1"/>
  <c r="K18" i="11" s="1"/>
  <c r="J276" i="11"/>
  <c r="J275" i="11" s="1"/>
  <c r="J274" i="11" s="1"/>
  <c r="J18" i="11" s="1"/>
  <c r="I276" i="11"/>
  <c r="AR275" i="11"/>
  <c r="AR274" i="11" s="1"/>
  <c r="AR18" i="11" s="1"/>
  <c r="CV273" i="11"/>
  <c r="CU273" i="11"/>
  <c r="CR273" i="11"/>
  <c r="CQ273" i="11"/>
  <c r="CD273" i="11"/>
  <c r="CC273" i="11"/>
  <c r="CS273" i="11" s="1"/>
  <c r="CB273" i="11"/>
  <c r="CA273" i="11"/>
  <c r="BZ273" i="11"/>
  <c r="BY273" i="11"/>
  <c r="CO273" i="11" s="1"/>
  <c r="H273" i="11"/>
  <c r="CV272" i="11"/>
  <c r="CU272" i="11"/>
  <c r="CT272" i="11"/>
  <c r="CS272" i="11"/>
  <c r="CR272" i="11"/>
  <c r="CQ272" i="11"/>
  <c r="CP272" i="11"/>
  <c r="CO272" i="11"/>
  <c r="H272" i="11"/>
  <c r="CN271" i="11"/>
  <c r="CM271" i="11"/>
  <c r="CL271" i="11"/>
  <c r="CK271" i="11"/>
  <c r="CJ271" i="11"/>
  <c r="CI271" i="11"/>
  <c r="CH271" i="11"/>
  <c r="CG271" i="11"/>
  <c r="CF271" i="11"/>
  <c r="CF269" i="11" s="1"/>
  <c r="CF268" i="11" s="1"/>
  <c r="CE271" i="11"/>
  <c r="CD271" i="11"/>
  <c r="CC271" i="11"/>
  <c r="CC269" i="11" s="1"/>
  <c r="CC268" i="11" s="1"/>
  <c r="CB271" i="11"/>
  <c r="CB269" i="11" s="1"/>
  <c r="CB268" i="11" s="1"/>
  <c r="CA271" i="11"/>
  <c r="CA269" i="11" s="1"/>
  <c r="CA268" i="11" s="1"/>
  <c r="BZ271" i="11"/>
  <c r="BY271" i="11"/>
  <c r="BY269" i="11" s="1"/>
  <c r="BY268" i="11" s="1"/>
  <c r="BP271" i="11"/>
  <c r="BP269" i="11" s="1"/>
  <c r="BP268" i="11" s="1"/>
  <c r="BO271" i="11"/>
  <c r="BO269" i="11" s="1"/>
  <c r="BO268" i="11" s="1"/>
  <c r="BN271" i="11"/>
  <c r="BN269" i="11" s="1"/>
  <c r="BN268" i="11" s="1"/>
  <c r="BM271" i="11"/>
  <c r="BM269" i="11" s="1"/>
  <c r="BM268" i="11" s="1"/>
  <c r="BL271" i="11"/>
  <c r="BL269" i="11" s="1"/>
  <c r="BL268" i="11" s="1"/>
  <c r="BK271" i="11"/>
  <c r="BK269" i="11" s="1"/>
  <c r="BK268" i="11" s="1"/>
  <c r="BJ271" i="11"/>
  <c r="BI271" i="11"/>
  <c r="BI269" i="11" s="1"/>
  <c r="BI268" i="11" s="1"/>
  <c r="AZ271" i="11"/>
  <c r="AY271" i="11"/>
  <c r="CU271" i="11" s="1"/>
  <c r="AX271" i="11"/>
  <c r="CT271" i="11" s="1"/>
  <c r="AW271" i="11"/>
  <c r="AV271" i="11"/>
  <c r="AU271" i="11"/>
  <c r="CQ271" i="11" s="1"/>
  <c r="AT271" i="11"/>
  <c r="CP271" i="11" s="1"/>
  <c r="AS271" i="11"/>
  <c r="H271" i="11"/>
  <c r="G271" i="11"/>
  <c r="F271" i="11"/>
  <c r="DN270" i="11"/>
  <c r="DM270" i="11"/>
  <c r="DL270" i="11"/>
  <c r="DK270" i="11"/>
  <c r="DJ270" i="11"/>
  <c r="DI270" i="11"/>
  <c r="DH270" i="11"/>
  <c r="CV270" i="11"/>
  <c r="CU270" i="11"/>
  <c r="CT270" i="11"/>
  <c r="CS270" i="11"/>
  <c r="CR270" i="11"/>
  <c r="CQ270" i="11"/>
  <c r="CP270" i="11"/>
  <c r="CO270" i="11"/>
  <c r="CN270" i="11"/>
  <c r="CM270" i="11"/>
  <c r="CL270" i="11"/>
  <c r="CK270" i="11"/>
  <c r="CJ270" i="11"/>
  <c r="CI270" i="11"/>
  <c r="CH270" i="11"/>
  <c r="CG270" i="11"/>
  <c r="H270" i="11"/>
  <c r="G270" i="11"/>
  <c r="F270" i="11"/>
  <c r="CE269" i="11"/>
  <c r="CE268" i="11" s="1"/>
  <c r="BX269" i="11"/>
  <c r="BX268" i="11" s="1"/>
  <c r="BW269" i="11"/>
  <c r="BW268" i="11" s="1"/>
  <c r="BV269" i="11"/>
  <c r="BV268" i="11" s="1"/>
  <c r="BU269" i="11"/>
  <c r="BU268" i="11" s="1"/>
  <c r="BT269" i="11"/>
  <c r="BT268" i="11" s="1"/>
  <c r="BS269" i="11"/>
  <c r="BS268" i="11" s="1"/>
  <c r="BR269" i="11"/>
  <c r="BR268" i="11" s="1"/>
  <c r="BQ269" i="11"/>
  <c r="BQ268" i="11" s="1"/>
  <c r="BJ269" i="11"/>
  <c r="BJ268" i="11" s="1"/>
  <c r="BH269" i="11"/>
  <c r="BH268" i="11" s="1"/>
  <c r="BG269" i="11"/>
  <c r="BG268" i="11" s="1"/>
  <c r="BF269" i="11"/>
  <c r="BF268" i="11" s="1"/>
  <c r="BE269" i="11"/>
  <c r="BE268" i="11" s="1"/>
  <c r="BD269" i="11"/>
  <c r="BD268" i="11" s="1"/>
  <c r="BC269" i="11"/>
  <c r="BC268" i="11" s="1"/>
  <c r="BB269" i="11"/>
  <c r="BB268" i="11" s="1"/>
  <c r="BA269" i="11"/>
  <c r="BA268" i="11" s="1"/>
  <c r="AR269" i="11"/>
  <c r="AQ269" i="11"/>
  <c r="AQ268" i="11" s="1"/>
  <c r="AP269" i="11"/>
  <c r="AP268" i="11" s="1"/>
  <c r="AO269" i="11"/>
  <c r="AO268" i="11" s="1"/>
  <c r="AN269" i="11"/>
  <c r="AN268" i="11" s="1"/>
  <c r="AM269" i="11"/>
  <c r="AM268" i="11" s="1"/>
  <c r="AL269" i="11"/>
  <c r="AL268" i="11" s="1"/>
  <c r="AK269" i="11"/>
  <c r="AK268" i="11" s="1"/>
  <c r="AJ269" i="11"/>
  <c r="AJ268" i="11" s="1"/>
  <c r="AI269" i="11"/>
  <c r="AI268" i="11" s="1"/>
  <c r="AH269" i="11"/>
  <c r="AH268" i="11" s="1"/>
  <c r="AG269" i="11"/>
  <c r="AG268" i="11" s="1"/>
  <c r="AF269" i="11"/>
  <c r="AF268" i="11" s="1"/>
  <c r="AE269" i="11"/>
  <c r="AE268" i="11" s="1"/>
  <c r="AD269" i="11"/>
  <c r="AD268" i="11" s="1"/>
  <c r="AC269" i="11"/>
  <c r="AC268" i="11" s="1"/>
  <c r="AB269" i="11"/>
  <c r="AB268" i="11" s="1"/>
  <c r="AA269" i="11"/>
  <c r="AA268" i="11" s="1"/>
  <c r="Z269" i="11"/>
  <c r="Z268" i="11" s="1"/>
  <c r="Y269" i="11"/>
  <c r="Y268" i="11" s="1"/>
  <c r="X269" i="11"/>
  <c r="X268" i="11" s="1"/>
  <c r="W269" i="11"/>
  <c r="W268" i="11" s="1"/>
  <c r="V269" i="11"/>
  <c r="V268" i="11" s="1"/>
  <c r="U269" i="11"/>
  <c r="U268" i="11" s="1"/>
  <c r="T269" i="11"/>
  <c r="T268" i="11" s="1"/>
  <c r="S269" i="11"/>
  <c r="S268" i="11" s="1"/>
  <c r="R269" i="11"/>
  <c r="R268" i="11" s="1"/>
  <c r="Q269" i="11"/>
  <c r="Q268" i="11" s="1"/>
  <c r="P269" i="11"/>
  <c r="P268" i="11" s="1"/>
  <c r="O269" i="11"/>
  <c r="O268" i="11" s="1"/>
  <c r="N269" i="11"/>
  <c r="N268" i="11" s="1"/>
  <c r="M269" i="11"/>
  <c r="M268" i="11" s="1"/>
  <c r="L269" i="11"/>
  <c r="L268" i="11" s="1"/>
  <c r="K269" i="11"/>
  <c r="K268" i="11" s="1"/>
  <c r="J269" i="11"/>
  <c r="J268" i="11" s="1"/>
  <c r="I269" i="11"/>
  <c r="I268" i="11" s="1"/>
  <c r="AR268" i="11"/>
  <c r="CV267" i="11"/>
  <c r="CU267" i="11"/>
  <c r="CT267" i="11"/>
  <c r="CS267" i="11"/>
  <c r="CR267" i="11"/>
  <c r="CQ267" i="11"/>
  <c r="CP267" i="11"/>
  <c r="CO267" i="11"/>
  <c r="H267" i="11"/>
  <c r="CN266" i="11"/>
  <c r="CM266" i="11"/>
  <c r="CL266" i="11"/>
  <c r="CK266" i="11"/>
  <c r="CJ266" i="11"/>
  <c r="CI266" i="11"/>
  <c r="CH266" i="11"/>
  <c r="CG266" i="11"/>
  <c r="CF266" i="11"/>
  <c r="CE266" i="11"/>
  <c r="CD266" i="11"/>
  <c r="CC266" i="11"/>
  <c r="CB266" i="11"/>
  <c r="CA266" i="11"/>
  <c r="BZ266" i="11"/>
  <c r="BY266" i="11"/>
  <c r="BP266" i="11"/>
  <c r="BO266" i="11"/>
  <c r="BN266" i="11"/>
  <c r="BM266" i="11"/>
  <c r="BL266" i="11"/>
  <c r="BK266" i="11"/>
  <c r="BJ266" i="11"/>
  <c r="BI266" i="11"/>
  <c r="AZ266" i="11"/>
  <c r="CV266" i="11" s="1"/>
  <c r="AY266" i="11"/>
  <c r="CU266" i="11" s="1"/>
  <c r="AX266" i="11"/>
  <c r="CT266" i="11" s="1"/>
  <c r="AW266" i="11"/>
  <c r="CS266" i="11" s="1"/>
  <c r="AV266" i="11"/>
  <c r="CR266" i="11" s="1"/>
  <c r="AU266" i="11"/>
  <c r="CQ266" i="11" s="1"/>
  <c r="AT266" i="11"/>
  <c r="CP266" i="11" s="1"/>
  <c r="AS266" i="11"/>
  <c r="CO266" i="11" s="1"/>
  <c r="H266" i="11"/>
  <c r="G266" i="11"/>
  <c r="F266" i="11"/>
  <c r="CN265" i="11"/>
  <c r="CM265" i="11"/>
  <c r="CL265" i="11"/>
  <c r="CK265" i="11"/>
  <c r="CJ265" i="11"/>
  <c r="CI265" i="11"/>
  <c r="CH265" i="11"/>
  <c r="CG265" i="11"/>
  <c r="CF265" i="11"/>
  <c r="CE265" i="11"/>
  <c r="CD265" i="11"/>
  <c r="CC265" i="11"/>
  <c r="CB265" i="11"/>
  <c r="CA265" i="11"/>
  <c r="BZ265" i="11"/>
  <c r="BY265" i="11"/>
  <c r="BP265" i="11"/>
  <c r="BO265" i="11"/>
  <c r="BN265" i="11"/>
  <c r="BM265" i="11"/>
  <c r="BL265" i="11"/>
  <c r="BK265" i="11"/>
  <c r="BJ265" i="11"/>
  <c r="BI265" i="11"/>
  <c r="AZ265" i="11"/>
  <c r="CV265" i="11" s="1"/>
  <c r="AY265" i="11"/>
  <c r="CU265" i="11" s="1"/>
  <c r="AX265" i="11"/>
  <c r="CT265" i="11" s="1"/>
  <c r="AW265" i="11"/>
  <c r="CS265" i="11" s="1"/>
  <c r="AV265" i="11"/>
  <c r="CR265" i="11" s="1"/>
  <c r="AU265" i="11"/>
  <c r="CQ265" i="11" s="1"/>
  <c r="AT265" i="11"/>
  <c r="CP265" i="11" s="1"/>
  <c r="AS265" i="11"/>
  <c r="CO265" i="11" s="1"/>
  <c r="H265" i="11"/>
  <c r="G265" i="11"/>
  <c r="F265" i="11"/>
  <c r="CN264" i="11"/>
  <c r="CM264" i="11"/>
  <c r="CL264" i="11"/>
  <c r="CK264" i="11"/>
  <c r="CJ264" i="11"/>
  <c r="CI264" i="11"/>
  <c r="CH264" i="11"/>
  <c r="CG264" i="11"/>
  <c r="CF264" i="11"/>
  <c r="CE264" i="11"/>
  <c r="CD264" i="11"/>
  <c r="CC264" i="11"/>
  <c r="CB264" i="11"/>
  <c r="CA264" i="11"/>
  <c r="BZ264" i="11"/>
  <c r="BY264" i="11"/>
  <c r="BP264" i="11"/>
  <c r="BO264" i="11"/>
  <c r="BN264" i="11"/>
  <c r="BM264" i="11"/>
  <c r="BL264" i="11"/>
  <c r="BK264" i="11"/>
  <c r="BJ264" i="11"/>
  <c r="BI264" i="11"/>
  <c r="AZ264" i="11"/>
  <c r="CV264" i="11" s="1"/>
  <c r="AY264" i="11"/>
  <c r="CU264" i="11" s="1"/>
  <c r="AX264" i="11"/>
  <c r="CT264" i="11" s="1"/>
  <c r="AW264" i="11"/>
  <c r="CS264" i="11" s="1"/>
  <c r="AV264" i="11"/>
  <c r="CR264" i="11" s="1"/>
  <c r="AU264" i="11"/>
  <c r="CQ264" i="11" s="1"/>
  <c r="AT264" i="11"/>
  <c r="CP264" i="11" s="1"/>
  <c r="AS264" i="11"/>
  <c r="CO264" i="11" s="1"/>
  <c r="H264" i="11"/>
  <c r="G264" i="11"/>
  <c r="F264" i="11"/>
  <c r="CN263" i="11"/>
  <c r="CM263" i="11"/>
  <c r="CL263" i="11"/>
  <c r="CK263" i="11"/>
  <c r="CJ263" i="11"/>
  <c r="CI263" i="11"/>
  <c r="CH263" i="11"/>
  <c r="CG263" i="11"/>
  <c r="CF263" i="11"/>
  <c r="CE263" i="11"/>
  <c r="CD263" i="11"/>
  <c r="CC263" i="11"/>
  <c r="CB263" i="11"/>
  <c r="CA263" i="11"/>
  <c r="BZ263" i="11"/>
  <c r="BY263" i="11"/>
  <c r="BP263" i="11"/>
  <c r="BO263" i="11"/>
  <c r="BN263" i="11"/>
  <c r="BM263" i="11"/>
  <c r="BL263" i="11"/>
  <c r="BK263" i="11"/>
  <c r="BJ263" i="11"/>
  <c r="BI263" i="11"/>
  <c r="AZ263" i="11"/>
  <c r="CV263" i="11" s="1"/>
  <c r="AY263" i="11"/>
  <c r="CU263" i="11" s="1"/>
  <c r="AX263" i="11"/>
  <c r="CT263" i="11" s="1"/>
  <c r="AW263" i="11"/>
  <c r="CS263" i="11" s="1"/>
  <c r="AV263" i="11"/>
  <c r="CR263" i="11" s="1"/>
  <c r="AU263" i="11"/>
  <c r="CQ263" i="11" s="1"/>
  <c r="AT263" i="11"/>
  <c r="CP263" i="11" s="1"/>
  <c r="AS263" i="11"/>
  <c r="CO263" i="11" s="1"/>
  <c r="H263" i="11"/>
  <c r="G263" i="11"/>
  <c r="F263" i="11"/>
  <c r="CN262" i="11"/>
  <c r="CM262" i="11"/>
  <c r="CL262" i="11"/>
  <c r="CK262" i="11"/>
  <c r="CJ262" i="11"/>
  <c r="CI262" i="11"/>
  <c r="CH262" i="11"/>
  <c r="CG262" i="11"/>
  <c r="CF262" i="11"/>
  <c r="CE262" i="11"/>
  <c r="CD262" i="11"/>
  <c r="CC262" i="11"/>
  <c r="CB262" i="11"/>
  <c r="CA262" i="11"/>
  <c r="BZ262" i="11"/>
  <c r="BY262" i="11"/>
  <c r="BP262" i="11"/>
  <c r="BO262" i="11"/>
  <c r="BN262" i="11"/>
  <c r="BM262" i="11"/>
  <c r="BL262" i="11"/>
  <c r="BK262" i="11"/>
  <c r="BJ262" i="11"/>
  <c r="BI262" i="11"/>
  <c r="AZ262" i="11"/>
  <c r="CV262" i="11" s="1"/>
  <c r="AY262" i="11"/>
  <c r="CU262" i="11" s="1"/>
  <c r="AX262" i="11"/>
  <c r="CT262" i="11" s="1"/>
  <c r="AW262" i="11"/>
  <c r="CS262" i="11" s="1"/>
  <c r="AV262" i="11"/>
  <c r="CR262" i="11" s="1"/>
  <c r="AU262" i="11"/>
  <c r="CQ262" i="11" s="1"/>
  <c r="AT262" i="11"/>
  <c r="CP262" i="11" s="1"/>
  <c r="AS262" i="11"/>
  <c r="CO262" i="11" s="1"/>
  <c r="H262" i="11"/>
  <c r="G262" i="11"/>
  <c r="F262" i="11"/>
  <c r="CN261" i="11"/>
  <c r="CM261" i="11"/>
  <c r="CL261" i="11"/>
  <c r="CK261" i="11"/>
  <c r="CJ261" i="11"/>
  <c r="CI261" i="11"/>
  <c r="CH261" i="11"/>
  <c r="CG261" i="11"/>
  <c r="CF261" i="11"/>
  <c r="CE261" i="11"/>
  <c r="CD261" i="11"/>
  <c r="CC261" i="11"/>
  <c r="CB261" i="11"/>
  <c r="CA261" i="11"/>
  <c r="BZ261" i="11"/>
  <c r="BY261" i="11"/>
  <c r="AZ261" i="11"/>
  <c r="CV261" i="11" s="1"/>
  <c r="AY261" i="11"/>
  <c r="CU261" i="11" s="1"/>
  <c r="AX261" i="11"/>
  <c r="CT261" i="11" s="1"/>
  <c r="AW261" i="11"/>
  <c r="CS261" i="11" s="1"/>
  <c r="AV261" i="11"/>
  <c r="CR261" i="11" s="1"/>
  <c r="AU261" i="11"/>
  <c r="CQ261" i="11" s="1"/>
  <c r="AT261" i="11"/>
  <c r="CP261" i="11" s="1"/>
  <c r="AS261" i="11"/>
  <c r="CO261" i="11" s="1"/>
  <c r="H261" i="11"/>
  <c r="CN260" i="11"/>
  <c r="CM260" i="11"/>
  <c r="CL260" i="11"/>
  <c r="CK260" i="11"/>
  <c r="CJ260" i="11"/>
  <c r="CI260" i="11"/>
  <c r="CH260" i="11"/>
  <c r="CG260" i="11"/>
  <c r="CF260" i="11"/>
  <c r="CE260" i="11"/>
  <c r="CD260" i="11"/>
  <c r="CC260" i="11"/>
  <c r="CB260" i="11"/>
  <c r="CA260" i="11"/>
  <c r="BZ260" i="11"/>
  <c r="BY260" i="11"/>
  <c r="AZ260" i="11"/>
  <c r="CV260" i="11" s="1"/>
  <c r="AY260" i="11"/>
  <c r="CU260" i="11" s="1"/>
  <c r="AX260" i="11"/>
  <c r="CT260" i="11" s="1"/>
  <c r="AW260" i="11"/>
  <c r="CS260" i="11" s="1"/>
  <c r="AV260" i="11"/>
  <c r="CR260" i="11" s="1"/>
  <c r="AU260" i="11"/>
  <c r="CQ260" i="11" s="1"/>
  <c r="AT260" i="11"/>
  <c r="CP260" i="11" s="1"/>
  <c r="AS260" i="11"/>
  <c r="CO260" i="11" s="1"/>
  <c r="H260" i="11"/>
  <c r="CN259" i="11"/>
  <c r="CM259" i="11"/>
  <c r="CL259" i="11"/>
  <c r="CK259" i="11"/>
  <c r="CJ259" i="11"/>
  <c r="CI259" i="11"/>
  <c r="CH259" i="11"/>
  <c r="CG259" i="11"/>
  <c r="CF259" i="11"/>
  <c r="CE259" i="11"/>
  <c r="CD259" i="11"/>
  <c r="CC259" i="11"/>
  <c r="CB259" i="11"/>
  <c r="CA259" i="11"/>
  <c r="BZ259" i="11"/>
  <c r="BY259" i="11"/>
  <c r="AZ259" i="11"/>
  <c r="CV259" i="11" s="1"/>
  <c r="AY259" i="11"/>
  <c r="CU259" i="11" s="1"/>
  <c r="AX259" i="11"/>
  <c r="CT259" i="11" s="1"/>
  <c r="AW259" i="11"/>
  <c r="CS259" i="11" s="1"/>
  <c r="AV259" i="11"/>
  <c r="CR259" i="11" s="1"/>
  <c r="AU259" i="11"/>
  <c r="CQ259" i="11" s="1"/>
  <c r="AT259" i="11"/>
  <c r="CP259" i="11" s="1"/>
  <c r="AS259" i="11"/>
  <c r="CO259" i="11" s="1"/>
  <c r="H259" i="11"/>
  <c r="CN258" i="11"/>
  <c r="CM258" i="11"/>
  <c r="CL258" i="11"/>
  <c r="CK258" i="11"/>
  <c r="CJ258" i="11"/>
  <c r="CI258" i="11"/>
  <c r="CH258" i="11"/>
  <c r="CG258" i="11"/>
  <c r="CF258" i="11"/>
  <c r="CE258" i="11"/>
  <c r="CD258" i="11"/>
  <c r="CC258" i="11"/>
  <c r="CB258" i="11"/>
  <c r="CA258" i="11"/>
  <c r="BZ258" i="11"/>
  <c r="BY258" i="11"/>
  <c r="AZ258" i="11"/>
  <c r="CV258" i="11" s="1"/>
  <c r="AY258" i="11"/>
  <c r="CU258" i="11" s="1"/>
  <c r="AX258" i="11"/>
  <c r="CT258" i="11" s="1"/>
  <c r="AW258" i="11"/>
  <c r="CS258" i="11" s="1"/>
  <c r="AV258" i="11"/>
  <c r="CR258" i="11" s="1"/>
  <c r="AU258" i="11"/>
  <c r="CQ258" i="11" s="1"/>
  <c r="AT258" i="11"/>
  <c r="CP258" i="11" s="1"/>
  <c r="AS258" i="11"/>
  <c r="CO258" i="11" s="1"/>
  <c r="H258" i="11"/>
  <c r="CN257" i="11"/>
  <c r="CM257" i="11"/>
  <c r="CL257" i="11"/>
  <c r="CK257" i="11"/>
  <c r="CJ257" i="11"/>
  <c r="CI257" i="11"/>
  <c r="CH257" i="11"/>
  <c r="CG257" i="11"/>
  <c r="CF257" i="11"/>
  <c r="CE257" i="11"/>
  <c r="CD257" i="11"/>
  <c r="CC257" i="11"/>
  <c r="CB257" i="11"/>
  <c r="CA257" i="11"/>
  <c r="BZ257" i="11"/>
  <c r="BY257" i="11"/>
  <c r="AZ257" i="11"/>
  <c r="CV257" i="11" s="1"/>
  <c r="AY257" i="11"/>
  <c r="CU257" i="11" s="1"/>
  <c r="AX257" i="11"/>
  <c r="CT257" i="11" s="1"/>
  <c r="AW257" i="11"/>
  <c r="CS257" i="11" s="1"/>
  <c r="AV257" i="11"/>
  <c r="CR257" i="11" s="1"/>
  <c r="AU257" i="11"/>
  <c r="CQ257" i="11" s="1"/>
  <c r="AT257" i="11"/>
  <c r="CP257" i="11" s="1"/>
  <c r="AS257" i="11"/>
  <c r="CO257" i="11" s="1"/>
  <c r="H257" i="11"/>
  <c r="CN256" i="11"/>
  <c r="CM256" i="11"/>
  <c r="CL256" i="11"/>
  <c r="CK256" i="11"/>
  <c r="CJ256" i="11"/>
  <c r="CI256" i="11"/>
  <c r="CH256" i="11"/>
  <c r="CG256" i="11"/>
  <c r="CF256" i="11"/>
  <c r="CE256" i="11"/>
  <c r="CD256" i="11"/>
  <c r="CC256" i="11"/>
  <c r="CB256" i="11"/>
  <c r="CA256" i="11"/>
  <c r="BZ256" i="11"/>
  <c r="BY256" i="11"/>
  <c r="AZ256" i="11"/>
  <c r="CV256" i="11" s="1"/>
  <c r="AY256" i="11"/>
  <c r="CU256" i="11" s="1"/>
  <c r="AX256" i="11"/>
  <c r="CT256" i="11" s="1"/>
  <c r="AW256" i="11"/>
  <c r="CS256" i="11" s="1"/>
  <c r="AV256" i="11"/>
  <c r="CR256" i="11" s="1"/>
  <c r="AU256" i="11"/>
  <c r="CQ256" i="11" s="1"/>
  <c r="AT256" i="11"/>
  <c r="CP256" i="11" s="1"/>
  <c r="AS256" i="11"/>
  <c r="CO256" i="11" s="1"/>
  <c r="H256" i="11"/>
  <c r="CN255" i="11"/>
  <c r="CM255" i="11"/>
  <c r="CL255" i="11"/>
  <c r="CK255" i="11"/>
  <c r="CJ255" i="11"/>
  <c r="CI255" i="11"/>
  <c r="CH255" i="11"/>
  <c r="CG255" i="11"/>
  <c r="AZ255" i="11"/>
  <c r="CV255" i="11" s="1"/>
  <c r="AY255" i="11"/>
  <c r="CU255" i="11" s="1"/>
  <c r="AX255" i="11"/>
  <c r="CT255" i="11" s="1"/>
  <c r="AW255" i="11"/>
  <c r="CS255" i="11" s="1"/>
  <c r="AV255" i="11"/>
  <c r="CR255" i="11" s="1"/>
  <c r="AU255" i="11"/>
  <c r="CQ255" i="11" s="1"/>
  <c r="AT255" i="11"/>
  <c r="CP255" i="11" s="1"/>
  <c r="AS255" i="11"/>
  <c r="CO255" i="11" s="1"/>
  <c r="H255" i="11"/>
  <c r="G255" i="11"/>
  <c r="F255" i="11"/>
  <c r="CN254" i="11"/>
  <c r="CM254" i="11"/>
  <c r="CL254" i="11"/>
  <c r="CK254" i="11"/>
  <c r="CJ254" i="11"/>
  <c r="CI254" i="11"/>
  <c r="CH254" i="11"/>
  <c r="CG254" i="11"/>
  <c r="CF254" i="11"/>
  <c r="CE254" i="11"/>
  <c r="CD254" i="11"/>
  <c r="CC254" i="11"/>
  <c r="CB254" i="11"/>
  <c r="CA254" i="11"/>
  <c r="BZ254" i="11"/>
  <c r="BY254" i="11"/>
  <c r="BP254" i="11"/>
  <c r="BO254" i="11"/>
  <c r="BN254" i="11"/>
  <c r="BM254" i="11"/>
  <c r="BL254" i="11"/>
  <c r="BK254" i="11"/>
  <c r="BJ254" i="11"/>
  <c r="BI254" i="11"/>
  <c r="AZ254" i="11"/>
  <c r="CV254" i="11" s="1"/>
  <c r="AY254" i="11"/>
  <c r="CU254" i="11" s="1"/>
  <c r="AX254" i="11"/>
  <c r="CT254" i="11" s="1"/>
  <c r="AW254" i="11"/>
  <c r="CS254" i="11" s="1"/>
  <c r="AV254" i="11"/>
  <c r="CR254" i="11" s="1"/>
  <c r="AU254" i="11"/>
  <c r="CQ254" i="11" s="1"/>
  <c r="AT254" i="11"/>
  <c r="CP254" i="11" s="1"/>
  <c r="AS254" i="11"/>
  <c r="CO254" i="11" s="1"/>
  <c r="H254" i="11"/>
  <c r="G254" i="11"/>
  <c r="F254" i="11"/>
  <c r="CN253" i="11"/>
  <c r="CM253" i="11"/>
  <c r="CL253" i="11"/>
  <c r="CK253" i="11"/>
  <c r="CJ253" i="11"/>
  <c r="CI253" i="11"/>
  <c r="CH253" i="11"/>
  <c r="CG253" i="11"/>
  <c r="CF253" i="11"/>
  <c r="CE253" i="11"/>
  <c r="CD253" i="11"/>
  <c r="CC253" i="11"/>
  <c r="CB253" i="11"/>
  <c r="CA253" i="11"/>
  <c r="BZ253" i="11"/>
  <c r="BY253" i="11"/>
  <c r="BP253" i="11"/>
  <c r="BO253" i="11"/>
  <c r="BN253" i="11"/>
  <c r="BM253" i="11"/>
  <c r="BL253" i="11"/>
  <c r="BK253" i="11"/>
  <c r="BJ253" i="11"/>
  <c r="BI253" i="11"/>
  <c r="AZ253" i="11"/>
  <c r="CV253" i="11" s="1"/>
  <c r="AY253" i="11"/>
  <c r="CU253" i="11" s="1"/>
  <c r="AV253" i="11"/>
  <c r="AU253" i="11"/>
  <c r="AT253" i="11"/>
  <c r="AS253" i="11"/>
  <c r="H253" i="11"/>
  <c r="G253" i="11"/>
  <c r="F253" i="11"/>
  <c r="CN252" i="11"/>
  <c r="CM252" i="11"/>
  <c r="CL252" i="11"/>
  <c r="CK252" i="11"/>
  <c r="CJ252" i="11"/>
  <c r="CI252" i="11"/>
  <c r="CH252" i="11"/>
  <c r="CG252" i="11"/>
  <c r="CF252" i="11"/>
  <c r="CE252" i="11"/>
  <c r="CD252" i="11"/>
  <c r="CC252" i="11"/>
  <c r="CB252" i="11"/>
  <c r="CA252" i="11"/>
  <c r="BZ252" i="11"/>
  <c r="BY252" i="11"/>
  <c r="BP252" i="11"/>
  <c r="BO252" i="11"/>
  <c r="BN252" i="11"/>
  <c r="BM252" i="11"/>
  <c r="BL252" i="11"/>
  <c r="BK252" i="11"/>
  <c r="BJ252" i="11"/>
  <c r="BI252" i="11"/>
  <c r="AZ252" i="11"/>
  <c r="CV252" i="11" s="1"/>
  <c r="AY252" i="11"/>
  <c r="CU252" i="11" s="1"/>
  <c r="AV252" i="11"/>
  <c r="AU252" i="11"/>
  <c r="AW252" i="11" s="1"/>
  <c r="AT252" i="11"/>
  <c r="AS252" i="11"/>
  <c r="H252" i="11"/>
  <c r="G252" i="11"/>
  <c r="F252" i="11"/>
  <c r="CN251" i="11"/>
  <c r="CM251" i="11"/>
  <c r="CL251" i="11"/>
  <c r="CK251" i="11"/>
  <c r="CJ251" i="11"/>
  <c r="CI251" i="11"/>
  <c r="CH251" i="11"/>
  <c r="CG251" i="11"/>
  <c r="CF251" i="11"/>
  <c r="CE251" i="11"/>
  <c r="CD251" i="11"/>
  <c r="CC251" i="11"/>
  <c r="CB251" i="11"/>
  <c r="CA251" i="11"/>
  <c r="BZ251" i="11"/>
  <c r="BY251" i="11"/>
  <c r="BP251" i="11"/>
  <c r="BO251" i="11"/>
  <c r="BN251" i="11"/>
  <c r="BM251" i="11"/>
  <c r="BL251" i="11"/>
  <c r="BK251" i="11"/>
  <c r="BJ251" i="11"/>
  <c r="BI251" i="11"/>
  <c r="AZ251" i="11"/>
  <c r="CV251" i="11" s="1"/>
  <c r="AY251" i="11"/>
  <c r="CU251" i="11" s="1"/>
  <c r="AX251" i="11"/>
  <c r="CT251" i="11" s="1"/>
  <c r="AW251" i="11"/>
  <c r="CS251" i="11" s="1"/>
  <c r="AV251" i="11"/>
  <c r="CR251" i="11" s="1"/>
  <c r="AU251" i="11"/>
  <c r="CQ251" i="11" s="1"/>
  <c r="AT251" i="11"/>
  <c r="CP251" i="11" s="1"/>
  <c r="AS251" i="11"/>
  <c r="CO251" i="11" s="1"/>
  <c r="H251" i="11"/>
  <c r="G251" i="11"/>
  <c r="F251" i="11"/>
  <c r="CN250" i="11"/>
  <c r="CM250" i="11"/>
  <c r="CL250" i="11"/>
  <c r="CK250" i="11"/>
  <c r="CJ250" i="11"/>
  <c r="CI250" i="11"/>
  <c r="CH250" i="11"/>
  <c r="CG250" i="11"/>
  <c r="CF250" i="11"/>
  <c r="CE250" i="11"/>
  <c r="CD250" i="11"/>
  <c r="CC250" i="11"/>
  <c r="CB250" i="11"/>
  <c r="CA250" i="11"/>
  <c r="BZ250" i="11"/>
  <c r="BY250" i="11"/>
  <c r="BP250" i="11"/>
  <c r="BO250" i="11"/>
  <c r="BN250" i="11"/>
  <c r="BM250" i="11"/>
  <c r="BL250" i="11"/>
  <c r="BK250" i="11"/>
  <c r="BJ250" i="11"/>
  <c r="BI250" i="11"/>
  <c r="AZ250" i="11"/>
  <c r="CV250" i="11" s="1"/>
  <c r="AY250" i="11"/>
  <c r="CU250" i="11" s="1"/>
  <c r="AX250" i="11"/>
  <c r="CT250" i="11" s="1"/>
  <c r="AW250" i="11"/>
  <c r="CS250" i="11" s="1"/>
  <c r="AV250" i="11"/>
  <c r="CR250" i="11" s="1"/>
  <c r="AU250" i="11"/>
  <c r="CQ250" i="11" s="1"/>
  <c r="AT250" i="11"/>
  <c r="CP250" i="11" s="1"/>
  <c r="AS250" i="11"/>
  <c r="CO250" i="11" s="1"/>
  <c r="H250" i="11"/>
  <c r="G250" i="11"/>
  <c r="F250" i="11"/>
  <c r="CN249" i="11"/>
  <c r="CM249" i="11"/>
  <c r="CL249" i="11"/>
  <c r="CK249" i="11"/>
  <c r="CJ249" i="11"/>
  <c r="CI249" i="11"/>
  <c r="CH249" i="11"/>
  <c r="CG249" i="11"/>
  <c r="CF249" i="11"/>
  <c r="CE249" i="11"/>
  <c r="CD249" i="11"/>
  <c r="CC249" i="11"/>
  <c r="CB249" i="11"/>
  <c r="CA249" i="11"/>
  <c r="BZ249" i="11"/>
  <c r="BY249" i="11"/>
  <c r="BP249" i="11"/>
  <c r="BO249" i="11"/>
  <c r="BN249" i="11"/>
  <c r="BM249" i="11"/>
  <c r="BL249" i="11"/>
  <c r="BK249" i="11"/>
  <c r="BJ249" i="11"/>
  <c r="BI249" i="11"/>
  <c r="AZ249" i="11"/>
  <c r="CV249" i="11" s="1"/>
  <c r="AY249" i="11"/>
  <c r="CU249" i="11" s="1"/>
  <c r="AX249" i="11"/>
  <c r="CT249" i="11" s="1"/>
  <c r="AW249" i="11"/>
  <c r="CS249" i="11" s="1"/>
  <c r="AV249" i="11"/>
  <c r="CR249" i="11" s="1"/>
  <c r="AU249" i="11"/>
  <c r="CQ249" i="11" s="1"/>
  <c r="AT249" i="11"/>
  <c r="CP249" i="11" s="1"/>
  <c r="AS249" i="11"/>
  <c r="CO249" i="11" s="1"/>
  <c r="H249" i="11"/>
  <c r="G249" i="11"/>
  <c r="F249" i="11"/>
  <c r="CN248" i="11"/>
  <c r="CM248" i="11"/>
  <c r="CL248" i="11"/>
  <c r="CK248" i="11"/>
  <c r="CJ248" i="11"/>
  <c r="CI248" i="11"/>
  <c r="CH248" i="11"/>
  <c r="CG248" i="11"/>
  <c r="CF248" i="11"/>
  <c r="CE248" i="11"/>
  <c r="CD248" i="11"/>
  <c r="CC248" i="11"/>
  <c r="CB248" i="11"/>
  <c r="CA248" i="11"/>
  <c r="BZ248" i="11"/>
  <c r="BY248" i="11"/>
  <c r="BP248" i="11"/>
  <c r="BO248" i="11"/>
  <c r="BN248" i="11"/>
  <c r="BM248" i="11"/>
  <c r="BL248" i="11"/>
  <c r="BK248" i="11"/>
  <c r="BJ248" i="11"/>
  <c r="BI248" i="11"/>
  <c r="AZ248" i="11"/>
  <c r="CV248" i="11" s="1"/>
  <c r="AY248" i="11"/>
  <c r="CU248" i="11" s="1"/>
  <c r="AX248" i="11"/>
  <c r="CT248" i="11" s="1"/>
  <c r="AW248" i="11"/>
  <c r="CS248" i="11" s="1"/>
  <c r="AV248" i="11"/>
  <c r="CR248" i="11" s="1"/>
  <c r="AU248" i="11"/>
  <c r="AT248" i="11"/>
  <c r="CP248" i="11" s="1"/>
  <c r="AS248" i="11"/>
  <c r="CO248" i="11" s="1"/>
  <c r="H248" i="11"/>
  <c r="G248" i="11"/>
  <c r="F248" i="11"/>
  <c r="CN247" i="11"/>
  <c r="CM247" i="11"/>
  <c r="CL247" i="11"/>
  <c r="CK247" i="11"/>
  <c r="CJ247" i="11"/>
  <c r="CI247" i="11"/>
  <c r="CH247" i="11"/>
  <c r="CG247" i="11"/>
  <c r="CF247" i="11"/>
  <c r="CE247" i="11"/>
  <c r="CD247" i="11"/>
  <c r="CC247" i="11"/>
  <c r="CB247" i="11"/>
  <c r="CA247" i="11"/>
  <c r="BZ247" i="11"/>
  <c r="BY247" i="11"/>
  <c r="BP247" i="11"/>
  <c r="BO247" i="11"/>
  <c r="BN247" i="11"/>
  <c r="BM247" i="11"/>
  <c r="BL247" i="11"/>
  <c r="BK247" i="11"/>
  <c r="BJ247" i="11"/>
  <c r="BI247" i="11"/>
  <c r="AZ247" i="11"/>
  <c r="CV247" i="11" s="1"/>
  <c r="AY247" i="11"/>
  <c r="CU247" i="11" s="1"/>
  <c r="AX247" i="11"/>
  <c r="CT247" i="11" s="1"/>
  <c r="AW247" i="11"/>
  <c r="CS247" i="11" s="1"/>
  <c r="AV247" i="11"/>
  <c r="CR247" i="11" s="1"/>
  <c r="AU247" i="11"/>
  <c r="CQ247" i="11" s="1"/>
  <c r="AT247" i="11"/>
  <c r="CP247" i="11" s="1"/>
  <c r="AS247" i="11"/>
  <c r="CO247" i="11" s="1"/>
  <c r="H247" i="11"/>
  <c r="G247" i="11"/>
  <c r="F247" i="11"/>
  <c r="CN246" i="11"/>
  <c r="CM246" i="11"/>
  <c r="CL246" i="11"/>
  <c r="CK246" i="11"/>
  <c r="CJ246" i="11"/>
  <c r="CI246" i="11"/>
  <c r="CH246" i="11"/>
  <c r="CG246" i="11"/>
  <c r="CF246" i="11"/>
  <c r="CE246" i="11"/>
  <c r="CD246" i="11"/>
  <c r="CC246" i="11"/>
  <c r="CB246" i="11"/>
  <c r="CA246" i="11"/>
  <c r="BZ246" i="11"/>
  <c r="BY246" i="11"/>
  <c r="BP246" i="11"/>
  <c r="BO246" i="11"/>
  <c r="BN246" i="11"/>
  <c r="BM246" i="11"/>
  <c r="BL246" i="11"/>
  <c r="BK246" i="11"/>
  <c r="BJ246" i="11"/>
  <c r="BI246" i="11"/>
  <c r="AZ246" i="11"/>
  <c r="CV246" i="11" s="1"/>
  <c r="AY246" i="11"/>
  <c r="CU246" i="11" s="1"/>
  <c r="AX246" i="11"/>
  <c r="CT246" i="11" s="1"/>
  <c r="AW246" i="11"/>
  <c r="CS246" i="11" s="1"/>
  <c r="AV246" i="11"/>
  <c r="CR246" i="11" s="1"/>
  <c r="AU246" i="11"/>
  <c r="CQ246" i="11" s="1"/>
  <c r="AT246" i="11"/>
  <c r="CP246" i="11" s="1"/>
  <c r="AS246" i="11"/>
  <c r="CO246" i="11" s="1"/>
  <c r="H246" i="11"/>
  <c r="G246" i="11"/>
  <c r="F246" i="11"/>
  <c r="CN245" i="11"/>
  <c r="CM245" i="11"/>
  <c r="CL245" i="11"/>
  <c r="CK245" i="11"/>
  <c r="CJ245" i="11"/>
  <c r="CI245" i="11"/>
  <c r="CH245" i="11"/>
  <c r="CG245" i="11"/>
  <c r="CF245" i="11"/>
  <c r="CE245" i="11"/>
  <c r="CD245" i="11"/>
  <c r="CC245" i="11"/>
  <c r="CB245" i="11"/>
  <c r="CA245" i="11"/>
  <c r="BZ245" i="11"/>
  <c r="BY245" i="11"/>
  <c r="BP245" i="11"/>
  <c r="BO245" i="11"/>
  <c r="BN245" i="11"/>
  <c r="BM245" i="11"/>
  <c r="BL245" i="11"/>
  <c r="BK245" i="11"/>
  <c r="BJ245" i="11"/>
  <c r="BI245" i="11"/>
  <c r="AZ245" i="11"/>
  <c r="CV245" i="11" s="1"/>
  <c r="AY245" i="11"/>
  <c r="CU245" i="11" s="1"/>
  <c r="AX245" i="11"/>
  <c r="CT245" i="11" s="1"/>
  <c r="AW245" i="11"/>
  <c r="CS245" i="11" s="1"/>
  <c r="AV245" i="11"/>
  <c r="CR245" i="11" s="1"/>
  <c r="AU245" i="11"/>
  <c r="CQ245" i="11" s="1"/>
  <c r="AT245" i="11"/>
  <c r="CP245" i="11" s="1"/>
  <c r="AS245" i="11"/>
  <c r="CO245" i="11" s="1"/>
  <c r="H245" i="11"/>
  <c r="G245" i="11"/>
  <c r="F245" i="11"/>
  <c r="CN244" i="11"/>
  <c r="CM244" i="11"/>
  <c r="CL244" i="11"/>
  <c r="CK244" i="11"/>
  <c r="CJ244" i="11"/>
  <c r="CI244" i="11"/>
  <c r="CH244" i="11"/>
  <c r="CG244" i="11"/>
  <c r="CF244" i="11"/>
  <c r="CE244" i="11"/>
  <c r="CD244" i="11"/>
  <c r="CC244" i="11"/>
  <c r="CB244" i="11"/>
  <c r="CA244" i="11"/>
  <c r="BZ244" i="11"/>
  <c r="BY244" i="11"/>
  <c r="BP244" i="11"/>
  <c r="BO244" i="11"/>
  <c r="BN244" i="11"/>
  <c r="BM244" i="11"/>
  <c r="BL244" i="11"/>
  <c r="BK244" i="11"/>
  <c r="BJ244" i="11"/>
  <c r="BI244" i="11"/>
  <c r="AZ244" i="11"/>
  <c r="CV244" i="11" s="1"/>
  <c r="AY244" i="11"/>
  <c r="AX244" i="11"/>
  <c r="CT244" i="11" s="1"/>
  <c r="AW244" i="11"/>
  <c r="CS244" i="11" s="1"/>
  <c r="AV244" i="11"/>
  <c r="CR244" i="11" s="1"/>
  <c r="AU244" i="11"/>
  <c r="CQ244" i="11" s="1"/>
  <c r="AT244" i="11"/>
  <c r="CP244" i="11" s="1"/>
  <c r="AS244" i="11"/>
  <c r="CO244" i="11" s="1"/>
  <c r="H244" i="11"/>
  <c r="G244" i="11"/>
  <c r="F244" i="11"/>
  <c r="CN243" i="11"/>
  <c r="CM243" i="11"/>
  <c r="CL243" i="11"/>
  <c r="CK243" i="11"/>
  <c r="CJ243" i="11"/>
  <c r="CI243" i="11"/>
  <c r="CH243" i="11"/>
  <c r="CG243" i="11"/>
  <c r="CF243" i="11"/>
  <c r="CE243" i="11"/>
  <c r="CD243" i="11"/>
  <c r="CC243" i="11"/>
  <c r="CB243" i="11"/>
  <c r="CA243" i="11"/>
  <c r="BZ243" i="11"/>
  <c r="BY243" i="11"/>
  <c r="BP243" i="11"/>
  <c r="BO243" i="11"/>
  <c r="BN243" i="11"/>
  <c r="BM243" i="11"/>
  <c r="BL243" i="11"/>
  <c r="BK243" i="11"/>
  <c r="BJ243" i="11"/>
  <c r="BI243" i="11"/>
  <c r="AZ243" i="11"/>
  <c r="CV243" i="11" s="1"/>
  <c r="AY243" i="11"/>
  <c r="CU243" i="11" s="1"/>
  <c r="AX243" i="11"/>
  <c r="CT243" i="11" s="1"/>
  <c r="AW243" i="11"/>
  <c r="CS243" i="11" s="1"/>
  <c r="AV243" i="11"/>
  <c r="CR243" i="11" s="1"/>
  <c r="AU243" i="11"/>
  <c r="CQ243" i="11" s="1"/>
  <c r="AT243" i="11"/>
  <c r="AS243" i="11"/>
  <c r="H243" i="11"/>
  <c r="G243" i="11"/>
  <c r="F243" i="11"/>
  <c r="CN242" i="11"/>
  <c r="CM242" i="11"/>
  <c r="CL242" i="11"/>
  <c r="CK242" i="11"/>
  <c r="CJ242" i="11"/>
  <c r="CI242" i="11"/>
  <c r="CH242" i="11"/>
  <c r="CG242" i="11"/>
  <c r="CF242" i="11"/>
  <c r="CE242" i="11"/>
  <c r="CD242" i="11"/>
  <c r="CC242" i="11"/>
  <c r="CB242" i="11"/>
  <c r="CA242" i="11"/>
  <c r="BZ242" i="11"/>
  <c r="BY242" i="11"/>
  <c r="BP242" i="11"/>
  <c r="BO242" i="11"/>
  <c r="BN242" i="11"/>
  <c r="BM242" i="11"/>
  <c r="BL242" i="11"/>
  <c r="BK242" i="11"/>
  <c r="BJ242" i="11"/>
  <c r="BI242" i="11"/>
  <c r="AZ242" i="11"/>
  <c r="AY242" i="11"/>
  <c r="CU242" i="11" s="1"/>
  <c r="AX242" i="11"/>
  <c r="CT242" i="11" s="1"/>
  <c r="AW242" i="11"/>
  <c r="CS242" i="11" s="1"/>
  <c r="AV242" i="11"/>
  <c r="AU242" i="11"/>
  <c r="CQ242" i="11" s="1"/>
  <c r="AT242" i="11"/>
  <c r="AS242" i="11"/>
  <c r="CO242" i="11" s="1"/>
  <c r="H242" i="11"/>
  <c r="G242" i="11"/>
  <c r="F242" i="11"/>
  <c r="DN241" i="11"/>
  <c r="DM241" i="11"/>
  <c r="DL241" i="11"/>
  <c r="DK241" i="11"/>
  <c r="DJ241" i="11"/>
  <c r="DI241" i="11"/>
  <c r="DH241" i="11"/>
  <c r="CV241" i="11"/>
  <c r="CU241" i="11"/>
  <c r="CT241" i="11"/>
  <c r="DC241" i="11" s="1"/>
  <c r="CS241" i="11"/>
  <c r="DB241" i="11" s="1"/>
  <c r="CR241" i="11"/>
  <c r="DA241" i="11" s="1"/>
  <c r="CQ241" i="11"/>
  <c r="CP241" i="11"/>
  <c r="CO241" i="11"/>
  <c r="DN240" i="11"/>
  <c r="DM240" i="11"/>
  <c r="DL240" i="11"/>
  <c r="DK240" i="11"/>
  <c r="DH240" i="11"/>
  <c r="CN240" i="11"/>
  <c r="CM240" i="11"/>
  <c r="CL240" i="11"/>
  <c r="CK240" i="11"/>
  <c r="CJ240" i="11"/>
  <c r="CI240" i="11"/>
  <c r="CH240" i="11"/>
  <c r="CG240" i="11"/>
  <c r="CF240" i="11"/>
  <c r="CE240" i="11"/>
  <c r="CD240" i="11"/>
  <c r="CT240" i="11" s="1"/>
  <c r="DC240" i="11" s="1"/>
  <c r="CC240" i="11"/>
  <c r="CS240" i="11" s="1"/>
  <c r="DB240" i="11" s="1"/>
  <c r="CB240" i="11"/>
  <c r="CR240" i="11" s="1"/>
  <c r="CA240" i="11"/>
  <c r="CQ240" i="11" s="1"/>
  <c r="BZ240" i="11"/>
  <c r="BY240" i="11"/>
  <c r="BO240" i="11"/>
  <c r="AY240" i="11"/>
  <c r="AT240" i="11"/>
  <c r="CP240" i="11" s="1"/>
  <c r="AS240" i="11"/>
  <c r="CO240" i="11" s="1"/>
  <c r="H240" i="11"/>
  <c r="F240" i="11"/>
  <c r="CN239" i="11"/>
  <c r="CM239" i="11"/>
  <c r="CL239" i="11"/>
  <c r="CK239" i="11"/>
  <c r="CJ239" i="11"/>
  <c r="CI239" i="11"/>
  <c r="CH239" i="11"/>
  <c r="CG239" i="11"/>
  <c r="CF239" i="11"/>
  <c r="CE239" i="11"/>
  <c r="CD239" i="11"/>
  <c r="CC239" i="11"/>
  <c r="CB239" i="11"/>
  <c r="CA239" i="11"/>
  <c r="BZ239" i="11"/>
  <c r="BY239" i="11"/>
  <c r="BP239" i="11"/>
  <c r="BO239" i="11"/>
  <c r="BN239" i="11"/>
  <c r="BM239" i="11"/>
  <c r="BL239" i="11"/>
  <c r="BK239" i="11"/>
  <c r="BJ239" i="11"/>
  <c r="BI239" i="11"/>
  <c r="AZ239" i="11"/>
  <c r="CV239" i="11" s="1"/>
  <c r="AY239" i="11"/>
  <c r="CU239" i="11" s="1"/>
  <c r="AX239" i="11"/>
  <c r="DN239" i="11" s="1"/>
  <c r="AW239" i="11"/>
  <c r="CS239" i="11" s="1"/>
  <c r="DB239" i="11" s="1"/>
  <c r="AV239" i="11"/>
  <c r="CR239" i="11" s="1"/>
  <c r="DA239" i="11" s="1"/>
  <c r="AU239" i="11"/>
  <c r="AT239" i="11"/>
  <c r="AS239" i="11"/>
  <c r="CO239" i="11" s="1"/>
  <c r="H239" i="11"/>
  <c r="G239" i="11"/>
  <c r="F239" i="11"/>
  <c r="CN238" i="11"/>
  <c r="CM238" i="11"/>
  <c r="CL238" i="11"/>
  <c r="CK238" i="11"/>
  <c r="CJ238" i="11"/>
  <c r="CI238" i="11"/>
  <c r="CH238" i="11"/>
  <c r="CG238" i="11"/>
  <c r="CF238" i="11"/>
  <c r="CE238" i="11"/>
  <c r="CD238" i="11"/>
  <c r="CC238" i="11"/>
  <c r="CB238" i="11"/>
  <c r="CA238" i="11"/>
  <c r="BZ238" i="11"/>
  <c r="BY238" i="11"/>
  <c r="BP238" i="11"/>
  <c r="BO238" i="11"/>
  <c r="BN238" i="11"/>
  <c r="BM238" i="11"/>
  <c r="BL238" i="11"/>
  <c r="BK238" i="11"/>
  <c r="BJ238" i="11"/>
  <c r="BI238" i="11"/>
  <c r="AZ238" i="11"/>
  <c r="CV238" i="11" s="1"/>
  <c r="AY238" i="11"/>
  <c r="CU238" i="11" s="1"/>
  <c r="AX238" i="11"/>
  <c r="AW238" i="11"/>
  <c r="CS238" i="11" s="1"/>
  <c r="DB238" i="11" s="1"/>
  <c r="AV238" i="11"/>
  <c r="AU238" i="11"/>
  <c r="AT238" i="11"/>
  <c r="AS238" i="11"/>
  <c r="CO238" i="11" s="1"/>
  <c r="H238" i="11"/>
  <c r="G238" i="11"/>
  <c r="F238" i="11"/>
  <c r="CN237" i="11"/>
  <c r="CM237" i="11"/>
  <c r="CL237" i="11"/>
  <c r="CK237" i="11"/>
  <c r="CJ237" i="11"/>
  <c r="CI237" i="11"/>
  <c r="CH237" i="11"/>
  <c r="CG237" i="11"/>
  <c r="CF237" i="11"/>
  <c r="CE237" i="11"/>
  <c r="CD237" i="11"/>
  <c r="CC237" i="11"/>
  <c r="CB237" i="11"/>
  <c r="CA237" i="11"/>
  <c r="BZ237" i="11"/>
  <c r="BY237" i="11"/>
  <c r="BP237" i="11"/>
  <c r="BO237" i="11"/>
  <c r="BN237" i="11"/>
  <c r="BM237" i="11"/>
  <c r="BL237" i="11"/>
  <c r="BK237" i="11"/>
  <c r="BJ237" i="11"/>
  <c r="BI237" i="11"/>
  <c r="AZ237" i="11"/>
  <c r="CV237" i="11" s="1"/>
  <c r="AY237" i="11"/>
  <c r="AX237" i="11"/>
  <c r="DN237" i="11" s="1"/>
  <c r="AW237" i="11"/>
  <c r="AV237" i="11"/>
  <c r="CR237" i="11" s="1"/>
  <c r="DA237" i="11" s="1"/>
  <c r="AU237" i="11"/>
  <c r="AT237" i="11"/>
  <c r="DJ237" i="11" s="1"/>
  <c r="AS237" i="11"/>
  <c r="CO237" i="11" s="1"/>
  <c r="H237" i="11"/>
  <c r="G237" i="11"/>
  <c r="F237" i="11"/>
  <c r="BX236" i="11"/>
  <c r="BX235" i="11" s="1"/>
  <c r="BW236" i="11"/>
  <c r="BW235" i="11" s="1"/>
  <c r="BV236" i="11"/>
  <c r="BV235" i="11" s="1"/>
  <c r="BU236" i="11"/>
  <c r="BT236" i="11"/>
  <c r="BT235" i="11" s="1"/>
  <c r="BS236" i="11"/>
  <c r="BS235" i="11" s="1"/>
  <c r="BR236" i="11"/>
  <c r="BR235" i="11" s="1"/>
  <c r="BQ236" i="11"/>
  <c r="BQ235" i="11" s="1"/>
  <c r="BH236" i="11"/>
  <c r="BH235" i="11" s="1"/>
  <c r="BG236" i="11"/>
  <c r="BG235" i="11" s="1"/>
  <c r="BF236" i="11"/>
  <c r="BF235" i="11" s="1"/>
  <c r="BE236" i="11"/>
  <c r="BE235" i="11" s="1"/>
  <c r="BD236" i="11"/>
  <c r="BD235" i="11" s="1"/>
  <c r="BC236" i="11"/>
  <c r="BC235" i="11" s="1"/>
  <c r="BB236" i="11"/>
  <c r="BB235" i="11" s="1"/>
  <c r="BA236" i="11"/>
  <c r="BA235" i="11" s="1"/>
  <c r="AR236" i="11"/>
  <c r="AR235" i="11" s="1"/>
  <c r="AQ236" i="11"/>
  <c r="AQ235" i="11" s="1"/>
  <c r="AP236" i="11"/>
  <c r="AP235" i="11" s="1"/>
  <c r="AO236" i="11"/>
  <c r="AO235" i="11" s="1"/>
  <c r="AN236" i="11"/>
  <c r="AN235" i="11" s="1"/>
  <c r="AM236" i="11"/>
  <c r="AM235" i="11" s="1"/>
  <c r="AL236" i="11"/>
  <c r="AL235" i="11" s="1"/>
  <c r="AK236" i="11"/>
  <c r="AK235" i="11" s="1"/>
  <c r="AJ236" i="11"/>
  <c r="AJ235" i="11" s="1"/>
  <c r="AI236" i="11"/>
  <c r="AI235" i="11" s="1"/>
  <c r="AH236" i="11"/>
  <c r="AH235" i="11" s="1"/>
  <c r="AG236" i="11"/>
  <c r="AG235" i="11" s="1"/>
  <c r="AF236" i="11"/>
  <c r="AF235" i="11" s="1"/>
  <c r="AE236" i="11"/>
  <c r="AE235" i="11" s="1"/>
  <c r="AD236" i="11"/>
  <c r="AD235" i="11" s="1"/>
  <c r="AC236" i="11"/>
  <c r="AC235" i="11" s="1"/>
  <c r="AB236" i="11"/>
  <c r="AB235" i="11" s="1"/>
  <c r="AA236" i="11"/>
  <c r="AA235" i="11" s="1"/>
  <c r="Z236" i="11"/>
  <c r="Z235" i="11" s="1"/>
  <c r="Y236" i="11"/>
  <c r="Y235" i="11" s="1"/>
  <c r="X236" i="11"/>
  <c r="X235" i="11" s="1"/>
  <c r="W236" i="11"/>
  <c r="W235" i="11" s="1"/>
  <c r="V236" i="11"/>
  <c r="V235" i="11" s="1"/>
  <c r="U236" i="11"/>
  <c r="U235" i="11" s="1"/>
  <c r="T236" i="11"/>
  <c r="S236" i="11"/>
  <c r="R236" i="11"/>
  <c r="R235" i="11" s="1"/>
  <c r="Q236" i="11"/>
  <c r="Q235" i="11" s="1"/>
  <c r="P236" i="11"/>
  <c r="O236" i="11"/>
  <c r="O235" i="11" s="1"/>
  <c r="N236" i="11"/>
  <c r="M236" i="11"/>
  <c r="M235" i="11" s="1"/>
  <c r="L236" i="11"/>
  <c r="L235" i="11" s="1"/>
  <c r="K236" i="11"/>
  <c r="K235" i="11" s="1"/>
  <c r="J236" i="11"/>
  <c r="J235" i="11" s="1"/>
  <c r="I236" i="11"/>
  <c r="CV234" i="11"/>
  <c r="CU234" i="11"/>
  <c r="CT234" i="11"/>
  <c r="CS234" i="11"/>
  <c r="CR234" i="11"/>
  <c r="CQ234" i="11"/>
  <c r="CP234" i="11"/>
  <c r="CO234" i="11"/>
  <c r="H234" i="11"/>
  <c r="CN233" i="11"/>
  <c r="CM233" i="11"/>
  <c r="CL233" i="11"/>
  <c r="CK233" i="11"/>
  <c r="CJ233" i="11"/>
  <c r="CI233" i="11"/>
  <c r="CH233" i="11"/>
  <c r="CG233" i="11"/>
  <c r="CF233" i="11"/>
  <c r="CE233" i="11"/>
  <c r="CD233" i="11"/>
  <c r="CC233" i="11"/>
  <c r="CB233" i="11"/>
  <c r="CA233" i="11"/>
  <c r="BZ233" i="11"/>
  <c r="BY233" i="11"/>
  <c r="BP233" i="11"/>
  <c r="BO233" i="11"/>
  <c r="BN233" i="11"/>
  <c r="BM233" i="11"/>
  <c r="BL233" i="11"/>
  <c r="BK233" i="11"/>
  <c r="BJ233" i="11"/>
  <c r="BI233" i="11"/>
  <c r="AZ233" i="11"/>
  <c r="CV233" i="11" s="1"/>
  <c r="AY233" i="11"/>
  <c r="CU233" i="11" s="1"/>
  <c r="AX233" i="11"/>
  <c r="CT233" i="11" s="1"/>
  <c r="AW233" i="11"/>
  <c r="CS233" i="11" s="1"/>
  <c r="AV233" i="11"/>
  <c r="CR233" i="11" s="1"/>
  <c r="AU233" i="11"/>
  <c r="CQ233" i="11" s="1"/>
  <c r="AT233" i="11"/>
  <c r="CP233" i="11" s="1"/>
  <c r="AS233" i="11"/>
  <c r="CO233" i="11" s="1"/>
  <c r="H233" i="11"/>
  <c r="G233" i="11"/>
  <c r="F233" i="11"/>
  <c r="CN232" i="11"/>
  <c r="CM232" i="11"/>
  <c r="CL232" i="11"/>
  <c r="CK232" i="11"/>
  <c r="CJ232" i="11"/>
  <c r="CI232" i="11"/>
  <c r="CH232" i="11"/>
  <c r="CG232" i="11"/>
  <c r="CF232" i="11"/>
  <c r="CE232" i="11"/>
  <c r="CD232" i="11"/>
  <c r="CC232" i="11"/>
  <c r="CB232" i="11"/>
  <c r="CA232" i="11"/>
  <c r="BZ232" i="11"/>
  <c r="BY232" i="11"/>
  <c r="BP232" i="11"/>
  <c r="BO232" i="11"/>
  <c r="BN232" i="11"/>
  <c r="BM232" i="11"/>
  <c r="BL232" i="11"/>
  <c r="BK232" i="11"/>
  <c r="BJ232" i="11"/>
  <c r="BI232" i="11"/>
  <c r="AZ232" i="11"/>
  <c r="CV232" i="11" s="1"/>
  <c r="AY232" i="11"/>
  <c r="CU232" i="11" s="1"/>
  <c r="AX232" i="11"/>
  <c r="CT232" i="11" s="1"/>
  <c r="AW232" i="11"/>
  <c r="CS232" i="11" s="1"/>
  <c r="AV232" i="11"/>
  <c r="AU232" i="11"/>
  <c r="CQ232" i="11" s="1"/>
  <c r="AT232" i="11"/>
  <c r="CP232" i="11" s="1"/>
  <c r="AS232" i="11"/>
  <c r="CO232" i="11" s="1"/>
  <c r="H232" i="11"/>
  <c r="G232" i="11"/>
  <c r="F232" i="11"/>
  <c r="CN231" i="11"/>
  <c r="CM231" i="11"/>
  <c r="CL231" i="11"/>
  <c r="CK231" i="11"/>
  <c r="CJ231" i="11"/>
  <c r="CI231" i="11"/>
  <c r="CH231" i="11"/>
  <c r="CG231" i="11"/>
  <c r="CF231" i="11"/>
  <c r="CE231" i="11"/>
  <c r="CD231" i="11"/>
  <c r="CC231" i="11"/>
  <c r="CB231" i="11"/>
  <c r="CA231" i="11"/>
  <c r="BZ231" i="11"/>
  <c r="BY231" i="11"/>
  <c r="BP231" i="11"/>
  <c r="BO231" i="11"/>
  <c r="BN231" i="11"/>
  <c r="BM231" i="11"/>
  <c r="BL231" i="11"/>
  <c r="BK231" i="11"/>
  <c r="BJ231" i="11"/>
  <c r="BI231" i="11"/>
  <c r="AZ231" i="11"/>
  <c r="CV231" i="11" s="1"/>
  <c r="AY231" i="11"/>
  <c r="CU231" i="11" s="1"/>
  <c r="AX231" i="11"/>
  <c r="AW231" i="11"/>
  <c r="CS231" i="11" s="1"/>
  <c r="AV231" i="11"/>
  <c r="CR231" i="11" s="1"/>
  <c r="AU231" i="11"/>
  <c r="CQ231" i="11" s="1"/>
  <c r="AT231" i="11"/>
  <c r="CP231" i="11" s="1"/>
  <c r="AS231" i="11"/>
  <c r="CO231" i="11" s="1"/>
  <c r="H231" i="11"/>
  <c r="G231" i="11"/>
  <c r="F231" i="11"/>
  <c r="CN230" i="11"/>
  <c r="CM230" i="11"/>
  <c r="CL230" i="11"/>
  <c r="CK230" i="11"/>
  <c r="CJ230" i="11"/>
  <c r="CI230" i="11"/>
  <c r="CH230" i="11"/>
  <c r="CG230" i="11"/>
  <c r="CF230" i="11"/>
  <c r="CE230" i="11"/>
  <c r="CD230" i="11"/>
  <c r="CC230" i="11"/>
  <c r="CB230" i="11"/>
  <c r="CA230" i="11"/>
  <c r="BZ230" i="11"/>
  <c r="BY230" i="11"/>
  <c r="BP230" i="11"/>
  <c r="BO230" i="11"/>
  <c r="BN230" i="11"/>
  <c r="BM230" i="11"/>
  <c r="BL230" i="11"/>
  <c r="BK230" i="11"/>
  <c r="BJ230" i="11"/>
  <c r="BI230" i="11"/>
  <c r="AZ230" i="11"/>
  <c r="CV230" i="11" s="1"/>
  <c r="AY230" i="11"/>
  <c r="CU230" i="11" s="1"/>
  <c r="AX230" i="11"/>
  <c r="CT230" i="11" s="1"/>
  <c r="AW230" i="11"/>
  <c r="CS230" i="11" s="1"/>
  <c r="AV230" i="11"/>
  <c r="CR230" i="11" s="1"/>
  <c r="AU230" i="11"/>
  <c r="CQ230" i="11" s="1"/>
  <c r="AT230" i="11"/>
  <c r="CP230" i="11" s="1"/>
  <c r="AS230" i="11"/>
  <c r="CO230" i="11" s="1"/>
  <c r="H230" i="11"/>
  <c r="G230" i="11"/>
  <c r="F230" i="11"/>
  <c r="CN229" i="11"/>
  <c r="CM229" i="11"/>
  <c r="CL229" i="11"/>
  <c r="CK229" i="11"/>
  <c r="CJ229" i="11"/>
  <c r="CI229" i="11"/>
  <c r="CH229" i="11"/>
  <c r="CG229" i="11"/>
  <c r="CF229" i="11"/>
  <c r="CE229" i="11"/>
  <c r="CD229" i="11"/>
  <c r="CC229" i="11"/>
  <c r="CB229" i="11"/>
  <c r="CA229" i="11"/>
  <c r="BZ229" i="11"/>
  <c r="BY229" i="11"/>
  <c r="BP229" i="11"/>
  <c r="BO229" i="11"/>
  <c r="BN229" i="11"/>
  <c r="BM229" i="11"/>
  <c r="BL229" i="11"/>
  <c r="BK229" i="11"/>
  <c r="BJ229" i="11"/>
  <c r="BI229" i="11"/>
  <c r="AZ229" i="11"/>
  <c r="CV229" i="11" s="1"/>
  <c r="AY229" i="11"/>
  <c r="CU229" i="11" s="1"/>
  <c r="AX229" i="11"/>
  <c r="CT229" i="11" s="1"/>
  <c r="AW229" i="11"/>
  <c r="CS229" i="11" s="1"/>
  <c r="AV229" i="11"/>
  <c r="CR229" i="11" s="1"/>
  <c r="AU229" i="11"/>
  <c r="CQ229" i="11" s="1"/>
  <c r="AT229" i="11"/>
  <c r="CP229" i="11" s="1"/>
  <c r="AS229" i="11"/>
  <c r="CO229" i="11" s="1"/>
  <c r="H229" i="11"/>
  <c r="G229" i="11"/>
  <c r="F229" i="11"/>
  <c r="CN228" i="11"/>
  <c r="CM228" i="11"/>
  <c r="CL228" i="11"/>
  <c r="CK228" i="11"/>
  <c r="CJ228" i="11"/>
  <c r="CI228" i="11"/>
  <c r="CH228" i="11"/>
  <c r="CG228" i="11"/>
  <c r="CF228" i="11"/>
  <c r="CE228" i="11"/>
  <c r="CD228" i="11"/>
  <c r="CC228" i="11"/>
  <c r="CB228" i="11"/>
  <c r="CA228" i="11"/>
  <c r="BZ228" i="11"/>
  <c r="BY228" i="11"/>
  <c r="BP228" i="11"/>
  <c r="BO228" i="11"/>
  <c r="BN228" i="11"/>
  <c r="BM228" i="11"/>
  <c r="BL228" i="11"/>
  <c r="BK228" i="11"/>
  <c r="BJ228" i="11"/>
  <c r="BI228" i="11"/>
  <c r="AZ228" i="11"/>
  <c r="AY228" i="11"/>
  <c r="CU228" i="11" s="1"/>
  <c r="AX228" i="11"/>
  <c r="CT228" i="11" s="1"/>
  <c r="AW228" i="11"/>
  <c r="CS228" i="11" s="1"/>
  <c r="AV228" i="11"/>
  <c r="AU228" i="11"/>
  <c r="AT228" i="11"/>
  <c r="CP228" i="11" s="1"/>
  <c r="AS228" i="11"/>
  <c r="CO228" i="11" s="1"/>
  <c r="H228" i="11"/>
  <c r="G228" i="11"/>
  <c r="F228" i="11"/>
  <c r="CN227" i="11"/>
  <c r="CM227" i="11"/>
  <c r="CL227" i="11"/>
  <c r="CK227" i="11"/>
  <c r="CJ227" i="11"/>
  <c r="CI227" i="11"/>
  <c r="CH227" i="11"/>
  <c r="CG227" i="11"/>
  <c r="CF227" i="11"/>
  <c r="CE227" i="11"/>
  <c r="CD227" i="11"/>
  <c r="CC227" i="11"/>
  <c r="CB227" i="11"/>
  <c r="CA227" i="11"/>
  <c r="BZ227" i="11"/>
  <c r="BY227" i="11"/>
  <c r="BP227" i="11"/>
  <c r="BO227" i="11"/>
  <c r="BN227" i="11"/>
  <c r="BM227" i="11"/>
  <c r="BL227" i="11"/>
  <c r="BK227" i="11"/>
  <c r="BJ227" i="11"/>
  <c r="BI227" i="11"/>
  <c r="AZ227" i="11"/>
  <c r="CV227" i="11" s="1"/>
  <c r="AY227" i="11"/>
  <c r="CU227" i="11" s="1"/>
  <c r="AX227" i="11"/>
  <c r="CT227" i="11" s="1"/>
  <c r="AW227" i="11"/>
  <c r="CS227" i="11" s="1"/>
  <c r="AV227" i="11"/>
  <c r="CR227" i="11" s="1"/>
  <c r="AU227" i="11"/>
  <c r="CQ227" i="11" s="1"/>
  <c r="AT227" i="11"/>
  <c r="CP227" i="11" s="1"/>
  <c r="AS227" i="11"/>
  <c r="CO227" i="11" s="1"/>
  <c r="H227" i="11"/>
  <c r="G227" i="11"/>
  <c r="F227" i="11"/>
  <c r="CN226" i="11"/>
  <c r="CM226" i="11"/>
  <c r="CL226" i="11"/>
  <c r="CK226" i="11"/>
  <c r="CJ226" i="11"/>
  <c r="CI226" i="11"/>
  <c r="CH226" i="11"/>
  <c r="CG226" i="11"/>
  <c r="CF226" i="11"/>
  <c r="CE226" i="11"/>
  <c r="CD226" i="11"/>
  <c r="CC226" i="11"/>
  <c r="CB226" i="11"/>
  <c r="CA226" i="11"/>
  <c r="BZ226" i="11"/>
  <c r="BY226" i="11"/>
  <c r="AZ226" i="11"/>
  <c r="CV226" i="11" s="1"/>
  <c r="AY226" i="11"/>
  <c r="CU226" i="11" s="1"/>
  <c r="AX226" i="11"/>
  <c r="CT226" i="11" s="1"/>
  <c r="AW226" i="11"/>
  <c r="CS226" i="11" s="1"/>
  <c r="AV226" i="11"/>
  <c r="CR226" i="11" s="1"/>
  <c r="AU226" i="11"/>
  <c r="CQ226" i="11" s="1"/>
  <c r="AT226" i="11"/>
  <c r="CP226" i="11" s="1"/>
  <c r="AS226" i="11"/>
  <c r="CO226" i="11" s="1"/>
  <c r="H226" i="11"/>
  <c r="CN225" i="11"/>
  <c r="CM225" i="11"/>
  <c r="CL225" i="11"/>
  <c r="CK225" i="11"/>
  <c r="CJ225" i="11"/>
  <c r="CI225" i="11"/>
  <c r="CH225" i="11"/>
  <c r="CG225" i="11"/>
  <c r="CF225" i="11"/>
  <c r="CE225" i="11"/>
  <c r="CD225" i="11"/>
  <c r="CC225" i="11"/>
  <c r="CB225" i="11"/>
  <c r="CA225" i="11"/>
  <c r="BZ225" i="11"/>
  <c r="BY225" i="11"/>
  <c r="AZ225" i="11"/>
  <c r="CV225" i="11" s="1"/>
  <c r="AY225" i="11"/>
  <c r="CU225" i="11" s="1"/>
  <c r="AX225" i="11"/>
  <c r="CT225" i="11" s="1"/>
  <c r="AW225" i="11"/>
  <c r="CS225" i="11" s="1"/>
  <c r="AV225" i="11"/>
  <c r="CR225" i="11" s="1"/>
  <c r="AU225" i="11"/>
  <c r="CQ225" i="11" s="1"/>
  <c r="AT225" i="11"/>
  <c r="CP225" i="11" s="1"/>
  <c r="AS225" i="11"/>
  <c r="CO225" i="11" s="1"/>
  <c r="H225" i="11"/>
  <c r="G225" i="11"/>
  <c r="F225" i="11"/>
  <c r="CN224" i="11"/>
  <c r="CM224" i="11"/>
  <c r="CL224" i="11"/>
  <c r="CK224" i="11"/>
  <c r="CJ224" i="11"/>
  <c r="CI224" i="11"/>
  <c r="CH224" i="11"/>
  <c r="CG224" i="11"/>
  <c r="CF224" i="11"/>
  <c r="CE224" i="11"/>
  <c r="CD224" i="11"/>
  <c r="CC224" i="11"/>
  <c r="CB224" i="11"/>
  <c r="CA224" i="11"/>
  <c r="BZ224" i="11"/>
  <c r="BY224" i="11"/>
  <c r="AZ224" i="11"/>
  <c r="CV224" i="11" s="1"/>
  <c r="AY224" i="11"/>
  <c r="CU224" i="11" s="1"/>
  <c r="AX224" i="11"/>
  <c r="CT224" i="11" s="1"/>
  <c r="AW224" i="11"/>
  <c r="CS224" i="11" s="1"/>
  <c r="AV224" i="11"/>
  <c r="CR224" i="11" s="1"/>
  <c r="AU224" i="11"/>
  <c r="CQ224" i="11" s="1"/>
  <c r="AT224" i="11"/>
  <c r="CP224" i="11" s="1"/>
  <c r="AS224" i="11"/>
  <c r="CO224" i="11" s="1"/>
  <c r="H224" i="11"/>
  <c r="CN223" i="11"/>
  <c r="CM223" i="11"/>
  <c r="CL223" i="11"/>
  <c r="CK223" i="11"/>
  <c r="CJ223" i="11"/>
  <c r="CI223" i="11"/>
  <c r="CH223" i="11"/>
  <c r="CG223" i="11"/>
  <c r="CF223" i="11"/>
  <c r="CE223" i="11"/>
  <c r="CD223" i="11"/>
  <c r="CC223" i="11"/>
  <c r="CB223" i="11"/>
  <c r="CA223" i="11"/>
  <c r="BZ223" i="11"/>
  <c r="BY223" i="11"/>
  <c r="AZ223" i="11"/>
  <c r="CV223" i="11" s="1"/>
  <c r="AY223" i="11"/>
  <c r="CU223" i="11" s="1"/>
  <c r="AX223" i="11"/>
  <c r="CT223" i="11" s="1"/>
  <c r="AW223" i="11"/>
  <c r="CS223" i="11" s="1"/>
  <c r="AV223" i="11"/>
  <c r="CR223" i="11" s="1"/>
  <c r="AU223" i="11"/>
  <c r="CQ223" i="11" s="1"/>
  <c r="AT223" i="11"/>
  <c r="CP223" i="11" s="1"/>
  <c r="AS223" i="11"/>
  <c r="CO223" i="11" s="1"/>
  <c r="H223" i="11"/>
  <c r="G223" i="11"/>
  <c r="F223" i="11"/>
  <c r="CN222" i="11"/>
  <c r="CM222" i="11"/>
  <c r="CL222" i="11"/>
  <c r="CK222" i="11"/>
  <c r="CJ222" i="11"/>
  <c r="CI222" i="11"/>
  <c r="CH222" i="11"/>
  <c r="CG222" i="11"/>
  <c r="CF222" i="11"/>
  <c r="CE222" i="11"/>
  <c r="CD222" i="11"/>
  <c r="CC222" i="11"/>
  <c r="CB222" i="11"/>
  <c r="CA222" i="11"/>
  <c r="BZ222" i="11"/>
  <c r="BY222" i="11"/>
  <c r="AZ222" i="11"/>
  <c r="CV222" i="11" s="1"/>
  <c r="AY222" i="11"/>
  <c r="CU222" i="11" s="1"/>
  <c r="AX222" i="11"/>
  <c r="AW222" i="11"/>
  <c r="CS222" i="11" s="1"/>
  <c r="AV222" i="11"/>
  <c r="CR222" i="11" s="1"/>
  <c r="AU222" i="11"/>
  <c r="CQ222" i="11" s="1"/>
  <c r="AT222" i="11"/>
  <c r="CP222" i="11" s="1"/>
  <c r="AS222" i="11"/>
  <c r="CO222" i="11" s="1"/>
  <c r="H222" i="11"/>
  <c r="CN221" i="11"/>
  <c r="CM221" i="11"/>
  <c r="CL221" i="11"/>
  <c r="CK221" i="11"/>
  <c r="CJ221" i="11"/>
  <c r="CI221" i="11"/>
  <c r="CH221" i="11"/>
  <c r="CG221" i="11"/>
  <c r="CF221" i="11"/>
  <c r="CE221" i="11"/>
  <c r="CD221" i="11"/>
  <c r="CC221" i="11"/>
  <c r="CB221" i="11"/>
  <c r="CA221" i="11"/>
  <c r="BZ221" i="11"/>
  <c r="BY221" i="11"/>
  <c r="AZ221" i="11"/>
  <c r="CV221" i="11" s="1"/>
  <c r="AY221" i="11"/>
  <c r="CU221" i="11" s="1"/>
  <c r="AX221" i="11"/>
  <c r="CT221" i="11" s="1"/>
  <c r="AW221" i="11"/>
  <c r="CS221" i="11" s="1"/>
  <c r="AV221" i="11"/>
  <c r="CR221" i="11" s="1"/>
  <c r="AU221" i="11"/>
  <c r="CQ221" i="11" s="1"/>
  <c r="AT221" i="11"/>
  <c r="CP221" i="11" s="1"/>
  <c r="AS221" i="11"/>
  <c r="CO221" i="11" s="1"/>
  <c r="H221" i="11"/>
  <c r="CN220" i="11"/>
  <c r="CM220" i="11"/>
  <c r="CL220" i="11"/>
  <c r="CK220" i="11"/>
  <c r="CJ220" i="11"/>
  <c r="CI220" i="11"/>
  <c r="CH220" i="11"/>
  <c r="CG220" i="11"/>
  <c r="CF220" i="11"/>
  <c r="CE220" i="11"/>
  <c r="CD220" i="11"/>
  <c r="CC220" i="11"/>
  <c r="CB220" i="11"/>
  <c r="CA220" i="11"/>
  <c r="BZ220" i="11"/>
  <c r="BY220" i="11"/>
  <c r="AZ220" i="11"/>
  <c r="CV220" i="11" s="1"/>
  <c r="AY220" i="11"/>
  <c r="CU220" i="11" s="1"/>
  <c r="AX220" i="11"/>
  <c r="CT220" i="11" s="1"/>
  <c r="AW220" i="11"/>
  <c r="CS220" i="11" s="1"/>
  <c r="AV220" i="11"/>
  <c r="CR220" i="11" s="1"/>
  <c r="AU220" i="11"/>
  <c r="CQ220" i="11" s="1"/>
  <c r="AT220" i="11"/>
  <c r="CP220" i="11" s="1"/>
  <c r="AS220" i="11"/>
  <c r="CO220" i="11" s="1"/>
  <c r="H220" i="11"/>
  <c r="G220" i="11"/>
  <c r="F220" i="11"/>
  <c r="CN219" i="11"/>
  <c r="CM219" i="11"/>
  <c r="CL219" i="11"/>
  <c r="CK219" i="11"/>
  <c r="CJ219" i="11"/>
  <c r="CI219" i="11"/>
  <c r="CH219" i="11"/>
  <c r="CG219" i="11"/>
  <c r="CF219" i="11"/>
  <c r="CE219" i="11"/>
  <c r="CD219" i="11"/>
  <c r="CC219" i="11"/>
  <c r="CB219" i="11"/>
  <c r="CA219" i="11"/>
  <c r="BZ219" i="11"/>
  <c r="BY219" i="11"/>
  <c r="AZ219" i="11"/>
  <c r="CV219" i="11" s="1"/>
  <c r="AY219" i="11"/>
  <c r="CU219" i="11" s="1"/>
  <c r="AX219" i="11"/>
  <c r="CT219" i="11" s="1"/>
  <c r="AW219" i="11"/>
  <c r="CS219" i="11" s="1"/>
  <c r="AV219" i="11"/>
  <c r="CR219" i="11" s="1"/>
  <c r="AU219" i="11"/>
  <c r="CQ219" i="11" s="1"/>
  <c r="AT219" i="11"/>
  <c r="CP219" i="11" s="1"/>
  <c r="AS219" i="11"/>
  <c r="CO219" i="11" s="1"/>
  <c r="H219" i="11"/>
  <c r="CN218" i="11"/>
  <c r="CM218" i="11"/>
  <c r="CL218" i="11"/>
  <c r="CK218" i="11"/>
  <c r="CJ218" i="11"/>
  <c r="CI218" i="11"/>
  <c r="CH218" i="11"/>
  <c r="CG218" i="11"/>
  <c r="CF218" i="11"/>
  <c r="CE218" i="11"/>
  <c r="CD218" i="11"/>
  <c r="CC218" i="11"/>
  <c r="CB218" i="11"/>
  <c r="CA218" i="11"/>
  <c r="BZ218" i="11"/>
  <c r="BY218" i="11"/>
  <c r="AZ218" i="11"/>
  <c r="CV218" i="11" s="1"/>
  <c r="AY218" i="11"/>
  <c r="CU218" i="11" s="1"/>
  <c r="AX218" i="11"/>
  <c r="CT218" i="11" s="1"/>
  <c r="AW218" i="11"/>
  <c r="CS218" i="11" s="1"/>
  <c r="AV218" i="11"/>
  <c r="CR218" i="11" s="1"/>
  <c r="AU218" i="11"/>
  <c r="CQ218" i="11" s="1"/>
  <c r="AT218" i="11"/>
  <c r="CP218" i="11" s="1"/>
  <c r="AS218" i="11"/>
  <c r="CO218" i="11" s="1"/>
  <c r="H218" i="11"/>
  <c r="G218" i="11"/>
  <c r="F218" i="11"/>
  <c r="CN217" i="11"/>
  <c r="CM217" i="11"/>
  <c r="CL217" i="11"/>
  <c r="CK217" i="11"/>
  <c r="CJ217" i="11"/>
  <c r="CI217" i="11"/>
  <c r="CH217" i="11"/>
  <c r="CG217" i="11"/>
  <c r="CF217" i="11"/>
  <c r="CE217" i="11"/>
  <c r="CD217" i="11"/>
  <c r="CC217" i="11"/>
  <c r="CB217" i="11"/>
  <c r="CA217" i="11"/>
  <c r="BZ217" i="11"/>
  <c r="BY217" i="11"/>
  <c r="AZ217" i="11"/>
  <c r="CV217" i="11" s="1"/>
  <c r="AY217" i="11"/>
  <c r="CU217" i="11" s="1"/>
  <c r="AX217" i="11"/>
  <c r="CT217" i="11" s="1"/>
  <c r="AW217" i="11"/>
  <c r="CS217" i="11" s="1"/>
  <c r="AV217" i="11"/>
  <c r="CR217" i="11" s="1"/>
  <c r="AU217" i="11"/>
  <c r="CQ217" i="11" s="1"/>
  <c r="AT217" i="11"/>
  <c r="CP217" i="11" s="1"/>
  <c r="AS217" i="11"/>
  <c r="CO217" i="11" s="1"/>
  <c r="H217" i="11"/>
  <c r="G217" i="11"/>
  <c r="F217" i="11"/>
  <c r="CN216" i="11"/>
  <c r="CM216" i="11"/>
  <c r="CL216" i="11"/>
  <c r="CK216" i="11"/>
  <c r="CJ216" i="11"/>
  <c r="CI216" i="11"/>
  <c r="CH216" i="11"/>
  <c r="CG216" i="11"/>
  <c r="CF216" i="11"/>
  <c r="CE216" i="11"/>
  <c r="CD216" i="11"/>
  <c r="CC216" i="11"/>
  <c r="CB216" i="11"/>
  <c r="CA216" i="11"/>
  <c r="BZ216" i="11"/>
  <c r="BY216" i="11"/>
  <c r="AZ216" i="11"/>
  <c r="CV216" i="11" s="1"/>
  <c r="AY216" i="11"/>
  <c r="CU216" i="11" s="1"/>
  <c r="AX216" i="11"/>
  <c r="CT216" i="11" s="1"/>
  <c r="AW216" i="11"/>
  <c r="CS216" i="11" s="1"/>
  <c r="AV216" i="11"/>
  <c r="CR216" i="11" s="1"/>
  <c r="AU216" i="11"/>
  <c r="CQ216" i="11" s="1"/>
  <c r="AT216" i="11"/>
  <c r="CP216" i="11" s="1"/>
  <c r="AS216" i="11"/>
  <c r="CO216" i="11" s="1"/>
  <c r="H216" i="11"/>
  <c r="CN215" i="11"/>
  <c r="CM215" i="11"/>
  <c r="CL215" i="11"/>
  <c r="CK215" i="11"/>
  <c r="CJ215" i="11"/>
  <c r="CI215" i="11"/>
  <c r="CH215" i="11"/>
  <c r="CG215" i="11"/>
  <c r="CF215" i="11"/>
  <c r="CE215" i="11"/>
  <c r="CD215" i="11"/>
  <c r="CC215" i="11"/>
  <c r="CB215" i="11"/>
  <c r="CA215" i="11"/>
  <c r="BZ215" i="11"/>
  <c r="BY215" i="11"/>
  <c r="AZ215" i="11"/>
  <c r="CV215" i="11" s="1"/>
  <c r="AY215" i="11"/>
  <c r="CU215" i="11" s="1"/>
  <c r="AX215" i="11"/>
  <c r="CT215" i="11" s="1"/>
  <c r="AW215" i="11"/>
  <c r="CS215" i="11" s="1"/>
  <c r="AV215" i="11"/>
  <c r="CR215" i="11" s="1"/>
  <c r="AU215" i="11"/>
  <c r="CQ215" i="11" s="1"/>
  <c r="AT215" i="11"/>
  <c r="CP215" i="11" s="1"/>
  <c r="AS215" i="11"/>
  <c r="CO215" i="11" s="1"/>
  <c r="H215" i="11"/>
  <c r="CN214" i="11"/>
  <c r="CM214" i="11"/>
  <c r="CL214" i="11"/>
  <c r="CK214" i="11"/>
  <c r="CJ214" i="11"/>
  <c r="CI214" i="11"/>
  <c r="CH214" i="11"/>
  <c r="CG214" i="11"/>
  <c r="CF214" i="11"/>
  <c r="CE214" i="11"/>
  <c r="CD214" i="11"/>
  <c r="CC214" i="11"/>
  <c r="CB214" i="11"/>
  <c r="CA214" i="11"/>
  <c r="BZ214" i="11"/>
  <c r="BY214" i="11"/>
  <c r="AZ214" i="11"/>
  <c r="CV214" i="11" s="1"/>
  <c r="AY214" i="11"/>
  <c r="CU214" i="11" s="1"/>
  <c r="AX214" i="11"/>
  <c r="CT214" i="11" s="1"/>
  <c r="AW214" i="11"/>
  <c r="CS214" i="11" s="1"/>
  <c r="AV214" i="11"/>
  <c r="CR214" i="11" s="1"/>
  <c r="AU214" i="11"/>
  <c r="CQ214" i="11" s="1"/>
  <c r="AT214" i="11"/>
  <c r="CP214" i="11" s="1"/>
  <c r="AS214" i="11"/>
  <c r="CO214" i="11" s="1"/>
  <c r="H214" i="11"/>
  <c r="G214" i="11"/>
  <c r="F214" i="11"/>
  <c r="CN213" i="11"/>
  <c r="CM213" i="11"/>
  <c r="CL213" i="11"/>
  <c r="CK213" i="11"/>
  <c r="CJ213" i="11"/>
  <c r="CI213" i="11"/>
  <c r="CH213" i="11"/>
  <c r="CG213" i="11"/>
  <c r="CF213" i="11"/>
  <c r="CE213" i="11"/>
  <c r="CD213" i="11"/>
  <c r="CC213" i="11"/>
  <c r="CB213" i="11"/>
  <c r="CA213" i="11"/>
  <c r="BZ213" i="11"/>
  <c r="BY213" i="11"/>
  <c r="AZ213" i="11"/>
  <c r="CV213" i="11" s="1"/>
  <c r="AY213" i="11"/>
  <c r="CU213" i="11" s="1"/>
  <c r="AX213" i="11"/>
  <c r="CT213" i="11" s="1"/>
  <c r="AW213" i="11"/>
  <c r="CS213" i="11" s="1"/>
  <c r="AV213" i="11"/>
  <c r="CR213" i="11" s="1"/>
  <c r="AU213" i="11"/>
  <c r="CQ213" i="11" s="1"/>
  <c r="AT213" i="11"/>
  <c r="CP213" i="11" s="1"/>
  <c r="AS213" i="11"/>
  <c r="CO213" i="11" s="1"/>
  <c r="H213" i="11"/>
  <c r="CN212" i="11"/>
  <c r="CM212" i="11"/>
  <c r="CL212" i="11"/>
  <c r="CK212" i="11"/>
  <c r="CJ212" i="11"/>
  <c r="CI212" i="11"/>
  <c r="CH212" i="11"/>
  <c r="CG212" i="11"/>
  <c r="CF212" i="11"/>
  <c r="CE212" i="11"/>
  <c r="CD212" i="11"/>
  <c r="CC212" i="11"/>
  <c r="CB212" i="11"/>
  <c r="CA212" i="11"/>
  <c r="BZ212" i="11"/>
  <c r="BY212" i="11"/>
  <c r="BP212" i="11"/>
  <c r="BO212" i="11"/>
  <c r="BN212" i="11"/>
  <c r="BM212" i="11"/>
  <c r="BL212" i="11"/>
  <c r="BK212" i="11"/>
  <c r="BJ212" i="11"/>
  <c r="BI212" i="11"/>
  <c r="AZ212" i="11"/>
  <c r="CV212" i="11" s="1"/>
  <c r="AY212" i="11"/>
  <c r="CU212" i="11" s="1"/>
  <c r="AX212" i="11"/>
  <c r="CT212" i="11" s="1"/>
  <c r="AW212" i="11"/>
  <c r="CS212" i="11" s="1"/>
  <c r="AV212" i="11"/>
  <c r="CR212" i="11" s="1"/>
  <c r="AU212" i="11"/>
  <c r="CQ212" i="11" s="1"/>
  <c r="AT212" i="11"/>
  <c r="CP212" i="11" s="1"/>
  <c r="AS212" i="11"/>
  <c r="CO212" i="11" s="1"/>
  <c r="H212" i="11"/>
  <c r="G212" i="11"/>
  <c r="F212" i="11"/>
  <c r="CN211" i="11"/>
  <c r="CM211" i="11"/>
  <c r="CL211" i="11"/>
  <c r="CK211" i="11"/>
  <c r="CJ211" i="11"/>
  <c r="CI211" i="11"/>
  <c r="CH211" i="11"/>
  <c r="CG211" i="11"/>
  <c r="CF211" i="11"/>
  <c r="CE211" i="11"/>
  <c r="CD211" i="11"/>
  <c r="CC211" i="11"/>
  <c r="CB211" i="11"/>
  <c r="CA211" i="11"/>
  <c r="BZ211" i="11"/>
  <c r="BY211" i="11"/>
  <c r="BP211" i="11"/>
  <c r="BO211" i="11"/>
  <c r="BN211" i="11"/>
  <c r="BM211" i="11"/>
  <c r="BL211" i="11"/>
  <c r="BK211" i="11"/>
  <c r="BJ211" i="11"/>
  <c r="BI211" i="11"/>
  <c r="AZ211" i="11"/>
  <c r="CV211" i="11" s="1"/>
  <c r="AY211" i="11"/>
  <c r="CU211" i="11" s="1"/>
  <c r="AX211" i="11"/>
  <c r="CT211" i="11" s="1"/>
  <c r="AW211" i="11"/>
  <c r="CS211" i="11" s="1"/>
  <c r="AV211" i="11"/>
  <c r="CR211" i="11" s="1"/>
  <c r="AU211" i="11"/>
  <c r="CQ211" i="11" s="1"/>
  <c r="AT211" i="11"/>
  <c r="CP211" i="11" s="1"/>
  <c r="AS211" i="11"/>
  <c r="CO211" i="11" s="1"/>
  <c r="H211" i="11"/>
  <c r="G211" i="11"/>
  <c r="F211" i="11"/>
  <c r="CN210" i="11"/>
  <c r="CM210" i="11"/>
  <c r="CL210" i="11"/>
  <c r="CK210" i="11"/>
  <c r="CJ210" i="11"/>
  <c r="CI210" i="11"/>
  <c r="CH210" i="11"/>
  <c r="CG210" i="11"/>
  <c r="CF210" i="11"/>
  <c r="CE210" i="11"/>
  <c r="CD210" i="11"/>
  <c r="CC210" i="11"/>
  <c r="CB210" i="11"/>
  <c r="CA210" i="11"/>
  <c r="BZ210" i="11"/>
  <c r="BY210" i="11"/>
  <c r="BP210" i="11"/>
  <c r="BO210" i="11"/>
  <c r="BN210" i="11"/>
  <c r="BM210" i="11"/>
  <c r="BL210" i="11"/>
  <c r="BK210" i="11"/>
  <c r="BJ210" i="11"/>
  <c r="BI210" i="11"/>
  <c r="AZ210" i="11"/>
  <c r="CV210" i="11" s="1"/>
  <c r="AY210" i="11"/>
  <c r="CU210" i="11" s="1"/>
  <c r="AX210" i="11"/>
  <c r="CT210" i="11" s="1"/>
  <c r="AW210" i="11"/>
  <c r="CS210" i="11" s="1"/>
  <c r="AV210" i="11"/>
  <c r="CR210" i="11" s="1"/>
  <c r="AU210" i="11"/>
  <c r="CQ210" i="11" s="1"/>
  <c r="AT210" i="11"/>
  <c r="CP210" i="11" s="1"/>
  <c r="AS210" i="11"/>
  <c r="CO210" i="11" s="1"/>
  <c r="H210" i="11"/>
  <c r="G210" i="11"/>
  <c r="F210" i="11"/>
  <c r="CN209" i="11"/>
  <c r="CM209" i="11"/>
  <c r="CL209" i="11"/>
  <c r="CK209" i="11"/>
  <c r="CJ209" i="11"/>
  <c r="CI209" i="11"/>
  <c r="CH209" i="11"/>
  <c r="CG209" i="11"/>
  <c r="CF209" i="11"/>
  <c r="CE209" i="11"/>
  <c r="CD209" i="11"/>
  <c r="CC209" i="11"/>
  <c r="CB209" i="11"/>
  <c r="CA209" i="11"/>
  <c r="BZ209" i="11"/>
  <c r="BY209" i="11"/>
  <c r="BP209" i="11"/>
  <c r="BO209" i="11"/>
  <c r="BN209" i="11"/>
  <c r="BM209" i="11"/>
  <c r="BL209" i="11"/>
  <c r="BK209" i="11"/>
  <c r="BJ209" i="11"/>
  <c r="BI209" i="11"/>
  <c r="AZ209" i="11"/>
  <c r="CV209" i="11" s="1"/>
  <c r="AY209" i="11"/>
  <c r="CU209" i="11" s="1"/>
  <c r="AX209" i="11"/>
  <c r="CT209" i="11" s="1"/>
  <c r="AW209" i="11"/>
  <c r="CS209" i="11" s="1"/>
  <c r="AV209" i="11"/>
  <c r="CR209" i="11" s="1"/>
  <c r="AU209" i="11"/>
  <c r="CQ209" i="11" s="1"/>
  <c r="AT209" i="11"/>
  <c r="CP209" i="11" s="1"/>
  <c r="AS209" i="11"/>
  <c r="CO209" i="11" s="1"/>
  <c r="H209" i="11"/>
  <c r="G209" i="11"/>
  <c r="F209" i="11"/>
  <c r="CN208" i="11"/>
  <c r="CM208" i="11"/>
  <c r="CL208" i="11"/>
  <c r="CK208" i="11"/>
  <c r="CJ208" i="11"/>
  <c r="CI208" i="11"/>
  <c r="CH208" i="11"/>
  <c r="CG208" i="11"/>
  <c r="CF208" i="11"/>
  <c r="CE208" i="11"/>
  <c r="CD208" i="11"/>
  <c r="CC208" i="11"/>
  <c r="CB208" i="11"/>
  <c r="CA208" i="11"/>
  <c r="BZ208" i="11"/>
  <c r="BY208" i="11"/>
  <c r="BP208" i="11"/>
  <c r="BO208" i="11"/>
  <c r="BN208" i="11"/>
  <c r="BM208" i="11"/>
  <c r="BL208" i="11"/>
  <c r="BK208" i="11"/>
  <c r="BJ208" i="11"/>
  <c r="BI208" i="11"/>
  <c r="AZ208" i="11"/>
  <c r="CV208" i="11" s="1"/>
  <c r="AY208" i="11"/>
  <c r="CU208" i="11" s="1"/>
  <c r="AX208" i="11"/>
  <c r="CT208" i="11" s="1"/>
  <c r="AW208" i="11"/>
  <c r="CS208" i="11" s="1"/>
  <c r="AV208" i="11"/>
  <c r="CR208" i="11" s="1"/>
  <c r="AU208" i="11"/>
  <c r="CQ208" i="11" s="1"/>
  <c r="AT208" i="11"/>
  <c r="CP208" i="11" s="1"/>
  <c r="AS208" i="11"/>
  <c r="CO208" i="11" s="1"/>
  <c r="H208" i="11"/>
  <c r="G208" i="11"/>
  <c r="F208" i="11"/>
  <c r="CN207" i="11"/>
  <c r="CM207" i="11"/>
  <c r="CL207" i="11"/>
  <c r="CK207" i="11"/>
  <c r="CJ207" i="11"/>
  <c r="CI207" i="11"/>
  <c r="CH207" i="11"/>
  <c r="CG207" i="11"/>
  <c r="CF207" i="11"/>
  <c r="CE207" i="11"/>
  <c r="CD207" i="11"/>
  <c r="CC207" i="11"/>
  <c r="CB207" i="11"/>
  <c r="CA207" i="11"/>
  <c r="BZ207" i="11"/>
  <c r="BY207" i="11"/>
  <c r="BP207" i="11"/>
  <c r="BO207" i="11"/>
  <c r="BN207" i="11"/>
  <c r="BM207" i="11"/>
  <c r="BL207" i="11"/>
  <c r="BK207" i="11"/>
  <c r="BJ207" i="11"/>
  <c r="BI207" i="11"/>
  <c r="AZ207" i="11"/>
  <c r="CV207" i="11" s="1"/>
  <c r="AY207" i="11"/>
  <c r="AX207" i="11"/>
  <c r="CT207" i="11" s="1"/>
  <c r="AW207" i="11"/>
  <c r="CS207" i="11" s="1"/>
  <c r="AV207" i="11"/>
  <c r="CR207" i="11" s="1"/>
  <c r="AU207" i="11"/>
  <c r="CQ207" i="11" s="1"/>
  <c r="AT207" i="11"/>
  <c r="CP207" i="11" s="1"/>
  <c r="AS207" i="11"/>
  <c r="CO207" i="11" s="1"/>
  <c r="H207" i="11"/>
  <c r="G207" i="11"/>
  <c r="F207" i="11"/>
  <c r="CN206" i="11"/>
  <c r="CM206" i="11"/>
  <c r="CL206" i="11"/>
  <c r="CK206" i="11"/>
  <c r="CJ206" i="11"/>
  <c r="CI206" i="11"/>
  <c r="CH206" i="11"/>
  <c r="CG206" i="11"/>
  <c r="CF206" i="11"/>
  <c r="CE206" i="11"/>
  <c r="CD206" i="11"/>
  <c r="CC206" i="11"/>
  <c r="CB206" i="11"/>
  <c r="CA206" i="11"/>
  <c r="BZ206" i="11"/>
  <c r="BY206" i="11"/>
  <c r="BP206" i="11"/>
  <c r="BO206" i="11"/>
  <c r="BN206" i="11"/>
  <c r="BM206" i="11"/>
  <c r="BL206" i="11"/>
  <c r="BK206" i="11"/>
  <c r="BJ206" i="11"/>
  <c r="BI206" i="11"/>
  <c r="AZ206" i="11"/>
  <c r="CV206" i="11" s="1"/>
  <c r="AY206" i="11"/>
  <c r="CU206" i="11" s="1"/>
  <c r="AX206" i="11"/>
  <c r="CT206" i="11" s="1"/>
  <c r="AW206" i="11"/>
  <c r="AV206" i="11"/>
  <c r="CR206" i="11" s="1"/>
  <c r="AU206" i="11"/>
  <c r="CQ206" i="11" s="1"/>
  <c r="AT206" i="11"/>
  <c r="CP206" i="11" s="1"/>
  <c r="AS206" i="11"/>
  <c r="CO206" i="11" s="1"/>
  <c r="H206" i="11"/>
  <c r="G206" i="11"/>
  <c r="F206" i="11"/>
  <c r="CN205" i="11"/>
  <c r="CM205" i="11"/>
  <c r="CL205" i="11"/>
  <c r="CK205" i="11"/>
  <c r="CJ205" i="11"/>
  <c r="CI205" i="11"/>
  <c r="CH205" i="11"/>
  <c r="CG205" i="11"/>
  <c r="CF205" i="11"/>
  <c r="CE205" i="11"/>
  <c r="CD205" i="11"/>
  <c r="CC205" i="11"/>
  <c r="CB205" i="11"/>
  <c r="CA205" i="11"/>
  <c r="BZ205" i="11"/>
  <c r="BY205" i="11"/>
  <c r="BP205" i="11"/>
  <c r="BO205" i="11"/>
  <c r="BN205" i="11"/>
  <c r="BM205" i="11"/>
  <c r="BL205" i="11"/>
  <c r="BK205" i="11"/>
  <c r="BJ205" i="11"/>
  <c r="BI205" i="11"/>
  <c r="AZ205" i="11"/>
  <c r="CV205" i="11" s="1"/>
  <c r="AY205" i="11"/>
  <c r="CU205" i="11" s="1"/>
  <c r="AX205" i="11"/>
  <c r="CT205" i="11" s="1"/>
  <c r="AW205" i="11"/>
  <c r="AV205" i="11"/>
  <c r="CR205" i="11" s="1"/>
  <c r="AU205" i="11"/>
  <c r="CQ205" i="11" s="1"/>
  <c r="AT205" i="11"/>
  <c r="CP205" i="11" s="1"/>
  <c r="AS205" i="11"/>
  <c r="CO205" i="11" s="1"/>
  <c r="H205" i="11"/>
  <c r="G205" i="11"/>
  <c r="F205" i="11"/>
  <c r="CN204" i="11"/>
  <c r="CM204" i="11"/>
  <c r="CL204" i="11"/>
  <c r="CK204" i="11"/>
  <c r="CJ204" i="11"/>
  <c r="CI204" i="11"/>
  <c r="CH204" i="11"/>
  <c r="CG204" i="11"/>
  <c r="CF204" i="11"/>
  <c r="CE204" i="11"/>
  <c r="CD204" i="11"/>
  <c r="CC204" i="11"/>
  <c r="CB204" i="11"/>
  <c r="CA204" i="11"/>
  <c r="BZ204" i="11"/>
  <c r="BY204" i="11"/>
  <c r="BP204" i="11"/>
  <c r="BO204" i="11"/>
  <c r="BN204" i="11"/>
  <c r="BM204" i="11"/>
  <c r="BL204" i="11"/>
  <c r="BK204" i="11"/>
  <c r="BJ204" i="11"/>
  <c r="BI204" i="11"/>
  <c r="AZ204" i="11"/>
  <c r="AY204" i="11"/>
  <c r="CU204" i="11" s="1"/>
  <c r="AX204" i="11"/>
  <c r="CT204" i="11" s="1"/>
  <c r="AW204" i="11"/>
  <c r="CS204" i="11" s="1"/>
  <c r="AV204" i="11"/>
  <c r="CR204" i="11" s="1"/>
  <c r="AU204" i="11"/>
  <c r="CQ204" i="11" s="1"/>
  <c r="AT204" i="11"/>
  <c r="CP204" i="11" s="1"/>
  <c r="AS204" i="11"/>
  <c r="CO204" i="11" s="1"/>
  <c r="H204" i="11"/>
  <c r="G204" i="11"/>
  <c r="F204" i="11"/>
  <c r="CN203" i="11"/>
  <c r="CM203" i="11"/>
  <c r="CL203" i="11"/>
  <c r="CK203" i="11"/>
  <c r="CJ203" i="11"/>
  <c r="CI203" i="11"/>
  <c r="CH203" i="11"/>
  <c r="CG203" i="11"/>
  <c r="CF203" i="11"/>
  <c r="CE203" i="11"/>
  <c r="CD203" i="11"/>
  <c r="CC203" i="11"/>
  <c r="CB203" i="11"/>
  <c r="CA203" i="11"/>
  <c r="BZ203" i="11"/>
  <c r="BY203" i="11"/>
  <c r="BP203" i="11"/>
  <c r="BO203" i="11"/>
  <c r="BN203" i="11"/>
  <c r="BM203" i="11"/>
  <c r="BL203" i="11"/>
  <c r="BK203" i="11"/>
  <c r="BJ203" i="11"/>
  <c r="BI203" i="11"/>
  <c r="AZ203" i="11"/>
  <c r="CV203" i="11" s="1"/>
  <c r="AY203" i="11"/>
  <c r="CU203" i="11" s="1"/>
  <c r="AX203" i="11"/>
  <c r="CT203" i="11" s="1"/>
  <c r="AW203" i="11"/>
  <c r="CS203" i="11" s="1"/>
  <c r="AV203" i="11"/>
  <c r="CR203" i="11" s="1"/>
  <c r="AU203" i="11"/>
  <c r="CQ203" i="11" s="1"/>
  <c r="AT203" i="11"/>
  <c r="CP203" i="11" s="1"/>
  <c r="AS203" i="11"/>
  <c r="CO203" i="11" s="1"/>
  <c r="H203" i="11"/>
  <c r="G203" i="11"/>
  <c r="F203" i="11"/>
  <c r="CN202" i="11"/>
  <c r="CM202" i="11"/>
  <c r="CL202" i="11"/>
  <c r="CK202" i="11"/>
  <c r="CJ202" i="11"/>
  <c r="CI202" i="11"/>
  <c r="CH202" i="11"/>
  <c r="CG202" i="11"/>
  <c r="CF202" i="11"/>
  <c r="CE202" i="11"/>
  <c r="CD202" i="11"/>
  <c r="CC202" i="11"/>
  <c r="CB202" i="11"/>
  <c r="CA202" i="11"/>
  <c r="BZ202" i="11"/>
  <c r="BY202" i="11"/>
  <c r="BP202" i="11"/>
  <c r="BO202" i="11"/>
  <c r="BN202" i="11"/>
  <c r="BM202" i="11"/>
  <c r="BL202" i="11"/>
  <c r="BK202" i="11"/>
  <c r="BJ202" i="11"/>
  <c r="BI202" i="11"/>
  <c r="AZ202" i="11"/>
  <c r="CV202" i="11" s="1"/>
  <c r="AY202" i="11"/>
  <c r="CU202" i="11" s="1"/>
  <c r="AX202" i="11"/>
  <c r="CT202" i="11" s="1"/>
  <c r="AW202" i="11"/>
  <c r="CS202" i="11" s="1"/>
  <c r="AV202" i="11"/>
  <c r="CR202" i="11" s="1"/>
  <c r="AU202" i="11"/>
  <c r="CQ202" i="11" s="1"/>
  <c r="AT202" i="11"/>
  <c r="CP202" i="11" s="1"/>
  <c r="AS202" i="11"/>
  <c r="CO202" i="11" s="1"/>
  <c r="H202" i="11"/>
  <c r="G202" i="11"/>
  <c r="F202" i="11"/>
  <c r="CN201" i="11"/>
  <c r="CM201" i="11"/>
  <c r="CL201" i="11"/>
  <c r="CK201" i="11"/>
  <c r="CJ201" i="11"/>
  <c r="CI201" i="11"/>
  <c r="CH201" i="11"/>
  <c r="CG201" i="11"/>
  <c r="CF201" i="11"/>
  <c r="CE201" i="11"/>
  <c r="CD201" i="11"/>
  <c r="CC201" i="11"/>
  <c r="CB201" i="11"/>
  <c r="CA201" i="11"/>
  <c r="BZ201" i="11"/>
  <c r="BY201" i="11"/>
  <c r="BP201" i="11"/>
  <c r="BO201" i="11"/>
  <c r="BN201" i="11"/>
  <c r="BM201" i="11"/>
  <c r="BL201" i="11"/>
  <c r="BK201" i="11"/>
  <c r="BJ201" i="11"/>
  <c r="BI201" i="11"/>
  <c r="AZ201" i="11"/>
  <c r="CV201" i="11" s="1"/>
  <c r="AY201" i="11"/>
  <c r="CU201" i="11" s="1"/>
  <c r="AX201" i="11"/>
  <c r="CT201" i="11" s="1"/>
  <c r="AW201" i="11"/>
  <c r="CS201" i="11" s="1"/>
  <c r="AV201" i="11"/>
  <c r="CR201" i="11" s="1"/>
  <c r="AU201" i="11"/>
  <c r="CQ201" i="11" s="1"/>
  <c r="AT201" i="11"/>
  <c r="CP201" i="11" s="1"/>
  <c r="AS201" i="11"/>
  <c r="H201" i="11"/>
  <c r="G201" i="11"/>
  <c r="F201" i="11"/>
  <c r="CN200" i="11"/>
  <c r="CM200" i="11"/>
  <c r="CL200" i="11"/>
  <c r="CK200" i="11"/>
  <c r="CJ200" i="11"/>
  <c r="CI200" i="11"/>
  <c r="CH200" i="11"/>
  <c r="CG200" i="11"/>
  <c r="CF200" i="11"/>
  <c r="CE200" i="11"/>
  <c r="CD200" i="11"/>
  <c r="CC200" i="11"/>
  <c r="CB200" i="11"/>
  <c r="CA200" i="11"/>
  <c r="BZ200" i="11"/>
  <c r="BY200" i="11"/>
  <c r="BP200" i="11"/>
  <c r="BO200" i="11"/>
  <c r="BN200" i="11"/>
  <c r="BM200" i="11"/>
  <c r="BL200" i="11"/>
  <c r="BK200" i="11"/>
  <c r="BJ200" i="11"/>
  <c r="BI200" i="11"/>
  <c r="AZ200" i="11"/>
  <c r="CV200" i="11" s="1"/>
  <c r="AY200" i="11"/>
  <c r="CU200" i="11" s="1"/>
  <c r="AX200" i="11"/>
  <c r="AW200" i="11"/>
  <c r="CS200" i="11" s="1"/>
  <c r="AV200" i="11"/>
  <c r="CR200" i="11" s="1"/>
  <c r="AU200" i="11"/>
  <c r="AT200" i="11"/>
  <c r="CP200" i="11" s="1"/>
  <c r="AS200" i="11"/>
  <c r="H200" i="11"/>
  <c r="G200" i="11"/>
  <c r="F200" i="11"/>
  <c r="CN199" i="11"/>
  <c r="CM199" i="11"/>
  <c r="CL199" i="11"/>
  <c r="CK199" i="11"/>
  <c r="CJ199" i="11"/>
  <c r="CI199" i="11"/>
  <c r="CH199" i="11"/>
  <c r="CG199" i="11"/>
  <c r="CF199" i="11"/>
  <c r="CE199" i="11"/>
  <c r="CD199" i="11"/>
  <c r="CC199" i="11"/>
  <c r="CB199" i="11"/>
  <c r="CA199" i="11"/>
  <c r="BZ199" i="11"/>
  <c r="BY199" i="11"/>
  <c r="BP199" i="11"/>
  <c r="BO199" i="11"/>
  <c r="BN199" i="11"/>
  <c r="BM199" i="11"/>
  <c r="BL199" i="11"/>
  <c r="BK199" i="11"/>
  <c r="BJ199" i="11"/>
  <c r="BI199" i="11"/>
  <c r="AZ199" i="11"/>
  <c r="CV199" i="11" s="1"/>
  <c r="AY199" i="11"/>
  <c r="CU199" i="11" s="1"/>
  <c r="AX199" i="11"/>
  <c r="CT199" i="11" s="1"/>
  <c r="AW199" i="11"/>
  <c r="CS199" i="11" s="1"/>
  <c r="AV199" i="11"/>
  <c r="CR199" i="11" s="1"/>
  <c r="AU199" i="11"/>
  <c r="CQ199" i="11" s="1"/>
  <c r="AT199" i="11"/>
  <c r="AS199" i="11"/>
  <c r="CO199" i="11" s="1"/>
  <c r="H199" i="11"/>
  <c r="G199" i="11"/>
  <c r="F199" i="11"/>
  <c r="CN198" i="11"/>
  <c r="CM198" i="11"/>
  <c r="CL198" i="11"/>
  <c r="CK198" i="11"/>
  <c r="CJ198" i="11"/>
  <c r="CI198" i="11"/>
  <c r="CH198" i="11"/>
  <c r="CG198" i="11"/>
  <c r="CF198" i="11"/>
  <c r="CE198" i="11"/>
  <c r="CD198" i="11"/>
  <c r="CC198" i="11"/>
  <c r="CB198" i="11"/>
  <c r="CA198" i="11"/>
  <c r="BZ198" i="11"/>
  <c r="BY198" i="11"/>
  <c r="BP198" i="11"/>
  <c r="BO198" i="11"/>
  <c r="BN198" i="11"/>
  <c r="BM198" i="11"/>
  <c r="BL198" i="11"/>
  <c r="BK198" i="11"/>
  <c r="BJ198" i="11"/>
  <c r="BI198" i="11"/>
  <c r="AZ198" i="11"/>
  <c r="CV198" i="11" s="1"/>
  <c r="AY198" i="11"/>
  <c r="CU198" i="11" s="1"/>
  <c r="AX198" i="11"/>
  <c r="CT198" i="11" s="1"/>
  <c r="AW198" i="11"/>
  <c r="CS198" i="11" s="1"/>
  <c r="AV198" i="11"/>
  <c r="CR198" i="11" s="1"/>
  <c r="AU198" i="11"/>
  <c r="CQ198" i="11" s="1"/>
  <c r="AT198" i="11"/>
  <c r="CP198" i="11" s="1"/>
  <c r="AS198" i="11"/>
  <c r="CO198" i="11" s="1"/>
  <c r="H198" i="11"/>
  <c r="G198" i="11"/>
  <c r="F198" i="11"/>
  <c r="CN197" i="11"/>
  <c r="CM197" i="11"/>
  <c r="CL197" i="11"/>
  <c r="CK197" i="11"/>
  <c r="CJ197" i="11"/>
  <c r="CI197" i="11"/>
  <c r="CH197" i="11"/>
  <c r="CG197" i="11"/>
  <c r="CF197" i="11"/>
  <c r="CE197" i="11"/>
  <c r="CD197" i="11"/>
  <c r="CC197" i="11"/>
  <c r="CB197" i="11"/>
  <c r="CA197" i="11"/>
  <c r="BZ197" i="11"/>
  <c r="BY197" i="11"/>
  <c r="BP197" i="11"/>
  <c r="BO197" i="11"/>
  <c r="BN197" i="11"/>
  <c r="BM197" i="11"/>
  <c r="BL197" i="11"/>
  <c r="BK197" i="11"/>
  <c r="BJ197" i="11"/>
  <c r="BI197" i="11"/>
  <c r="AZ197" i="11"/>
  <c r="AY197" i="11"/>
  <c r="CU197" i="11" s="1"/>
  <c r="AX197" i="11"/>
  <c r="CT197" i="11" s="1"/>
  <c r="AW197" i="11"/>
  <c r="CS197" i="11" s="1"/>
  <c r="AV197" i="11"/>
  <c r="AU197" i="11"/>
  <c r="AT197" i="11"/>
  <c r="CP197" i="11" s="1"/>
  <c r="AS197" i="11"/>
  <c r="CO197" i="11" s="1"/>
  <c r="H197" i="11"/>
  <c r="G197" i="11"/>
  <c r="F197" i="11"/>
  <c r="CN196" i="11"/>
  <c r="CM196" i="11"/>
  <c r="CL196" i="11"/>
  <c r="CK196" i="11"/>
  <c r="CJ196" i="11"/>
  <c r="CI196" i="11"/>
  <c r="CH196" i="11"/>
  <c r="CG196" i="11"/>
  <c r="AZ196" i="11"/>
  <c r="CV196" i="11" s="1"/>
  <c r="AY196" i="11"/>
  <c r="CU196" i="11" s="1"/>
  <c r="AX196" i="11"/>
  <c r="CT196" i="11" s="1"/>
  <c r="AW196" i="11"/>
  <c r="AV196" i="11"/>
  <c r="CR196" i="11" s="1"/>
  <c r="AU196" i="11"/>
  <c r="CQ196" i="11" s="1"/>
  <c r="AT196" i="11"/>
  <c r="CP196" i="11" s="1"/>
  <c r="AS196" i="11"/>
  <c r="H196" i="11"/>
  <c r="CN195" i="11"/>
  <c r="CM195" i="11"/>
  <c r="CL195" i="11"/>
  <c r="CK195" i="11"/>
  <c r="CJ195" i="11"/>
  <c r="CI195" i="11"/>
  <c r="CH195" i="11"/>
  <c r="CG195" i="11"/>
  <c r="CF195" i="11"/>
  <c r="CE195" i="11"/>
  <c r="CD195" i="11"/>
  <c r="CC195" i="11"/>
  <c r="CB195" i="11"/>
  <c r="CA195" i="11"/>
  <c r="CQ195" i="11" s="1"/>
  <c r="BZ195" i="11"/>
  <c r="BY195" i="11"/>
  <c r="CO195" i="11" s="1"/>
  <c r="BP195" i="11"/>
  <c r="CV195" i="11" s="1"/>
  <c r="BO195" i="11"/>
  <c r="CU195" i="11" s="1"/>
  <c r="BM195" i="11"/>
  <c r="BN195" i="11" s="1"/>
  <c r="CT195" i="11" s="1"/>
  <c r="BL195" i="11"/>
  <c r="BJ195" i="11"/>
  <c r="H195" i="11"/>
  <c r="G195" i="11"/>
  <c r="CN194" i="11"/>
  <c r="CM194" i="11"/>
  <c r="CL194" i="11"/>
  <c r="CK194" i="11"/>
  <c r="CJ194" i="11"/>
  <c r="CI194" i="11"/>
  <c r="CH194" i="11"/>
  <c r="CG194" i="11"/>
  <c r="CF194" i="11"/>
  <c r="CE194" i="11"/>
  <c r="CD194" i="11"/>
  <c r="CC194" i="11"/>
  <c r="CB194" i="11"/>
  <c r="CA194" i="11"/>
  <c r="BZ194" i="11"/>
  <c r="BY194" i="11"/>
  <c r="BP194" i="11"/>
  <c r="CV194" i="11" s="1"/>
  <c r="BO194" i="11"/>
  <c r="CU194" i="11" s="1"/>
  <c r="BN194" i="11"/>
  <c r="BM194" i="11"/>
  <c r="CS194" i="11" s="1"/>
  <c r="BL194" i="11"/>
  <c r="CR194" i="11" s="1"/>
  <c r="BK194" i="11"/>
  <c r="CQ194" i="11" s="1"/>
  <c r="BJ194" i="11"/>
  <c r="CP194" i="11" s="1"/>
  <c r="BI194" i="11"/>
  <c r="CO194" i="11" s="1"/>
  <c r="H194" i="11"/>
  <c r="G194" i="11"/>
  <c r="F194" i="11"/>
  <c r="DN193" i="11"/>
  <c r="DM193" i="11"/>
  <c r="DL193" i="11"/>
  <c r="DK193" i="11"/>
  <c r="DJ193" i="11"/>
  <c r="DI193" i="11"/>
  <c r="DH193" i="11"/>
  <c r="CV193" i="11"/>
  <c r="CU193" i="11"/>
  <c r="CT193" i="11"/>
  <c r="CS193" i="11"/>
  <c r="DB193" i="11" s="1"/>
  <c r="CR193" i="11"/>
  <c r="DA193" i="11" s="1"/>
  <c r="CQ193" i="11"/>
  <c r="CZ193" i="11" s="1"/>
  <c r="CP193" i="11"/>
  <c r="CO193" i="11"/>
  <c r="DN192" i="11"/>
  <c r="DM192" i="11"/>
  <c r="DL192" i="11"/>
  <c r="DK192" i="11"/>
  <c r="DJ192" i="11"/>
  <c r="DI192" i="11"/>
  <c r="DH192" i="11"/>
  <c r="CN192" i="11"/>
  <c r="CM192" i="11"/>
  <c r="CL192" i="11"/>
  <c r="CK192" i="11"/>
  <c r="CJ192" i="11"/>
  <c r="CI192" i="11"/>
  <c r="CH192" i="11"/>
  <c r="CG192" i="11"/>
  <c r="CF192" i="11"/>
  <c r="CE192" i="11"/>
  <c r="CD192" i="11"/>
  <c r="CT192" i="11" s="1"/>
  <c r="CC192" i="11"/>
  <c r="CS192" i="11" s="1"/>
  <c r="DB192" i="11" s="1"/>
  <c r="CB192" i="11"/>
  <c r="CR192" i="11" s="1"/>
  <c r="DA192" i="11" s="1"/>
  <c r="CA192" i="11"/>
  <c r="BZ192" i="11"/>
  <c r="CP192" i="11" s="1"/>
  <c r="BY192" i="11"/>
  <c r="CO192" i="11" s="1"/>
  <c r="BP192" i="11"/>
  <c r="BO192" i="11"/>
  <c r="AZ192" i="11"/>
  <c r="AY192" i="11"/>
  <c r="H192" i="11"/>
  <c r="G192" i="11"/>
  <c r="F192" i="11"/>
  <c r="CN191" i="11"/>
  <c r="CM191" i="11"/>
  <c r="CL191" i="11"/>
  <c r="CK191" i="11"/>
  <c r="CJ191" i="11"/>
  <c r="CI191" i="11"/>
  <c r="CH191" i="11"/>
  <c r="CG191" i="11"/>
  <c r="CF191" i="11"/>
  <c r="CE191" i="11"/>
  <c r="CD191" i="11"/>
  <c r="CC191" i="11"/>
  <c r="CB191" i="11"/>
  <c r="CA191" i="11"/>
  <c r="BZ191" i="11"/>
  <c r="BY191" i="11"/>
  <c r="BP191" i="11"/>
  <c r="BO191" i="11"/>
  <c r="BN191" i="11"/>
  <c r="BM191" i="11"/>
  <c r="BL191" i="11"/>
  <c r="BK191" i="11"/>
  <c r="BJ191" i="11"/>
  <c r="BI191" i="11"/>
  <c r="AZ191" i="11"/>
  <c r="AY191" i="11"/>
  <c r="AX191" i="11"/>
  <c r="CT191" i="11" s="1"/>
  <c r="AW191" i="11"/>
  <c r="AV191" i="11"/>
  <c r="DL191" i="11" s="1"/>
  <c r="AU191" i="11"/>
  <c r="AT191" i="11"/>
  <c r="CP191" i="11" s="1"/>
  <c r="AS191" i="11"/>
  <c r="CO191" i="11" s="1"/>
  <c r="H191" i="11"/>
  <c r="G191" i="11"/>
  <c r="F191" i="11"/>
  <c r="BX190" i="11"/>
  <c r="BW190" i="11"/>
  <c r="BV190" i="11"/>
  <c r="BU190" i="11"/>
  <c r="BT190" i="11"/>
  <c r="BS190" i="11"/>
  <c r="BR190" i="11"/>
  <c r="BQ190" i="11"/>
  <c r="BH190" i="11"/>
  <c r="BG190" i="11"/>
  <c r="BF190" i="11"/>
  <c r="BE190" i="11"/>
  <c r="BD190" i="11"/>
  <c r="BC190" i="11"/>
  <c r="BB190" i="11"/>
  <c r="BA190" i="11"/>
  <c r="AR190" i="11"/>
  <c r="AQ190" i="11"/>
  <c r="AP190" i="11"/>
  <c r="AO190" i="11"/>
  <c r="AN190" i="11"/>
  <c r="AM190" i="11"/>
  <c r="AL190" i="11"/>
  <c r="AK190" i="11"/>
  <c r="AJ190" i="11"/>
  <c r="AI190" i="11"/>
  <c r="AH190" i="11"/>
  <c r="AG190" i="11"/>
  <c r="AF190" i="11"/>
  <c r="AE190" i="11"/>
  <c r="AD190" i="11"/>
  <c r="AC190" i="1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CN188" i="11"/>
  <c r="CM188" i="11"/>
  <c r="CL188" i="11"/>
  <c r="CK188" i="11"/>
  <c r="CJ188" i="11"/>
  <c r="CI188" i="11"/>
  <c r="CH188" i="11"/>
  <c r="CG188" i="11"/>
  <c r="CF188" i="11"/>
  <c r="CE188" i="11"/>
  <c r="CD188" i="11"/>
  <c r="CC188" i="11"/>
  <c r="CB188" i="11"/>
  <c r="CA188" i="11"/>
  <c r="BZ188" i="11"/>
  <c r="BY188" i="11"/>
  <c r="BP188" i="11"/>
  <c r="BO188" i="11"/>
  <c r="BN188" i="11"/>
  <c r="BM188" i="11"/>
  <c r="BL188" i="11"/>
  <c r="BK188" i="11"/>
  <c r="BJ188" i="11"/>
  <c r="BI188" i="11"/>
  <c r="AZ188" i="11"/>
  <c r="CV188" i="11" s="1"/>
  <c r="AY188" i="11"/>
  <c r="CU188" i="11" s="1"/>
  <c r="AX188" i="11"/>
  <c r="AW188" i="11"/>
  <c r="CS188" i="11" s="1"/>
  <c r="AV188" i="11"/>
  <c r="CR188" i="11" s="1"/>
  <c r="AU188" i="11"/>
  <c r="CQ188" i="11" s="1"/>
  <c r="AT188" i="11"/>
  <c r="AS188" i="11"/>
  <c r="CO188" i="11" s="1"/>
  <c r="H188" i="11"/>
  <c r="G188" i="11"/>
  <c r="F188" i="11"/>
  <c r="CN187" i="11"/>
  <c r="CM187" i="11"/>
  <c r="CL187" i="11"/>
  <c r="CK187" i="11"/>
  <c r="CJ187" i="11"/>
  <c r="CI187" i="11"/>
  <c r="CH187" i="11"/>
  <c r="CG187" i="11"/>
  <c r="CF187" i="11"/>
  <c r="CE187" i="11"/>
  <c r="CD187" i="11"/>
  <c r="CC187" i="11"/>
  <c r="CB187" i="11"/>
  <c r="CA187" i="11"/>
  <c r="BZ187" i="11"/>
  <c r="BY187" i="11"/>
  <c r="BP187" i="11"/>
  <c r="BO187" i="11"/>
  <c r="BN187" i="11"/>
  <c r="BM187" i="11"/>
  <c r="BL187" i="11"/>
  <c r="BK187" i="11"/>
  <c r="BJ187" i="11"/>
  <c r="BI187" i="11"/>
  <c r="AZ187" i="11"/>
  <c r="AY187" i="11"/>
  <c r="CU187" i="11" s="1"/>
  <c r="AX187" i="11"/>
  <c r="CT187" i="11" s="1"/>
  <c r="DC187" i="11" s="1"/>
  <c r="AW187" i="11"/>
  <c r="AV187" i="11"/>
  <c r="AU187" i="11"/>
  <c r="CQ187" i="11" s="1"/>
  <c r="AT187" i="11"/>
  <c r="CP187" i="11" s="1"/>
  <c r="AS187" i="11"/>
  <c r="CO187" i="11" s="1"/>
  <c r="H187" i="11"/>
  <c r="G187" i="11"/>
  <c r="F187" i="11"/>
  <c r="CN186" i="11"/>
  <c r="CM186" i="11"/>
  <c r="CL186" i="11"/>
  <c r="CK186" i="11"/>
  <c r="CJ186" i="11"/>
  <c r="CI186" i="11"/>
  <c r="CH186" i="11"/>
  <c r="CG186" i="11"/>
  <c r="CF186" i="11"/>
  <c r="CE186" i="11"/>
  <c r="CD186" i="11"/>
  <c r="CC186" i="11"/>
  <c r="CB186" i="11"/>
  <c r="CA186" i="11"/>
  <c r="BZ186" i="11"/>
  <c r="BY186" i="11"/>
  <c r="BP186" i="11"/>
  <c r="BO186" i="11"/>
  <c r="BN186" i="11"/>
  <c r="BM186" i="11"/>
  <c r="BL186" i="11"/>
  <c r="BK186" i="11"/>
  <c r="BJ186" i="11"/>
  <c r="BI186" i="11"/>
  <c r="AZ186" i="11"/>
  <c r="AY186" i="11"/>
  <c r="AX186" i="11"/>
  <c r="CT186" i="11" s="1"/>
  <c r="DC186" i="11" s="1"/>
  <c r="AW186" i="11"/>
  <c r="AV186" i="11"/>
  <c r="AU186" i="11"/>
  <c r="CQ186" i="11" s="1"/>
  <c r="AT186" i="11"/>
  <c r="CP186" i="11" s="1"/>
  <c r="AS186" i="11"/>
  <c r="H186" i="11"/>
  <c r="G186" i="11"/>
  <c r="F186" i="11"/>
  <c r="BX185" i="11"/>
  <c r="BW185" i="11"/>
  <c r="BV185" i="11"/>
  <c r="BU185" i="11"/>
  <c r="BT185" i="11"/>
  <c r="BS185" i="11"/>
  <c r="BR185" i="11"/>
  <c r="BQ185" i="11"/>
  <c r="BH185" i="11"/>
  <c r="BG185" i="11"/>
  <c r="BF185" i="11"/>
  <c r="BE185" i="11"/>
  <c r="BD185" i="11"/>
  <c r="BC185" i="11"/>
  <c r="BB185" i="11"/>
  <c r="BA185" i="11"/>
  <c r="AR185" i="11"/>
  <c r="AQ185" i="11"/>
  <c r="AP185" i="11"/>
  <c r="AO185" i="11"/>
  <c r="AN185" i="11"/>
  <c r="AM185" i="11"/>
  <c r="AL185" i="11"/>
  <c r="AK185" i="11"/>
  <c r="AJ185" i="11"/>
  <c r="AI185" i="11"/>
  <c r="AH185" i="11"/>
  <c r="AG185" i="11"/>
  <c r="AF185" i="11"/>
  <c r="AE185" i="11"/>
  <c r="AD185" i="11"/>
  <c r="AC185" i="11"/>
  <c r="AB185" i="11"/>
  <c r="AA185" i="11"/>
  <c r="Z185" i="11"/>
  <c r="Y185" i="11"/>
  <c r="X185" i="11"/>
  <c r="W185" i="11"/>
  <c r="V185" i="11"/>
  <c r="U185" i="11"/>
  <c r="T185" i="11"/>
  <c r="S185" i="11"/>
  <c r="R185" i="11"/>
  <c r="Q185" i="11"/>
  <c r="P185" i="11"/>
  <c r="O185" i="11"/>
  <c r="N185" i="11"/>
  <c r="M185" i="11"/>
  <c r="L185" i="11"/>
  <c r="K185" i="11"/>
  <c r="J185" i="11"/>
  <c r="I185" i="11"/>
  <c r="CV184" i="11"/>
  <c r="CU184" i="11"/>
  <c r="CT184" i="11"/>
  <c r="CS184" i="11"/>
  <c r="CR184" i="11"/>
  <c r="CQ184" i="11"/>
  <c r="CP184" i="11"/>
  <c r="CO184" i="11"/>
  <c r="CN183" i="11"/>
  <c r="CM183" i="11"/>
  <c r="CL183" i="11"/>
  <c r="CK183" i="11"/>
  <c r="CJ183" i="11"/>
  <c r="CI183" i="11"/>
  <c r="CH183" i="11"/>
  <c r="CG183" i="11"/>
  <c r="CF183" i="11"/>
  <c r="CE183" i="11"/>
  <c r="CD183" i="11"/>
  <c r="CC183" i="11"/>
  <c r="CB183" i="11"/>
  <c r="CA183" i="11"/>
  <c r="BZ183" i="11"/>
  <c r="BY183" i="11"/>
  <c r="BP183" i="11"/>
  <c r="BO183" i="11"/>
  <c r="BN183" i="11"/>
  <c r="BM183" i="11"/>
  <c r="BL183" i="11"/>
  <c r="BK183" i="11"/>
  <c r="BJ183" i="11"/>
  <c r="BI183" i="11"/>
  <c r="AZ183" i="11"/>
  <c r="CV183" i="11" s="1"/>
  <c r="AY183" i="11"/>
  <c r="CU183" i="11" s="1"/>
  <c r="AX183" i="11"/>
  <c r="CT183" i="11" s="1"/>
  <c r="AW183" i="11"/>
  <c r="CS183" i="11" s="1"/>
  <c r="AV183" i="11"/>
  <c r="CR183" i="11" s="1"/>
  <c r="AU183" i="11"/>
  <c r="CQ183" i="11" s="1"/>
  <c r="AT183" i="11"/>
  <c r="CP183" i="11" s="1"/>
  <c r="AS183" i="11"/>
  <c r="CO183" i="11" s="1"/>
  <c r="H183" i="11"/>
  <c r="G183" i="11"/>
  <c r="F183" i="11"/>
  <c r="CN182" i="11"/>
  <c r="CM182" i="11"/>
  <c r="CL182" i="11"/>
  <c r="CK182" i="11"/>
  <c r="CJ182" i="11"/>
  <c r="CI182" i="11"/>
  <c r="CH182" i="11"/>
  <c r="CG182" i="11"/>
  <c r="CF182" i="11"/>
  <c r="CE182" i="11"/>
  <c r="CD182" i="11"/>
  <c r="CC182" i="11"/>
  <c r="CB182" i="11"/>
  <c r="CA182" i="11"/>
  <c r="BZ182" i="11"/>
  <c r="BY182" i="11"/>
  <c r="BP182" i="11"/>
  <c r="BO182" i="11"/>
  <c r="BN182" i="11"/>
  <c r="BM182" i="11"/>
  <c r="BL182" i="11"/>
  <c r="BK182" i="11"/>
  <c r="BJ182" i="11"/>
  <c r="BI182" i="11"/>
  <c r="AZ182" i="11"/>
  <c r="CV182" i="11" s="1"/>
  <c r="AY182" i="11"/>
  <c r="CU182" i="11" s="1"/>
  <c r="AX182" i="11"/>
  <c r="CT182" i="11" s="1"/>
  <c r="AW182" i="11"/>
  <c r="CS182" i="11" s="1"/>
  <c r="AV182" i="11"/>
  <c r="CR182" i="11" s="1"/>
  <c r="AU182" i="11"/>
  <c r="CQ182" i="11" s="1"/>
  <c r="AT182" i="11"/>
  <c r="CP182" i="11" s="1"/>
  <c r="AS182" i="11"/>
  <c r="CO182" i="11" s="1"/>
  <c r="H182" i="11"/>
  <c r="G182" i="11"/>
  <c r="F182" i="11"/>
  <c r="CN181" i="11"/>
  <c r="CM181" i="11"/>
  <c r="CL181" i="11"/>
  <c r="CK181" i="11"/>
  <c r="CJ181" i="11"/>
  <c r="CI181" i="11"/>
  <c r="CH181" i="11"/>
  <c r="CG181" i="11"/>
  <c r="CF181" i="11"/>
  <c r="CE181" i="11"/>
  <c r="CD181" i="11"/>
  <c r="CC181" i="11"/>
  <c r="CB181" i="11"/>
  <c r="CA181" i="11"/>
  <c r="BZ181" i="11"/>
  <c r="BY181" i="11"/>
  <c r="BP181" i="11"/>
  <c r="BO181" i="11"/>
  <c r="BN181" i="11"/>
  <c r="BM181" i="11"/>
  <c r="BL181" i="11"/>
  <c r="BK181" i="11"/>
  <c r="BJ181" i="11"/>
  <c r="BI181" i="11"/>
  <c r="AZ181" i="11"/>
  <c r="CV181" i="11" s="1"/>
  <c r="AY181" i="11"/>
  <c r="CU181" i="11" s="1"/>
  <c r="AX181" i="11"/>
  <c r="CT181" i="11" s="1"/>
  <c r="AW181" i="11"/>
  <c r="CS181" i="11" s="1"/>
  <c r="AV181" i="11"/>
  <c r="CR181" i="11" s="1"/>
  <c r="AU181" i="11"/>
  <c r="CQ181" i="11" s="1"/>
  <c r="AT181" i="11"/>
  <c r="CP181" i="11" s="1"/>
  <c r="AS181" i="11"/>
  <c r="CO181" i="11" s="1"/>
  <c r="H181" i="11"/>
  <c r="G181" i="11"/>
  <c r="F181" i="11"/>
  <c r="CN180" i="11"/>
  <c r="CM180" i="11"/>
  <c r="CL180" i="11"/>
  <c r="CK180" i="11"/>
  <c r="CJ180" i="11"/>
  <c r="CI180" i="11"/>
  <c r="CH180" i="11"/>
  <c r="CG180" i="11"/>
  <c r="CF180" i="11"/>
  <c r="CE180" i="11"/>
  <c r="CD180" i="11"/>
  <c r="CC180" i="11"/>
  <c r="CB180" i="11"/>
  <c r="CA180" i="11"/>
  <c r="BZ180" i="11"/>
  <c r="BY180" i="11"/>
  <c r="BP180" i="11"/>
  <c r="BO180" i="11"/>
  <c r="BN180" i="11"/>
  <c r="BM180" i="11"/>
  <c r="BL180" i="11"/>
  <c r="BK180" i="11"/>
  <c r="BJ180" i="11"/>
  <c r="BI180" i="11"/>
  <c r="AZ180" i="11"/>
  <c r="AY180" i="11"/>
  <c r="CU180" i="11" s="1"/>
  <c r="AX180" i="11"/>
  <c r="CT180" i="11" s="1"/>
  <c r="AW180" i="11"/>
  <c r="CS180" i="11" s="1"/>
  <c r="AV180" i="11"/>
  <c r="AU180" i="11"/>
  <c r="CQ180" i="11" s="1"/>
  <c r="AT180" i="11"/>
  <c r="CP180" i="11" s="1"/>
  <c r="AS180" i="11"/>
  <c r="CO180" i="11" s="1"/>
  <c r="H180" i="11"/>
  <c r="G180" i="11"/>
  <c r="F180" i="11"/>
  <c r="CN179" i="11"/>
  <c r="CM179" i="11"/>
  <c r="CL179" i="11"/>
  <c r="CK179" i="11"/>
  <c r="CJ179" i="11"/>
  <c r="CI179" i="11"/>
  <c r="CH179" i="11"/>
  <c r="CG179" i="11"/>
  <c r="CF179" i="11"/>
  <c r="CE179" i="11"/>
  <c r="CD179" i="11"/>
  <c r="CC179" i="11"/>
  <c r="CB179" i="11"/>
  <c r="CA179" i="11"/>
  <c r="BZ179" i="11"/>
  <c r="BY179" i="11"/>
  <c r="BP179" i="11"/>
  <c r="BO179" i="11"/>
  <c r="BN179" i="11"/>
  <c r="BM179" i="11"/>
  <c r="BL179" i="11"/>
  <c r="BK179" i="11"/>
  <c r="BJ179" i="11"/>
  <c r="BI179" i="11"/>
  <c r="AZ179" i="11"/>
  <c r="AY179" i="11"/>
  <c r="CU179" i="11" s="1"/>
  <c r="AV179" i="11"/>
  <c r="AU179" i="11"/>
  <c r="AT179" i="11"/>
  <c r="AS179" i="11"/>
  <c r="H179" i="11"/>
  <c r="G179" i="11"/>
  <c r="F179" i="11"/>
  <c r="CN178" i="11"/>
  <c r="CM178" i="11"/>
  <c r="CL178" i="11"/>
  <c r="CK178" i="11"/>
  <c r="CJ178" i="11"/>
  <c r="CI178" i="11"/>
  <c r="CH178" i="11"/>
  <c r="CG178" i="11"/>
  <c r="CF178" i="11"/>
  <c r="CE178" i="11"/>
  <c r="CD178" i="11"/>
  <c r="CC178" i="11"/>
  <c r="CB178" i="11"/>
  <c r="CA178" i="11"/>
  <c r="BZ178" i="11"/>
  <c r="BY178" i="11"/>
  <c r="BP178" i="11"/>
  <c r="BO178" i="11"/>
  <c r="BN178" i="11"/>
  <c r="BM178" i="11"/>
  <c r="BL178" i="11"/>
  <c r="BK178" i="11"/>
  <c r="BJ178" i="11"/>
  <c r="BI178" i="11"/>
  <c r="AZ178" i="11"/>
  <c r="AY178" i="11"/>
  <c r="CU178" i="11" s="1"/>
  <c r="AX178" i="11"/>
  <c r="CT178" i="11" s="1"/>
  <c r="AW178" i="11"/>
  <c r="CS178" i="11" s="1"/>
  <c r="AV178" i="11"/>
  <c r="CR178" i="11" s="1"/>
  <c r="AU178" i="11"/>
  <c r="CQ178" i="11" s="1"/>
  <c r="AT178" i="11"/>
  <c r="CP178" i="11" s="1"/>
  <c r="AS178" i="11"/>
  <c r="CO178" i="11" s="1"/>
  <c r="H178" i="11"/>
  <c r="G178" i="11"/>
  <c r="F178" i="11"/>
  <c r="CN177" i="11"/>
  <c r="CM177" i="11"/>
  <c r="CL177" i="11"/>
  <c r="CK177" i="11"/>
  <c r="CJ177" i="11"/>
  <c r="CI177" i="11"/>
  <c r="CH177" i="11"/>
  <c r="CG177" i="11"/>
  <c r="CF177" i="11"/>
  <c r="CE177" i="11"/>
  <c r="CD177" i="11"/>
  <c r="CC177" i="11"/>
  <c r="CB177" i="11"/>
  <c r="CA177" i="11"/>
  <c r="BZ177" i="11"/>
  <c r="BY177" i="11"/>
  <c r="BP177" i="11"/>
  <c r="BO177" i="11"/>
  <c r="BL177" i="11"/>
  <c r="BN177" i="11" s="1"/>
  <c r="BK177" i="11"/>
  <c r="BM177" i="11" s="1"/>
  <c r="BJ177" i="11"/>
  <c r="BI177" i="11"/>
  <c r="AZ177" i="11"/>
  <c r="AY177" i="11"/>
  <c r="AX177" i="11"/>
  <c r="AW177" i="11"/>
  <c r="AV177" i="11"/>
  <c r="AU177" i="11"/>
  <c r="AT177" i="11"/>
  <c r="AS177" i="11"/>
  <c r="H177" i="11"/>
  <c r="G177" i="11"/>
  <c r="F177" i="11"/>
  <c r="CN176" i="11"/>
  <c r="CM176" i="11"/>
  <c r="CL176" i="11"/>
  <c r="CK176" i="11"/>
  <c r="CJ176" i="11"/>
  <c r="CI176" i="11"/>
  <c r="CH176" i="11"/>
  <c r="CG176" i="11"/>
  <c r="CF176" i="11"/>
  <c r="CE176" i="11"/>
  <c r="CD176" i="11"/>
  <c r="CC176" i="11"/>
  <c r="CB176" i="11"/>
  <c r="CA176" i="11"/>
  <c r="BZ176" i="11"/>
  <c r="BY176" i="11"/>
  <c r="BP176" i="11"/>
  <c r="BO176" i="11"/>
  <c r="BN176" i="11"/>
  <c r="BM176" i="11"/>
  <c r="BL176" i="11"/>
  <c r="BK176" i="11"/>
  <c r="BJ176" i="11"/>
  <c r="BI176" i="11"/>
  <c r="AZ176" i="11"/>
  <c r="CV176" i="11" s="1"/>
  <c r="AY176" i="11"/>
  <c r="CU176" i="11" s="1"/>
  <c r="AX176" i="11"/>
  <c r="CT176" i="11" s="1"/>
  <c r="AW176" i="11"/>
  <c r="CS176" i="11" s="1"/>
  <c r="AV176" i="11"/>
  <c r="CR176" i="11" s="1"/>
  <c r="AU176" i="11"/>
  <c r="CQ176" i="11" s="1"/>
  <c r="AT176" i="11"/>
  <c r="CP176" i="11" s="1"/>
  <c r="AS176" i="11"/>
  <c r="CO176" i="11" s="1"/>
  <c r="H176" i="11"/>
  <c r="G176" i="11"/>
  <c r="F176" i="11"/>
  <c r="CN175" i="11"/>
  <c r="CM175" i="11"/>
  <c r="CL175" i="11"/>
  <c r="CK175" i="11"/>
  <c r="CJ175" i="11"/>
  <c r="CI175" i="11"/>
  <c r="CH175" i="11"/>
  <c r="CG175" i="11"/>
  <c r="CF175" i="11"/>
  <c r="CE175" i="11"/>
  <c r="CD175" i="11"/>
  <c r="CC175" i="11"/>
  <c r="CB175" i="11"/>
  <c r="CA175" i="11"/>
  <c r="BZ175" i="11"/>
  <c r="BY175" i="11"/>
  <c r="BP175" i="11"/>
  <c r="BO175" i="11"/>
  <c r="BN175" i="11"/>
  <c r="BM175" i="11"/>
  <c r="BL175" i="11"/>
  <c r="BK175" i="11"/>
  <c r="BJ175" i="11"/>
  <c r="BI175" i="11"/>
  <c r="AZ175" i="11"/>
  <c r="CV175" i="11" s="1"/>
  <c r="AY175" i="11"/>
  <c r="AX175" i="11"/>
  <c r="CT175" i="11" s="1"/>
  <c r="AW175" i="11"/>
  <c r="CS175" i="11" s="1"/>
  <c r="AV175" i="11"/>
  <c r="CR175" i="11" s="1"/>
  <c r="AU175" i="11"/>
  <c r="CQ175" i="11" s="1"/>
  <c r="AT175" i="11"/>
  <c r="CP175" i="11" s="1"/>
  <c r="AS175" i="11"/>
  <c r="CO175" i="11" s="1"/>
  <c r="H175" i="11"/>
  <c r="G175" i="11"/>
  <c r="F175" i="11"/>
  <c r="CN174" i="11"/>
  <c r="CM174" i="11"/>
  <c r="CL174" i="11"/>
  <c r="CK174" i="11"/>
  <c r="CJ174" i="11"/>
  <c r="CI174" i="11"/>
  <c r="CH174" i="11"/>
  <c r="CG174" i="11"/>
  <c r="CF174" i="11"/>
  <c r="CE174" i="11"/>
  <c r="CD174" i="11"/>
  <c r="CC174" i="11"/>
  <c r="CB174" i="11"/>
  <c r="CA174" i="11"/>
  <c r="BZ174" i="11"/>
  <c r="BY174" i="11"/>
  <c r="BP174" i="11"/>
  <c r="BO174" i="11"/>
  <c r="BN174" i="11"/>
  <c r="BM174" i="11"/>
  <c r="BL174" i="11"/>
  <c r="BK174" i="11"/>
  <c r="BJ174" i="11"/>
  <c r="BI174" i="11"/>
  <c r="AZ174" i="11"/>
  <c r="CV174" i="11" s="1"/>
  <c r="AY174" i="11"/>
  <c r="CU174" i="11" s="1"/>
  <c r="AV174" i="11"/>
  <c r="AU174" i="11"/>
  <c r="AW174" i="11" s="1"/>
  <c r="AT174" i="11"/>
  <c r="AS174" i="11"/>
  <c r="H174" i="11"/>
  <c r="G174" i="11"/>
  <c r="F174" i="11"/>
  <c r="CN173" i="11"/>
  <c r="CM173" i="11"/>
  <c r="CL173" i="11"/>
  <c r="CK173" i="11"/>
  <c r="CJ173" i="11"/>
  <c r="CI173" i="11"/>
  <c r="CH173" i="11"/>
  <c r="CG173" i="11"/>
  <c r="CF173" i="11"/>
  <c r="CE173" i="11"/>
  <c r="CD173" i="11"/>
  <c r="CC173" i="11"/>
  <c r="CB173" i="11"/>
  <c r="CA173" i="11"/>
  <c r="BZ173" i="11"/>
  <c r="BY173" i="11"/>
  <c r="BP173" i="11"/>
  <c r="BO173" i="11"/>
  <c r="BN173" i="11"/>
  <c r="BM173" i="11"/>
  <c r="BL173" i="11"/>
  <c r="BK173" i="11"/>
  <c r="BJ173" i="11"/>
  <c r="BI173" i="11"/>
  <c r="AZ173" i="11"/>
  <c r="CV173" i="11" s="1"/>
  <c r="AY173" i="11"/>
  <c r="CU173" i="11" s="1"/>
  <c r="AX173" i="11"/>
  <c r="AW173" i="11"/>
  <c r="CS173" i="11" s="1"/>
  <c r="AV173" i="11"/>
  <c r="CR173" i="11" s="1"/>
  <c r="AU173" i="11"/>
  <c r="CQ173" i="11" s="1"/>
  <c r="AT173" i="11"/>
  <c r="AS173" i="11"/>
  <c r="CO173" i="11" s="1"/>
  <c r="H173" i="11"/>
  <c r="G173" i="11"/>
  <c r="F173" i="11"/>
  <c r="CN172" i="11"/>
  <c r="CM172" i="11"/>
  <c r="CL172" i="11"/>
  <c r="CK172" i="11"/>
  <c r="CJ172" i="11"/>
  <c r="CI172" i="11"/>
  <c r="CH172" i="11"/>
  <c r="CG172" i="11"/>
  <c r="CF172" i="11"/>
  <c r="CE172" i="11"/>
  <c r="CD172" i="11"/>
  <c r="CC172" i="11"/>
  <c r="CB172" i="11"/>
  <c r="CA172" i="11"/>
  <c r="BZ172" i="11"/>
  <c r="BY172" i="11"/>
  <c r="BP172" i="11"/>
  <c r="BO172" i="11"/>
  <c r="BN172" i="11"/>
  <c r="BM172" i="11"/>
  <c r="BL172" i="11"/>
  <c r="BK172" i="11"/>
  <c r="BJ172" i="11"/>
  <c r="BI172" i="11"/>
  <c r="AZ172" i="11"/>
  <c r="CV172" i="11" s="1"/>
  <c r="AY172" i="11"/>
  <c r="AX172" i="11"/>
  <c r="CT172" i="11" s="1"/>
  <c r="AW172" i="11"/>
  <c r="CS172" i="11" s="1"/>
  <c r="AV172" i="11"/>
  <c r="CR172" i="11" s="1"/>
  <c r="AU172" i="11"/>
  <c r="CQ172" i="11" s="1"/>
  <c r="AT172" i="11"/>
  <c r="CP172" i="11" s="1"/>
  <c r="AS172" i="11"/>
  <c r="CO172" i="11" s="1"/>
  <c r="H172" i="11"/>
  <c r="G172" i="11"/>
  <c r="F172" i="11"/>
  <c r="CN171" i="11"/>
  <c r="CM171" i="11"/>
  <c r="CL171" i="11"/>
  <c r="CK171" i="11"/>
  <c r="CJ171" i="11"/>
  <c r="CI171" i="11"/>
  <c r="CH171" i="11"/>
  <c r="CG171" i="11"/>
  <c r="CF171" i="11"/>
  <c r="CE171" i="11"/>
  <c r="CB171" i="11"/>
  <c r="CD171" i="11" s="1"/>
  <c r="CA171" i="11"/>
  <c r="CC171" i="11" s="1"/>
  <c r="BZ171" i="11"/>
  <c r="BY171" i="11"/>
  <c r="BP171" i="11"/>
  <c r="BO171" i="11"/>
  <c r="BN171" i="11"/>
  <c r="BM171" i="11"/>
  <c r="BL171" i="11"/>
  <c r="BK171" i="11"/>
  <c r="BJ171" i="11"/>
  <c r="BI171" i="11"/>
  <c r="AZ171" i="11"/>
  <c r="AY171" i="11"/>
  <c r="AX171" i="11"/>
  <c r="AW171" i="11"/>
  <c r="AV171" i="11"/>
  <c r="CR171" i="11" s="1"/>
  <c r="AU171" i="11"/>
  <c r="AT171" i="11"/>
  <c r="CP171" i="11" s="1"/>
  <c r="AS171" i="11"/>
  <c r="CO171" i="11" s="1"/>
  <c r="H171" i="11"/>
  <c r="G171" i="11"/>
  <c r="F171" i="11"/>
  <c r="CN170" i="11"/>
  <c r="CM170" i="11"/>
  <c r="CL170" i="11"/>
  <c r="CK170" i="11"/>
  <c r="CJ170" i="11"/>
  <c r="CI170" i="11"/>
  <c r="CH170" i="11"/>
  <c r="CG170" i="11"/>
  <c r="AZ170" i="11"/>
  <c r="CV170" i="11" s="1"/>
  <c r="AY170" i="11"/>
  <c r="CU170" i="11" s="1"/>
  <c r="AX170" i="11"/>
  <c r="CT170" i="11" s="1"/>
  <c r="AW170" i="11"/>
  <c r="CS170" i="11" s="1"/>
  <c r="AV170" i="11"/>
  <c r="CR170" i="11" s="1"/>
  <c r="AU170" i="11"/>
  <c r="CQ170" i="11" s="1"/>
  <c r="AT170" i="11"/>
  <c r="CP170" i="11" s="1"/>
  <c r="AS170" i="11"/>
  <c r="CO170" i="11" s="1"/>
  <c r="H170" i="11"/>
  <c r="CN169" i="11"/>
  <c r="CM169" i="11"/>
  <c r="CL169" i="11"/>
  <c r="CK169" i="11"/>
  <c r="CJ169" i="11"/>
  <c r="CI169" i="11"/>
  <c r="CH169" i="11"/>
  <c r="CG169" i="11"/>
  <c r="AZ169" i="11"/>
  <c r="CV169" i="11" s="1"/>
  <c r="AY169" i="11"/>
  <c r="CU169" i="11" s="1"/>
  <c r="AX169" i="11"/>
  <c r="CT169" i="11" s="1"/>
  <c r="AW169" i="11"/>
  <c r="CS169" i="11" s="1"/>
  <c r="AV169" i="11"/>
  <c r="CR169" i="11" s="1"/>
  <c r="AU169" i="11"/>
  <c r="CQ169" i="11" s="1"/>
  <c r="AT169" i="11"/>
  <c r="CP169" i="11" s="1"/>
  <c r="AS169" i="11"/>
  <c r="CO169" i="11" s="1"/>
  <c r="H169" i="11"/>
  <c r="CN168" i="11"/>
  <c r="CM168" i="11"/>
  <c r="CL168" i="11"/>
  <c r="CK168" i="11"/>
  <c r="CJ168" i="11"/>
  <c r="CI168" i="11"/>
  <c r="CH168" i="11"/>
  <c r="CG168" i="11"/>
  <c r="CF168" i="11"/>
  <c r="CE168" i="11"/>
  <c r="CD168" i="11"/>
  <c r="CC168" i="11"/>
  <c r="CB168" i="11"/>
  <c r="CA168" i="11"/>
  <c r="BZ168" i="11"/>
  <c r="BY168" i="11"/>
  <c r="BP168" i="11"/>
  <c r="BO168" i="11"/>
  <c r="BN168" i="11"/>
  <c r="BM168" i="11"/>
  <c r="BL168" i="11"/>
  <c r="BK168" i="11"/>
  <c r="BJ168" i="11"/>
  <c r="BI168" i="11"/>
  <c r="AZ168" i="11"/>
  <c r="CV168" i="11" s="1"/>
  <c r="AY168" i="11"/>
  <c r="AX168" i="11"/>
  <c r="CT168" i="11" s="1"/>
  <c r="AW168" i="11"/>
  <c r="CS168" i="11" s="1"/>
  <c r="AV168" i="11"/>
  <c r="AU168" i="11"/>
  <c r="CQ168" i="11" s="1"/>
  <c r="AT168" i="11"/>
  <c r="AS168" i="11"/>
  <c r="AD168" i="11"/>
  <c r="AC168" i="11"/>
  <c r="H168" i="11"/>
  <c r="G168" i="11"/>
  <c r="F168" i="11"/>
  <c r="CN167" i="11"/>
  <c r="CM167" i="11"/>
  <c r="CL167" i="11"/>
  <c r="CK167" i="11"/>
  <c r="CJ167" i="11"/>
  <c r="CI167" i="11"/>
  <c r="CH167" i="11"/>
  <c r="CG167" i="11"/>
  <c r="CF167" i="11"/>
  <c r="CE167" i="11"/>
  <c r="CD167" i="11"/>
  <c r="CC167" i="11"/>
  <c r="CB167" i="11"/>
  <c r="CA167" i="11"/>
  <c r="BZ167" i="11"/>
  <c r="BY167" i="11"/>
  <c r="BP167" i="11"/>
  <c r="BO167" i="11"/>
  <c r="BN167" i="11"/>
  <c r="BM167" i="11"/>
  <c r="BL167" i="11"/>
  <c r="BK167" i="11"/>
  <c r="BJ167" i="11"/>
  <c r="BI167" i="11"/>
  <c r="AZ167" i="11"/>
  <c r="CV167" i="11" s="1"/>
  <c r="AY167" i="11"/>
  <c r="CU167" i="11" s="1"/>
  <c r="AX167" i="11"/>
  <c r="CT167" i="11" s="1"/>
  <c r="AW167" i="11"/>
  <c r="CS167" i="11" s="1"/>
  <c r="AV167" i="11"/>
  <c r="CR167" i="11" s="1"/>
  <c r="AU167" i="11"/>
  <c r="CQ167" i="11" s="1"/>
  <c r="AT167" i="11"/>
  <c r="CP167" i="11" s="1"/>
  <c r="AS167" i="11"/>
  <c r="CO167" i="11" s="1"/>
  <c r="H167" i="11"/>
  <c r="G167" i="11"/>
  <c r="F167" i="11"/>
  <c r="CN166" i="11"/>
  <c r="CM166" i="11"/>
  <c r="CL166" i="11"/>
  <c r="CK166" i="11"/>
  <c r="CJ166" i="11"/>
  <c r="CI166" i="11"/>
  <c r="CH166" i="11"/>
  <c r="CG166" i="11"/>
  <c r="CF166" i="11"/>
  <c r="CE166" i="11"/>
  <c r="CD166" i="11"/>
  <c r="CC166" i="11"/>
  <c r="CB166" i="11"/>
  <c r="CA166" i="11"/>
  <c r="BZ166" i="11"/>
  <c r="BY166" i="11"/>
  <c r="BP166" i="11"/>
  <c r="BO166" i="11"/>
  <c r="BN166" i="11"/>
  <c r="BM166" i="11"/>
  <c r="BL166" i="11"/>
  <c r="BK166" i="11"/>
  <c r="BJ166" i="11"/>
  <c r="BI166" i="11"/>
  <c r="AZ166" i="11"/>
  <c r="CV166" i="11" s="1"/>
  <c r="AY166" i="11"/>
  <c r="CU166" i="11" s="1"/>
  <c r="AX166" i="11"/>
  <c r="CT166" i="11" s="1"/>
  <c r="AW166" i="11"/>
  <c r="CS166" i="11" s="1"/>
  <c r="AV166" i="11"/>
  <c r="CR166" i="11" s="1"/>
  <c r="AU166" i="11"/>
  <c r="CQ166" i="11" s="1"/>
  <c r="AT166" i="11"/>
  <c r="AS166" i="11"/>
  <c r="AD166" i="11"/>
  <c r="AC166" i="11"/>
  <c r="H166" i="11"/>
  <c r="G166" i="11"/>
  <c r="F166" i="11"/>
  <c r="CN165" i="11"/>
  <c r="CM165" i="11"/>
  <c r="CL165" i="11"/>
  <c r="CK165" i="11"/>
  <c r="CJ165" i="11"/>
  <c r="CI165" i="11"/>
  <c r="CH165" i="11"/>
  <c r="CG165" i="11"/>
  <c r="CF165" i="11"/>
  <c r="CE165" i="11"/>
  <c r="CD165" i="11"/>
  <c r="CC165" i="11"/>
  <c r="CB165" i="11"/>
  <c r="CA165" i="11"/>
  <c r="BZ165" i="11"/>
  <c r="BY165" i="11"/>
  <c r="BP165" i="11"/>
  <c r="BO165" i="11"/>
  <c r="BN165" i="11"/>
  <c r="BM165" i="11"/>
  <c r="BL165" i="11"/>
  <c r="BK165" i="11"/>
  <c r="BJ165" i="11"/>
  <c r="BI165" i="11"/>
  <c r="AZ165" i="11"/>
  <c r="AY165" i="11"/>
  <c r="CU165" i="11" s="1"/>
  <c r="AX165" i="11"/>
  <c r="CT165" i="11" s="1"/>
  <c r="AW165" i="11"/>
  <c r="CS165" i="11" s="1"/>
  <c r="AV165" i="11"/>
  <c r="CR165" i="11" s="1"/>
  <c r="AU165" i="11"/>
  <c r="CQ165" i="11" s="1"/>
  <c r="AT165" i="11"/>
  <c r="CP165" i="11" s="1"/>
  <c r="AS165" i="11"/>
  <c r="CO165" i="11" s="1"/>
  <c r="H165" i="11"/>
  <c r="G165" i="11"/>
  <c r="F165" i="11"/>
  <c r="CN164" i="11"/>
  <c r="CM164" i="11"/>
  <c r="CL164" i="11"/>
  <c r="CK164" i="11"/>
  <c r="CJ164" i="11"/>
  <c r="CI164" i="11"/>
  <c r="CH164" i="11"/>
  <c r="CG164" i="11"/>
  <c r="AZ164" i="11"/>
  <c r="CV164" i="11" s="1"/>
  <c r="AY164" i="11"/>
  <c r="CU164" i="11" s="1"/>
  <c r="AX164" i="11"/>
  <c r="CT164" i="11" s="1"/>
  <c r="AW164" i="11"/>
  <c r="CS164" i="11" s="1"/>
  <c r="AV164" i="11"/>
  <c r="CR164" i="11" s="1"/>
  <c r="AU164" i="11"/>
  <c r="CQ164" i="11" s="1"/>
  <c r="AT164" i="11"/>
  <c r="CP164" i="11" s="1"/>
  <c r="AS164" i="11"/>
  <c r="CO164" i="11" s="1"/>
  <c r="H164" i="11"/>
  <c r="G164" i="11"/>
  <c r="F164" i="11"/>
  <c r="CV163" i="11"/>
  <c r="CU163" i="11"/>
  <c r="CT163" i="11"/>
  <c r="CS163" i="11"/>
  <c r="CR163" i="11"/>
  <c r="CQ163" i="11"/>
  <c r="CP163" i="11"/>
  <c r="CO163" i="11"/>
  <c r="CN163" i="11"/>
  <c r="CM163" i="11"/>
  <c r="CL163" i="11"/>
  <c r="CK163" i="11"/>
  <c r="CJ163" i="11"/>
  <c r="CI163" i="11"/>
  <c r="CH163" i="11"/>
  <c r="CG163" i="11"/>
  <c r="H163" i="11"/>
  <c r="CN162" i="11"/>
  <c r="CM162" i="11"/>
  <c r="CL162" i="11"/>
  <c r="CK162" i="11"/>
  <c r="CJ162" i="11"/>
  <c r="CI162" i="11"/>
  <c r="CH162" i="11"/>
  <c r="CG162" i="11"/>
  <c r="CF162" i="11"/>
  <c r="CE162" i="11"/>
  <c r="CB162" i="11"/>
  <c r="CD162" i="11" s="1"/>
  <c r="CA162" i="11"/>
  <c r="CC162" i="11" s="1"/>
  <c r="BZ162" i="11"/>
  <c r="BY162" i="11"/>
  <c r="BP162" i="11"/>
  <c r="BO162" i="11"/>
  <c r="BN162" i="11"/>
  <c r="BM162" i="11"/>
  <c r="BL162" i="11"/>
  <c r="BK162" i="11"/>
  <c r="BJ162" i="11"/>
  <c r="BI162" i="11"/>
  <c r="AZ162" i="11"/>
  <c r="AY162" i="11"/>
  <c r="AX162" i="11"/>
  <c r="AW162" i="11"/>
  <c r="AV162" i="11"/>
  <c r="CR162" i="11" s="1"/>
  <c r="AU162" i="11"/>
  <c r="AT162" i="11"/>
  <c r="CP162" i="11" s="1"/>
  <c r="AS162" i="11"/>
  <c r="CO162" i="11" s="1"/>
  <c r="H162" i="11"/>
  <c r="G162" i="11"/>
  <c r="F162" i="11"/>
  <c r="DN161" i="11"/>
  <c r="DM161" i="11"/>
  <c r="DL161" i="11"/>
  <c r="DK161" i="11"/>
  <c r="DJ161" i="11"/>
  <c r="DI161" i="11"/>
  <c r="DH161" i="11"/>
  <c r="CV161" i="11"/>
  <c r="CU161" i="11"/>
  <c r="CT161" i="11"/>
  <c r="DC161" i="11" s="1"/>
  <c r="CS161" i="11"/>
  <c r="DB161" i="11" s="1"/>
  <c r="CR161" i="11"/>
  <c r="DA161" i="11" s="1"/>
  <c r="CQ161" i="11"/>
  <c r="CP161" i="11"/>
  <c r="CO161" i="11"/>
  <c r="DN160" i="11"/>
  <c r="DM160" i="11"/>
  <c r="DL160" i="11"/>
  <c r="DK160" i="11"/>
  <c r="DJ160" i="11"/>
  <c r="DI160" i="11"/>
  <c r="DH160" i="11"/>
  <c r="CV160" i="11"/>
  <c r="CU160" i="11"/>
  <c r="CT160" i="11"/>
  <c r="CS160" i="11"/>
  <c r="DB160" i="11" s="1"/>
  <c r="CR160" i="11"/>
  <c r="DA160" i="11" s="1"/>
  <c r="CQ160" i="11"/>
  <c r="DG160" i="11" s="1"/>
  <c r="CP160" i="11"/>
  <c r="CO160" i="11"/>
  <c r="DN159" i="11"/>
  <c r="DM159" i="11"/>
  <c r="DL159" i="11"/>
  <c r="DK159" i="11"/>
  <c r="DJ159" i="11"/>
  <c r="DI159" i="11"/>
  <c r="DH159" i="11"/>
  <c r="CN159" i="11"/>
  <c r="CM159" i="11"/>
  <c r="CL159" i="11"/>
  <c r="CK159" i="11"/>
  <c r="CJ159" i="11"/>
  <c r="CI159" i="11"/>
  <c r="CH159" i="11"/>
  <c r="CG159" i="11"/>
  <c r="CF159" i="11"/>
  <c r="CE159" i="11"/>
  <c r="CU159" i="11" s="1"/>
  <c r="CD159" i="11"/>
  <c r="CT159" i="11" s="1"/>
  <c r="DC159" i="11" s="1"/>
  <c r="CC159" i="11"/>
  <c r="CS159" i="11" s="1"/>
  <c r="DB159" i="11" s="1"/>
  <c r="CB159" i="11"/>
  <c r="CR159" i="11" s="1"/>
  <c r="CA159" i="11"/>
  <c r="CQ159" i="11" s="1"/>
  <c r="BZ159" i="11"/>
  <c r="CP159" i="11" s="1"/>
  <c r="BY159" i="11"/>
  <c r="CO159" i="11" s="1"/>
  <c r="BP159" i="11"/>
  <c r="CV159" i="11" s="1"/>
  <c r="H159" i="11"/>
  <c r="G159" i="11"/>
  <c r="F159" i="11"/>
  <c r="CN158" i="11"/>
  <c r="CM158" i="11"/>
  <c r="CL158" i="11"/>
  <c r="CK158" i="11"/>
  <c r="CJ158" i="11"/>
  <c r="CI158" i="11"/>
  <c r="CH158" i="11"/>
  <c r="CG158" i="11"/>
  <c r="CF158" i="11"/>
  <c r="CE158" i="11"/>
  <c r="CD158" i="11"/>
  <c r="CC158" i="11"/>
  <c r="CB158" i="11"/>
  <c r="CA158" i="11"/>
  <c r="BZ158" i="11"/>
  <c r="BY158" i="11"/>
  <c r="BP158" i="11"/>
  <c r="BO158" i="11"/>
  <c r="BN158" i="11"/>
  <c r="BM158" i="11"/>
  <c r="BL158" i="11"/>
  <c r="BK158" i="11"/>
  <c r="BJ158" i="11"/>
  <c r="BI158" i="11"/>
  <c r="AZ158" i="11"/>
  <c r="CV158" i="11" s="1"/>
  <c r="AY158" i="11"/>
  <c r="AX158" i="11"/>
  <c r="AW158" i="11"/>
  <c r="AV158" i="11"/>
  <c r="DL158" i="11" s="1"/>
  <c r="AU158" i="11"/>
  <c r="AT158" i="11"/>
  <c r="DJ158" i="11" s="1"/>
  <c r="AS158" i="11"/>
  <c r="CO158" i="11" s="1"/>
  <c r="H158" i="11"/>
  <c r="G158" i="11"/>
  <c r="F158" i="11"/>
  <c r="CN157" i="11"/>
  <c r="CM157" i="11"/>
  <c r="CL157" i="11"/>
  <c r="CK157" i="11"/>
  <c r="CJ157" i="11"/>
  <c r="CI157" i="11"/>
  <c r="CH157" i="11"/>
  <c r="CG157" i="11"/>
  <c r="CF157" i="11"/>
  <c r="CE157" i="11"/>
  <c r="CD157" i="11"/>
  <c r="CC157" i="11"/>
  <c r="CB157" i="11"/>
  <c r="CA157" i="11"/>
  <c r="BZ157" i="11"/>
  <c r="BY157" i="11"/>
  <c r="BP157" i="11"/>
  <c r="BO157" i="11"/>
  <c r="BN157" i="11"/>
  <c r="BM157" i="11"/>
  <c r="BL157" i="11"/>
  <c r="BK157" i="11"/>
  <c r="BJ157" i="11"/>
  <c r="BI157" i="11"/>
  <c r="AZ157" i="11"/>
  <c r="CV157" i="11" s="1"/>
  <c r="AY157" i="11"/>
  <c r="CU157" i="11" s="1"/>
  <c r="AX157" i="11"/>
  <c r="AW157" i="11"/>
  <c r="CS157" i="11" s="1"/>
  <c r="DB157" i="11" s="1"/>
  <c r="AV157" i="11"/>
  <c r="AU157" i="11"/>
  <c r="DK157" i="11" s="1"/>
  <c r="AT157" i="11"/>
  <c r="AS157" i="11"/>
  <c r="CO157" i="11" s="1"/>
  <c r="H157" i="11"/>
  <c r="G157" i="11"/>
  <c r="F157" i="11"/>
  <c r="DN156" i="11"/>
  <c r="DM156" i="11"/>
  <c r="DL156" i="11"/>
  <c r="DK156" i="11"/>
  <c r="DJ156" i="11"/>
  <c r="DI156" i="11"/>
  <c r="CV156" i="11"/>
  <c r="CS156" i="11"/>
  <c r="CQ156" i="11"/>
  <c r="CO156" i="11"/>
  <c r="CN156" i="11"/>
  <c r="CM156" i="11"/>
  <c r="CL156" i="11"/>
  <c r="CK156" i="11"/>
  <c r="CJ156" i="11"/>
  <c r="CI156" i="11"/>
  <c r="CH156" i="11"/>
  <c r="CG156" i="11"/>
  <c r="BO156" i="11"/>
  <c r="CU156" i="11" s="1"/>
  <c r="BN156" i="11"/>
  <c r="CT156" i="11" s="1"/>
  <c r="BL156" i="11"/>
  <c r="CR156" i="11" s="1"/>
  <c r="BJ156" i="11"/>
  <c r="DH156" i="11" s="1"/>
  <c r="H156" i="11"/>
  <c r="G156" i="11"/>
  <c r="F156" i="11"/>
  <c r="DN155" i="11"/>
  <c r="DM155" i="11"/>
  <c r="DL155" i="11"/>
  <c r="DK155" i="11"/>
  <c r="DJ155" i="11"/>
  <c r="DI155" i="11"/>
  <c r="CN155" i="11"/>
  <c r="CM155" i="11"/>
  <c r="CL155" i="11"/>
  <c r="CK155" i="11"/>
  <c r="CJ155" i="11"/>
  <c r="CI155" i="11"/>
  <c r="CH155" i="11"/>
  <c r="CG155" i="11"/>
  <c r="BP155" i="11"/>
  <c r="CV155" i="11" s="1"/>
  <c r="BO155" i="11"/>
  <c r="CU155" i="11" s="1"/>
  <c r="BN155" i="11"/>
  <c r="CT155" i="11" s="1"/>
  <c r="BM155" i="11"/>
  <c r="CS155" i="11" s="1"/>
  <c r="BL155" i="11"/>
  <c r="CR155" i="11" s="1"/>
  <c r="DA155" i="11" s="1"/>
  <c r="BK155" i="11"/>
  <c r="CQ155" i="11" s="1"/>
  <c r="BJ155" i="11"/>
  <c r="CP155" i="11" s="1"/>
  <c r="BI155" i="11"/>
  <c r="CO155" i="11" s="1"/>
  <c r="H155" i="11"/>
  <c r="CN154" i="11"/>
  <c r="CM154" i="11"/>
  <c r="CL154" i="11"/>
  <c r="CK154" i="11"/>
  <c r="CJ154" i="11"/>
  <c r="CI154" i="11"/>
  <c r="CH154" i="11"/>
  <c r="CG154" i="11"/>
  <c r="CF154" i="11"/>
  <c r="CE154" i="11"/>
  <c r="CD154" i="11"/>
  <c r="CC154" i="11"/>
  <c r="CB154" i="11"/>
  <c r="CA154" i="11"/>
  <c r="BZ154" i="11"/>
  <c r="BY154" i="11"/>
  <c r="BP154" i="11"/>
  <c r="BO154" i="11"/>
  <c r="BN154" i="11"/>
  <c r="BM154" i="11"/>
  <c r="BL154" i="11"/>
  <c r="BK154" i="11"/>
  <c r="BJ154" i="11"/>
  <c r="BI154" i="11"/>
  <c r="AZ154" i="11"/>
  <c r="CV154" i="11" s="1"/>
  <c r="AY154" i="11"/>
  <c r="CU154" i="11" s="1"/>
  <c r="AX154" i="11"/>
  <c r="DN154" i="11" s="1"/>
  <c r="AW154" i="11"/>
  <c r="DM154" i="11" s="1"/>
  <c r="AV154" i="11"/>
  <c r="AU154" i="11"/>
  <c r="CQ154" i="11" s="1"/>
  <c r="AT154" i="11"/>
  <c r="AS154" i="11"/>
  <c r="H154" i="11"/>
  <c r="G154" i="11"/>
  <c r="F154" i="11"/>
  <c r="CN153" i="11"/>
  <c r="CM153" i="11"/>
  <c r="CL153" i="11"/>
  <c r="CK153" i="11"/>
  <c r="CJ153" i="11"/>
  <c r="CI153" i="11"/>
  <c r="CH153" i="11"/>
  <c r="CG153" i="11"/>
  <c r="CF153" i="11"/>
  <c r="CE153" i="11"/>
  <c r="CD153" i="11"/>
  <c r="CC153" i="11"/>
  <c r="CB153" i="11"/>
  <c r="CA153" i="11"/>
  <c r="BZ153" i="11"/>
  <c r="BY153" i="11"/>
  <c r="BP153" i="11"/>
  <c r="BO153" i="11"/>
  <c r="BN153" i="11"/>
  <c r="BM153" i="11"/>
  <c r="BL153" i="11"/>
  <c r="BK153" i="11"/>
  <c r="BJ153" i="11"/>
  <c r="BI153" i="11"/>
  <c r="AZ153" i="11"/>
  <c r="CV153" i="11" s="1"/>
  <c r="AY153" i="11"/>
  <c r="CU153" i="11" s="1"/>
  <c r="AX153" i="11"/>
  <c r="AW153" i="11"/>
  <c r="CS153" i="11" s="1"/>
  <c r="DB153" i="11" s="1"/>
  <c r="AV153" i="11"/>
  <c r="DL153" i="11" s="1"/>
  <c r="AU153" i="11"/>
  <c r="AT153" i="11"/>
  <c r="CP153" i="11" s="1"/>
  <c r="AS153" i="11"/>
  <c r="CO153" i="11" s="1"/>
  <c r="H153" i="11"/>
  <c r="G153" i="11"/>
  <c r="F153" i="11"/>
  <c r="DH152" i="11"/>
  <c r="CN152" i="11"/>
  <c r="CM152" i="11"/>
  <c r="CL152" i="11"/>
  <c r="CK152" i="11"/>
  <c r="CJ152" i="11"/>
  <c r="CI152" i="11"/>
  <c r="CH152" i="11"/>
  <c r="CG152" i="11"/>
  <c r="AZ152" i="11"/>
  <c r="CV152" i="11" s="1"/>
  <c r="AY152" i="11"/>
  <c r="CU152" i="11" s="1"/>
  <c r="AX152" i="11"/>
  <c r="DN152" i="11" s="1"/>
  <c r="AW152" i="11"/>
  <c r="AV152" i="11"/>
  <c r="DL152" i="11" s="1"/>
  <c r="AU152" i="11"/>
  <c r="CQ152" i="11" s="1"/>
  <c r="AT152" i="11"/>
  <c r="DJ152" i="11" s="1"/>
  <c r="AS152" i="11"/>
  <c r="DI152" i="11" s="1"/>
  <c r="H152" i="11"/>
  <c r="DH151" i="11"/>
  <c r="CN151" i="11"/>
  <c r="CM151" i="11"/>
  <c r="CL151" i="11"/>
  <c r="CK151" i="11"/>
  <c r="CJ151" i="11"/>
  <c r="CI151" i="11"/>
  <c r="CH151" i="11"/>
  <c r="CG151" i="11"/>
  <c r="AZ151" i="11"/>
  <c r="CV151" i="11" s="1"/>
  <c r="AY151" i="11"/>
  <c r="CU151" i="11" s="1"/>
  <c r="AX151" i="11"/>
  <c r="DN151" i="11" s="1"/>
  <c r="AW151" i="11"/>
  <c r="CS151" i="11" s="1"/>
  <c r="DB151" i="11" s="1"/>
  <c r="AV151" i="11"/>
  <c r="DL151" i="11" s="1"/>
  <c r="AU151" i="11"/>
  <c r="AT151" i="11"/>
  <c r="DJ151" i="11" s="1"/>
  <c r="AS151" i="11"/>
  <c r="H151" i="11"/>
  <c r="CN150" i="11"/>
  <c r="CM150" i="11"/>
  <c r="CL150" i="11"/>
  <c r="CK150" i="11"/>
  <c r="CJ150" i="11"/>
  <c r="CI150" i="11"/>
  <c r="CH150" i="11"/>
  <c r="CG150" i="11"/>
  <c r="CF150" i="11"/>
  <c r="CE150" i="11"/>
  <c r="CD150" i="11"/>
  <c r="CC150" i="11"/>
  <c r="CB150" i="11"/>
  <c r="CA150" i="11"/>
  <c r="BZ150" i="11"/>
  <c r="BY150" i="11"/>
  <c r="BP150" i="11"/>
  <c r="BO150" i="11"/>
  <c r="BN150" i="11"/>
  <c r="BM150" i="11"/>
  <c r="BL150" i="11"/>
  <c r="BK150" i="11"/>
  <c r="BJ150" i="11"/>
  <c r="BI150" i="11"/>
  <c r="AZ150" i="11"/>
  <c r="CV150" i="11" s="1"/>
  <c r="AY150" i="11"/>
  <c r="AX150" i="11"/>
  <c r="DN150" i="11" s="1"/>
  <c r="AW150" i="11"/>
  <c r="DM150" i="11" s="1"/>
  <c r="AV150" i="11"/>
  <c r="AU150" i="11"/>
  <c r="CQ150" i="11" s="1"/>
  <c r="CZ150" i="11" s="1"/>
  <c r="AT150" i="11"/>
  <c r="CP150" i="11" s="1"/>
  <c r="AS150" i="11"/>
  <c r="DI150" i="11" s="1"/>
  <c r="H150" i="11"/>
  <c r="G150" i="11"/>
  <c r="F150" i="11"/>
  <c r="CN149" i="11"/>
  <c r="CM149" i="11"/>
  <c r="CL149" i="11"/>
  <c r="CK149" i="11"/>
  <c r="CJ149" i="11"/>
  <c r="CI149" i="11"/>
  <c r="CH149" i="11"/>
  <c r="CG149" i="11"/>
  <c r="CF149" i="11"/>
  <c r="CE149" i="11"/>
  <c r="CD149" i="11"/>
  <c r="CC149" i="11"/>
  <c r="CB149" i="11"/>
  <c r="CA149" i="11"/>
  <c r="BZ149" i="11"/>
  <c r="BY149" i="11"/>
  <c r="BP149" i="11"/>
  <c r="BO149" i="11"/>
  <c r="BN149" i="11"/>
  <c r="BM149" i="11"/>
  <c r="BL149" i="11"/>
  <c r="BK149" i="11"/>
  <c r="BJ149" i="11"/>
  <c r="BI149" i="11"/>
  <c r="AZ149" i="11"/>
  <c r="CV149" i="11" s="1"/>
  <c r="AY149" i="11"/>
  <c r="CU149" i="11" s="1"/>
  <c r="AX149" i="11"/>
  <c r="AW149" i="11"/>
  <c r="CS149" i="11" s="1"/>
  <c r="DB149" i="11" s="1"/>
  <c r="AV149" i="11"/>
  <c r="AU149" i="11"/>
  <c r="CQ149" i="11" s="1"/>
  <c r="CZ149" i="11" s="1"/>
  <c r="AT149" i="11"/>
  <c r="CP149" i="11" s="1"/>
  <c r="AS149" i="11"/>
  <c r="H149" i="11"/>
  <c r="G149" i="11"/>
  <c r="F149" i="11"/>
  <c r="CN148" i="11"/>
  <c r="CM148" i="11"/>
  <c r="CL148" i="11"/>
  <c r="CK148" i="11"/>
  <c r="CJ148" i="11"/>
  <c r="CI148" i="11"/>
  <c r="CH148" i="11"/>
  <c r="CG148" i="11"/>
  <c r="CF148" i="11"/>
  <c r="CE148" i="11"/>
  <c r="CD148" i="11"/>
  <c r="CC148" i="11"/>
  <c r="CB148" i="11"/>
  <c r="CA148" i="11"/>
  <c r="BZ148" i="11"/>
  <c r="BY148" i="11"/>
  <c r="BP148" i="11"/>
  <c r="BO148" i="11"/>
  <c r="BN148" i="11"/>
  <c r="BM148" i="11"/>
  <c r="BL148" i="11"/>
  <c r="BK148" i="11"/>
  <c r="BJ148" i="11"/>
  <c r="BI148" i="11"/>
  <c r="AZ148" i="11"/>
  <c r="CV148" i="11" s="1"/>
  <c r="AY148" i="11"/>
  <c r="CU148" i="11" s="1"/>
  <c r="AX148" i="11"/>
  <c r="AW148" i="11"/>
  <c r="AV148" i="11"/>
  <c r="DL148" i="11" s="1"/>
  <c r="AU148" i="11"/>
  <c r="AT148" i="11"/>
  <c r="DJ148" i="11" s="1"/>
  <c r="AS148" i="11"/>
  <c r="CO148" i="11" s="1"/>
  <c r="H148" i="11"/>
  <c r="G148" i="11"/>
  <c r="F148" i="11"/>
  <c r="CN147" i="11"/>
  <c r="CM147" i="11"/>
  <c r="CL147" i="11"/>
  <c r="CK147" i="11"/>
  <c r="CJ147" i="11"/>
  <c r="CI147" i="11"/>
  <c r="CH147" i="11"/>
  <c r="CG147" i="11"/>
  <c r="CF147" i="11"/>
  <c r="CE147" i="11"/>
  <c r="CD147" i="11"/>
  <c r="CC147" i="11"/>
  <c r="CB147" i="11"/>
  <c r="CA147" i="11"/>
  <c r="BZ147" i="11"/>
  <c r="BY147" i="11"/>
  <c r="BP147" i="11"/>
  <c r="BO147" i="11"/>
  <c r="BN147" i="11"/>
  <c r="BM147" i="11"/>
  <c r="BL147" i="11"/>
  <c r="BK147" i="11"/>
  <c r="BJ147" i="11"/>
  <c r="BI147" i="11"/>
  <c r="AZ147" i="11"/>
  <c r="CV147" i="11" s="1"/>
  <c r="AY147" i="11"/>
  <c r="CU147" i="11" s="1"/>
  <c r="AX147" i="11"/>
  <c r="AW147" i="11"/>
  <c r="AV147" i="11"/>
  <c r="DL147" i="11" s="1"/>
  <c r="AU147" i="11"/>
  <c r="CQ147" i="11" s="1"/>
  <c r="CZ147" i="11" s="1"/>
  <c r="AT147" i="11"/>
  <c r="AS147" i="11"/>
  <c r="DI147" i="11" s="1"/>
  <c r="H147" i="11"/>
  <c r="G147" i="11"/>
  <c r="F147" i="11"/>
  <c r="CN146" i="11"/>
  <c r="CM146" i="11"/>
  <c r="CL146" i="11"/>
  <c r="CK146" i="11"/>
  <c r="CJ146" i="11"/>
  <c r="CI146" i="11"/>
  <c r="CH146" i="11"/>
  <c r="CG146" i="11"/>
  <c r="CF146" i="11"/>
  <c r="CE146" i="11"/>
  <c r="CD146" i="11"/>
  <c r="CC146" i="11"/>
  <c r="CB146" i="11"/>
  <c r="CA146" i="11"/>
  <c r="BZ146" i="11"/>
  <c r="BY146" i="11"/>
  <c r="BP146" i="11"/>
  <c r="BO146" i="11"/>
  <c r="BN146" i="11"/>
  <c r="BM146" i="11"/>
  <c r="BL146" i="11"/>
  <c r="BK146" i="11"/>
  <c r="BJ146" i="11"/>
  <c r="BI146" i="11"/>
  <c r="AZ146" i="11"/>
  <c r="CV146" i="11" s="1"/>
  <c r="AY146" i="11"/>
  <c r="CU146" i="11" s="1"/>
  <c r="AX146" i="11"/>
  <c r="CT146" i="11" s="1"/>
  <c r="AW146" i="11"/>
  <c r="DM146" i="11" s="1"/>
  <c r="AV146" i="11"/>
  <c r="AU146" i="11"/>
  <c r="AT146" i="11"/>
  <c r="CP146" i="11" s="1"/>
  <c r="AS146" i="11"/>
  <c r="CO146" i="11" s="1"/>
  <c r="H146" i="11"/>
  <c r="G146" i="11"/>
  <c r="F146" i="11"/>
  <c r="DN145" i="11"/>
  <c r="DM145" i="11"/>
  <c r="DL145" i="11"/>
  <c r="DK145" i="11"/>
  <c r="CN145" i="11"/>
  <c r="CM145" i="11"/>
  <c r="CL145" i="11"/>
  <c r="CK145" i="11"/>
  <c r="CJ145" i="11"/>
  <c r="CI145" i="11"/>
  <c r="CH145" i="11"/>
  <c r="CG145" i="11"/>
  <c r="CF145" i="11"/>
  <c r="CE145" i="11"/>
  <c r="CD145" i="11"/>
  <c r="CC145" i="11"/>
  <c r="CB145" i="11"/>
  <c r="CA145" i="11"/>
  <c r="BZ145" i="11"/>
  <c r="BY145" i="11"/>
  <c r="BP145" i="11"/>
  <c r="CV145" i="11" s="1"/>
  <c r="BO145" i="11"/>
  <c r="BN145" i="11"/>
  <c r="CT145" i="11" s="1"/>
  <c r="BM145" i="11"/>
  <c r="CS145" i="11" s="1"/>
  <c r="DB145" i="11" s="1"/>
  <c r="BL145" i="11"/>
  <c r="CR145" i="11" s="1"/>
  <c r="DA145" i="11" s="1"/>
  <c r="BK145" i="11"/>
  <c r="BJ145" i="11"/>
  <c r="BI145" i="11"/>
  <c r="AY145" i="11"/>
  <c r="AT145" i="11"/>
  <c r="DJ145" i="11" s="1"/>
  <c r="AS145" i="11"/>
  <c r="DI145" i="11" s="1"/>
  <c r="H145" i="11"/>
  <c r="G145" i="11"/>
  <c r="F145" i="11"/>
  <c r="DN144" i="11"/>
  <c r="DM144" i="11"/>
  <c r="DL144" i="11"/>
  <c r="DK144" i="11"/>
  <c r="CN144" i="11"/>
  <c r="CM144" i="11"/>
  <c r="CL144" i="11"/>
  <c r="CK144" i="11"/>
  <c r="CJ144" i="11"/>
  <c r="CI144" i="11"/>
  <c r="CH144" i="11"/>
  <c r="CG144" i="11"/>
  <c r="CF144" i="11"/>
  <c r="CE144" i="11"/>
  <c r="CD144" i="11"/>
  <c r="CC144" i="11"/>
  <c r="CB144" i="11"/>
  <c r="CA144" i="11"/>
  <c r="BZ144" i="11"/>
  <c r="BY144" i="11"/>
  <c r="BP144" i="11"/>
  <c r="BO144" i="11"/>
  <c r="BN144" i="11"/>
  <c r="CT144" i="11" s="1"/>
  <c r="DC144" i="11" s="1"/>
  <c r="BM144" i="11"/>
  <c r="CS144" i="11" s="1"/>
  <c r="DB144" i="11" s="1"/>
  <c r="BL144" i="11"/>
  <c r="CR144" i="11" s="1"/>
  <c r="BK144" i="11"/>
  <c r="CQ144" i="11" s="1"/>
  <c r="BJ144" i="11"/>
  <c r="BI144" i="11"/>
  <c r="AZ144" i="11"/>
  <c r="CV144" i="11" s="1"/>
  <c r="AY144" i="11"/>
  <c r="CU144" i="11" s="1"/>
  <c r="AT144" i="11"/>
  <c r="CP144" i="11" s="1"/>
  <c r="AS144" i="11"/>
  <c r="H144" i="11"/>
  <c r="G144" i="11"/>
  <c r="F144" i="11"/>
  <c r="CN143" i="11"/>
  <c r="CM143" i="11"/>
  <c r="CL143" i="11"/>
  <c r="CK143" i="11"/>
  <c r="CJ143" i="11"/>
  <c r="CI143" i="11"/>
  <c r="CH143" i="11"/>
  <c r="CG143" i="11"/>
  <c r="CF143" i="11"/>
  <c r="CE143" i="11"/>
  <c r="CD143" i="11"/>
  <c r="CC143" i="11"/>
  <c r="CB143" i="11"/>
  <c r="CA143" i="11"/>
  <c r="BZ143" i="11"/>
  <c r="BY143" i="11"/>
  <c r="BP143" i="11"/>
  <c r="BO143" i="11"/>
  <c r="BN143" i="11"/>
  <c r="BM143" i="11"/>
  <c r="BL143" i="11"/>
  <c r="BK143" i="11"/>
  <c r="BJ143" i="11"/>
  <c r="BI143" i="11"/>
  <c r="AZ143" i="11"/>
  <c r="AY143" i="11"/>
  <c r="AX143" i="11"/>
  <c r="AW143" i="11"/>
  <c r="DM143" i="11" s="1"/>
  <c r="AV143" i="11"/>
  <c r="CR143" i="11" s="1"/>
  <c r="DA143" i="11" s="1"/>
  <c r="AU143" i="11"/>
  <c r="DK143" i="11" s="1"/>
  <c r="AT143" i="11"/>
  <c r="AS143" i="11"/>
  <c r="CO143" i="11" s="1"/>
  <c r="H143" i="11"/>
  <c r="G143" i="11"/>
  <c r="F143" i="11"/>
  <c r="CN142" i="11"/>
  <c r="CM142" i="11"/>
  <c r="CL142" i="11"/>
  <c r="CK142" i="11"/>
  <c r="CJ142" i="11"/>
  <c r="CI142" i="11"/>
  <c r="CH142" i="11"/>
  <c r="CG142" i="11"/>
  <c r="CF142" i="11"/>
  <c r="CE142" i="11"/>
  <c r="CD142" i="11"/>
  <c r="CC142" i="11"/>
  <c r="CB142" i="11"/>
  <c r="CA142" i="11"/>
  <c r="BZ142" i="11"/>
  <c r="BY142" i="11"/>
  <c r="BP142" i="11"/>
  <c r="BO142" i="11"/>
  <c r="BN142" i="11"/>
  <c r="BM142" i="11"/>
  <c r="BL142" i="11"/>
  <c r="BK142" i="11"/>
  <c r="BJ142" i="11"/>
  <c r="BI142" i="11"/>
  <c r="AZ142" i="11"/>
  <c r="CV142" i="11" s="1"/>
  <c r="AY142" i="11"/>
  <c r="CU142" i="11" s="1"/>
  <c r="AX142" i="11"/>
  <c r="AW142" i="11"/>
  <c r="AV142" i="11"/>
  <c r="DL142" i="11" s="1"/>
  <c r="AU142" i="11"/>
  <c r="DK142" i="11" s="1"/>
  <c r="AT142" i="11"/>
  <c r="AS142" i="11"/>
  <c r="DI142" i="11" s="1"/>
  <c r="H142" i="11"/>
  <c r="G142" i="11"/>
  <c r="F142" i="11"/>
  <c r="DL141" i="11"/>
  <c r="DK141" i="11"/>
  <c r="DJ141" i="11"/>
  <c r="DI141" i="11"/>
  <c r="CN141" i="11"/>
  <c r="CM141" i="11"/>
  <c r="CL141" i="11"/>
  <c r="CK141" i="11"/>
  <c r="CJ141" i="11"/>
  <c r="CI141" i="11"/>
  <c r="CH141" i="11"/>
  <c r="CG141" i="11"/>
  <c r="CF141" i="11"/>
  <c r="CE141" i="11"/>
  <c r="CD141" i="11"/>
  <c r="CC141" i="11"/>
  <c r="CB141" i="11"/>
  <c r="CA141" i="11"/>
  <c r="BZ141" i="11"/>
  <c r="BY141" i="11"/>
  <c r="BP141" i="11"/>
  <c r="CV141" i="11" s="1"/>
  <c r="BO141" i="11"/>
  <c r="BN141" i="11"/>
  <c r="BM141" i="11"/>
  <c r="BL141" i="11"/>
  <c r="CR141" i="11" s="1"/>
  <c r="DA141" i="11" s="1"/>
  <c r="BK141" i="11"/>
  <c r="CQ141" i="11" s="1"/>
  <c r="BJ141" i="11"/>
  <c r="CP141" i="11" s="1"/>
  <c r="BI141" i="11"/>
  <c r="AY141" i="11"/>
  <c r="AX141" i="11"/>
  <c r="AW141" i="11"/>
  <c r="DM141" i="11" s="1"/>
  <c r="H141" i="11"/>
  <c r="G141" i="11"/>
  <c r="F141" i="11"/>
  <c r="CN140" i="11"/>
  <c r="CM140" i="11"/>
  <c r="CL140" i="11"/>
  <c r="CK140" i="11"/>
  <c r="CJ140" i="11"/>
  <c r="CI140" i="11"/>
  <c r="CH140" i="11"/>
  <c r="CG140" i="11"/>
  <c r="CF140" i="11"/>
  <c r="CE140" i="11"/>
  <c r="CD140" i="11"/>
  <c r="CC140" i="11"/>
  <c r="CB140" i="11"/>
  <c r="CA140" i="11"/>
  <c r="BZ140" i="11"/>
  <c r="BY140" i="11"/>
  <c r="BP140" i="11"/>
  <c r="BO140" i="11"/>
  <c r="BN140" i="11"/>
  <c r="BM140" i="11"/>
  <c r="BL140" i="11"/>
  <c r="BK140" i="11"/>
  <c r="BJ140" i="11"/>
  <c r="BI140" i="11"/>
  <c r="AZ140" i="11"/>
  <c r="CV140" i="11" s="1"/>
  <c r="AY140" i="11"/>
  <c r="CU140" i="11" s="1"/>
  <c r="AX140" i="11"/>
  <c r="AW140" i="11"/>
  <c r="CS140" i="11" s="1"/>
  <c r="DB140" i="11" s="1"/>
  <c r="AV140" i="11"/>
  <c r="AU140" i="11"/>
  <c r="DK140" i="11" s="1"/>
  <c r="AT140" i="11"/>
  <c r="AS140" i="11"/>
  <c r="CO140" i="11" s="1"/>
  <c r="H140" i="11"/>
  <c r="G140" i="11"/>
  <c r="F140" i="11"/>
  <c r="CN139" i="11"/>
  <c r="CM139" i="11"/>
  <c r="CL139" i="11"/>
  <c r="CK139" i="11"/>
  <c r="CJ139" i="11"/>
  <c r="CI139" i="11"/>
  <c r="CH139" i="11"/>
  <c r="CG139" i="11"/>
  <c r="CF139" i="11"/>
  <c r="CE139" i="11"/>
  <c r="CD139" i="11"/>
  <c r="CC139" i="11"/>
  <c r="CB139" i="11"/>
  <c r="CA139" i="11"/>
  <c r="BZ139" i="11"/>
  <c r="BY139" i="11"/>
  <c r="BP139" i="11"/>
  <c r="BO139" i="11"/>
  <c r="BN139" i="11"/>
  <c r="BM139" i="11"/>
  <c r="BL139" i="11"/>
  <c r="BK139" i="11"/>
  <c r="BJ139" i="11"/>
  <c r="BI139" i="11"/>
  <c r="AZ139" i="11"/>
  <c r="AY139" i="11"/>
  <c r="CU139" i="11" s="1"/>
  <c r="AX139" i="11"/>
  <c r="DN139" i="11" s="1"/>
  <c r="AW139" i="11"/>
  <c r="CS139" i="11" s="1"/>
  <c r="DB139" i="11" s="1"/>
  <c r="AV139" i="11"/>
  <c r="AU139" i="11"/>
  <c r="AT139" i="11"/>
  <c r="AS139" i="11"/>
  <c r="CO139" i="11" s="1"/>
  <c r="H139" i="11"/>
  <c r="G139" i="11"/>
  <c r="F139" i="11"/>
  <c r="CN138" i="11"/>
  <c r="CM138" i="11"/>
  <c r="CL138" i="11"/>
  <c r="CK138" i="11"/>
  <c r="CJ138" i="11"/>
  <c r="CI138" i="11"/>
  <c r="CH138" i="11"/>
  <c r="CG138" i="11"/>
  <c r="CF138" i="11"/>
  <c r="CE138" i="11"/>
  <c r="CD138" i="11"/>
  <c r="CC138" i="11"/>
  <c r="CB138" i="11"/>
  <c r="CA138" i="11"/>
  <c r="BZ138" i="11"/>
  <c r="BY138" i="11"/>
  <c r="BP138" i="11"/>
  <c r="BO138" i="11"/>
  <c r="BN138" i="11"/>
  <c r="BM138" i="11"/>
  <c r="BL138" i="11"/>
  <c r="BK138" i="11"/>
  <c r="BJ138" i="11"/>
  <c r="BI138" i="11"/>
  <c r="AZ138" i="11"/>
  <c r="CV138" i="11" s="1"/>
  <c r="AY138" i="11"/>
  <c r="CU138" i="11" s="1"/>
  <c r="AX138" i="11"/>
  <c r="AW138" i="11"/>
  <c r="AV138" i="11"/>
  <c r="CR138" i="11" s="1"/>
  <c r="DA138" i="11" s="1"/>
  <c r="AU138" i="11"/>
  <c r="DK138" i="11" s="1"/>
  <c r="AT138" i="11"/>
  <c r="AS138" i="11"/>
  <c r="CO138" i="11" s="1"/>
  <c r="H138" i="11"/>
  <c r="G138" i="11"/>
  <c r="F138" i="11"/>
  <c r="CN137" i="11"/>
  <c r="CM137" i="11"/>
  <c r="CL137" i="11"/>
  <c r="CK137" i="11"/>
  <c r="CJ137" i="11"/>
  <c r="CI137" i="11"/>
  <c r="CH137" i="11"/>
  <c r="CG137" i="11"/>
  <c r="CF137" i="11"/>
  <c r="CE137" i="11"/>
  <c r="CD137" i="11"/>
  <c r="CC137" i="11"/>
  <c r="CB137" i="11"/>
  <c r="CA137" i="11"/>
  <c r="BZ137" i="11"/>
  <c r="BY137" i="11"/>
  <c r="BP137" i="11"/>
  <c r="BO137" i="11"/>
  <c r="BN137" i="11"/>
  <c r="BM137" i="11"/>
  <c r="BL137" i="11"/>
  <c r="BK137" i="11"/>
  <c r="BJ137" i="11"/>
  <c r="BI137" i="11"/>
  <c r="AZ137" i="11"/>
  <c r="CV137" i="11" s="1"/>
  <c r="AY137" i="11"/>
  <c r="CU137" i="11" s="1"/>
  <c r="AX137" i="11"/>
  <c r="DN137" i="11" s="1"/>
  <c r="AW137" i="11"/>
  <c r="DM137" i="11" s="1"/>
  <c r="AV137" i="11"/>
  <c r="AU137" i="11"/>
  <c r="CQ137" i="11" s="1"/>
  <c r="AT137" i="11"/>
  <c r="DJ137" i="11" s="1"/>
  <c r="AS137" i="11"/>
  <c r="H137" i="11"/>
  <c r="G137" i="11"/>
  <c r="F137" i="11"/>
  <c r="CN136" i="11"/>
  <c r="CM136" i="11"/>
  <c r="CL136" i="11"/>
  <c r="CK136" i="11"/>
  <c r="CJ136" i="11"/>
  <c r="CI136" i="11"/>
  <c r="CH136" i="11"/>
  <c r="CG136" i="11"/>
  <c r="CF136" i="11"/>
  <c r="CE136" i="11"/>
  <c r="CD136" i="11"/>
  <c r="CC136" i="11"/>
  <c r="CB136" i="11"/>
  <c r="CA136" i="11"/>
  <c r="BZ136" i="11"/>
  <c r="BY136" i="11"/>
  <c r="BP136" i="11"/>
  <c r="BO136" i="11"/>
  <c r="BN136" i="11"/>
  <c r="BM136" i="11"/>
  <c r="BL136" i="11"/>
  <c r="BK136" i="11"/>
  <c r="BJ136" i="11"/>
  <c r="BI136" i="11"/>
  <c r="AZ136" i="11"/>
  <c r="CV136" i="11" s="1"/>
  <c r="AY136" i="11"/>
  <c r="AX136" i="11"/>
  <c r="AW136" i="11"/>
  <c r="DM136" i="11" s="1"/>
  <c r="AV136" i="11"/>
  <c r="AU136" i="11"/>
  <c r="CQ136" i="11" s="1"/>
  <c r="AT136" i="11"/>
  <c r="AS136" i="11"/>
  <c r="H136" i="11"/>
  <c r="G136" i="11"/>
  <c r="F136" i="11"/>
  <c r="CN135" i="11"/>
  <c r="CM135" i="11"/>
  <c r="CL135" i="11"/>
  <c r="CK135" i="11"/>
  <c r="CJ135" i="11"/>
  <c r="CI135" i="11"/>
  <c r="CH135" i="11"/>
  <c r="CG135" i="11"/>
  <c r="CF135" i="11"/>
  <c r="CE135" i="11"/>
  <c r="CD135" i="11"/>
  <c r="CC135" i="11"/>
  <c r="CB135" i="11"/>
  <c r="CA135" i="11"/>
  <c r="BZ135" i="11"/>
  <c r="BY135" i="11"/>
  <c r="BP135" i="11"/>
  <c r="BO135" i="11"/>
  <c r="BN135" i="11"/>
  <c r="BM135" i="11"/>
  <c r="BL135" i="11"/>
  <c r="BK135" i="11"/>
  <c r="BJ135" i="11"/>
  <c r="BI135" i="11"/>
  <c r="AZ135" i="11"/>
  <c r="CV135" i="11" s="1"/>
  <c r="AY135" i="11"/>
  <c r="CU135" i="11" s="1"/>
  <c r="AX135" i="11"/>
  <c r="CT135" i="11" s="1"/>
  <c r="AW135" i="11"/>
  <c r="DM135" i="11" s="1"/>
  <c r="AV135" i="11"/>
  <c r="AU135" i="11"/>
  <c r="CQ135" i="11" s="1"/>
  <c r="AT135" i="11"/>
  <c r="AS135" i="11"/>
  <c r="CO135" i="11" s="1"/>
  <c r="H135" i="11"/>
  <c r="G135" i="11"/>
  <c r="F135" i="11"/>
  <c r="CN134" i="11"/>
  <c r="CM134" i="11"/>
  <c r="CL134" i="11"/>
  <c r="CK134" i="11"/>
  <c r="CJ134" i="11"/>
  <c r="CI134" i="11"/>
  <c r="CH134" i="11"/>
  <c r="CG134" i="11"/>
  <c r="CF134" i="11"/>
  <c r="CE134" i="11"/>
  <c r="CD134" i="11"/>
  <c r="CC134" i="11"/>
  <c r="CB134" i="11"/>
  <c r="CA134" i="11"/>
  <c r="BZ134" i="11"/>
  <c r="BY134" i="11"/>
  <c r="BP134" i="11"/>
  <c r="BO134" i="11"/>
  <c r="BN134" i="11"/>
  <c r="BM134" i="11"/>
  <c r="BL134" i="11"/>
  <c r="BK134" i="11"/>
  <c r="BJ134" i="11"/>
  <c r="BI134" i="11"/>
  <c r="AZ134" i="11"/>
  <c r="CV134" i="11" s="1"/>
  <c r="AY134" i="11"/>
  <c r="CU134" i="11" s="1"/>
  <c r="AX134" i="11"/>
  <c r="CT134" i="11" s="1"/>
  <c r="DC134" i="11" s="1"/>
  <c r="AW134" i="11"/>
  <c r="DM134" i="11" s="1"/>
  <c r="AV134" i="11"/>
  <c r="AU134" i="11"/>
  <c r="CQ134" i="11" s="1"/>
  <c r="AT134" i="11"/>
  <c r="AS134" i="11"/>
  <c r="H134" i="11"/>
  <c r="G134" i="11"/>
  <c r="F134" i="11"/>
  <c r="CN133" i="11"/>
  <c r="CM133" i="11"/>
  <c r="CL133" i="11"/>
  <c r="CK133" i="11"/>
  <c r="CJ133" i="11"/>
  <c r="CI133" i="11"/>
  <c r="CH133" i="11"/>
  <c r="CG133" i="11"/>
  <c r="CF133" i="11"/>
  <c r="CE133" i="11"/>
  <c r="CD133" i="11"/>
  <c r="CC133" i="11"/>
  <c r="CB133" i="11"/>
  <c r="CA133" i="11"/>
  <c r="BZ133" i="11"/>
  <c r="BY133" i="11"/>
  <c r="BP133" i="11"/>
  <c r="BO133" i="11"/>
  <c r="BN133" i="11"/>
  <c r="BM133" i="11"/>
  <c r="BL133" i="11"/>
  <c r="BK133" i="11"/>
  <c r="BJ133" i="11"/>
  <c r="BI133" i="11"/>
  <c r="AZ133" i="11"/>
  <c r="AY133" i="11"/>
  <c r="CU133" i="11" s="1"/>
  <c r="AX133" i="11"/>
  <c r="AW133" i="11"/>
  <c r="AV133" i="11"/>
  <c r="DL133" i="11" s="1"/>
  <c r="AU133" i="11"/>
  <c r="CQ133" i="11" s="1"/>
  <c r="AT133" i="11"/>
  <c r="CP133" i="11" s="1"/>
  <c r="AS133" i="11"/>
  <c r="CO133" i="11" s="1"/>
  <c r="H133" i="11"/>
  <c r="G133" i="11"/>
  <c r="F133" i="11"/>
  <c r="CN132" i="11"/>
  <c r="CM132" i="11"/>
  <c r="CL132" i="11"/>
  <c r="CK132" i="11"/>
  <c r="CJ132" i="11"/>
  <c r="CI132" i="11"/>
  <c r="CH132" i="11"/>
  <c r="CG132" i="11"/>
  <c r="CF132" i="11"/>
  <c r="CE132" i="11"/>
  <c r="CD132" i="11"/>
  <c r="CC132" i="11"/>
  <c r="CB132" i="11"/>
  <c r="CA132" i="11"/>
  <c r="BZ132" i="11"/>
  <c r="BY132" i="11"/>
  <c r="BP132" i="11"/>
  <c r="BO132" i="11"/>
  <c r="BN132" i="11"/>
  <c r="BM132" i="11"/>
  <c r="BL132" i="11"/>
  <c r="BK132" i="11"/>
  <c r="BJ132" i="11"/>
  <c r="BI132" i="11"/>
  <c r="AZ132" i="11"/>
  <c r="CV132" i="11" s="1"/>
  <c r="AY132" i="11"/>
  <c r="CU132" i="11" s="1"/>
  <c r="AX132" i="11"/>
  <c r="AW132" i="11"/>
  <c r="DM132" i="11" s="1"/>
  <c r="AV132" i="11"/>
  <c r="AU132" i="11"/>
  <c r="AT132" i="11"/>
  <c r="AS132" i="11"/>
  <c r="H132" i="11"/>
  <c r="G132" i="11"/>
  <c r="F132" i="11"/>
  <c r="CN131" i="11"/>
  <c r="CM131" i="11"/>
  <c r="CL131" i="11"/>
  <c r="CK131" i="11"/>
  <c r="CJ131" i="11"/>
  <c r="CI131" i="11"/>
  <c r="CH131" i="11"/>
  <c r="CG131" i="11"/>
  <c r="CF131" i="11"/>
  <c r="CE131" i="11"/>
  <c r="CD131" i="11"/>
  <c r="CC131" i="11"/>
  <c r="CB131" i="11"/>
  <c r="CA131" i="11"/>
  <c r="BZ131" i="11"/>
  <c r="BY131" i="11"/>
  <c r="BP131" i="11"/>
  <c r="BO131" i="11"/>
  <c r="BN131" i="11"/>
  <c r="BM131" i="11"/>
  <c r="BL131" i="11"/>
  <c r="BK131" i="11"/>
  <c r="BJ131" i="11"/>
  <c r="BI131" i="11"/>
  <c r="AZ131" i="11"/>
  <c r="CV131" i="11" s="1"/>
  <c r="AY131" i="11"/>
  <c r="CU131" i="11" s="1"/>
  <c r="AX131" i="11"/>
  <c r="CT131" i="11" s="1"/>
  <c r="AW131" i="11"/>
  <c r="AV131" i="11"/>
  <c r="DL131" i="11" s="1"/>
  <c r="AU131" i="11"/>
  <c r="CQ131" i="11" s="1"/>
  <c r="AT131" i="11"/>
  <c r="CP131" i="11" s="1"/>
  <c r="AS131" i="11"/>
  <c r="CO131" i="11" s="1"/>
  <c r="H131" i="11"/>
  <c r="G131" i="11"/>
  <c r="F131" i="11"/>
  <c r="CN130" i="11"/>
  <c r="CM130" i="11"/>
  <c r="CL130" i="11"/>
  <c r="CK130" i="11"/>
  <c r="CJ130" i="11"/>
  <c r="CI130" i="11"/>
  <c r="CH130" i="11"/>
  <c r="CG130" i="11"/>
  <c r="CF130" i="11"/>
  <c r="CE130" i="11"/>
  <c r="CD130" i="11"/>
  <c r="CC130" i="11"/>
  <c r="CB130" i="11"/>
  <c r="CA130" i="11"/>
  <c r="BZ130" i="11"/>
  <c r="BY130" i="11"/>
  <c r="BP130" i="11"/>
  <c r="BO130" i="11"/>
  <c r="BN130" i="11"/>
  <c r="BM130" i="11"/>
  <c r="BL130" i="11"/>
  <c r="BK130" i="11"/>
  <c r="BJ130" i="11"/>
  <c r="BI130" i="11"/>
  <c r="AZ130" i="11"/>
  <c r="CV130" i="11" s="1"/>
  <c r="AY130" i="11"/>
  <c r="CU130" i="11" s="1"/>
  <c r="AX130" i="11"/>
  <c r="CT130" i="11" s="1"/>
  <c r="DC130" i="11" s="1"/>
  <c r="AW130" i="11"/>
  <c r="DM130" i="11" s="1"/>
  <c r="AV130" i="11"/>
  <c r="AU130" i="11"/>
  <c r="CQ130" i="11" s="1"/>
  <c r="AT130" i="11"/>
  <c r="AS130" i="11"/>
  <c r="CO130" i="11" s="1"/>
  <c r="H130" i="11"/>
  <c r="G130" i="11"/>
  <c r="F130" i="11"/>
  <c r="CN129" i="11"/>
  <c r="CM129" i="11"/>
  <c r="CL129" i="11"/>
  <c r="CK129" i="11"/>
  <c r="CJ129" i="11"/>
  <c r="CI129" i="11"/>
  <c r="CH129" i="11"/>
  <c r="CG129" i="11"/>
  <c r="CF129" i="11"/>
  <c r="CE129" i="11"/>
  <c r="CD129" i="11"/>
  <c r="CC129" i="11"/>
  <c r="CB129" i="11"/>
  <c r="CA129" i="11"/>
  <c r="BZ129" i="11"/>
  <c r="BY129" i="11"/>
  <c r="BP129" i="11"/>
  <c r="BO129" i="11"/>
  <c r="BN129" i="11"/>
  <c r="BM129" i="11"/>
  <c r="BL129" i="11"/>
  <c r="BK129" i="11"/>
  <c r="BJ129" i="11"/>
  <c r="BI129" i="11"/>
  <c r="AZ129" i="11"/>
  <c r="CV129" i="11" s="1"/>
  <c r="AY129" i="11"/>
  <c r="CU129" i="11" s="1"/>
  <c r="AX129" i="11"/>
  <c r="CT129" i="11" s="1"/>
  <c r="AW129" i="11"/>
  <c r="AV129" i="11"/>
  <c r="DL129" i="11" s="1"/>
  <c r="AU129" i="11"/>
  <c r="CQ129" i="11" s="1"/>
  <c r="AT129" i="11"/>
  <c r="CP129" i="11" s="1"/>
  <c r="AS129" i="11"/>
  <c r="H129" i="11"/>
  <c r="G129" i="11"/>
  <c r="F129" i="11"/>
  <c r="CN128" i="11"/>
  <c r="CM128" i="11"/>
  <c r="CL128" i="11"/>
  <c r="CK128" i="11"/>
  <c r="CJ128" i="11"/>
  <c r="CI128" i="11"/>
  <c r="CH128" i="11"/>
  <c r="CG128" i="11"/>
  <c r="CF128" i="11"/>
  <c r="CE128" i="11"/>
  <c r="CD128" i="11"/>
  <c r="CC128" i="11"/>
  <c r="CB128" i="11"/>
  <c r="CA128" i="11"/>
  <c r="BZ128" i="11"/>
  <c r="BY128" i="11"/>
  <c r="BP128" i="11"/>
  <c r="BO128" i="11"/>
  <c r="BN128" i="11"/>
  <c r="BM128" i="11"/>
  <c r="BL128" i="11"/>
  <c r="BK128" i="11"/>
  <c r="BJ128" i="11"/>
  <c r="BI128" i="11"/>
  <c r="AZ128" i="11"/>
  <c r="CV128" i="11" s="1"/>
  <c r="AY128" i="11"/>
  <c r="AX128" i="11"/>
  <c r="AW128" i="11"/>
  <c r="DM128" i="11" s="1"/>
  <c r="AV128" i="11"/>
  <c r="AU128" i="11"/>
  <c r="CQ128" i="11" s="1"/>
  <c r="AT128" i="11"/>
  <c r="AS128" i="11"/>
  <c r="CO128" i="11" s="1"/>
  <c r="H128" i="11"/>
  <c r="G128" i="11"/>
  <c r="F128" i="11"/>
  <c r="CN127" i="11"/>
  <c r="CM127" i="11"/>
  <c r="CL127" i="11"/>
  <c r="CK127" i="11"/>
  <c r="CJ127" i="11"/>
  <c r="CI127" i="11"/>
  <c r="CH127" i="11"/>
  <c r="CG127" i="11"/>
  <c r="CF127" i="11"/>
  <c r="CE127" i="11"/>
  <c r="CD127" i="11"/>
  <c r="CC127" i="11"/>
  <c r="CB127" i="11"/>
  <c r="CA127" i="11"/>
  <c r="BZ127" i="11"/>
  <c r="BY127" i="11"/>
  <c r="BP127" i="11"/>
  <c r="BO127" i="11"/>
  <c r="BN127" i="11"/>
  <c r="BM127" i="11"/>
  <c r="BL127" i="11"/>
  <c r="BK127" i="11"/>
  <c r="BJ127" i="11"/>
  <c r="BI127" i="11"/>
  <c r="AZ127" i="11"/>
  <c r="CV127" i="11" s="1"/>
  <c r="AY127" i="11"/>
  <c r="CU127" i="11" s="1"/>
  <c r="AX127" i="11"/>
  <c r="CT127" i="11" s="1"/>
  <c r="AW127" i="11"/>
  <c r="AV127" i="11"/>
  <c r="AU127" i="11"/>
  <c r="CQ127" i="11" s="1"/>
  <c r="AT127" i="11"/>
  <c r="AS127" i="11"/>
  <c r="DI127" i="11" s="1"/>
  <c r="H127" i="11"/>
  <c r="G127" i="11"/>
  <c r="F127" i="11"/>
  <c r="CN126" i="11"/>
  <c r="CM126" i="11"/>
  <c r="CL126" i="11"/>
  <c r="CK126" i="11"/>
  <c r="CJ126" i="11"/>
  <c r="CI126" i="11"/>
  <c r="CH126" i="11"/>
  <c r="CG126" i="11"/>
  <c r="CF126" i="11"/>
  <c r="CE126" i="11"/>
  <c r="CD126" i="11"/>
  <c r="CC126" i="11"/>
  <c r="CB126" i="11"/>
  <c r="CA126" i="11"/>
  <c r="BZ126" i="11"/>
  <c r="BY126" i="11"/>
  <c r="BP126" i="11"/>
  <c r="BO126" i="11"/>
  <c r="BN126" i="11"/>
  <c r="BM126" i="11"/>
  <c r="BL126" i="11"/>
  <c r="BK126" i="11"/>
  <c r="BJ126" i="11"/>
  <c r="BI126" i="11"/>
  <c r="AZ126" i="11"/>
  <c r="CV126" i="11" s="1"/>
  <c r="AY126" i="11"/>
  <c r="CU126" i="11" s="1"/>
  <c r="AX126" i="11"/>
  <c r="CT126" i="11" s="1"/>
  <c r="DC126" i="11" s="1"/>
  <c r="AW126" i="11"/>
  <c r="DM126" i="11" s="1"/>
  <c r="AV126" i="11"/>
  <c r="AU126" i="11"/>
  <c r="CQ126" i="11" s="1"/>
  <c r="AT126" i="11"/>
  <c r="CP126" i="11" s="1"/>
  <c r="AS126" i="11"/>
  <c r="DI126" i="11" s="1"/>
  <c r="H126" i="11"/>
  <c r="G126" i="11"/>
  <c r="F126" i="11"/>
  <c r="CN125" i="11"/>
  <c r="CM125" i="11"/>
  <c r="CL125" i="11"/>
  <c r="CK125" i="11"/>
  <c r="CJ125" i="11"/>
  <c r="CI125" i="11"/>
  <c r="CH125" i="11"/>
  <c r="CG125" i="11"/>
  <c r="CF125" i="11"/>
  <c r="CE125" i="11"/>
  <c r="CD125" i="11"/>
  <c r="CC125" i="11"/>
  <c r="CB125" i="11"/>
  <c r="CA125" i="11"/>
  <c r="BZ125" i="11"/>
  <c r="BY125" i="11"/>
  <c r="BP125" i="11"/>
  <c r="BO125" i="11"/>
  <c r="BN125" i="11"/>
  <c r="BM125" i="11"/>
  <c r="BL125" i="11"/>
  <c r="BK125" i="11"/>
  <c r="BJ125" i="11"/>
  <c r="BI125" i="11"/>
  <c r="AZ125" i="11"/>
  <c r="CV125" i="11" s="1"/>
  <c r="AY125" i="11"/>
  <c r="CU125" i="11" s="1"/>
  <c r="AX125" i="11"/>
  <c r="AW125" i="11"/>
  <c r="CS125" i="11" s="1"/>
  <c r="DB125" i="11" s="1"/>
  <c r="AV125" i="11"/>
  <c r="AU125" i="11"/>
  <c r="CQ125" i="11" s="1"/>
  <c r="AT125" i="11"/>
  <c r="AS125" i="11"/>
  <c r="DI125" i="11" s="1"/>
  <c r="H125" i="11"/>
  <c r="G125" i="11"/>
  <c r="F125" i="11"/>
  <c r="CN124" i="11"/>
  <c r="CM124" i="11"/>
  <c r="CL124" i="11"/>
  <c r="CK124" i="11"/>
  <c r="CJ124" i="11"/>
  <c r="CI124" i="11"/>
  <c r="CH124" i="11"/>
  <c r="CG124" i="11"/>
  <c r="CF124" i="11"/>
  <c r="CE124" i="11"/>
  <c r="CD124" i="11"/>
  <c r="CC124" i="11"/>
  <c r="CB124" i="11"/>
  <c r="CA124" i="11"/>
  <c r="BZ124" i="11"/>
  <c r="BY124" i="11"/>
  <c r="BP124" i="11"/>
  <c r="BO124" i="11"/>
  <c r="BN124" i="11"/>
  <c r="BM124" i="11"/>
  <c r="BL124" i="11"/>
  <c r="BK124" i="11"/>
  <c r="BJ124" i="11"/>
  <c r="BI124" i="11"/>
  <c r="AZ124" i="11"/>
  <c r="CV124" i="11" s="1"/>
  <c r="AY124" i="11"/>
  <c r="CU124" i="11" s="1"/>
  <c r="AX124" i="11"/>
  <c r="CT124" i="11" s="1"/>
  <c r="DC124" i="11" s="1"/>
  <c r="AW124" i="11"/>
  <c r="DM124" i="11" s="1"/>
  <c r="AV124" i="11"/>
  <c r="AU124" i="11"/>
  <c r="CQ124" i="11" s="1"/>
  <c r="AT124" i="11"/>
  <c r="CP124" i="11" s="1"/>
  <c r="AS124" i="11"/>
  <c r="CO124" i="11" s="1"/>
  <c r="H124" i="11"/>
  <c r="G124" i="11"/>
  <c r="F124" i="11"/>
  <c r="CN123" i="11"/>
  <c r="CM123" i="11"/>
  <c r="CL123" i="11"/>
  <c r="CK123" i="11"/>
  <c r="CJ123" i="11"/>
  <c r="CI123" i="11"/>
  <c r="CH123" i="11"/>
  <c r="CG123" i="11"/>
  <c r="CF123" i="11"/>
  <c r="CE123" i="11"/>
  <c r="CD123" i="11"/>
  <c r="CC123" i="11"/>
  <c r="CB123" i="11"/>
  <c r="CA123" i="11"/>
  <c r="BZ123" i="11"/>
  <c r="BY123" i="11"/>
  <c r="BP123" i="11"/>
  <c r="BO123" i="11"/>
  <c r="BN123" i="11"/>
  <c r="BM123" i="11"/>
  <c r="BL123" i="11"/>
  <c r="BK123" i="11"/>
  <c r="BJ123" i="11"/>
  <c r="BI123" i="11"/>
  <c r="AZ123" i="11"/>
  <c r="CV123" i="11" s="1"/>
  <c r="AY123" i="11"/>
  <c r="CU123" i="11" s="1"/>
  <c r="AX123" i="11"/>
  <c r="AW123" i="11"/>
  <c r="CS123" i="11" s="1"/>
  <c r="DB123" i="11" s="1"/>
  <c r="AV123" i="11"/>
  <c r="DL123" i="11" s="1"/>
  <c r="AU123" i="11"/>
  <c r="CQ123" i="11" s="1"/>
  <c r="AT123" i="11"/>
  <c r="AS123" i="11"/>
  <c r="DI123" i="11" s="1"/>
  <c r="H123" i="11"/>
  <c r="G123" i="11"/>
  <c r="F123" i="11"/>
  <c r="CN122" i="11"/>
  <c r="CM122" i="11"/>
  <c r="CL122" i="11"/>
  <c r="CK122" i="11"/>
  <c r="CJ122" i="11"/>
  <c r="CI122" i="11"/>
  <c r="CH122" i="11"/>
  <c r="CG122" i="11"/>
  <c r="CF122" i="11"/>
  <c r="CE122" i="11"/>
  <c r="CD122" i="11"/>
  <c r="CC122" i="11"/>
  <c r="CB122" i="11"/>
  <c r="CA122" i="11"/>
  <c r="BZ122" i="11"/>
  <c r="BY122" i="11"/>
  <c r="BP122" i="11"/>
  <c r="BO122" i="11"/>
  <c r="BN122" i="11"/>
  <c r="BM122" i="11"/>
  <c r="BL122" i="11"/>
  <c r="BK122" i="11"/>
  <c r="BJ122" i="11"/>
  <c r="BI122" i="11"/>
  <c r="AZ122" i="11"/>
  <c r="CV122" i="11" s="1"/>
  <c r="AY122" i="11"/>
  <c r="CU122" i="11" s="1"/>
  <c r="AX122" i="11"/>
  <c r="AW122" i="11"/>
  <c r="DM122" i="11" s="1"/>
  <c r="AV122" i="11"/>
  <c r="AU122" i="11"/>
  <c r="CQ122" i="11" s="1"/>
  <c r="AT122" i="11"/>
  <c r="AS122" i="11"/>
  <c r="H122" i="11"/>
  <c r="G122" i="11"/>
  <c r="F122" i="11"/>
  <c r="CN121" i="11"/>
  <c r="CM121" i="11"/>
  <c r="CL121" i="11"/>
  <c r="CK121" i="11"/>
  <c r="CJ121" i="11"/>
  <c r="CI121" i="11"/>
  <c r="CH121" i="11"/>
  <c r="CG121" i="11"/>
  <c r="CF121" i="11"/>
  <c r="CE121" i="11"/>
  <c r="CD121" i="11"/>
  <c r="CC121" i="11"/>
  <c r="CB121" i="11"/>
  <c r="CA121" i="11"/>
  <c r="BZ121" i="11"/>
  <c r="BY121" i="11"/>
  <c r="BP121" i="11"/>
  <c r="BO121" i="11"/>
  <c r="BN121" i="11"/>
  <c r="BM121" i="11"/>
  <c r="BL121" i="11"/>
  <c r="BK121" i="11"/>
  <c r="BJ121" i="11"/>
  <c r="BI121" i="11"/>
  <c r="AZ121" i="11"/>
  <c r="CV121" i="11" s="1"/>
  <c r="AY121" i="11"/>
  <c r="CU121" i="11" s="1"/>
  <c r="AX121" i="11"/>
  <c r="CT121" i="11" s="1"/>
  <c r="AW121" i="11"/>
  <c r="DM121" i="11" s="1"/>
  <c r="AV121" i="11"/>
  <c r="AU121" i="11"/>
  <c r="CQ121" i="11" s="1"/>
  <c r="AT121" i="11"/>
  <c r="AS121" i="11"/>
  <c r="DI121" i="11" s="1"/>
  <c r="H121" i="11"/>
  <c r="G121" i="11"/>
  <c r="F121" i="11"/>
  <c r="CN120" i="11"/>
  <c r="CM120" i="11"/>
  <c r="CL120" i="11"/>
  <c r="CK120" i="11"/>
  <c r="CJ120" i="11"/>
  <c r="CI120" i="11"/>
  <c r="CH120" i="11"/>
  <c r="CG120" i="11"/>
  <c r="CF120" i="11"/>
  <c r="CE120" i="11"/>
  <c r="CD120" i="11"/>
  <c r="CC120" i="11"/>
  <c r="CB120" i="11"/>
  <c r="CA120" i="11"/>
  <c r="BZ120" i="11"/>
  <c r="BY120" i="11"/>
  <c r="BP120" i="11"/>
  <c r="BO120" i="11"/>
  <c r="BN120" i="11"/>
  <c r="BM120" i="11"/>
  <c r="BL120" i="11"/>
  <c r="BK120" i="11"/>
  <c r="BJ120" i="11"/>
  <c r="BI120" i="11"/>
  <c r="AZ120" i="11"/>
  <c r="AY120" i="11"/>
  <c r="CU120" i="11" s="1"/>
  <c r="AX120" i="11"/>
  <c r="AW120" i="11"/>
  <c r="AV120" i="11"/>
  <c r="AU120" i="11"/>
  <c r="CQ120" i="11" s="1"/>
  <c r="AT120" i="11"/>
  <c r="CP120" i="11" s="1"/>
  <c r="AS120" i="11"/>
  <c r="DI120" i="11" s="1"/>
  <c r="H120" i="11"/>
  <c r="G120" i="11"/>
  <c r="F120" i="11"/>
  <c r="CN119" i="11"/>
  <c r="CM119" i="11"/>
  <c r="CL119" i="11"/>
  <c r="CK119" i="11"/>
  <c r="CJ119" i="11"/>
  <c r="CI119" i="11"/>
  <c r="CH119" i="11"/>
  <c r="CG119" i="11"/>
  <c r="CF119" i="11"/>
  <c r="CE119" i="11"/>
  <c r="CD119" i="11"/>
  <c r="CC119" i="11"/>
  <c r="CB119" i="11"/>
  <c r="CA119" i="11"/>
  <c r="BZ119" i="11"/>
  <c r="BY119" i="11"/>
  <c r="BP119" i="11"/>
  <c r="BO119" i="11"/>
  <c r="BN119" i="11"/>
  <c r="BM119" i="11"/>
  <c r="BL119" i="11"/>
  <c r="BK119" i="11"/>
  <c r="BJ119" i="11"/>
  <c r="BI119" i="11"/>
  <c r="AZ119" i="11"/>
  <c r="CV119" i="11" s="1"/>
  <c r="AY119" i="11"/>
  <c r="CU119" i="11" s="1"/>
  <c r="AX119" i="11"/>
  <c r="CT119" i="11" s="1"/>
  <c r="AW119" i="11"/>
  <c r="AV119" i="11"/>
  <c r="AU119" i="11"/>
  <c r="CQ119" i="11" s="1"/>
  <c r="AT119" i="11"/>
  <c r="CP119" i="11" s="1"/>
  <c r="AS119" i="11"/>
  <c r="DI119" i="11" s="1"/>
  <c r="H119" i="11"/>
  <c r="G119" i="11"/>
  <c r="F119" i="11"/>
  <c r="CN118" i="11"/>
  <c r="CM118" i="11"/>
  <c r="CL118" i="11"/>
  <c r="CK118" i="11"/>
  <c r="CJ118" i="11"/>
  <c r="CI118" i="11"/>
  <c r="CH118" i="11"/>
  <c r="CG118" i="11"/>
  <c r="CF118" i="11"/>
  <c r="CE118" i="11"/>
  <c r="CD118" i="11"/>
  <c r="CC118" i="11"/>
  <c r="CB118" i="11"/>
  <c r="CA118" i="11"/>
  <c r="BZ118" i="11"/>
  <c r="BY118" i="11"/>
  <c r="BP118" i="11"/>
  <c r="BO118" i="11"/>
  <c r="BN118" i="11"/>
  <c r="BM118" i="11"/>
  <c r="BL118" i="11"/>
  <c r="BK118" i="11"/>
  <c r="BJ118" i="11"/>
  <c r="BI118" i="11"/>
  <c r="AZ118" i="11"/>
  <c r="CV118" i="11" s="1"/>
  <c r="AY118" i="11"/>
  <c r="CU118" i="11" s="1"/>
  <c r="AX118" i="11"/>
  <c r="AW118" i="11"/>
  <c r="DM118" i="11" s="1"/>
  <c r="AV118" i="11"/>
  <c r="DL118" i="11" s="1"/>
  <c r="AU118" i="11"/>
  <c r="CQ118" i="11" s="1"/>
  <c r="AT118" i="11"/>
  <c r="CP118" i="11" s="1"/>
  <c r="AS118" i="11"/>
  <c r="H118" i="11"/>
  <c r="G118" i="11"/>
  <c r="F118" i="11"/>
  <c r="CN117" i="11"/>
  <c r="CM117" i="11"/>
  <c r="CL117" i="11"/>
  <c r="CK117" i="11"/>
  <c r="CJ117" i="11"/>
  <c r="CI117" i="11"/>
  <c r="CH117" i="11"/>
  <c r="CG117" i="11"/>
  <c r="CF117" i="11"/>
  <c r="CE117" i="11"/>
  <c r="CD117" i="11"/>
  <c r="CC117" i="11"/>
  <c r="CB117" i="11"/>
  <c r="CA117" i="11"/>
  <c r="BZ117" i="11"/>
  <c r="BY117" i="11"/>
  <c r="BP117" i="11"/>
  <c r="BO117" i="11"/>
  <c r="BN117" i="11"/>
  <c r="BM117" i="11"/>
  <c r="BL117" i="11"/>
  <c r="BK117" i="11"/>
  <c r="BJ117" i="11"/>
  <c r="BI117" i="11"/>
  <c r="AZ117" i="11"/>
  <c r="CV117" i="11" s="1"/>
  <c r="AY117" i="11"/>
  <c r="CU117" i="11" s="1"/>
  <c r="AX117" i="11"/>
  <c r="AW117" i="11"/>
  <c r="AV117" i="11"/>
  <c r="AU117" i="11"/>
  <c r="CQ117" i="11" s="1"/>
  <c r="AT117" i="11"/>
  <c r="CP117" i="11" s="1"/>
  <c r="AS117" i="11"/>
  <c r="DI117" i="11" s="1"/>
  <c r="H117" i="11"/>
  <c r="G117" i="11"/>
  <c r="F117" i="11"/>
  <c r="CN116" i="11"/>
  <c r="CM116" i="11"/>
  <c r="CL116" i="11"/>
  <c r="CK116" i="11"/>
  <c r="CJ116" i="11"/>
  <c r="CI116" i="11"/>
  <c r="CH116" i="11"/>
  <c r="CG116" i="11"/>
  <c r="CF116" i="11"/>
  <c r="CE116" i="11"/>
  <c r="CD116" i="11"/>
  <c r="CC116" i="11"/>
  <c r="CB116" i="11"/>
  <c r="CA116" i="11"/>
  <c r="BZ116" i="11"/>
  <c r="BY116" i="11"/>
  <c r="BP116" i="11"/>
  <c r="BO116" i="11"/>
  <c r="BN116" i="11"/>
  <c r="BM116" i="11"/>
  <c r="BL116" i="11"/>
  <c r="BK116" i="11"/>
  <c r="BJ116" i="11"/>
  <c r="BI116" i="11"/>
  <c r="AZ116" i="11"/>
  <c r="CV116" i="11" s="1"/>
  <c r="AY116" i="11"/>
  <c r="CU116" i="11" s="1"/>
  <c r="AX116" i="11"/>
  <c r="CT116" i="11" s="1"/>
  <c r="DC116" i="11" s="1"/>
  <c r="AW116" i="11"/>
  <c r="CS116" i="11" s="1"/>
  <c r="DB116" i="11" s="1"/>
  <c r="AV116" i="11"/>
  <c r="DL116" i="11" s="1"/>
  <c r="AU116" i="11"/>
  <c r="CQ116" i="11" s="1"/>
  <c r="AT116" i="11"/>
  <c r="CP116" i="11" s="1"/>
  <c r="AS116" i="11"/>
  <c r="H116" i="11"/>
  <c r="G116" i="11"/>
  <c r="F116" i="11"/>
  <c r="CN115" i="11"/>
  <c r="CM115" i="11"/>
  <c r="CL115" i="11"/>
  <c r="CK115" i="11"/>
  <c r="CJ115" i="11"/>
  <c r="CI115" i="11"/>
  <c r="CH115" i="11"/>
  <c r="CG115" i="11"/>
  <c r="CF115" i="11"/>
  <c r="CE115" i="11"/>
  <c r="CD115" i="11"/>
  <c r="CC115" i="11"/>
  <c r="CB115" i="11"/>
  <c r="CA115" i="11"/>
  <c r="BZ115" i="11"/>
  <c r="BY115" i="11"/>
  <c r="BP115" i="11"/>
  <c r="BO115" i="11"/>
  <c r="BN115" i="11"/>
  <c r="BM115" i="11"/>
  <c r="BL115" i="11"/>
  <c r="BK115" i="11"/>
  <c r="BJ115" i="11"/>
  <c r="BI115" i="11"/>
  <c r="AZ115" i="11"/>
  <c r="CV115" i="11" s="1"/>
  <c r="AY115" i="11"/>
  <c r="CU115" i="11" s="1"/>
  <c r="AX115" i="11"/>
  <c r="AW115" i="11"/>
  <c r="AV115" i="11"/>
  <c r="AU115" i="11"/>
  <c r="CQ115" i="11" s="1"/>
  <c r="AT115" i="11"/>
  <c r="CP115" i="11" s="1"/>
  <c r="AS115" i="11"/>
  <c r="DI115" i="11" s="1"/>
  <c r="H115" i="11"/>
  <c r="G115" i="11"/>
  <c r="F115" i="11"/>
  <c r="CN114" i="11"/>
  <c r="CM114" i="11"/>
  <c r="CL114" i="11"/>
  <c r="CK114" i="11"/>
  <c r="CJ114" i="11"/>
  <c r="CI114" i="11"/>
  <c r="CH114" i="11"/>
  <c r="CG114" i="11"/>
  <c r="CF114" i="11"/>
  <c r="CE114" i="11"/>
  <c r="CD114" i="11"/>
  <c r="CC114" i="11"/>
  <c r="CB114" i="11"/>
  <c r="CA114" i="11"/>
  <c r="BZ114" i="11"/>
  <c r="BY114" i="11"/>
  <c r="BP114" i="11"/>
  <c r="BO114" i="11"/>
  <c r="BN114" i="11"/>
  <c r="BM114" i="11"/>
  <c r="BL114" i="11"/>
  <c r="BK114" i="11"/>
  <c r="BJ114" i="11"/>
  <c r="BI114" i="11"/>
  <c r="AZ114" i="11"/>
  <c r="CV114" i="11" s="1"/>
  <c r="AY114" i="11"/>
  <c r="CU114" i="11" s="1"/>
  <c r="AX114" i="11"/>
  <c r="CT114" i="11" s="1"/>
  <c r="DC114" i="11" s="1"/>
  <c r="AW114" i="11"/>
  <c r="DM114" i="11" s="1"/>
  <c r="AV114" i="11"/>
  <c r="DL114" i="11" s="1"/>
  <c r="AU114" i="11"/>
  <c r="CQ114" i="11" s="1"/>
  <c r="AT114" i="11"/>
  <c r="CP114" i="11" s="1"/>
  <c r="AS114" i="11"/>
  <c r="H114" i="11"/>
  <c r="G114" i="11"/>
  <c r="F114" i="11"/>
  <c r="CN113" i="11"/>
  <c r="CM113" i="11"/>
  <c r="CL113" i="11"/>
  <c r="CK113" i="11"/>
  <c r="CJ113" i="11"/>
  <c r="CI113" i="11"/>
  <c r="CH113" i="11"/>
  <c r="CG113" i="11"/>
  <c r="CF113" i="11"/>
  <c r="CE113" i="11"/>
  <c r="CD113" i="11"/>
  <c r="CC113" i="11"/>
  <c r="CB113" i="11"/>
  <c r="CA113" i="11"/>
  <c r="BZ113" i="11"/>
  <c r="BY113" i="11"/>
  <c r="BP113" i="11"/>
  <c r="BO113" i="11"/>
  <c r="BN113" i="11"/>
  <c r="BM113" i="11"/>
  <c r="BL113" i="11"/>
  <c r="BK113" i="11"/>
  <c r="BJ113" i="11"/>
  <c r="BI113" i="11"/>
  <c r="AZ113" i="11"/>
  <c r="CV113" i="11" s="1"/>
  <c r="AY113" i="11"/>
  <c r="CU113" i="11" s="1"/>
  <c r="AX113" i="11"/>
  <c r="CT113" i="11" s="1"/>
  <c r="DC113" i="11" s="1"/>
  <c r="AW113" i="11"/>
  <c r="AV113" i="11"/>
  <c r="AU113" i="11"/>
  <c r="CQ113" i="11" s="1"/>
  <c r="AT113" i="11"/>
  <c r="CP113" i="11" s="1"/>
  <c r="AS113" i="11"/>
  <c r="DI113" i="11" s="1"/>
  <c r="H113" i="11"/>
  <c r="G113" i="11"/>
  <c r="F113" i="11"/>
  <c r="CN112" i="11"/>
  <c r="CM112" i="11"/>
  <c r="CL112" i="11"/>
  <c r="CK112" i="11"/>
  <c r="CJ112" i="11"/>
  <c r="CI112" i="11"/>
  <c r="CH112" i="11"/>
  <c r="CG112" i="11"/>
  <c r="CF112" i="11"/>
  <c r="CE112" i="11"/>
  <c r="CD112" i="11"/>
  <c r="CC112" i="11"/>
  <c r="CB112" i="11"/>
  <c r="CA112" i="11"/>
  <c r="BZ112" i="11"/>
  <c r="BY112" i="11"/>
  <c r="BP112" i="11"/>
  <c r="BO112" i="11"/>
  <c r="BN112" i="11"/>
  <c r="BM112" i="11"/>
  <c r="BL112" i="11"/>
  <c r="BK112" i="11"/>
  <c r="BJ112" i="11"/>
  <c r="BI112" i="11"/>
  <c r="AZ112" i="11"/>
  <c r="CV112" i="11" s="1"/>
  <c r="AY112" i="11"/>
  <c r="CU112" i="11" s="1"/>
  <c r="AX112" i="11"/>
  <c r="CT112" i="11" s="1"/>
  <c r="DC112" i="11" s="1"/>
  <c r="AW112" i="11"/>
  <c r="CS112" i="11" s="1"/>
  <c r="DB112" i="11" s="1"/>
  <c r="AV112" i="11"/>
  <c r="DL112" i="11" s="1"/>
  <c r="AU112" i="11"/>
  <c r="CQ112" i="11" s="1"/>
  <c r="AT112" i="11"/>
  <c r="CP112" i="11" s="1"/>
  <c r="AS112" i="11"/>
  <c r="H112" i="11"/>
  <c r="G112" i="11"/>
  <c r="F112" i="11"/>
  <c r="CN111" i="11"/>
  <c r="CM111" i="11"/>
  <c r="CL111" i="11"/>
  <c r="CK111" i="11"/>
  <c r="CJ111" i="11"/>
  <c r="CI111" i="11"/>
  <c r="CH111" i="11"/>
  <c r="CG111" i="11"/>
  <c r="CF111" i="11"/>
  <c r="CE111" i="11"/>
  <c r="CD111" i="11"/>
  <c r="CC111" i="11"/>
  <c r="CB111" i="11"/>
  <c r="CA111" i="11"/>
  <c r="BZ111" i="11"/>
  <c r="BY111" i="11"/>
  <c r="BP111" i="11"/>
  <c r="BO111" i="11"/>
  <c r="BN111" i="11"/>
  <c r="BM111" i="11"/>
  <c r="BL111" i="11"/>
  <c r="BK111" i="11"/>
  <c r="BJ111" i="11"/>
  <c r="BI111" i="11"/>
  <c r="AZ111" i="11"/>
  <c r="CV111" i="11" s="1"/>
  <c r="AY111" i="11"/>
  <c r="CU111" i="11" s="1"/>
  <c r="AX111" i="11"/>
  <c r="CT111" i="11" s="1"/>
  <c r="DC111" i="11" s="1"/>
  <c r="AW111" i="11"/>
  <c r="AV111" i="11"/>
  <c r="AU111" i="11"/>
  <c r="CQ111" i="11" s="1"/>
  <c r="AT111" i="11"/>
  <c r="CP111" i="11" s="1"/>
  <c r="AS111" i="11"/>
  <c r="DI111" i="11" s="1"/>
  <c r="H111" i="11"/>
  <c r="G111" i="11"/>
  <c r="F111" i="11"/>
  <c r="CN110" i="11"/>
  <c r="CM110" i="11"/>
  <c r="CL110" i="11"/>
  <c r="CK110" i="11"/>
  <c r="CJ110" i="11"/>
  <c r="CI110" i="11"/>
  <c r="CH110" i="11"/>
  <c r="CG110" i="11"/>
  <c r="CF110" i="11"/>
  <c r="CE110" i="11"/>
  <c r="CD110" i="11"/>
  <c r="CC110" i="11"/>
  <c r="CB110" i="11"/>
  <c r="CA110" i="11"/>
  <c r="BZ110" i="11"/>
  <c r="BY110" i="11"/>
  <c r="BP110" i="11"/>
  <c r="BO110" i="11"/>
  <c r="BN110" i="11"/>
  <c r="BM110" i="11"/>
  <c r="BL110" i="11"/>
  <c r="BK110" i="11"/>
  <c r="BJ110" i="11"/>
  <c r="BI110" i="11"/>
  <c r="AZ110" i="11"/>
  <c r="CV110" i="11" s="1"/>
  <c r="AY110" i="11"/>
  <c r="CU110" i="11" s="1"/>
  <c r="AX110" i="11"/>
  <c r="CT110" i="11" s="1"/>
  <c r="DC110" i="11" s="1"/>
  <c r="AW110" i="11"/>
  <c r="DM110" i="11" s="1"/>
  <c r="AV110" i="11"/>
  <c r="DL110" i="11" s="1"/>
  <c r="AU110" i="11"/>
  <c r="CQ110" i="11" s="1"/>
  <c r="AT110" i="11"/>
  <c r="CP110" i="11" s="1"/>
  <c r="AS110" i="11"/>
  <c r="H110" i="11"/>
  <c r="G110" i="11"/>
  <c r="F110" i="11"/>
  <c r="CN109" i="11"/>
  <c r="CM109" i="11"/>
  <c r="CL109" i="11"/>
  <c r="CK109" i="11"/>
  <c r="CJ109" i="11"/>
  <c r="CI109" i="11"/>
  <c r="CH109" i="11"/>
  <c r="CG109" i="11"/>
  <c r="CF109" i="11"/>
  <c r="CE109" i="11"/>
  <c r="CD109" i="11"/>
  <c r="CC109" i="11"/>
  <c r="CB109" i="11"/>
  <c r="CA109" i="11"/>
  <c r="BZ109" i="11"/>
  <c r="BY109" i="11"/>
  <c r="BP109" i="11"/>
  <c r="BO109" i="11"/>
  <c r="BN109" i="11"/>
  <c r="BM109" i="11"/>
  <c r="BL109" i="11"/>
  <c r="BK109" i="11"/>
  <c r="BJ109" i="11"/>
  <c r="BI109" i="11"/>
  <c r="AZ109" i="11"/>
  <c r="CV109" i="11" s="1"/>
  <c r="AY109" i="11"/>
  <c r="CU109" i="11" s="1"/>
  <c r="AX109" i="11"/>
  <c r="AW109" i="11"/>
  <c r="AV109" i="11"/>
  <c r="AU109" i="11"/>
  <c r="CQ109" i="11" s="1"/>
  <c r="AT109" i="11"/>
  <c r="CP109" i="11" s="1"/>
  <c r="AS109" i="11"/>
  <c r="DI109" i="11" s="1"/>
  <c r="H109" i="11"/>
  <c r="G109" i="11"/>
  <c r="F109" i="11"/>
  <c r="CN108" i="11"/>
  <c r="CM108" i="11"/>
  <c r="CL108" i="11"/>
  <c r="CK108" i="11"/>
  <c r="CJ108" i="11"/>
  <c r="CI108" i="11"/>
  <c r="CH108" i="11"/>
  <c r="CG108" i="11"/>
  <c r="CF108" i="11"/>
  <c r="CE108" i="11"/>
  <c r="CD108" i="11"/>
  <c r="CC108" i="11"/>
  <c r="CB108" i="11"/>
  <c r="CA108" i="11"/>
  <c r="BZ108" i="11"/>
  <c r="BY108" i="11"/>
  <c r="BP108" i="11"/>
  <c r="BO108" i="11"/>
  <c r="BN108" i="11"/>
  <c r="BM108" i="11"/>
  <c r="BL108" i="11"/>
  <c r="BK108" i="11"/>
  <c r="BJ108" i="11"/>
  <c r="BI108" i="11"/>
  <c r="AZ108" i="11"/>
  <c r="CV108" i="11" s="1"/>
  <c r="AY108" i="11"/>
  <c r="CU108" i="11" s="1"/>
  <c r="AX108" i="11"/>
  <c r="CT108" i="11" s="1"/>
  <c r="DC108" i="11" s="1"/>
  <c r="AW108" i="11"/>
  <c r="CS108" i="11" s="1"/>
  <c r="DB108" i="11" s="1"/>
  <c r="AV108" i="11"/>
  <c r="DL108" i="11" s="1"/>
  <c r="AU108" i="11"/>
  <c r="CQ108" i="11" s="1"/>
  <c r="AT108" i="11"/>
  <c r="CP108" i="11" s="1"/>
  <c r="AS108" i="11"/>
  <c r="H108" i="11"/>
  <c r="G108" i="11"/>
  <c r="F108" i="11"/>
  <c r="CN107" i="11"/>
  <c r="CM107" i="11"/>
  <c r="CL107" i="11"/>
  <c r="CK107" i="11"/>
  <c r="CJ107" i="11"/>
  <c r="CI107" i="11"/>
  <c r="CH107" i="11"/>
  <c r="CG107" i="11"/>
  <c r="CF107" i="11"/>
  <c r="CE107" i="11"/>
  <c r="CD107" i="11"/>
  <c r="CC107" i="11"/>
  <c r="CB107" i="11"/>
  <c r="CA107" i="11"/>
  <c r="BZ107" i="11"/>
  <c r="BY107" i="11"/>
  <c r="BP107" i="11"/>
  <c r="BO107" i="11"/>
  <c r="BN107" i="11"/>
  <c r="BM107" i="11"/>
  <c r="BL107" i="11"/>
  <c r="BK107" i="11"/>
  <c r="BJ107" i="11"/>
  <c r="BI107" i="11"/>
  <c r="AZ107" i="11"/>
  <c r="CV107" i="11" s="1"/>
  <c r="AY107" i="11"/>
  <c r="CU107" i="11" s="1"/>
  <c r="AX107" i="11"/>
  <c r="CT107" i="11" s="1"/>
  <c r="DC107" i="11" s="1"/>
  <c r="AW107" i="11"/>
  <c r="AV107" i="11"/>
  <c r="AU107" i="11"/>
  <c r="CQ107" i="11" s="1"/>
  <c r="AT107" i="11"/>
  <c r="CP107" i="11" s="1"/>
  <c r="AS107" i="11"/>
  <c r="DI107" i="11" s="1"/>
  <c r="H107" i="11"/>
  <c r="G107" i="11"/>
  <c r="F107" i="11"/>
  <c r="CN106" i="11"/>
  <c r="CM106" i="11"/>
  <c r="CL106" i="11"/>
  <c r="CK106" i="11"/>
  <c r="CJ106" i="11"/>
  <c r="CI106" i="11"/>
  <c r="CH106" i="11"/>
  <c r="CG106" i="11"/>
  <c r="CF106" i="11"/>
  <c r="CE106" i="11"/>
  <c r="CD106" i="11"/>
  <c r="CC106" i="11"/>
  <c r="CB106" i="11"/>
  <c r="CA106" i="11"/>
  <c r="BZ106" i="11"/>
  <c r="BY106" i="11"/>
  <c r="BP106" i="11"/>
  <c r="BO106" i="11"/>
  <c r="BN106" i="11"/>
  <c r="BM106" i="11"/>
  <c r="BL106" i="11"/>
  <c r="BK106" i="11"/>
  <c r="BJ106" i="11"/>
  <c r="BI106" i="11"/>
  <c r="AZ106" i="11"/>
  <c r="CV106" i="11" s="1"/>
  <c r="AY106" i="11"/>
  <c r="CU106" i="11" s="1"/>
  <c r="AX106" i="11"/>
  <c r="CT106" i="11" s="1"/>
  <c r="DC106" i="11" s="1"/>
  <c r="AW106" i="11"/>
  <c r="DM106" i="11" s="1"/>
  <c r="AV106" i="11"/>
  <c r="DL106" i="11" s="1"/>
  <c r="AU106" i="11"/>
  <c r="CQ106" i="11" s="1"/>
  <c r="AT106" i="11"/>
  <c r="CP106" i="11" s="1"/>
  <c r="AS106" i="11"/>
  <c r="H106" i="11"/>
  <c r="G106" i="11"/>
  <c r="F106" i="11"/>
  <c r="CN105" i="11"/>
  <c r="CM105" i="11"/>
  <c r="CL105" i="11"/>
  <c r="CK105" i="11"/>
  <c r="CJ105" i="11"/>
  <c r="CI105" i="11"/>
  <c r="CH105" i="11"/>
  <c r="CG105" i="11"/>
  <c r="CF105" i="11"/>
  <c r="CE105" i="11"/>
  <c r="CD105" i="11"/>
  <c r="CC105" i="11"/>
  <c r="CB105" i="11"/>
  <c r="CA105" i="11"/>
  <c r="BZ105" i="11"/>
  <c r="BY105" i="11"/>
  <c r="BP105" i="11"/>
  <c r="BO105" i="11"/>
  <c r="BN105" i="11"/>
  <c r="BM105" i="11"/>
  <c r="BL105" i="11"/>
  <c r="BK105" i="11"/>
  <c r="BJ105" i="11"/>
  <c r="BI105" i="11"/>
  <c r="AZ105" i="11"/>
  <c r="CV105" i="11" s="1"/>
  <c r="AY105" i="11"/>
  <c r="CU105" i="11" s="1"/>
  <c r="AX105" i="11"/>
  <c r="CT105" i="11" s="1"/>
  <c r="DC105" i="11" s="1"/>
  <c r="AW105" i="11"/>
  <c r="AV105" i="11"/>
  <c r="AU105" i="11"/>
  <c r="CQ105" i="11" s="1"/>
  <c r="AT105" i="11"/>
  <c r="CP105" i="11" s="1"/>
  <c r="AS105" i="11"/>
  <c r="DI105" i="11" s="1"/>
  <c r="H105" i="11"/>
  <c r="G105" i="11"/>
  <c r="F105" i="11"/>
  <c r="CN104" i="11"/>
  <c r="CM104" i="11"/>
  <c r="CL104" i="11"/>
  <c r="CK104" i="11"/>
  <c r="CJ104" i="11"/>
  <c r="CI104" i="11"/>
  <c r="CH104" i="11"/>
  <c r="CG104" i="11"/>
  <c r="CF104" i="11"/>
  <c r="CE104" i="11"/>
  <c r="CD104" i="11"/>
  <c r="CC104" i="11"/>
  <c r="CB104" i="11"/>
  <c r="CA104" i="11"/>
  <c r="BZ104" i="11"/>
  <c r="BY104" i="11"/>
  <c r="BP104" i="11"/>
  <c r="BO104" i="11"/>
  <c r="BN104" i="11"/>
  <c r="BM104" i="11"/>
  <c r="BL104" i="11"/>
  <c r="BK104" i="11"/>
  <c r="BJ104" i="11"/>
  <c r="BI104" i="11"/>
  <c r="AZ104" i="11"/>
  <c r="CV104" i="11" s="1"/>
  <c r="AY104" i="11"/>
  <c r="CU104" i="11" s="1"/>
  <c r="AX104" i="11"/>
  <c r="CT104" i="11" s="1"/>
  <c r="DC104" i="11" s="1"/>
  <c r="AW104" i="11"/>
  <c r="DM104" i="11" s="1"/>
  <c r="AV104" i="11"/>
  <c r="DL104" i="11" s="1"/>
  <c r="AU104" i="11"/>
  <c r="DK104" i="11" s="1"/>
  <c r="AT104" i="11"/>
  <c r="DJ104" i="11" s="1"/>
  <c r="AS104" i="11"/>
  <c r="DI104" i="11" s="1"/>
  <c r="H104" i="11"/>
  <c r="G104" i="11"/>
  <c r="F104" i="11"/>
  <c r="CN103" i="11"/>
  <c r="CM103" i="11"/>
  <c r="CL103" i="11"/>
  <c r="CK103" i="11"/>
  <c r="CJ103" i="11"/>
  <c r="CI103" i="11"/>
  <c r="CH103" i="11"/>
  <c r="CG103" i="11"/>
  <c r="CF103" i="11"/>
  <c r="CE103" i="11"/>
  <c r="CD103" i="11"/>
  <c r="CC103" i="11"/>
  <c r="CB103" i="11"/>
  <c r="CA103" i="11"/>
  <c r="BZ103" i="11"/>
  <c r="BY103" i="11"/>
  <c r="BP103" i="11"/>
  <c r="BO103" i="11"/>
  <c r="BN103" i="11"/>
  <c r="BM103" i="11"/>
  <c r="BL103" i="11"/>
  <c r="BK103" i="11"/>
  <c r="BJ103" i="11"/>
  <c r="BI103" i="11"/>
  <c r="AZ103" i="11"/>
  <c r="CV103" i="11" s="1"/>
  <c r="AY103" i="11"/>
  <c r="CU103" i="11" s="1"/>
  <c r="AX103" i="11"/>
  <c r="CT103" i="11" s="1"/>
  <c r="AW103" i="11"/>
  <c r="DM103" i="11" s="1"/>
  <c r="AV103" i="11"/>
  <c r="CR103" i="11" s="1"/>
  <c r="DA103" i="11" s="1"/>
  <c r="AU103" i="11"/>
  <c r="CQ103" i="11" s="1"/>
  <c r="AT103" i="11"/>
  <c r="CP103" i="11" s="1"/>
  <c r="AS103" i="11"/>
  <c r="DI103" i="11" s="1"/>
  <c r="H103" i="11"/>
  <c r="G103" i="11"/>
  <c r="F103" i="11"/>
  <c r="CN102" i="11"/>
  <c r="CM102" i="11"/>
  <c r="CL102" i="11"/>
  <c r="CK102" i="11"/>
  <c r="CJ102" i="11"/>
  <c r="CI102" i="11"/>
  <c r="CH102" i="11"/>
  <c r="CG102" i="11"/>
  <c r="CF102" i="11"/>
  <c r="CE102" i="11"/>
  <c r="CD102" i="11"/>
  <c r="CC102" i="11"/>
  <c r="CB102" i="11"/>
  <c r="CA102" i="11"/>
  <c r="BZ102" i="11"/>
  <c r="BY102" i="11"/>
  <c r="BP102" i="11"/>
  <c r="BO102" i="11"/>
  <c r="BN102" i="11"/>
  <c r="BM102" i="11"/>
  <c r="BL102" i="11"/>
  <c r="BK102" i="11"/>
  <c r="BJ102" i="11"/>
  <c r="BI102" i="11"/>
  <c r="AZ102" i="11"/>
  <c r="CV102" i="11" s="1"/>
  <c r="AY102" i="11"/>
  <c r="CU102" i="11" s="1"/>
  <c r="AX102" i="11"/>
  <c r="CT102" i="11" s="1"/>
  <c r="DC102" i="11" s="1"/>
  <c r="AW102" i="11"/>
  <c r="DM102" i="11" s="1"/>
  <c r="AV102" i="11"/>
  <c r="CR102" i="11" s="1"/>
  <c r="DA102" i="11" s="1"/>
  <c r="AU102" i="11"/>
  <c r="CQ102" i="11" s="1"/>
  <c r="AT102" i="11"/>
  <c r="CP102" i="11" s="1"/>
  <c r="AS102" i="11"/>
  <c r="DI102" i="11" s="1"/>
  <c r="H102" i="11"/>
  <c r="G102" i="11"/>
  <c r="F102" i="11"/>
  <c r="CN101" i="11"/>
  <c r="CM101" i="11"/>
  <c r="CL101" i="11"/>
  <c r="CK101" i="11"/>
  <c r="CJ101" i="11"/>
  <c r="CI101" i="11"/>
  <c r="CH101" i="11"/>
  <c r="CG101" i="11"/>
  <c r="CF101" i="11"/>
  <c r="CE101" i="11"/>
  <c r="CD101" i="11"/>
  <c r="CC101" i="11"/>
  <c r="CB101" i="11"/>
  <c r="CA101" i="11"/>
  <c r="BZ101" i="11"/>
  <c r="BY101" i="11"/>
  <c r="BP101" i="11"/>
  <c r="BO101" i="11"/>
  <c r="BN101" i="11"/>
  <c r="BM101" i="11"/>
  <c r="BL101" i="11"/>
  <c r="BK101" i="11"/>
  <c r="BJ101" i="11"/>
  <c r="BI101" i="11"/>
  <c r="AZ101" i="11"/>
  <c r="CV101" i="11" s="1"/>
  <c r="AY101" i="11"/>
  <c r="CU101" i="11" s="1"/>
  <c r="AX101" i="11"/>
  <c r="AW101" i="11"/>
  <c r="DM101" i="11" s="1"/>
  <c r="AV101" i="11"/>
  <c r="CR101" i="11" s="1"/>
  <c r="DA101" i="11" s="1"/>
  <c r="AU101" i="11"/>
  <c r="CQ101" i="11" s="1"/>
  <c r="AT101" i="11"/>
  <c r="CP101" i="11" s="1"/>
  <c r="AS101" i="11"/>
  <c r="DI101" i="11" s="1"/>
  <c r="H101" i="11"/>
  <c r="G101" i="11"/>
  <c r="F101" i="11"/>
  <c r="CN100" i="11"/>
  <c r="CM100" i="11"/>
  <c r="CL100" i="11"/>
  <c r="CK100" i="11"/>
  <c r="CJ100" i="11"/>
  <c r="CI100" i="11"/>
  <c r="CH100" i="11"/>
  <c r="CG100" i="11"/>
  <c r="CF100" i="11"/>
  <c r="CE100" i="11"/>
  <c r="CD100" i="11"/>
  <c r="CC100" i="11"/>
  <c r="CB100" i="11"/>
  <c r="CA100" i="11"/>
  <c r="BZ100" i="11"/>
  <c r="BY100" i="11"/>
  <c r="BP100" i="11"/>
  <c r="BO100" i="11"/>
  <c r="BN100" i="11"/>
  <c r="BM100" i="11"/>
  <c r="BL100" i="11"/>
  <c r="BK100" i="11"/>
  <c r="BJ100" i="11"/>
  <c r="BI100" i="11"/>
  <c r="AZ100" i="11"/>
  <c r="CV100" i="11" s="1"/>
  <c r="AY100" i="11"/>
  <c r="CU100" i="11" s="1"/>
  <c r="AX100" i="11"/>
  <c r="CT100" i="11" s="1"/>
  <c r="AW100" i="11"/>
  <c r="DM100" i="11" s="1"/>
  <c r="AV100" i="11"/>
  <c r="CR100" i="11" s="1"/>
  <c r="DA100" i="11" s="1"/>
  <c r="AU100" i="11"/>
  <c r="CQ100" i="11" s="1"/>
  <c r="AT100" i="11"/>
  <c r="CP100" i="11" s="1"/>
  <c r="AS100" i="11"/>
  <c r="DI100" i="11" s="1"/>
  <c r="H100" i="11"/>
  <c r="G100" i="11"/>
  <c r="F100" i="11"/>
  <c r="CN99" i="11"/>
  <c r="CM99" i="11"/>
  <c r="CL99" i="11"/>
  <c r="CK99" i="11"/>
  <c r="CJ99" i="11"/>
  <c r="CI99" i="11"/>
  <c r="CH99" i="11"/>
  <c r="CG99" i="11"/>
  <c r="CF99" i="11"/>
  <c r="CE99" i="11"/>
  <c r="CD99" i="11"/>
  <c r="CC99" i="11"/>
  <c r="CB99" i="11"/>
  <c r="CA99" i="11"/>
  <c r="BZ99" i="11"/>
  <c r="BY99" i="11"/>
  <c r="BP99" i="11"/>
  <c r="BO99" i="11"/>
  <c r="BN99" i="11"/>
  <c r="BM99" i="11"/>
  <c r="BL99" i="11"/>
  <c r="BK99" i="11"/>
  <c r="BJ99" i="11"/>
  <c r="BI99" i="11"/>
  <c r="AZ99" i="11"/>
  <c r="AY99" i="11"/>
  <c r="CU99" i="11" s="1"/>
  <c r="AX99" i="11"/>
  <c r="CT99" i="11" s="1"/>
  <c r="AW99" i="11"/>
  <c r="DM99" i="11" s="1"/>
  <c r="AV99" i="11"/>
  <c r="CR99" i="11" s="1"/>
  <c r="DA99" i="11" s="1"/>
  <c r="AU99" i="11"/>
  <c r="CQ99" i="11" s="1"/>
  <c r="AT99" i="11"/>
  <c r="CP99" i="11" s="1"/>
  <c r="AS99" i="11"/>
  <c r="DI99" i="11" s="1"/>
  <c r="H99" i="11"/>
  <c r="G99" i="11"/>
  <c r="F99" i="11"/>
  <c r="CN98" i="11"/>
  <c r="CM98" i="11"/>
  <c r="CL98" i="11"/>
  <c r="CK98" i="11"/>
  <c r="CJ98" i="11"/>
  <c r="CI98" i="11"/>
  <c r="CH98" i="11"/>
  <c r="CG98" i="11"/>
  <c r="CF98" i="11"/>
  <c r="CE98" i="11"/>
  <c r="CD98" i="11"/>
  <c r="CC98" i="11"/>
  <c r="CB98" i="11"/>
  <c r="CA98" i="11"/>
  <c r="BZ98" i="11"/>
  <c r="BY98" i="11"/>
  <c r="BP98" i="11"/>
  <c r="BO98" i="11"/>
  <c r="BN98" i="11"/>
  <c r="BM98" i="11"/>
  <c r="BL98" i="11"/>
  <c r="BK98" i="11"/>
  <c r="BJ98" i="11"/>
  <c r="BI98" i="11"/>
  <c r="AZ98" i="11"/>
  <c r="CV98" i="11" s="1"/>
  <c r="AY98" i="11"/>
  <c r="CU98" i="11" s="1"/>
  <c r="AX98" i="11"/>
  <c r="CT98" i="11" s="1"/>
  <c r="DC98" i="11" s="1"/>
  <c r="AW98" i="11"/>
  <c r="DM98" i="11" s="1"/>
  <c r="AV98" i="11"/>
  <c r="CR98" i="11" s="1"/>
  <c r="DA98" i="11" s="1"/>
  <c r="AU98" i="11"/>
  <c r="CQ98" i="11" s="1"/>
  <c r="AT98" i="11"/>
  <c r="CP98" i="11" s="1"/>
  <c r="AS98" i="11"/>
  <c r="DI98" i="11" s="1"/>
  <c r="H98" i="11"/>
  <c r="G98" i="11"/>
  <c r="F98" i="11"/>
  <c r="CN97" i="11"/>
  <c r="CM97" i="11"/>
  <c r="CL97" i="11"/>
  <c r="CK97" i="11"/>
  <c r="CJ97" i="11"/>
  <c r="CI97" i="11"/>
  <c r="CH97" i="11"/>
  <c r="CG97" i="11"/>
  <c r="CF97" i="11"/>
  <c r="CE97" i="11"/>
  <c r="CD97" i="11"/>
  <c r="CC97" i="11"/>
  <c r="CB97" i="11"/>
  <c r="CA97" i="11"/>
  <c r="BZ97" i="11"/>
  <c r="BY97" i="11"/>
  <c r="BP97" i="11"/>
  <c r="BO97" i="11"/>
  <c r="BN97" i="11"/>
  <c r="BM97" i="11"/>
  <c r="BL97" i="11"/>
  <c r="BK97" i="11"/>
  <c r="BJ97" i="11"/>
  <c r="BI97" i="11"/>
  <c r="AZ97" i="11"/>
  <c r="CV97" i="11" s="1"/>
  <c r="AY97" i="11"/>
  <c r="CU97" i="11" s="1"/>
  <c r="AX97" i="11"/>
  <c r="AW97" i="11"/>
  <c r="DM97" i="11" s="1"/>
  <c r="AV97" i="11"/>
  <c r="CR97" i="11" s="1"/>
  <c r="DA97" i="11" s="1"/>
  <c r="AU97" i="11"/>
  <c r="AT97" i="11"/>
  <c r="CP97" i="11" s="1"/>
  <c r="AS97" i="11"/>
  <c r="DI97" i="11" s="1"/>
  <c r="H97" i="11"/>
  <c r="G97" i="11"/>
  <c r="F97" i="11"/>
  <c r="CN96" i="11"/>
  <c r="CM96" i="11"/>
  <c r="CL96" i="11"/>
  <c r="CK96" i="11"/>
  <c r="CJ96" i="11"/>
  <c r="CI96" i="11"/>
  <c r="CH96" i="11"/>
  <c r="CG96" i="11"/>
  <c r="CF96" i="11"/>
  <c r="CE96" i="11"/>
  <c r="CD96" i="11"/>
  <c r="CC96" i="11"/>
  <c r="CB96" i="11"/>
  <c r="CA96" i="11"/>
  <c r="BZ96" i="11"/>
  <c r="BY96" i="11"/>
  <c r="BP96" i="11"/>
  <c r="BO96" i="11"/>
  <c r="BN96" i="11"/>
  <c r="BM96" i="11"/>
  <c r="BL96" i="11"/>
  <c r="BK96" i="11"/>
  <c r="BJ96" i="11"/>
  <c r="BI96" i="11"/>
  <c r="AZ96" i="11"/>
  <c r="CV96" i="11" s="1"/>
  <c r="AY96" i="11"/>
  <c r="CU96" i="11" s="1"/>
  <c r="AX96" i="11"/>
  <c r="CT96" i="11" s="1"/>
  <c r="AW96" i="11"/>
  <c r="DM96" i="11" s="1"/>
  <c r="AV96" i="11"/>
  <c r="CR96" i="11" s="1"/>
  <c r="DA96" i="11" s="1"/>
  <c r="AU96" i="11"/>
  <c r="CQ96" i="11" s="1"/>
  <c r="AT96" i="11"/>
  <c r="CP96" i="11" s="1"/>
  <c r="AS96" i="11"/>
  <c r="DI96" i="11" s="1"/>
  <c r="H96" i="11"/>
  <c r="G96" i="11"/>
  <c r="F96" i="11"/>
  <c r="DN95" i="11"/>
  <c r="DM95" i="11"/>
  <c r="DL95" i="11"/>
  <c r="DK95" i="11"/>
  <c r="DJ95" i="11"/>
  <c r="DI95" i="11"/>
  <c r="CN95" i="11"/>
  <c r="CM95" i="11"/>
  <c r="CL95" i="11"/>
  <c r="CK95" i="11"/>
  <c r="CJ95" i="11"/>
  <c r="CI95" i="11"/>
  <c r="CH95" i="11"/>
  <c r="CG95" i="11"/>
  <c r="CF95" i="11"/>
  <c r="CE95" i="11"/>
  <c r="CD95" i="11"/>
  <c r="CC95" i="11"/>
  <c r="CB95" i="11"/>
  <c r="CA95" i="11"/>
  <c r="BZ95" i="11"/>
  <c r="BY95" i="11"/>
  <c r="BP95" i="11"/>
  <c r="CV95" i="11" s="1"/>
  <c r="BO95" i="11"/>
  <c r="CU95" i="11" s="1"/>
  <c r="BN95" i="11"/>
  <c r="CT95" i="11" s="1"/>
  <c r="DC95" i="11" s="1"/>
  <c r="BM95" i="11"/>
  <c r="CS95" i="11" s="1"/>
  <c r="DB95" i="11" s="1"/>
  <c r="BL95" i="11"/>
  <c r="CR95" i="11" s="1"/>
  <c r="DA95" i="11" s="1"/>
  <c r="BK95" i="11"/>
  <c r="CQ95" i="11" s="1"/>
  <c r="BJ95" i="11"/>
  <c r="CP95" i="11" s="1"/>
  <c r="BI95" i="11"/>
  <c r="CO95" i="11" s="1"/>
  <c r="H95" i="11"/>
  <c r="G95" i="11"/>
  <c r="F95" i="11"/>
  <c r="DN94" i="11"/>
  <c r="DM94" i="11"/>
  <c r="DL94" i="11"/>
  <c r="DK94" i="11"/>
  <c r="DJ94" i="11"/>
  <c r="DI94" i="11"/>
  <c r="CN94" i="11"/>
  <c r="CM94" i="11"/>
  <c r="CL94" i="11"/>
  <c r="CK94" i="11"/>
  <c r="CJ94" i="11"/>
  <c r="CI94" i="11"/>
  <c r="CH94" i="11"/>
  <c r="CG94" i="11"/>
  <c r="CF94" i="11"/>
  <c r="CE94" i="11"/>
  <c r="CD94" i="11"/>
  <c r="CC94" i="11"/>
  <c r="CB94" i="11"/>
  <c r="CA94" i="11"/>
  <c r="BZ94" i="11"/>
  <c r="BY94" i="11"/>
  <c r="BP94" i="11"/>
  <c r="CV94" i="11" s="1"/>
  <c r="BO94" i="11"/>
  <c r="CU94" i="11" s="1"/>
  <c r="BN94" i="11"/>
  <c r="CT94" i="11" s="1"/>
  <c r="DC94" i="11" s="1"/>
  <c r="BM94" i="11"/>
  <c r="CS94" i="11" s="1"/>
  <c r="BL94" i="11"/>
  <c r="CR94" i="11" s="1"/>
  <c r="DA94" i="11" s="1"/>
  <c r="BK94" i="11"/>
  <c r="CQ94" i="11" s="1"/>
  <c r="BJ94" i="11"/>
  <c r="CP94" i="11" s="1"/>
  <c r="BI94" i="11"/>
  <c r="CO94" i="11" s="1"/>
  <c r="H94" i="11"/>
  <c r="G94" i="11"/>
  <c r="F94" i="11"/>
  <c r="DN93" i="11"/>
  <c r="DM93" i="11"/>
  <c r="DL93" i="11"/>
  <c r="DK93" i="11"/>
  <c r="DJ93" i="11"/>
  <c r="DI93" i="11"/>
  <c r="CN93" i="11"/>
  <c r="CM93" i="11"/>
  <c r="CL93" i="11"/>
  <c r="CK93" i="11"/>
  <c r="CJ93" i="11"/>
  <c r="CI93" i="11"/>
  <c r="CH93" i="11"/>
  <c r="CG93" i="11"/>
  <c r="CF93" i="11"/>
  <c r="CE93" i="11"/>
  <c r="CD93" i="11"/>
  <c r="CC93" i="11"/>
  <c r="CB93" i="11"/>
  <c r="CA93" i="11"/>
  <c r="BZ93" i="11"/>
  <c r="BY93" i="11"/>
  <c r="BP93" i="11"/>
  <c r="CV93" i="11" s="1"/>
  <c r="BO93" i="11"/>
  <c r="CU93" i="11" s="1"/>
  <c r="BN93" i="11"/>
  <c r="CT93" i="11" s="1"/>
  <c r="DC93" i="11" s="1"/>
  <c r="BM93" i="11"/>
  <c r="CS93" i="11" s="1"/>
  <c r="DB93" i="11" s="1"/>
  <c r="BL93" i="11"/>
  <c r="CR93" i="11" s="1"/>
  <c r="DA93" i="11" s="1"/>
  <c r="BK93" i="11"/>
  <c r="CQ93" i="11" s="1"/>
  <c r="BJ93" i="11"/>
  <c r="BI93" i="11"/>
  <c r="CO93" i="11" s="1"/>
  <c r="H93" i="11"/>
  <c r="G93" i="11"/>
  <c r="F93" i="11"/>
  <c r="CN92" i="11"/>
  <c r="CM92" i="11"/>
  <c r="CL92" i="11"/>
  <c r="CK92" i="11"/>
  <c r="CJ92" i="11"/>
  <c r="CI92" i="11"/>
  <c r="CH92" i="11"/>
  <c r="CG92" i="11"/>
  <c r="CF92" i="11"/>
  <c r="CE92" i="11"/>
  <c r="CD92" i="11"/>
  <c r="CC92" i="11"/>
  <c r="CB92" i="11"/>
  <c r="CA92" i="11"/>
  <c r="BZ92" i="11"/>
  <c r="BY92" i="11"/>
  <c r="BP92" i="11"/>
  <c r="BO92" i="11"/>
  <c r="BN92" i="11"/>
  <c r="BM92" i="11"/>
  <c r="BL92" i="11"/>
  <c r="BK92" i="11"/>
  <c r="BJ92" i="11"/>
  <c r="BI92" i="11"/>
  <c r="AZ92" i="11"/>
  <c r="CV92" i="11" s="1"/>
  <c r="AY92" i="11"/>
  <c r="CU92" i="11" s="1"/>
  <c r="AX92" i="11"/>
  <c r="CT92" i="11" s="1"/>
  <c r="DC92" i="11" s="1"/>
  <c r="AW92" i="11"/>
  <c r="DM92" i="11" s="1"/>
  <c r="AV92" i="11"/>
  <c r="CR92" i="11" s="1"/>
  <c r="DA92" i="11" s="1"/>
  <c r="AU92" i="11"/>
  <c r="CQ92" i="11" s="1"/>
  <c r="AT92" i="11"/>
  <c r="AS92" i="11"/>
  <c r="DI92" i="11" s="1"/>
  <c r="H92" i="11"/>
  <c r="G92" i="11"/>
  <c r="F92" i="11"/>
  <c r="DN91" i="11"/>
  <c r="DL91" i="11"/>
  <c r="DK91" i="11"/>
  <c r="CN91" i="11"/>
  <c r="CM91" i="11"/>
  <c r="CL91" i="11"/>
  <c r="CK91" i="11"/>
  <c r="CJ91" i="11"/>
  <c r="CI91" i="11"/>
  <c r="CH91" i="11"/>
  <c r="CG91" i="11"/>
  <c r="CF91" i="11"/>
  <c r="CE91" i="11"/>
  <c r="CD91" i="11"/>
  <c r="CC91" i="11"/>
  <c r="CB91" i="11"/>
  <c r="CA91" i="11"/>
  <c r="BZ91" i="11"/>
  <c r="BY91" i="11"/>
  <c r="BP91" i="11"/>
  <c r="BO91" i="11"/>
  <c r="CU91" i="11" s="1"/>
  <c r="BN91" i="11"/>
  <c r="CT91" i="11" s="1"/>
  <c r="DC91" i="11" s="1"/>
  <c r="BM91" i="11"/>
  <c r="CS91" i="11" s="1"/>
  <c r="DB91" i="11" s="1"/>
  <c r="BL91" i="11"/>
  <c r="CR91" i="11" s="1"/>
  <c r="DA91" i="11" s="1"/>
  <c r="BK91" i="11"/>
  <c r="CQ91" i="11" s="1"/>
  <c r="BJ91" i="11"/>
  <c r="BI91" i="11"/>
  <c r="AZ91" i="11"/>
  <c r="CV91" i="11" s="1"/>
  <c r="AX91" i="11"/>
  <c r="AW91" i="11"/>
  <c r="DM91" i="11" s="1"/>
  <c r="AT91" i="11"/>
  <c r="AD91" i="11"/>
  <c r="AC91" i="11"/>
  <c r="H91" i="11"/>
  <c r="G91" i="11"/>
  <c r="F91" i="11"/>
  <c r="DN90" i="11"/>
  <c r="DM90" i="11"/>
  <c r="DL90" i="11"/>
  <c r="DK90" i="11"/>
  <c r="DH90" i="11"/>
  <c r="CV90" i="11"/>
  <c r="CT90" i="11"/>
  <c r="CS90" i="11"/>
  <c r="CR90" i="11"/>
  <c r="CQ90" i="11"/>
  <c r="CN90" i="11"/>
  <c r="CM90" i="11"/>
  <c r="CL90" i="11"/>
  <c r="CK90" i="11"/>
  <c r="CJ90" i="11"/>
  <c r="CI90" i="11"/>
  <c r="CH90" i="11"/>
  <c r="CG90" i="11"/>
  <c r="AY90" i="11"/>
  <c r="CU90" i="11" s="1"/>
  <c r="AT90" i="11"/>
  <c r="CP90" i="11" s="1"/>
  <c r="AS90" i="11"/>
  <c r="DI90" i="11" s="1"/>
  <c r="H90" i="11"/>
  <c r="G90" i="11"/>
  <c r="F90" i="11"/>
  <c r="CN89" i="11"/>
  <c r="CM89" i="11"/>
  <c r="CL89" i="11"/>
  <c r="CK89" i="11"/>
  <c r="CJ89" i="11"/>
  <c r="CI89" i="11"/>
  <c r="CH89" i="11"/>
  <c r="CG89" i="11"/>
  <c r="CF89" i="11"/>
  <c r="CE89" i="11"/>
  <c r="CD89" i="11"/>
  <c r="CC89" i="11"/>
  <c r="CB89" i="11"/>
  <c r="CA89" i="11"/>
  <c r="BZ89" i="11"/>
  <c r="BY89" i="11"/>
  <c r="BP89" i="11"/>
  <c r="BO89" i="11"/>
  <c r="BN89" i="11"/>
  <c r="BM89" i="11"/>
  <c r="BL89" i="11"/>
  <c r="BK89" i="11"/>
  <c r="BJ89" i="11"/>
  <c r="BI89" i="11"/>
  <c r="AZ89" i="11"/>
  <c r="CV89" i="11" s="1"/>
  <c r="AY89" i="11"/>
  <c r="CU89" i="11" s="1"/>
  <c r="AX89" i="11"/>
  <c r="AW89" i="11"/>
  <c r="AV89" i="11"/>
  <c r="CR89" i="11" s="1"/>
  <c r="DA89" i="11" s="1"/>
  <c r="AU89" i="11"/>
  <c r="DK89" i="11" s="1"/>
  <c r="AT89" i="11"/>
  <c r="CP89" i="11" s="1"/>
  <c r="AS89" i="11"/>
  <c r="CO89" i="11" s="1"/>
  <c r="H89" i="11"/>
  <c r="G89" i="11"/>
  <c r="F89" i="11"/>
  <c r="CN88" i="11"/>
  <c r="CM88" i="11"/>
  <c r="CL88" i="11"/>
  <c r="CK88" i="11"/>
  <c r="CJ88" i="11"/>
  <c r="CI88" i="11"/>
  <c r="CH88" i="11"/>
  <c r="CG88" i="11"/>
  <c r="CF88" i="11"/>
  <c r="CE88" i="11"/>
  <c r="CD88" i="11"/>
  <c r="CC88" i="11"/>
  <c r="CB88" i="11"/>
  <c r="CA88" i="11"/>
  <c r="BZ88" i="11"/>
  <c r="BY88" i="11"/>
  <c r="BP88" i="11"/>
  <c r="BO88" i="11"/>
  <c r="BN88" i="11"/>
  <c r="BM88" i="11"/>
  <c r="BL88" i="11"/>
  <c r="BK88" i="11"/>
  <c r="BJ88" i="11"/>
  <c r="BI88" i="11"/>
  <c r="AZ88" i="11"/>
  <c r="CV88" i="11" s="1"/>
  <c r="AY88" i="11"/>
  <c r="CU88" i="11" s="1"/>
  <c r="AX88" i="11"/>
  <c r="CT88" i="11" s="1"/>
  <c r="AW88" i="11"/>
  <c r="CS88" i="11" s="1"/>
  <c r="DB88" i="11" s="1"/>
  <c r="AV88" i="11"/>
  <c r="CR88" i="11" s="1"/>
  <c r="DA88" i="11" s="1"/>
  <c r="AU88" i="11"/>
  <c r="DK88" i="11" s="1"/>
  <c r="AT88" i="11"/>
  <c r="CP88" i="11" s="1"/>
  <c r="AS88" i="11"/>
  <c r="H88" i="11"/>
  <c r="G88" i="11"/>
  <c r="F88" i="11"/>
  <c r="CN87" i="11"/>
  <c r="CM87" i="11"/>
  <c r="CL87" i="11"/>
  <c r="CK87" i="11"/>
  <c r="CJ87" i="11"/>
  <c r="CI87" i="11"/>
  <c r="CH87" i="11"/>
  <c r="CG87" i="11"/>
  <c r="CF87" i="11"/>
  <c r="CE87" i="11"/>
  <c r="CD87" i="11"/>
  <c r="CC87" i="11"/>
  <c r="CB87" i="11"/>
  <c r="CA87" i="11"/>
  <c r="BZ87" i="11"/>
  <c r="BY87" i="11"/>
  <c r="BP87" i="11"/>
  <c r="BO87" i="11"/>
  <c r="BN87" i="11"/>
  <c r="BM87" i="11"/>
  <c r="BL87" i="11"/>
  <c r="BK87" i="11"/>
  <c r="BJ87" i="11"/>
  <c r="BI87" i="11"/>
  <c r="AZ87" i="11"/>
  <c r="CV87" i="11" s="1"/>
  <c r="AY87" i="11"/>
  <c r="CU87" i="11" s="1"/>
  <c r="AX87" i="11"/>
  <c r="CT87" i="11" s="1"/>
  <c r="AW87" i="11"/>
  <c r="CS87" i="11" s="1"/>
  <c r="DB87" i="11" s="1"/>
  <c r="AV87" i="11"/>
  <c r="AU87" i="11"/>
  <c r="AT87" i="11"/>
  <c r="CP87" i="11" s="1"/>
  <c r="AS87" i="11"/>
  <c r="CO87" i="11" s="1"/>
  <c r="H87" i="11"/>
  <c r="G87" i="11"/>
  <c r="F87" i="11"/>
  <c r="CN86" i="11"/>
  <c r="CM86" i="11"/>
  <c r="CL86" i="11"/>
  <c r="CK86" i="11"/>
  <c r="CJ86" i="11"/>
  <c r="CI86" i="11"/>
  <c r="CH86" i="11"/>
  <c r="CG86" i="11"/>
  <c r="CF86" i="11"/>
  <c r="CE86" i="11"/>
  <c r="CD86" i="11"/>
  <c r="CC86" i="11"/>
  <c r="CB86" i="11"/>
  <c r="CA86" i="11"/>
  <c r="BZ86" i="11"/>
  <c r="BY86" i="11"/>
  <c r="BP86" i="11"/>
  <c r="BO86" i="11"/>
  <c r="BN86" i="11"/>
  <c r="BM86" i="11"/>
  <c r="BL86" i="11"/>
  <c r="BK86" i="11"/>
  <c r="BJ86" i="11"/>
  <c r="BI86" i="11"/>
  <c r="AZ86" i="11"/>
  <c r="CV86" i="11" s="1"/>
  <c r="AY86" i="11"/>
  <c r="CU86" i="11" s="1"/>
  <c r="AX86" i="11"/>
  <c r="CT86" i="11" s="1"/>
  <c r="AW86" i="11"/>
  <c r="CS86" i="11" s="1"/>
  <c r="DB86" i="11" s="1"/>
  <c r="AV86" i="11"/>
  <c r="AU86" i="11"/>
  <c r="DK86" i="11" s="1"/>
  <c r="AT86" i="11"/>
  <c r="CP86" i="11" s="1"/>
  <c r="AS86" i="11"/>
  <c r="H86" i="11"/>
  <c r="G86" i="11"/>
  <c r="F86" i="11"/>
  <c r="CN85" i="11"/>
  <c r="CM85" i="11"/>
  <c r="CL85" i="11"/>
  <c r="CK85" i="11"/>
  <c r="CJ85" i="11"/>
  <c r="CI85" i="11"/>
  <c r="CH85" i="11"/>
  <c r="CG85" i="11"/>
  <c r="CF85" i="11"/>
  <c r="CE85" i="11"/>
  <c r="CD85" i="11"/>
  <c r="CC85" i="11"/>
  <c r="CB85" i="11"/>
  <c r="CA85" i="11"/>
  <c r="BZ85" i="11"/>
  <c r="BY85" i="11"/>
  <c r="BP85" i="11"/>
  <c r="BO85" i="11"/>
  <c r="BN85" i="11"/>
  <c r="BM85" i="11"/>
  <c r="BL85" i="11"/>
  <c r="BK85" i="11"/>
  <c r="BJ85" i="11"/>
  <c r="BI85" i="11"/>
  <c r="AZ85" i="11"/>
  <c r="CV85" i="11" s="1"/>
  <c r="AY85" i="11"/>
  <c r="CU85" i="11" s="1"/>
  <c r="AX85" i="11"/>
  <c r="CT85" i="11" s="1"/>
  <c r="AW85" i="11"/>
  <c r="AV85" i="11"/>
  <c r="AU85" i="11"/>
  <c r="DK85" i="11" s="1"/>
  <c r="AT85" i="11"/>
  <c r="CP85" i="11" s="1"/>
  <c r="AS85" i="11"/>
  <c r="CO85" i="11" s="1"/>
  <c r="H85" i="11"/>
  <c r="G85" i="11"/>
  <c r="F85" i="11"/>
  <c r="CN84" i="11"/>
  <c r="CM84" i="11"/>
  <c r="CL84" i="11"/>
  <c r="CK84" i="11"/>
  <c r="CJ84" i="11"/>
  <c r="CI84" i="11"/>
  <c r="CH84" i="11"/>
  <c r="CG84" i="11"/>
  <c r="CF84" i="11"/>
  <c r="CE84" i="11"/>
  <c r="CD84" i="11"/>
  <c r="CC84" i="11"/>
  <c r="CB84" i="11"/>
  <c r="CA84" i="11"/>
  <c r="BZ84" i="11"/>
  <c r="BY84" i="11"/>
  <c r="BP84" i="11"/>
  <c r="BO84" i="11"/>
  <c r="BN84" i="11"/>
  <c r="BM84" i="11"/>
  <c r="BL84" i="11"/>
  <c r="BK84" i="11"/>
  <c r="BJ84" i="11"/>
  <c r="BI84" i="11"/>
  <c r="AZ84" i="11"/>
  <c r="AY84" i="11"/>
  <c r="CU84" i="11" s="1"/>
  <c r="AX84" i="11"/>
  <c r="CT84" i="11" s="1"/>
  <c r="AW84" i="11"/>
  <c r="CS84" i="11" s="1"/>
  <c r="DB84" i="11" s="1"/>
  <c r="AV84" i="11"/>
  <c r="AU84" i="11"/>
  <c r="DK84" i="11" s="1"/>
  <c r="AT84" i="11"/>
  <c r="CP84" i="11" s="1"/>
  <c r="AS84" i="11"/>
  <c r="H84" i="11"/>
  <c r="G84" i="11"/>
  <c r="F84" i="11"/>
  <c r="CN83" i="11"/>
  <c r="CM83" i="11"/>
  <c r="CL83" i="11"/>
  <c r="CK83" i="11"/>
  <c r="CJ83" i="11"/>
  <c r="CI83" i="11"/>
  <c r="CH83" i="11"/>
  <c r="CG83" i="11"/>
  <c r="CF83" i="11"/>
  <c r="CE83" i="11"/>
  <c r="CD83" i="11"/>
  <c r="CC83" i="11"/>
  <c r="CB83" i="11"/>
  <c r="CA83" i="11"/>
  <c r="BZ83" i="11"/>
  <c r="BY83" i="11"/>
  <c r="BP83" i="11"/>
  <c r="BO83" i="11"/>
  <c r="BN83" i="11"/>
  <c r="BM83" i="11"/>
  <c r="BL83" i="11"/>
  <c r="BK83" i="11"/>
  <c r="BJ83" i="11"/>
  <c r="BI83" i="11"/>
  <c r="AZ83" i="11"/>
  <c r="CV83" i="11" s="1"/>
  <c r="AY83" i="11"/>
  <c r="CU83" i="11" s="1"/>
  <c r="AX83" i="11"/>
  <c r="CT83" i="11" s="1"/>
  <c r="AW83" i="11"/>
  <c r="CS83" i="11" s="1"/>
  <c r="DB83" i="11" s="1"/>
  <c r="AV83" i="11"/>
  <c r="AU83" i="11"/>
  <c r="AT83" i="11"/>
  <c r="CP83" i="11" s="1"/>
  <c r="AS83" i="11"/>
  <c r="CO83" i="11" s="1"/>
  <c r="H83" i="11"/>
  <c r="G83" i="11"/>
  <c r="F83" i="11"/>
  <c r="CN82" i="11"/>
  <c r="CM82" i="11"/>
  <c r="CL82" i="11"/>
  <c r="CK82" i="11"/>
  <c r="CJ82" i="11"/>
  <c r="CI82" i="11"/>
  <c r="CH82" i="11"/>
  <c r="CG82" i="11"/>
  <c r="CF82" i="11"/>
  <c r="CE82" i="11"/>
  <c r="CD82" i="11"/>
  <c r="CC82" i="11"/>
  <c r="CB82" i="11"/>
  <c r="CA82" i="11"/>
  <c r="BZ82" i="11"/>
  <c r="BY82" i="11"/>
  <c r="BP82" i="11"/>
  <c r="BO82" i="11"/>
  <c r="BN82" i="11"/>
  <c r="BM82" i="11"/>
  <c r="BL82" i="11"/>
  <c r="BK82" i="11"/>
  <c r="BJ82" i="11"/>
  <c r="BI82" i="11"/>
  <c r="AZ82" i="11"/>
  <c r="CV82" i="11" s="1"/>
  <c r="AY82" i="11"/>
  <c r="CU82" i="11" s="1"/>
  <c r="AX82" i="11"/>
  <c r="CT82" i="11" s="1"/>
  <c r="AW82" i="11"/>
  <c r="CS82" i="11" s="1"/>
  <c r="DB82" i="11" s="1"/>
  <c r="AV82" i="11"/>
  <c r="CR82" i="11" s="1"/>
  <c r="DA82" i="11" s="1"/>
  <c r="AU82" i="11"/>
  <c r="DK82" i="11" s="1"/>
  <c r="AT82" i="11"/>
  <c r="CP82" i="11" s="1"/>
  <c r="AS82" i="11"/>
  <c r="H82" i="11"/>
  <c r="G82" i="11"/>
  <c r="F82" i="11"/>
  <c r="CN81" i="11"/>
  <c r="CM81" i="11"/>
  <c r="CL81" i="11"/>
  <c r="CK81" i="11"/>
  <c r="CJ81" i="11"/>
  <c r="CI81" i="11"/>
  <c r="CH81" i="11"/>
  <c r="CG81" i="11"/>
  <c r="CF81" i="11"/>
  <c r="CE81" i="11"/>
  <c r="CD81" i="11"/>
  <c r="CC81" i="11"/>
  <c r="CB81" i="11"/>
  <c r="CA81" i="11"/>
  <c r="BZ81" i="11"/>
  <c r="BY81" i="11"/>
  <c r="BP81" i="11"/>
  <c r="BO81" i="11"/>
  <c r="BN81" i="11"/>
  <c r="BM81" i="11"/>
  <c r="BL81" i="11"/>
  <c r="BK81" i="11"/>
  <c r="BJ81" i="11"/>
  <c r="BI81" i="11"/>
  <c r="AZ81" i="11"/>
  <c r="AY81" i="11"/>
  <c r="CU81" i="11" s="1"/>
  <c r="AX81" i="11"/>
  <c r="AW81" i="11"/>
  <c r="AV81" i="11"/>
  <c r="DL81" i="11" s="1"/>
  <c r="AU81" i="11"/>
  <c r="DK81" i="11" s="1"/>
  <c r="AT81" i="11"/>
  <c r="AS81" i="11"/>
  <c r="H81" i="11"/>
  <c r="G81" i="11"/>
  <c r="F81" i="11"/>
  <c r="CN80" i="11"/>
  <c r="CM80" i="11"/>
  <c r="CL80" i="11"/>
  <c r="CK80" i="11"/>
  <c r="CJ80" i="11"/>
  <c r="CI80" i="11"/>
  <c r="CH80" i="11"/>
  <c r="CG80" i="11"/>
  <c r="CF80" i="11"/>
  <c r="CE80" i="11"/>
  <c r="CD80" i="11"/>
  <c r="CC80" i="11"/>
  <c r="CB80" i="11"/>
  <c r="CA80" i="11"/>
  <c r="BZ80" i="11"/>
  <c r="BY80" i="11"/>
  <c r="BP80" i="11"/>
  <c r="BO80" i="11"/>
  <c r="BN80" i="11"/>
  <c r="BM80" i="11"/>
  <c r="BL80" i="11"/>
  <c r="BK80" i="11"/>
  <c r="BJ80" i="11"/>
  <c r="BI80" i="11"/>
  <c r="AZ80" i="11"/>
  <c r="CV80" i="11" s="1"/>
  <c r="AY80" i="11"/>
  <c r="CU80" i="11" s="1"/>
  <c r="AX80" i="11"/>
  <c r="CT80" i="11" s="1"/>
  <c r="AW80" i="11"/>
  <c r="CS80" i="11" s="1"/>
  <c r="DB80" i="11" s="1"/>
  <c r="AV80" i="11"/>
  <c r="AU80" i="11"/>
  <c r="AT80" i="11"/>
  <c r="CP80" i="11" s="1"/>
  <c r="AS80" i="11"/>
  <c r="CO80" i="11" s="1"/>
  <c r="H80" i="11"/>
  <c r="G80" i="11"/>
  <c r="F80" i="11"/>
  <c r="CN79" i="11"/>
  <c r="CM79" i="11"/>
  <c r="CL79" i="11"/>
  <c r="CK79" i="11"/>
  <c r="CJ79" i="11"/>
  <c r="CI79" i="11"/>
  <c r="CH79" i="11"/>
  <c r="CG79" i="11"/>
  <c r="CF79" i="11"/>
  <c r="CE79" i="11"/>
  <c r="CD79" i="11"/>
  <c r="CC79" i="11"/>
  <c r="CB79" i="11"/>
  <c r="CA79" i="11"/>
  <c r="BZ79" i="11"/>
  <c r="BY79" i="11"/>
  <c r="BP79" i="11"/>
  <c r="BO79" i="11"/>
  <c r="BN79" i="11"/>
  <c r="BM79" i="11"/>
  <c r="BL79" i="11"/>
  <c r="BK79" i="11"/>
  <c r="BJ79" i="11"/>
  <c r="BI79" i="11"/>
  <c r="AZ79" i="11"/>
  <c r="CV79" i="11" s="1"/>
  <c r="AY79" i="11"/>
  <c r="CU79" i="11" s="1"/>
  <c r="AX79" i="11"/>
  <c r="CT79" i="11" s="1"/>
  <c r="AW79" i="11"/>
  <c r="CS79" i="11" s="1"/>
  <c r="DB79" i="11" s="1"/>
  <c r="AV79" i="11"/>
  <c r="AU79" i="11"/>
  <c r="DK79" i="11" s="1"/>
  <c r="AT79" i="11"/>
  <c r="CP79" i="11" s="1"/>
  <c r="AS79" i="11"/>
  <c r="CO79" i="11" s="1"/>
  <c r="H79" i="11"/>
  <c r="G79" i="11"/>
  <c r="F79" i="11"/>
  <c r="DL78" i="11"/>
  <c r="DK78" i="11"/>
  <c r="DJ78" i="11"/>
  <c r="DI78" i="11"/>
  <c r="DH78" i="11"/>
  <c r="CN78" i="11"/>
  <c r="CM78" i="11"/>
  <c r="CL78" i="11"/>
  <c r="CK78" i="11"/>
  <c r="CJ78" i="11"/>
  <c r="CI78" i="11"/>
  <c r="CH78" i="11"/>
  <c r="CG78" i="11"/>
  <c r="CF78" i="11"/>
  <c r="CE78" i="11"/>
  <c r="CD78" i="11"/>
  <c r="CC78" i="11"/>
  <c r="CB78" i="11"/>
  <c r="CA78" i="11"/>
  <c r="BZ78" i="11"/>
  <c r="CP78" i="11" s="1"/>
  <c r="BY78" i="11"/>
  <c r="CO78" i="11" s="1"/>
  <c r="BL78" i="11"/>
  <c r="BK78" i="11"/>
  <c r="CQ78" i="11" s="1"/>
  <c r="AZ78" i="11"/>
  <c r="AY78" i="11"/>
  <c r="AX78" i="11"/>
  <c r="AW78" i="11"/>
  <c r="H78" i="11"/>
  <c r="G78" i="11"/>
  <c r="F78" i="11"/>
  <c r="CN77" i="11"/>
  <c r="CM77" i="11"/>
  <c r="CL77" i="11"/>
  <c r="CK77" i="11"/>
  <c r="CJ77" i="11"/>
  <c r="CI77" i="11"/>
  <c r="CH77" i="11"/>
  <c r="CG77" i="11"/>
  <c r="CF77" i="11"/>
  <c r="CE77" i="11"/>
  <c r="CD77" i="11"/>
  <c r="CC77" i="11"/>
  <c r="CB77" i="11"/>
  <c r="CA77" i="11"/>
  <c r="BZ77" i="11"/>
  <c r="BY77" i="11"/>
  <c r="BP77" i="11"/>
  <c r="BO77" i="11"/>
  <c r="BN77" i="11"/>
  <c r="BM77" i="11"/>
  <c r="BL77" i="11"/>
  <c r="BK77" i="11"/>
  <c r="BJ77" i="11"/>
  <c r="BI77" i="11"/>
  <c r="AZ77" i="11"/>
  <c r="CV77" i="11" s="1"/>
  <c r="AY77" i="11"/>
  <c r="CU77" i="11" s="1"/>
  <c r="AX77" i="11"/>
  <c r="CT77" i="11" s="1"/>
  <c r="AW77" i="11"/>
  <c r="DM77" i="11" s="1"/>
  <c r="AV77" i="11"/>
  <c r="CR77" i="11" s="1"/>
  <c r="DA77" i="11" s="1"/>
  <c r="AU77" i="11"/>
  <c r="CQ77" i="11" s="1"/>
  <c r="AT77" i="11"/>
  <c r="CP77" i="11" s="1"/>
  <c r="AS77" i="11"/>
  <c r="DI77" i="11" s="1"/>
  <c r="H77" i="11"/>
  <c r="G77" i="11"/>
  <c r="F77" i="11"/>
  <c r="CN76" i="11"/>
  <c r="CM76" i="11"/>
  <c r="CL76" i="11"/>
  <c r="CK76" i="11"/>
  <c r="CJ76" i="11"/>
  <c r="CI76" i="11"/>
  <c r="CH76" i="11"/>
  <c r="CG76" i="11"/>
  <c r="CF76" i="11"/>
  <c r="CE76" i="11"/>
  <c r="CD76" i="11"/>
  <c r="CC76" i="11"/>
  <c r="CB76" i="11"/>
  <c r="CA76" i="11"/>
  <c r="BZ76" i="11"/>
  <c r="BY76" i="11"/>
  <c r="BP76" i="11"/>
  <c r="BO76" i="11"/>
  <c r="BN76" i="11"/>
  <c r="BM76" i="11"/>
  <c r="BL76" i="11"/>
  <c r="BK76" i="11"/>
  <c r="BJ76" i="11"/>
  <c r="BI76" i="11"/>
  <c r="AZ76" i="11"/>
  <c r="CV76" i="11" s="1"/>
  <c r="AY76" i="11"/>
  <c r="CU76" i="11" s="1"/>
  <c r="AX76" i="11"/>
  <c r="DN76" i="11" s="1"/>
  <c r="AW76" i="11"/>
  <c r="DM76" i="11" s="1"/>
  <c r="AV76" i="11"/>
  <c r="CR76" i="11" s="1"/>
  <c r="DA76" i="11" s="1"/>
  <c r="AU76" i="11"/>
  <c r="CQ76" i="11" s="1"/>
  <c r="CZ76" i="11" s="1"/>
  <c r="AT76" i="11"/>
  <c r="CP76" i="11" s="1"/>
  <c r="AS76" i="11"/>
  <c r="DI76" i="11" s="1"/>
  <c r="H76" i="11"/>
  <c r="G76" i="11"/>
  <c r="F76" i="11"/>
  <c r="CN75" i="11"/>
  <c r="CM75" i="11"/>
  <c r="CL75" i="11"/>
  <c r="CK75" i="11"/>
  <c r="CJ75" i="11"/>
  <c r="CI75" i="11"/>
  <c r="CH75" i="11"/>
  <c r="CG75" i="11"/>
  <c r="CF75" i="11"/>
  <c r="CE75" i="11"/>
  <c r="CD75" i="11"/>
  <c r="CC75" i="11"/>
  <c r="CB75" i="11"/>
  <c r="CA75" i="11"/>
  <c r="BZ75" i="11"/>
  <c r="BY75" i="11"/>
  <c r="BP75" i="11"/>
  <c r="BO75" i="11"/>
  <c r="BN75" i="11"/>
  <c r="BM75" i="11"/>
  <c r="BL75" i="11"/>
  <c r="BK75" i="11"/>
  <c r="BJ75" i="11"/>
  <c r="BI75" i="11"/>
  <c r="AZ75" i="11"/>
  <c r="CV75" i="11" s="1"/>
  <c r="AY75" i="11"/>
  <c r="CU75" i="11" s="1"/>
  <c r="AX75" i="11"/>
  <c r="CT75" i="11" s="1"/>
  <c r="AW75" i="11"/>
  <c r="DM75" i="11" s="1"/>
  <c r="AV75" i="11"/>
  <c r="CR75" i="11" s="1"/>
  <c r="DA75" i="11" s="1"/>
  <c r="AU75" i="11"/>
  <c r="CQ75" i="11" s="1"/>
  <c r="AT75" i="11"/>
  <c r="CP75" i="11" s="1"/>
  <c r="AS75" i="11"/>
  <c r="DI75" i="11" s="1"/>
  <c r="H75" i="11"/>
  <c r="G75" i="11"/>
  <c r="F75" i="11"/>
  <c r="CN74" i="11"/>
  <c r="CM74" i="11"/>
  <c r="CL74" i="11"/>
  <c r="CK74" i="11"/>
  <c r="CJ74" i="11"/>
  <c r="CI74" i="11"/>
  <c r="CH74" i="11"/>
  <c r="CG74" i="11"/>
  <c r="CF74" i="11"/>
  <c r="CE74" i="11"/>
  <c r="CD74" i="11"/>
  <c r="CC74" i="11"/>
  <c r="CB74" i="11"/>
  <c r="CA74" i="11"/>
  <c r="BZ74" i="11"/>
  <c r="BY74" i="11"/>
  <c r="BP74" i="11"/>
  <c r="BO74" i="11"/>
  <c r="BN74" i="11"/>
  <c r="BM74" i="11"/>
  <c r="BL74" i="11"/>
  <c r="BK74" i="11"/>
  <c r="BJ74" i="11"/>
  <c r="BI74" i="11"/>
  <c r="AZ74" i="11"/>
  <c r="CV74" i="11" s="1"/>
  <c r="AY74" i="11"/>
  <c r="CU74" i="11" s="1"/>
  <c r="AX74" i="11"/>
  <c r="DN74" i="11" s="1"/>
  <c r="AW74" i="11"/>
  <c r="DM74" i="11" s="1"/>
  <c r="AV74" i="11"/>
  <c r="CR74" i="11" s="1"/>
  <c r="DA74" i="11" s="1"/>
  <c r="AU74" i="11"/>
  <c r="AT74" i="11"/>
  <c r="CP74" i="11" s="1"/>
  <c r="AS74" i="11"/>
  <c r="DI74" i="11" s="1"/>
  <c r="H74" i="11"/>
  <c r="G74" i="11"/>
  <c r="F74" i="11"/>
  <c r="DN73" i="11"/>
  <c r="DM73" i="11"/>
  <c r="DL73" i="11"/>
  <c r="DK73" i="11"/>
  <c r="DJ73" i="11"/>
  <c r="DI73" i="11"/>
  <c r="CN73" i="11"/>
  <c r="CM73" i="11"/>
  <c r="CL73" i="11"/>
  <c r="CK73" i="11"/>
  <c r="CJ73" i="11"/>
  <c r="CI73" i="11"/>
  <c r="CH73" i="11"/>
  <c r="CG73" i="11"/>
  <c r="BP73" i="11"/>
  <c r="CV73" i="11" s="1"/>
  <c r="BO73" i="11"/>
  <c r="CU73" i="11" s="1"/>
  <c r="BN73" i="11"/>
  <c r="CT73" i="11" s="1"/>
  <c r="BM73" i="11"/>
  <c r="CS73" i="11" s="1"/>
  <c r="DB73" i="11" s="1"/>
  <c r="BL73" i="11"/>
  <c r="CR73" i="11" s="1"/>
  <c r="DA73" i="11" s="1"/>
  <c r="BK73" i="11"/>
  <c r="CQ73" i="11" s="1"/>
  <c r="CZ73" i="11" s="1"/>
  <c r="BJ73" i="11"/>
  <c r="BI73" i="11"/>
  <c r="CO73" i="11" s="1"/>
  <c r="H73" i="11"/>
  <c r="F73" i="11"/>
  <c r="DN72" i="11"/>
  <c r="DM72" i="11"/>
  <c r="DL72" i="11"/>
  <c r="DK72" i="11"/>
  <c r="DJ72" i="11"/>
  <c r="DI72" i="11"/>
  <c r="DH72" i="11"/>
  <c r="CV72" i="11"/>
  <c r="CT72" i="11"/>
  <c r="CS72" i="11"/>
  <c r="CR72" i="11"/>
  <c r="CQ72" i="11"/>
  <c r="CP72" i="11"/>
  <c r="CO72" i="11"/>
  <c r="CN72" i="11"/>
  <c r="CM72" i="11"/>
  <c r="CL72" i="11"/>
  <c r="CK72" i="11"/>
  <c r="CJ72" i="11"/>
  <c r="CI72" i="11"/>
  <c r="CH72" i="11"/>
  <c r="CG72" i="11"/>
  <c r="CE72" i="11"/>
  <c r="BO72" i="11"/>
  <c r="H72" i="11"/>
  <c r="F72" i="11"/>
  <c r="DN71" i="11"/>
  <c r="DM71" i="11"/>
  <c r="DH71" i="11"/>
  <c r="CV71" i="11"/>
  <c r="CU71" i="11"/>
  <c r="CT71" i="11"/>
  <c r="CS71" i="11"/>
  <c r="CN71" i="11"/>
  <c r="CM71" i="11"/>
  <c r="CL71" i="11"/>
  <c r="CK71" i="11"/>
  <c r="CJ71" i="11"/>
  <c r="CI71" i="11"/>
  <c r="CH71" i="11"/>
  <c r="CG71" i="11"/>
  <c r="CA71" i="11"/>
  <c r="AV71" i="11"/>
  <c r="CR71" i="11" s="1"/>
  <c r="AT71" i="11"/>
  <c r="CP71" i="11" s="1"/>
  <c r="AS71" i="11"/>
  <c r="DI71" i="11" s="1"/>
  <c r="H71" i="11"/>
  <c r="F71" i="11"/>
  <c r="DN70" i="11"/>
  <c r="DM70" i="11"/>
  <c r="DL70" i="11"/>
  <c r="DK70" i="11"/>
  <c r="DJ70" i="11"/>
  <c r="DI70" i="11"/>
  <c r="CN70" i="11"/>
  <c r="CM70" i="11"/>
  <c r="CL70" i="11"/>
  <c r="CK70" i="11"/>
  <c r="CJ70" i="11"/>
  <c r="CI70" i="11"/>
  <c r="CH70" i="11"/>
  <c r="CG70" i="11"/>
  <c r="BP70" i="11"/>
  <c r="CV70" i="11" s="1"/>
  <c r="BO70" i="11"/>
  <c r="CU70" i="11" s="1"/>
  <c r="BN70" i="11"/>
  <c r="CT70" i="11" s="1"/>
  <c r="BM70" i="11"/>
  <c r="CS70" i="11" s="1"/>
  <c r="DB70" i="11" s="1"/>
  <c r="BL70" i="11"/>
  <c r="CR70" i="11" s="1"/>
  <c r="DA70" i="11" s="1"/>
  <c r="BK70" i="11"/>
  <c r="CQ70" i="11" s="1"/>
  <c r="CZ70" i="11" s="1"/>
  <c r="BJ70" i="11"/>
  <c r="BI70" i="11"/>
  <c r="CO70" i="11" s="1"/>
  <c r="H70" i="11"/>
  <c r="CN69" i="11"/>
  <c r="CM69" i="11"/>
  <c r="CL69" i="11"/>
  <c r="CK69" i="11"/>
  <c r="CJ69" i="11"/>
  <c r="CI69" i="11"/>
  <c r="CH69" i="11"/>
  <c r="CG69" i="11"/>
  <c r="CF69" i="11"/>
  <c r="CE69" i="11"/>
  <c r="CD69" i="11"/>
  <c r="CC69" i="11"/>
  <c r="CB69" i="11"/>
  <c r="CA69" i="11"/>
  <c r="BZ69" i="11"/>
  <c r="BY69" i="11"/>
  <c r="BP69" i="11"/>
  <c r="BO69" i="11"/>
  <c r="BN69" i="11"/>
  <c r="BM69" i="11"/>
  <c r="BL69" i="11"/>
  <c r="BK69" i="11"/>
  <c r="BJ69" i="11"/>
  <c r="BI69" i="11"/>
  <c r="AZ69" i="11"/>
  <c r="CV69" i="11" s="1"/>
  <c r="AY69" i="11"/>
  <c r="CU69" i="11" s="1"/>
  <c r="AX69" i="11"/>
  <c r="CT69" i="11" s="1"/>
  <c r="AW69" i="11"/>
  <c r="AV69" i="11"/>
  <c r="DL69" i="11" s="1"/>
  <c r="AU69" i="11"/>
  <c r="DK69" i="11" s="1"/>
  <c r="AT69" i="11"/>
  <c r="CP69" i="11" s="1"/>
  <c r="AS69" i="11"/>
  <c r="CO69" i="11" s="1"/>
  <c r="H69" i="11"/>
  <c r="G69" i="11"/>
  <c r="F69" i="11"/>
  <c r="DN68" i="11"/>
  <c r="DM68" i="11"/>
  <c r="DL68" i="11"/>
  <c r="DK68" i="11"/>
  <c r="DJ68" i="11"/>
  <c r="DI68" i="11"/>
  <c r="DH68" i="11"/>
  <c r="CN68" i="11"/>
  <c r="CM68" i="11"/>
  <c r="CL68" i="11"/>
  <c r="CK68" i="11"/>
  <c r="CJ68" i="11"/>
  <c r="CI68" i="11"/>
  <c r="CH68" i="11"/>
  <c r="CG68" i="11"/>
  <c r="CF68" i="11"/>
  <c r="CV68" i="11" s="1"/>
  <c r="CE68" i="11"/>
  <c r="CU68" i="11" s="1"/>
  <c r="CD68" i="11"/>
  <c r="CT68" i="11" s="1"/>
  <c r="CC68" i="11"/>
  <c r="CS68" i="11" s="1"/>
  <c r="DB68" i="11" s="1"/>
  <c r="CB68" i="11"/>
  <c r="CR68" i="11" s="1"/>
  <c r="DA68" i="11" s="1"/>
  <c r="CA68" i="11"/>
  <c r="CQ68" i="11" s="1"/>
  <c r="BZ68" i="11"/>
  <c r="CP68" i="11" s="1"/>
  <c r="BY68" i="11"/>
  <c r="CO68" i="11" s="1"/>
  <c r="H68" i="11"/>
  <c r="CN67" i="11"/>
  <c r="CM67" i="11"/>
  <c r="CL67" i="11"/>
  <c r="CK67" i="11"/>
  <c r="CJ67" i="11"/>
  <c r="CI67" i="11"/>
  <c r="CH67" i="11"/>
  <c r="CG67" i="11"/>
  <c r="CF67" i="11"/>
  <c r="CE67" i="11"/>
  <c r="CD67" i="11"/>
  <c r="CC67" i="11"/>
  <c r="CB67" i="11"/>
  <c r="CA67" i="11"/>
  <c r="BZ67" i="11"/>
  <c r="BY67" i="11"/>
  <c r="BP67" i="11"/>
  <c r="BO67" i="11"/>
  <c r="BN67" i="11"/>
  <c r="BM67" i="11"/>
  <c r="BL67" i="11"/>
  <c r="BK67" i="11"/>
  <c r="BJ67" i="11"/>
  <c r="BI67" i="11"/>
  <c r="AZ67" i="11"/>
  <c r="CV67" i="11" s="1"/>
  <c r="AY67" i="11"/>
  <c r="CU67" i="11" s="1"/>
  <c r="AX67" i="11"/>
  <c r="DN67" i="11" s="1"/>
  <c r="AW67" i="11"/>
  <c r="DM67" i="11" s="1"/>
  <c r="AV67" i="11"/>
  <c r="CR67" i="11" s="1"/>
  <c r="DA67" i="11" s="1"/>
  <c r="AU67" i="11"/>
  <c r="CQ67" i="11" s="1"/>
  <c r="CZ67" i="11" s="1"/>
  <c r="AT67" i="11"/>
  <c r="DJ67" i="11" s="1"/>
  <c r="AS67" i="11"/>
  <c r="DI67" i="11" s="1"/>
  <c r="H67" i="11"/>
  <c r="G67" i="11"/>
  <c r="F67" i="11"/>
  <c r="DN66" i="11"/>
  <c r="DM66" i="11"/>
  <c r="DL66" i="11"/>
  <c r="DK66" i="11"/>
  <c r="DJ66" i="11"/>
  <c r="DI66" i="11"/>
  <c r="DH66" i="11"/>
  <c r="CU66" i="11"/>
  <c r="CT66" i="11"/>
  <c r="CS66" i="11"/>
  <c r="CR66" i="11"/>
  <c r="CQ66" i="11"/>
  <c r="CP66" i="11"/>
  <c r="CO66" i="11"/>
  <c r="CN66" i="11"/>
  <c r="CM66" i="11"/>
  <c r="CL66" i="11"/>
  <c r="CK66" i="11"/>
  <c r="CJ66" i="11"/>
  <c r="CI66" i="11"/>
  <c r="CH66" i="11"/>
  <c r="CG66" i="11"/>
  <c r="CF66" i="11"/>
  <c r="CV66" i="11" s="1"/>
  <c r="H66" i="11"/>
  <c r="G66" i="11"/>
  <c r="F66" i="11"/>
  <c r="CN65" i="11"/>
  <c r="CM65" i="11"/>
  <c r="CL65" i="11"/>
  <c r="CK65" i="11"/>
  <c r="CJ65" i="11"/>
  <c r="CI65" i="11"/>
  <c r="CH65" i="11"/>
  <c r="CG65" i="11"/>
  <c r="CF65" i="11"/>
  <c r="CE65" i="11"/>
  <c r="CD65" i="11"/>
  <c r="CC65" i="11"/>
  <c r="CB65" i="11"/>
  <c r="CA65" i="11"/>
  <c r="BZ65" i="11"/>
  <c r="BY65" i="11"/>
  <c r="BP65" i="11"/>
  <c r="BO65" i="11"/>
  <c r="BN65" i="11"/>
  <c r="BM65" i="11"/>
  <c r="BL65" i="11"/>
  <c r="BK65" i="11"/>
  <c r="BJ65" i="11"/>
  <c r="BI65" i="11"/>
  <c r="AZ65" i="11"/>
  <c r="CV65" i="11" s="1"/>
  <c r="AY65" i="11"/>
  <c r="CU65" i="11" s="1"/>
  <c r="AX65" i="11"/>
  <c r="DN65" i="11" s="1"/>
  <c r="AW65" i="11"/>
  <c r="AV65" i="11"/>
  <c r="CR65" i="11" s="1"/>
  <c r="DA65" i="11" s="1"/>
  <c r="AU65" i="11"/>
  <c r="DK65" i="11" s="1"/>
  <c r="AT65" i="11"/>
  <c r="AS65" i="11"/>
  <c r="CO65" i="11" s="1"/>
  <c r="H65" i="11"/>
  <c r="G65" i="11"/>
  <c r="F65" i="11"/>
  <c r="DN64" i="11"/>
  <c r="DM64" i="11"/>
  <c r="DL64" i="11"/>
  <c r="DK64" i="11"/>
  <c r="DJ64" i="11"/>
  <c r="DI64" i="11"/>
  <c r="CN64" i="11"/>
  <c r="CM64" i="11"/>
  <c r="CL64" i="11"/>
  <c r="CK64" i="11"/>
  <c r="CJ64" i="11"/>
  <c r="CI64" i="11"/>
  <c r="CH64" i="11"/>
  <c r="CG64" i="11"/>
  <c r="BP64" i="11"/>
  <c r="CV64" i="11" s="1"/>
  <c r="BO64" i="11"/>
  <c r="CU64" i="11" s="1"/>
  <c r="BN64" i="11"/>
  <c r="CT64" i="11" s="1"/>
  <c r="BM64" i="11"/>
  <c r="CS64" i="11" s="1"/>
  <c r="DB64" i="11" s="1"/>
  <c r="BL64" i="11"/>
  <c r="CR64" i="11" s="1"/>
  <c r="DA64" i="11" s="1"/>
  <c r="BK64" i="11"/>
  <c r="CQ64" i="11" s="1"/>
  <c r="CZ64" i="11" s="1"/>
  <c r="BJ64" i="11"/>
  <c r="CP64" i="11" s="1"/>
  <c r="BI64" i="11"/>
  <c r="CO64" i="11" s="1"/>
  <c r="H64" i="11"/>
  <c r="CN63" i="11"/>
  <c r="CM63" i="11"/>
  <c r="CL63" i="11"/>
  <c r="CK63" i="11"/>
  <c r="CJ63" i="11"/>
  <c r="CI63" i="11"/>
  <c r="CH63" i="11"/>
  <c r="CG63" i="11"/>
  <c r="CF63" i="11"/>
  <c r="CE63" i="11"/>
  <c r="CD63" i="11"/>
  <c r="CC63" i="11"/>
  <c r="CB63" i="11"/>
  <c r="CA63" i="11"/>
  <c r="BZ63" i="11"/>
  <c r="BY63" i="11"/>
  <c r="BP63" i="11"/>
  <c r="BO63" i="11"/>
  <c r="BN63" i="11"/>
  <c r="BM63" i="11"/>
  <c r="BL63" i="11"/>
  <c r="BK63" i="11"/>
  <c r="BJ63" i="11"/>
  <c r="BI63" i="11"/>
  <c r="AZ63" i="11"/>
  <c r="CV63" i="11" s="1"/>
  <c r="AY63" i="11"/>
  <c r="AX63" i="11"/>
  <c r="CT63" i="11" s="1"/>
  <c r="AW63" i="11"/>
  <c r="DM63" i="11" s="1"/>
  <c r="AV63" i="11"/>
  <c r="DL63" i="11" s="1"/>
  <c r="AU63" i="11"/>
  <c r="AT63" i="11"/>
  <c r="CP63" i="11" s="1"/>
  <c r="AS63" i="11"/>
  <c r="H63" i="11"/>
  <c r="G63" i="11"/>
  <c r="F63" i="11"/>
  <c r="DN62" i="11"/>
  <c r="DM62" i="11"/>
  <c r="DL62" i="11"/>
  <c r="DK62" i="11"/>
  <c r="DJ62" i="11"/>
  <c r="DI62" i="11"/>
  <c r="DH62" i="11"/>
  <c r="CN62" i="11"/>
  <c r="CM62" i="11"/>
  <c r="CL62" i="11"/>
  <c r="CK62" i="11"/>
  <c r="CJ62" i="11"/>
  <c r="CI62" i="11"/>
  <c r="CH62" i="11"/>
  <c r="CG62" i="11"/>
  <c r="CF62" i="11"/>
  <c r="CE62" i="11"/>
  <c r="CD62" i="11"/>
  <c r="CT62" i="11" s="1"/>
  <c r="DC62" i="11" s="1"/>
  <c r="CC62" i="11"/>
  <c r="CS62" i="11" s="1"/>
  <c r="DB62" i="11" s="1"/>
  <c r="CB62" i="11"/>
  <c r="CR62" i="11" s="1"/>
  <c r="CA62" i="11"/>
  <c r="CQ62" i="11" s="1"/>
  <c r="BZ62" i="11"/>
  <c r="CP62" i="11" s="1"/>
  <c r="BY62" i="11"/>
  <c r="CO62" i="11" s="1"/>
  <c r="BO62" i="11"/>
  <c r="AZ62" i="11"/>
  <c r="H62" i="11"/>
  <c r="F62" i="11"/>
  <c r="CN61" i="11"/>
  <c r="CM61" i="1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P61" i="11"/>
  <c r="BO61" i="11"/>
  <c r="BN61" i="11"/>
  <c r="BM61" i="11"/>
  <c r="BL61" i="11"/>
  <c r="BK61" i="11"/>
  <c r="BJ61" i="11"/>
  <c r="BI61" i="11"/>
  <c r="AZ61" i="11"/>
  <c r="CV61" i="11" s="1"/>
  <c r="AY61" i="11"/>
  <c r="CU61" i="11" s="1"/>
  <c r="AX61" i="11"/>
  <c r="CT61" i="11" s="1"/>
  <c r="AW61" i="11"/>
  <c r="DM61" i="11" s="1"/>
  <c r="AV61" i="11"/>
  <c r="CR61" i="11" s="1"/>
  <c r="DA61" i="11" s="1"/>
  <c r="AU61" i="11"/>
  <c r="CQ61" i="11" s="1"/>
  <c r="CZ61" i="11" s="1"/>
  <c r="AT61" i="11"/>
  <c r="DJ61" i="11" s="1"/>
  <c r="AS61" i="11"/>
  <c r="DI61" i="11" s="1"/>
  <c r="H61" i="11"/>
  <c r="G61" i="11"/>
  <c r="F61" i="11"/>
  <c r="CN60" i="11"/>
  <c r="CM60" i="11"/>
  <c r="CL60" i="11"/>
  <c r="CK60" i="11"/>
  <c r="CJ60" i="11"/>
  <c r="CI60" i="11"/>
  <c r="CH60" i="11"/>
  <c r="CG60" i="11"/>
  <c r="CF60" i="11"/>
  <c r="CE60" i="11"/>
  <c r="CD60" i="11"/>
  <c r="CC60" i="11"/>
  <c r="BP60" i="11"/>
  <c r="BO60" i="11"/>
  <c r="BN60" i="11"/>
  <c r="BM60" i="11"/>
  <c r="BL60" i="11"/>
  <c r="BK60" i="11"/>
  <c r="BJ60" i="11"/>
  <c r="BI60" i="11"/>
  <c r="AZ60" i="11"/>
  <c r="CV60" i="11" s="1"/>
  <c r="AY60" i="11"/>
  <c r="CU60" i="11" s="1"/>
  <c r="AX60" i="11"/>
  <c r="DN60" i="11" s="1"/>
  <c r="AW60" i="11"/>
  <c r="DM60" i="11" s="1"/>
  <c r="AV60" i="11"/>
  <c r="CR60" i="11" s="1"/>
  <c r="DA60" i="11" s="1"/>
  <c r="AU60" i="11"/>
  <c r="CQ60" i="11" s="1"/>
  <c r="AT60" i="11"/>
  <c r="CP60" i="11" s="1"/>
  <c r="AS60" i="11"/>
  <c r="DI60" i="11" s="1"/>
  <c r="H60" i="11"/>
  <c r="G60" i="11"/>
  <c r="F60" i="11"/>
  <c r="CN59" i="11"/>
  <c r="CM59" i="11"/>
  <c r="CL59" i="11"/>
  <c r="CK59" i="11"/>
  <c r="CJ59" i="11"/>
  <c r="CI59" i="11"/>
  <c r="CH59" i="11"/>
  <c r="CG59" i="11"/>
  <c r="CF59" i="11"/>
  <c r="CE59" i="11"/>
  <c r="CD59" i="11"/>
  <c r="CC59" i="11"/>
  <c r="CB59" i="11"/>
  <c r="CA59" i="11"/>
  <c r="BZ59" i="11"/>
  <c r="BY59" i="11"/>
  <c r="BP59" i="11"/>
  <c r="BO59" i="11"/>
  <c r="BN59" i="11"/>
  <c r="BM59" i="11"/>
  <c r="BL59" i="11"/>
  <c r="BK59" i="11"/>
  <c r="BJ59" i="11"/>
  <c r="BI59" i="11"/>
  <c r="AZ59" i="11"/>
  <c r="AY59" i="11"/>
  <c r="CU59" i="11" s="1"/>
  <c r="AX59" i="11"/>
  <c r="CT59" i="11" s="1"/>
  <c r="AW59" i="11"/>
  <c r="DM59" i="11" s="1"/>
  <c r="AV59" i="11"/>
  <c r="CR59" i="11" s="1"/>
  <c r="DA59" i="11" s="1"/>
  <c r="AU59" i="11"/>
  <c r="CQ59" i="11" s="1"/>
  <c r="CZ59" i="11" s="1"/>
  <c r="AT59" i="11"/>
  <c r="DJ59" i="11" s="1"/>
  <c r="AS59" i="11"/>
  <c r="DI59" i="11" s="1"/>
  <c r="H59" i="11"/>
  <c r="G59" i="11"/>
  <c r="F59" i="11"/>
  <c r="CN58" i="11"/>
  <c r="CM58" i="11"/>
  <c r="CL58" i="11"/>
  <c r="CK58" i="11"/>
  <c r="CJ58" i="11"/>
  <c r="CI58" i="11"/>
  <c r="CH58" i="11"/>
  <c r="CG58" i="11"/>
  <c r="CF58" i="11"/>
  <c r="CE58" i="11"/>
  <c r="CD58" i="11"/>
  <c r="CC58" i="11"/>
  <c r="CB58" i="11"/>
  <c r="CA58" i="11"/>
  <c r="BZ58" i="11"/>
  <c r="BY58" i="11"/>
  <c r="BP58" i="11"/>
  <c r="BO58" i="11"/>
  <c r="BN58" i="11"/>
  <c r="BM58" i="11"/>
  <c r="BL58" i="11"/>
  <c r="BK58" i="11"/>
  <c r="BJ58" i="11"/>
  <c r="BI58" i="11"/>
  <c r="AZ58" i="11"/>
  <c r="AY58" i="11"/>
  <c r="CU58" i="11" s="1"/>
  <c r="AX58" i="11"/>
  <c r="AW58" i="11"/>
  <c r="DM58" i="11" s="1"/>
  <c r="AV58" i="11"/>
  <c r="CR58" i="11" s="1"/>
  <c r="DA58" i="11" s="1"/>
  <c r="AU58" i="11"/>
  <c r="AT58" i="11"/>
  <c r="AS58" i="11"/>
  <c r="DI58" i="11" s="1"/>
  <c r="H58" i="11"/>
  <c r="G58" i="11"/>
  <c r="F58" i="11"/>
  <c r="DH57" i="11"/>
  <c r="CN57" i="11"/>
  <c r="CM57" i="11"/>
  <c r="CL57" i="11"/>
  <c r="CK57" i="11"/>
  <c r="CJ57" i="11"/>
  <c r="CI57" i="11"/>
  <c r="CH57" i="11"/>
  <c r="CG57" i="11"/>
  <c r="CF57" i="11"/>
  <c r="CE57" i="11"/>
  <c r="BP57" i="11"/>
  <c r="BO57" i="11"/>
  <c r="BN57" i="11"/>
  <c r="BM57" i="11"/>
  <c r="AZ57" i="11"/>
  <c r="AY57" i="11"/>
  <c r="AX57" i="11"/>
  <c r="DN57" i="11" s="1"/>
  <c r="AW57" i="11"/>
  <c r="DM57" i="11" s="1"/>
  <c r="AV57" i="11"/>
  <c r="AU57" i="11"/>
  <c r="CQ57" i="11" s="1"/>
  <c r="AT57" i="11"/>
  <c r="CP57" i="11" s="1"/>
  <c r="AS57" i="11"/>
  <c r="DI57" i="11" s="1"/>
  <c r="H57" i="11"/>
  <c r="G57" i="11"/>
  <c r="F57" i="11"/>
  <c r="CN56" i="11"/>
  <c r="CM56" i="11"/>
  <c r="CL56" i="11"/>
  <c r="CK56" i="11"/>
  <c r="CJ56" i="11"/>
  <c r="CI56" i="11"/>
  <c r="CH56" i="11"/>
  <c r="CG56" i="11"/>
  <c r="CF56" i="11"/>
  <c r="CE56" i="11"/>
  <c r="CD56" i="11"/>
  <c r="CC56" i="11"/>
  <c r="CB56" i="11"/>
  <c r="CA56" i="11"/>
  <c r="BZ56" i="11"/>
  <c r="BY56" i="11"/>
  <c r="BP56" i="11"/>
  <c r="BO56" i="11"/>
  <c r="BN56" i="11"/>
  <c r="BM56" i="11"/>
  <c r="BL56" i="11"/>
  <c r="BK56" i="11"/>
  <c r="BJ56" i="11"/>
  <c r="BI56" i="11"/>
  <c r="AZ56" i="11"/>
  <c r="CV56" i="11" s="1"/>
  <c r="AY56" i="11"/>
  <c r="CU56" i="11" s="1"/>
  <c r="AX56" i="11"/>
  <c r="CT56" i="11" s="1"/>
  <c r="AW56" i="11"/>
  <c r="CS56" i="11" s="1"/>
  <c r="DB56" i="11" s="1"/>
  <c r="AV56" i="11"/>
  <c r="DL56" i="11" s="1"/>
  <c r="AU56" i="11"/>
  <c r="AT56" i="11"/>
  <c r="CP56" i="11" s="1"/>
  <c r="AS56" i="11"/>
  <c r="CO56" i="11" s="1"/>
  <c r="H56" i="11"/>
  <c r="G56" i="11"/>
  <c r="F56" i="11"/>
  <c r="DH55" i="11"/>
  <c r="CN55" i="11"/>
  <c r="CM55" i="11"/>
  <c r="CL55" i="11"/>
  <c r="CK55" i="11"/>
  <c r="CJ55" i="11"/>
  <c r="CI55" i="11"/>
  <c r="CH55" i="11"/>
  <c r="CG55" i="11"/>
  <c r="CF55" i="11"/>
  <c r="BP55" i="11"/>
  <c r="AZ55" i="11"/>
  <c r="AY55" i="11"/>
  <c r="CU55" i="11" s="1"/>
  <c r="AX55" i="11"/>
  <c r="AW55" i="11"/>
  <c r="AV55" i="11"/>
  <c r="DL55" i="11" s="1"/>
  <c r="AU55" i="11"/>
  <c r="DK55" i="11" s="1"/>
  <c r="AT55" i="11"/>
  <c r="AS55" i="11"/>
  <c r="CO55" i="11" s="1"/>
  <c r="H55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P54" i="11"/>
  <c r="BO54" i="11"/>
  <c r="BN54" i="11"/>
  <c r="BM54" i="11"/>
  <c r="BL54" i="11"/>
  <c r="BK54" i="11"/>
  <c r="BJ54" i="11"/>
  <c r="BI54" i="11"/>
  <c r="AZ54" i="11"/>
  <c r="CV54" i="11" s="1"/>
  <c r="AY54" i="11"/>
  <c r="AX54" i="11"/>
  <c r="CT54" i="11" s="1"/>
  <c r="AW54" i="11"/>
  <c r="CS54" i="11" s="1"/>
  <c r="DB54" i="11" s="1"/>
  <c r="AV54" i="11"/>
  <c r="DL54" i="11" s="1"/>
  <c r="AU54" i="11"/>
  <c r="AT54" i="11"/>
  <c r="CP54" i="11" s="1"/>
  <c r="AS54" i="11"/>
  <c r="CO54" i="11" s="1"/>
  <c r="H54" i="11"/>
  <c r="G54" i="11"/>
  <c r="F54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P53" i="11"/>
  <c r="BO53" i="11"/>
  <c r="BN53" i="11"/>
  <c r="BM53" i="11"/>
  <c r="BL53" i="11"/>
  <c r="BK53" i="11"/>
  <c r="BJ53" i="11"/>
  <c r="BI53" i="11"/>
  <c r="AZ53" i="11"/>
  <c r="CV53" i="11" s="1"/>
  <c r="AY53" i="11"/>
  <c r="CU53" i="11" s="1"/>
  <c r="AX53" i="11"/>
  <c r="AW53" i="11"/>
  <c r="CS53" i="11" s="1"/>
  <c r="DB53" i="11" s="1"/>
  <c r="AV53" i="11"/>
  <c r="DL53" i="11" s="1"/>
  <c r="AU53" i="11"/>
  <c r="AT53" i="11"/>
  <c r="CP53" i="11" s="1"/>
  <c r="AS53" i="11"/>
  <c r="CO53" i="11" s="1"/>
  <c r="H53" i="11"/>
  <c r="G53" i="11"/>
  <c r="F53" i="11"/>
  <c r="DL52" i="11"/>
  <c r="DK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P52" i="11"/>
  <c r="BO52" i="11"/>
  <c r="BN52" i="11"/>
  <c r="BM52" i="11"/>
  <c r="BL52" i="11"/>
  <c r="CR52" i="11" s="1"/>
  <c r="DA52" i="11" s="1"/>
  <c r="BK52" i="11"/>
  <c r="CQ52" i="11" s="1"/>
  <c r="BJ52" i="11"/>
  <c r="BI52" i="11"/>
  <c r="AZ52" i="11"/>
  <c r="CV52" i="11" s="1"/>
  <c r="AY52" i="11"/>
  <c r="AX52" i="11"/>
  <c r="CT52" i="11" s="1"/>
  <c r="AW52" i="11"/>
  <c r="H52" i="11"/>
  <c r="G52" i="11"/>
  <c r="F52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P51" i="11"/>
  <c r="BO51" i="11"/>
  <c r="BN51" i="11"/>
  <c r="BM51" i="11"/>
  <c r="BL51" i="11"/>
  <c r="BK51" i="11"/>
  <c r="BJ51" i="11"/>
  <c r="BI51" i="11"/>
  <c r="AZ51" i="11"/>
  <c r="CV51" i="11" s="1"/>
  <c r="AY51" i="11"/>
  <c r="CU51" i="11" s="1"/>
  <c r="AX51" i="11"/>
  <c r="DN51" i="11" s="1"/>
  <c r="AW51" i="11"/>
  <c r="DM51" i="11" s="1"/>
  <c r="AV51" i="11"/>
  <c r="AU51" i="11"/>
  <c r="CQ51" i="11" s="1"/>
  <c r="AT51" i="11"/>
  <c r="DJ51" i="11" s="1"/>
  <c r="AS51" i="11"/>
  <c r="DI51" i="11" s="1"/>
  <c r="H51" i="11"/>
  <c r="G51" i="11"/>
  <c r="F51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P50" i="11"/>
  <c r="BO50" i="11"/>
  <c r="BN50" i="11"/>
  <c r="BM50" i="11"/>
  <c r="BL50" i="11"/>
  <c r="BK50" i="11"/>
  <c r="BJ50" i="11"/>
  <c r="BI50" i="11"/>
  <c r="AZ50" i="11"/>
  <c r="CV50" i="11" s="1"/>
  <c r="AY50" i="11"/>
  <c r="CU50" i="11" s="1"/>
  <c r="AX50" i="11"/>
  <c r="CT50" i="11" s="1"/>
  <c r="DC50" i="11" s="1"/>
  <c r="AW50" i="11"/>
  <c r="DM50" i="11" s="1"/>
  <c r="AV50" i="11"/>
  <c r="CR50" i="11" s="1"/>
  <c r="DA50" i="11" s="1"/>
  <c r="AU50" i="11"/>
  <c r="CQ50" i="11" s="1"/>
  <c r="AT50" i="11"/>
  <c r="DJ50" i="11" s="1"/>
  <c r="AS50" i="11"/>
  <c r="DI50" i="11" s="1"/>
  <c r="H50" i="11"/>
  <c r="G50" i="11"/>
  <c r="F50" i="11"/>
  <c r="BX49" i="11"/>
  <c r="BW49" i="11"/>
  <c r="BV49" i="11"/>
  <c r="BU49" i="11"/>
  <c r="BT49" i="11"/>
  <c r="BS49" i="11"/>
  <c r="BR49" i="11"/>
  <c r="BQ49" i="11"/>
  <c r="BH49" i="11"/>
  <c r="BG49" i="11"/>
  <c r="BF49" i="11"/>
  <c r="BE49" i="11"/>
  <c r="BD49" i="11"/>
  <c r="BC49" i="11"/>
  <c r="BB49" i="11"/>
  <c r="BA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CN47" i="11"/>
  <c r="CM47" i="11"/>
  <c r="CL47" i="11"/>
  <c r="CK47" i="11"/>
  <c r="CJ47" i="11"/>
  <c r="CI47" i="11"/>
  <c r="CH47" i="11"/>
  <c r="CG47" i="11"/>
  <c r="CF47" i="11"/>
  <c r="CF46" i="11" s="1"/>
  <c r="CF45" i="11" s="1"/>
  <c r="CE47" i="11"/>
  <c r="CE46" i="11" s="1"/>
  <c r="CE45" i="11" s="1"/>
  <c r="CD47" i="11"/>
  <c r="CD46" i="11" s="1"/>
  <c r="CD45" i="11" s="1"/>
  <c r="CC47" i="11"/>
  <c r="CC46" i="11" s="1"/>
  <c r="CC45" i="11" s="1"/>
  <c r="CB47" i="11"/>
  <c r="CB46" i="11" s="1"/>
  <c r="CB45" i="11" s="1"/>
  <c r="CA47" i="11"/>
  <c r="CA46" i="11" s="1"/>
  <c r="CA45" i="11" s="1"/>
  <c r="BZ47" i="11"/>
  <c r="BZ46" i="11" s="1"/>
  <c r="BZ45" i="11" s="1"/>
  <c r="BY47" i="11"/>
  <c r="BP47" i="11"/>
  <c r="BP46" i="11" s="1"/>
  <c r="BP45" i="11" s="1"/>
  <c r="BO47" i="11"/>
  <c r="BO46" i="11" s="1"/>
  <c r="BO45" i="11" s="1"/>
  <c r="BN47" i="11"/>
  <c r="BN46" i="11" s="1"/>
  <c r="BN45" i="11" s="1"/>
  <c r="BM47" i="11"/>
  <c r="BM46" i="11" s="1"/>
  <c r="BM45" i="11" s="1"/>
  <c r="BL47" i="11"/>
  <c r="BL46" i="11" s="1"/>
  <c r="BL45" i="11" s="1"/>
  <c r="BK47" i="11"/>
  <c r="BK46" i="11" s="1"/>
  <c r="BK45" i="11" s="1"/>
  <c r="BJ47" i="11"/>
  <c r="BI47" i="11"/>
  <c r="BI46" i="11" s="1"/>
  <c r="BI45" i="11" s="1"/>
  <c r="AZ47" i="11"/>
  <c r="AZ46" i="11" s="1"/>
  <c r="AZ45" i="11" s="1"/>
  <c r="AY47" i="11"/>
  <c r="AY46" i="11" s="1"/>
  <c r="AX47" i="11"/>
  <c r="AW47" i="11"/>
  <c r="CS47" i="11" s="1"/>
  <c r="DB47" i="11" s="1"/>
  <c r="AV47" i="11"/>
  <c r="AV46" i="11" s="1"/>
  <c r="AV45" i="11" s="1"/>
  <c r="AU47" i="11"/>
  <c r="CQ47" i="11" s="1"/>
  <c r="AT47" i="11"/>
  <c r="CP47" i="11" s="1"/>
  <c r="AS47" i="11"/>
  <c r="CO47" i="11" s="1"/>
  <c r="H47" i="11"/>
  <c r="G47" i="11"/>
  <c r="F47" i="11"/>
  <c r="BY46" i="11"/>
  <c r="BY45" i="11" s="1"/>
  <c r="BX46" i="11"/>
  <c r="BX45" i="11" s="1"/>
  <c r="BW46" i="11"/>
  <c r="BW45" i="11" s="1"/>
  <c r="BV46" i="11"/>
  <c r="BV45" i="11" s="1"/>
  <c r="BU46" i="11"/>
  <c r="BU45" i="11" s="1"/>
  <c r="BT46" i="11"/>
  <c r="BT45" i="11" s="1"/>
  <c r="BS46" i="11"/>
  <c r="BS45" i="11" s="1"/>
  <c r="BR46" i="11"/>
  <c r="BR45" i="11" s="1"/>
  <c r="BQ46" i="11"/>
  <c r="BQ45" i="11" s="1"/>
  <c r="BH46" i="11"/>
  <c r="BH45" i="11" s="1"/>
  <c r="BG46" i="11"/>
  <c r="BG45" i="11" s="1"/>
  <c r="BF46" i="11"/>
  <c r="BF45" i="11" s="1"/>
  <c r="BE46" i="11"/>
  <c r="BE45" i="11" s="1"/>
  <c r="BD46" i="11"/>
  <c r="BD45" i="11" s="1"/>
  <c r="BC46" i="11"/>
  <c r="BC45" i="11" s="1"/>
  <c r="BB46" i="11"/>
  <c r="BB45" i="11" s="1"/>
  <c r="BA46" i="11"/>
  <c r="BA45" i="11" s="1"/>
  <c r="AR46" i="11"/>
  <c r="AR45" i="11" s="1"/>
  <c r="AQ46" i="11"/>
  <c r="AQ45" i="11" s="1"/>
  <c r="AP46" i="11"/>
  <c r="AP45" i="11" s="1"/>
  <c r="AO46" i="11"/>
  <c r="AO45" i="11" s="1"/>
  <c r="AN46" i="11"/>
  <c r="AN45" i="11" s="1"/>
  <c r="AM46" i="11"/>
  <c r="AM45" i="11" s="1"/>
  <c r="AL46" i="11"/>
  <c r="AL45" i="11" s="1"/>
  <c r="AK46" i="11"/>
  <c r="AK45" i="11" s="1"/>
  <c r="AJ46" i="11"/>
  <c r="AJ45" i="11" s="1"/>
  <c r="AI46" i="11"/>
  <c r="AI45" i="11" s="1"/>
  <c r="AH46" i="11"/>
  <c r="AH45" i="11" s="1"/>
  <c r="AG46" i="11"/>
  <c r="AG45" i="11" s="1"/>
  <c r="AF46" i="11"/>
  <c r="AF45" i="11" s="1"/>
  <c r="AE46" i="11"/>
  <c r="AE45" i="11" s="1"/>
  <c r="AD46" i="11"/>
  <c r="AD45" i="11" s="1"/>
  <c r="AC46" i="11"/>
  <c r="AC45" i="11" s="1"/>
  <c r="AB46" i="11"/>
  <c r="AB45" i="11" s="1"/>
  <c r="AA46" i="11"/>
  <c r="AA45" i="11" s="1"/>
  <c r="Z46" i="11"/>
  <c r="Z45" i="11" s="1"/>
  <c r="Y46" i="11"/>
  <c r="Y45" i="11" s="1"/>
  <c r="X46" i="11"/>
  <c r="X45" i="11" s="1"/>
  <c r="W46" i="11"/>
  <c r="W45" i="11" s="1"/>
  <c r="V46" i="11"/>
  <c r="V45" i="11" s="1"/>
  <c r="U46" i="11"/>
  <c r="U45" i="11" s="1"/>
  <c r="T46" i="11"/>
  <c r="T45" i="11" s="1"/>
  <c r="S46" i="11"/>
  <c r="S45" i="11" s="1"/>
  <c r="R46" i="11"/>
  <c r="R45" i="11" s="1"/>
  <c r="Q46" i="11"/>
  <c r="Q45" i="11" s="1"/>
  <c r="P46" i="11"/>
  <c r="P45" i="11" s="1"/>
  <c r="O46" i="11"/>
  <c r="O45" i="11" s="1"/>
  <c r="N46" i="11"/>
  <c r="N45" i="11" s="1"/>
  <c r="M46" i="11"/>
  <c r="M45" i="11" s="1"/>
  <c r="L46" i="11"/>
  <c r="L45" i="11" s="1"/>
  <c r="K46" i="11"/>
  <c r="K45" i="11" s="1"/>
  <c r="J46" i="11"/>
  <c r="I46" i="11"/>
  <c r="I45" i="11" s="1"/>
  <c r="CN44" i="11"/>
  <c r="CM44" i="11"/>
  <c r="CL44" i="11"/>
  <c r="CK44" i="11"/>
  <c r="CJ44" i="11"/>
  <c r="CI44" i="11"/>
  <c r="CH44" i="11"/>
  <c r="CG44" i="11"/>
  <c r="CF44" i="11"/>
  <c r="CE44" i="11"/>
  <c r="CD44" i="11"/>
  <c r="CC44" i="11"/>
  <c r="CB44" i="11"/>
  <c r="CA44" i="11"/>
  <c r="BZ44" i="11"/>
  <c r="BY44" i="11"/>
  <c r="BP44" i="11"/>
  <c r="BO44" i="11"/>
  <c r="BN44" i="11"/>
  <c r="BM44" i="11"/>
  <c r="BL44" i="11"/>
  <c r="BK44" i="11"/>
  <c r="BJ44" i="11"/>
  <c r="BI44" i="11"/>
  <c r="AY44" i="11"/>
  <c r="AX44" i="11"/>
  <c r="AX41" i="11" s="1"/>
  <c r="AW44" i="11"/>
  <c r="AW41" i="11" s="1"/>
  <c r="AV44" i="11"/>
  <c r="AV41" i="11" s="1"/>
  <c r="AU44" i="11"/>
  <c r="AT44" i="11"/>
  <c r="AS44" i="11"/>
  <c r="H44" i="11"/>
  <c r="G44" i="11"/>
  <c r="F44" i="11"/>
  <c r="DN43" i="11"/>
  <c r="DM43" i="11"/>
  <c r="DL43" i="11"/>
  <c r="DK43" i="11"/>
  <c r="DJ43" i="11"/>
  <c r="DI43" i="11"/>
  <c r="CN43" i="11"/>
  <c r="CM43" i="11"/>
  <c r="CL43" i="11"/>
  <c r="CK43" i="11"/>
  <c r="CJ43" i="11"/>
  <c r="CI43" i="11"/>
  <c r="CH43" i="11"/>
  <c r="CG43" i="11"/>
  <c r="CF43" i="11"/>
  <c r="CE43" i="11"/>
  <c r="CD43" i="11"/>
  <c r="CC43" i="11"/>
  <c r="CB43" i="11"/>
  <c r="CA43" i="11"/>
  <c r="BZ43" i="11"/>
  <c r="BY43" i="11"/>
  <c r="BP43" i="11"/>
  <c r="BO43" i="11"/>
  <c r="BN43" i="11"/>
  <c r="CT43" i="11" s="1"/>
  <c r="BM43" i="11"/>
  <c r="CS43" i="11" s="1"/>
  <c r="DB43" i="11" s="1"/>
  <c r="BL43" i="11"/>
  <c r="CR43" i="11" s="1"/>
  <c r="DA43" i="11" s="1"/>
  <c r="BK43" i="11"/>
  <c r="CQ43" i="11" s="1"/>
  <c r="BJ43" i="11"/>
  <c r="BI43" i="11"/>
  <c r="CO43" i="11" s="1"/>
  <c r="AZ43" i="11"/>
  <c r="CV43" i="11" s="1"/>
  <c r="AY43" i="11"/>
  <c r="H43" i="11"/>
  <c r="G43" i="11"/>
  <c r="F43" i="11"/>
  <c r="DN42" i="11"/>
  <c r="DM42" i="11"/>
  <c r="DL42" i="11"/>
  <c r="DK42" i="11"/>
  <c r="DJ42" i="11"/>
  <c r="DI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P42" i="11"/>
  <c r="BO42" i="11"/>
  <c r="BN42" i="11"/>
  <c r="CT42" i="11" s="1"/>
  <c r="DC42" i="11" s="1"/>
  <c r="BM42" i="11"/>
  <c r="BL42" i="11"/>
  <c r="BK42" i="11"/>
  <c r="CQ42" i="11" s="1"/>
  <c r="BJ42" i="11"/>
  <c r="BI42" i="11"/>
  <c r="AZ42" i="11"/>
  <c r="AY42" i="11"/>
  <c r="CU42" i="11" s="1"/>
  <c r="H42" i="11"/>
  <c r="G42" i="11"/>
  <c r="F42" i="11"/>
  <c r="BX41" i="11"/>
  <c r="BW41" i="11"/>
  <c r="BV41" i="11"/>
  <c r="BU41" i="11"/>
  <c r="BT41" i="11"/>
  <c r="BS41" i="11"/>
  <c r="BR41" i="11"/>
  <c r="BQ41" i="11"/>
  <c r="BH41" i="11"/>
  <c r="BG41" i="11"/>
  <c r="BF41" i="11"/>
  <c r="BE41" i="11"/>
  <c r="BD41" i="11"/>
  <c r="BC41" i="11"/>
  <c r="BB41" i="11"/>
  <c r="BA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P40" i="11"/>
  <c r="CV40" i="11" s="1"/>
  <c r="BO40" i="11"/>
  <c r="BN40" i="11"/>
  <c r="BM40" i="11"/>
  <c r="BL40" i="11"/>
  <c r="BK40" i="11"/>
  <c r="CQ40" i="11" s="1"/>
  <c r="BJ40" i="11"/>
  <c r="BI40" i="11"/>
  <c r="CO40" i="11" s="1"/>
  <c r="AX40" i="11"/>
  <c r="AW40" i="11"/>
  <c r="H40" i="11"/>
  <c r="G40" i="11"/>
  <c r="F40" i="11"/>
  <c r="CV39" i="11"/>
  <c r="CU39" i="11"/>
  <c r="CT39" i="11"/>
  <c r="CS39" i="11"/>
  <c r="CR39" i="11"/>
  <c r="CQ39" i="11"/>
  <c r="CP39" i="11"/>
  <c r="CO39" i="11"/>
  <c r="CN39" i="11"/>
  <c r="CM39" i="11"/>
  <c r="CL39" i="11"/>
  <c r="CK39" i="11"/>
  <c r="CJ39" i="11"/>
  <c r="CI39" i="11"/>
  <c r="CH39" i="11"/>
  <c r="CG39" i="11"/>
  <c r="CN38" i="11"/>
  <c r="CM38" i="11"/>
  <c r="CL38" i="11"/>
  <c r="CK38" i="11"/>
  <c r="CJ38" i="11"/>
  <c r="CI38" i="11"/>
  <c r="CH38" i="11"/>
  <c r="CG38" i="11"/>
  <c r="CF38" i="11"/>
  <c r="CV38" i="11" s="1"/>
  <c r="CE38" i="11"/>
  <c r="CU38" i="11" s="1"/>
  <c r="CD38" i="11"/>
  <c r="CT38" i="11" s="1"/>
  <c r="CC38" i="11"/>
  <c r="CS38" i="11" s="1"/>
  <c r="CB38" i="11"/>
  <c r="CR38" i="11" s="1"/>
  <c r="CA38" i="11"/>
  <c r="CQ38" i="11" s="1"/>
  <c r="BZ38" i="11"/>
  <c r="CP38" i="11" s="1"/>
  <c r="BY38" i="11"/>
  <c r="CO38" i="11" s="1"/>
  <c r="H38" i="11"/>
  <c r="CN37" i="11"/>
  <c r="CM37" i="11"/>
  <c r="CL37" i="11"/>
  <c r="CK37" i="11"/>
  <c r="CJ37" i="11"/>
  <c r="CI37" i="11"/>
  <c r="CH37" i="11"/>
  <c r="CG37" i="11"/>
  <c r="CF37" i="11"/>
  <c r="CV37" i="11" s="1"/>
  <c r="CE37" i="11"/>
  <c r="CU37" i="11" s="1"/>
  <c r="CD37" i="11"/>
  <c r="CT37" i="11" s="1"/>
  <c r="CC37" i="11"/>
  <c r="CS37" i="11" s="1"/>
  <c r="CB37" i="11"/>
  <c r="CR37" i="11" s="1"/>
  <c r="CA37" i="11"/>
  <c r="CQ37" i="11" s="1"/>
  <c r="BZ37" i="11"/>
  <c r="CP37" i="11" s="1"/>
  <c r="BY37" i="11"/>
  <c r="CO37" i="11" s="1"/>
  <c r="H37" i="11"/>
  <c r="G37" i="11"/>
  <c r="F37" i="11"/>
  <c r="CN36" i="11"/>
  <c r="CM36" i="11"/>
  <c r="CL36" i="11"/>
  <c r="CK36" i="11"/>
  <c r="CJ36" i="11"/>
  <c r="CI36" i="11"/>
  <c r="CH36" i="11"/>
  <c r="CG36" i="11"/>
  <c r="CF36" i="11"/>
  <c r="CV36" i="11" s="1"/>
  <c r="CE36" i="11"/>
  <c r="CU36" i="11" s="1"/>
  <c r="CD36" i="11"/>
  <c r="CT36" i="11" s="1"/>
  <c r="CC36" i="11"/>
  <c r="CS36" i="11" s="1"/>
  <c r="CB36" i="11"/>
  <c r="CR36" i="11" s="1"/>
  <c r="CA36" i="11"/>
  <c r="CQ36" i="11" s="1"/>
  <c r="BZ36" i="11"/>
  <c r="CP36" i="11" s="1"/>
  <c r="BY36" i="11"/>
  <c r="CO36" i="11" s="1"/>
  <c r="H36" i="11"/>
  <c r="G36" i="11"/>
  <c r="F36" i="11"/>
  <c r="CN35" i="11"/>
  <c r="CM35" i="11"/>
  <c r="CL35" i="11"/>
  <c r="CK35" i="11"/>
  <c r="CJ35" i="11"/>
  <c r="CI35" i="11"/>
  <c r="CH35" i="11"/>
  <c r="CG35" i="11"/>
  <c r="CF35" i="11"/>
  <c r="CE35" i="11"/>
  <c r="CD35" i="11"/>
  <c r="CC35" i="11"/>
  <c r="CB35" i="11"/>
  <c r="CA35" i="11"/>
  <c r="BZ35" i="11"/>
  <c r="BY35" i="11"/>
  <c r="BP35" i="11"/>
  <c r="BO35" i="11"/>
  <c r="BN35" i="11"/>
  <c r="BM35" i="11"/>
  <c r="BL35" i="11"/>
  <c r="BK35" i="11"/>
  <c r="BJ35" i="11"/>
  <c r="BI35" i="11"/>
  <c r="AZ35" i="11"/>
  <c r="CV35" i="11" s="1"/>
  <c r="AY35" i="11"/>
  <c r="CU35" i="11" s="1"/>
  <c r="AX35" i="11"/>
  <c r="CT35" i="11" s="1"/>
  <c r="AW35" i="11"/>
  <c r="CS35" i="11" s="1"/>
  <c r="AV35" i="11"/>
  <c r="CR35" i="11" s="1"/>
  <c r="AU35" i="11"/>
  <c r="CQ35" i="11" s="1"/>
  <c r="AT35" i="11"/>
  <c r="CP35" i="11" s="1"/>
  <c r="AS35" i="11"/>
  <c r="CO35" i="11" s="1"/>
  <c r="H35" i="11"/>
  <c r="G35" i="11"/>
  <c r="F35" i="11"/>
  <c r="CN34" i="11"/>
  <c r="CM34" i="11"/>
  <c r="CL34" i="11"/>
  <c r="CK34" i="11"/>
  <c r="CJ34" i="11"/>
  <c r="CI34" i="11"/>
  <c r="CH34" i="11"/>
  <c r="CG34" i="11"/>
  <c r="CF34" i="11"/>
  <c r="CE34" i="11"/>
  <c r="CD34" i="11"/>
  <c r="CC34" i="11"/>
  <c r="CB34" i="11"/>
  <c r="CA34" i="11"/>
  <c r="BZ34" i="11"/>
  <c r="BY34" i="11"/>
  <c r="BP34" i="11"/>
  <c r="BO34" i="11"/>
  <c r="BN34" i="11"/>
  <c r="BM34" i="11"/>
  <c r="BL34" i="11"/>
  <c r="BK34" i="11"/>
  <c r="BJ34" i="11"/>
  <c r="BI34" i="11"/>
  <c r="AZ34" i="11"/>
  <c r="AY34" i="11"/>
  <c r="CU34" i="11" s="1"/>
  <c r="AX34" i="11"/>
  <c r="CT34" i="11" s="1"/>
  <c r="AW34" i="11"/>
  <c r="CS34" i="11" s="1"/>
  <c r="AV34" i="11"/>
  <c r="CR34" i="11" s="1"/>
  <c r="AU34" i="11"/>
  <c r="AT34" i="11"/>
  <c r="CP34" i="11" s="1"/>
  <c r="AS34" i="11"/>
  <c r="H34" i="11"/>
  <c r="G34" i="11"/>
  <c r="F34" i="11"/>
  <c r="CN33" i="11"/>
  <c r="CM33" i="11"/>
  <c r="CL33" i="11"/>
  <c r="CK33" i="11"/>
  <c r="CJ33" i="11"/>
  <c r="CI33" i="11"/>
  <c r="CH33" i="11"/>
  <c r="CG33" i="11"/>
  <c r="CF33" i="11"/>
  <c r="CE33" i="11"/>
  <c r="CD33" i="11"/>
  <c r="CC33" i="11"/>
  <c r="CB33" i="11"/>
  <c r="CA33" i="11"/>
  <c r="BZ33" i="11"/>
  <c r="BY33" i="11"/>
  <c r="BP33" i="11"/>
  <c r="CV33" i="11" s="1"/>
  <c r="BO33" i="11"/>
  <c r="BN33" i="11"/>
  <c r="BM33" i="11"/>
  <c r="BL33" i="11"/>
  <c r="CR33" i="11" s="1"/>
  <c r="BK33" i="11"/>
  <c r="BJ33" i="11"/>
  <c r="CP33" i="11" s="1"/>
  <c r="BI33" i="11"/>
  <c r="AY33" i="11"/>
  <c r="AX33" i="11"/>
  <c r="AU33" i="11"/>
  <c r="AS33" i="11"/>
  <c r="CO33" i="11" s="1"/>
  <c r="H33" i="11"/>
  <c r="G33" i="11"/>
  <c r="F33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P32" i="11"/>
  <c r="BO32" i="11"/>
  <c r="BN32" i="11"/>
  <c r="BM32" i="11"/>
  <c r="BL32" i="11"/>
  <c r="BK32" i="11"/>
  <c r="BJ32" i="11"/>
  <c r="BI32" i="11"/>
  <c r="AZ32" i="11"/>
  <c r="CV32" i="11" s="1"/>
  <c r="AY32" i="11"/>
  <c r="CU32" i="11" s="1"/>
  <c r="AX32" i="11"/>
  <c r="CT32" i="11" s="1"/>
  <c r="AW32" i="11"/>
  <c r="CS32" i="11" s="1"/>
  <c r="AV32" i="11"/>
  <c r="CR32" i="11" s="1"/>
  <c r="AU32" i="11"/>
  <c r="CQ32" i="11" s="1"/>
  <c r="AT32" i="11"/>
  <c r="CP32" i="11" s="1"/>
  <c r="AS32" i="11"/>
  <c r="CO32" i="11" s="1"/>
  <c r="H32" i="11"/>
  <c r="G32" i="11"/>
  <c r="F32" i="11"/>
  <c r="CN31" i="11"/>
  <c r="CM31" i="11"/>
  <c r="CL31" i="11"/>
  <c r="CK31" i="11"/>
  <c r="CJ31" i="11"/>
  <c r="CI31" i="11"/>
  <c r="CH31" i="11"/>
  <c r="CG31" i="11"/>
  <c r="CF31" i="11"/>
  <c r="CE31" i="11"/>
  <c r="CD31" i="11"/>
  <c r="CC31" i="11"/>
  <c r="CB31" i="11"/>
  <c r="CA31" i="11"/>
  <c r="BZ31" i="11"/>
  <c r="BY31" i="11"/>
  <c r="BP31" i="11"/>
  <c r="BO31" i="11"/>
  <c r="BN31" i="11"/>
  <c r="BM31" i="11"/>
  <c r="BL31" i="11"/>
  <c r="BK31" i="11"/>
  <c r="BJ31" i="11"/>
  <c r="BI31" i="11"/>
  <c r="AZ31" i="11"/>
  <c r="CV31" i="11" s="1"/>
  <c r="AY31" i="11"/>
  <c r="CU31" i="11" s="1"/>
  <c r="AX31" i="11"/>
  <c r="CT31" i="11" s="1"/>
  <c r="AW31" i="11"/>
  <c r="CS31" i="11" s="1"/>
  <c r="AV31" i="11"/>
  <c r="CR31" i="11" s="1"/>
  <c r="AU31" i="11"/>
  <c r="CQ31" i="11" s="1"/>
  <c r="AT31" i="11"/>
  <c r="CP31" i="11" s="1"/>
  <c r="AS31" i="11"/>
  <c r="CO31" i="11" s="1"/>
  <c r="H31" i="11"/>
  <c r="G31" i="11"/>
  <c r="F31" i="11"/>
  <c r="CN30" i="11"/>
  <c r="CM30" i="11"/>
  <c r="CL30" i="11"/>
  <c r="CK30" i="11"/>
  <c r="CJ30" i="11"/>
  <c r="CI30" i="11"/>
  <c r="CH30" i="11"/>
  <c r="CG30" i="11"/>
  <c r="CF30" i="11"/>
  <c r="CE30" i="11"/>
  <c r="CD30" i="11"/>
  <c r="CC30" i="11"/>
  <c r="CB30" i="11"/>
  <c r="CA30" i="11"/>
  <c r="BZ30" i="11"/>
  <c r="BY30" i="11"/>
  <c r="BP30" i="11"/>
  <c r="BO30" i="11"/>
  <c r="BN30" i="11"/>
  <c r="BM30" i="11"/>
  <c r="BL30" i="11"/>
  <c r="BK30" i="11"/>
  <c r="BJ30" i="11"/>
  <c r="BI30" i="11"/>
  <c r="AZ30" i="11"/>
  <c r="CV30" i="11" s="1"/>
  <c r="AY30" i="11"/>
  <c r="CU30" i="11" s="1"/>
  <c r="AX30" i="11"/>
  <c r="CT30" i="11" s="1"/>
  <c r="AW30" i="11"/>
  <c r="AV30" i="11"/>
  <c r="CR30" i="11" s="1"/>
  <c r="AU30" i="11"/>
  <c r="CQ30" i="11" s="1"/>
  <c r="AT30" i="11"/>
  <c r="CP30" i="11" s="1"/>
  <c r="AS30" i="11"/>
  <c r="CO30" i="11" s="1"/>
  <c r="H30" i="11"/>
  <c r="G30" i="11"/>
  <c r="F30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CB29" i="11"/>
  <c r="CA29" i="11"/>
  <c r="BZ29" i="11"/>
  <c r="BY29" i="11"/>
  <c r="BP29" i="11"/>
  <c r="BO29" i="11"/>
  <c r="BN29" i="11"/>
  <c r="BM29" i="11"/>
  <c r="BL29" i="11"/>
  <c r="BK29" i="11"/>
  <c r="BJ29" i="11"/>
  <c r="BI29" i="11"/>
  <c r="AZ29" i="11"/>
  <c r="CV29" i="11" s="1"/>
  <c r="AY29" i="11"/>
  <c r="AX29" i="11"/>
  <c r="CT29" i="11" s="1"/>
  <c r="AW29" i="11"/>
  <c r="CS29" i="11" s="1"/>
  <c r="AV29" i="11"/>
  <c r="CR29" i="11" s="1"/>
  <c r="AU29" i="11"/>
  <c r="CQ29" i="11" s="1"/>
  <c r="AT29" i="11"/>
  <c r="CP29" i="11" s="1"/>
  <c r="AS29" i="11"/>
  <c r="CO29" i="11" s="1"/>
  <c r="H29" i="11"/>
  <c r="G29" i="11"/>
  <c r="F29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P28" i="11"/>
  <c r="BO28" i="11"/>
  <c r="BN28" i="11"/>
  <c r="BM28" i="11"/>
  <c r="BL28" i="11"/>
  <c r="BK28" i="11"/>
  <c r="BJ28" i="11"/>
  <c r="BI28" i="11"/>
  <c r="AZ28" i="11"/>
  <c r="CV28" i="11" s="1"/>
  <c r="AY28" i="11"/>
  <c r="AX28" i="11"/>
  <c r="CT28" i="11" s="1"/>
  <c r="AW28" i="11"/>
  <c r="CS28" i="11" s="1"/>
  <c r="AV28" i="11"/>
  <c r="CR28" i="11" s="1"/>
  <c r="AU28" i="11"/>
  <c r="CQ28" i="11" s="1"/>
  <c r="AT28" i="11"/>
  <c r="CP28" i="11" s="1"/>
  <c r="AS28" i="11"/>
  <c r="H28" i="11"/>
  <c r="G28" i="11"/>
  <c r="F28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CB27" i="11"/>
  <c r="CA27" i="11"/>
  <c r="BZ27" i="11"/>
  <c r="BY27" i="11"/>
  <c r="BP27" i="11"/>
  <c r="BO27" i="11"/>
  <c r="BN27" i="11"/>
  <c r="BM27" i="11"/>
  <c r="BL27" i="11"/>
  <c r="BK27" i="11"/>
  <c r="BJ27" i="11"/>
  <c r="BI27" i="11"/>
  <c r="AZ27" i="11"/>
  <c r="AY27" i="11"/>
  <c r="CU27" i="11" s="1"/>
  <c r="AX27" i="11"/>
  <c r="CT27" i="11" s="1"/>
  <c r="AW27" i="11"/>
  <c r="CS27" i="11" s="1"/>
  <c r="AV27" i="11"/>
  <c r="CR27" i="11" s="1"/>
  <c r="AU27" i="11"/>
  <c r="CQ27" i="11" s="1"/>
  <c r="AT27" i="11"/>
  <c r="CP27" i="11" s="1"/>
  <c r="AS27" i="11"/>
  <c r="CO27" i="11" s="1"/>
  <c r="H27" i="11"/>
  <c r="G27" i="11"/>
  <c r="F27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CB26" i="11"/>
  <c r="CA26" i="11"/>
  <c r="BZ26" i="11"/>
  <c r="BY26" i="11"/>
  <c r="BP26" i="11"/>
  <c r="BO26" i="11"/>
  <c r="BN26" i="11"/>
  <c r="BM26" i="11"/>
  <c r="BL26" i="11"/>
  <c r="BK26" i="11"/>
  <c r="BJ26" i="11"/>
  <c r="BI26" i="11"/>
  <c r="AZ26" i="11"/>
  <c r="CV26" i="11" s="1"/>
  <c r="AY26" i="11"/>
  <c r="CU26" i="11" s="1"/>
  <c r="AX26" i="11"/>
  <c r="AW26" i="11"/>
  <c r="CS26" i="11" s="1"/>
  <c r="AV26" i="11"/>
  <c r="CR26" i="11" s="1"/>
  <c r="AU26" i="11"/>
  <c r="AT26" i="11"/>
  <c r="CP26" i="11" s="1"/>
  <c r="AS26" i="11"/>
  <c r="CO26" i="11" s="1"/>
  <c r="H26" i="11"/>
  <c r="G26" i="11"/>
  <c r="F26" i="11"/>
  <c r="CN25" i="11"/>
  <c r="CM25" i="11"/>
  <c r="CL25" i="11"/>
  <c r="CK25" i="11"/>
  <c r="CJ25" i="11"/>
  <c r="CI25" i="11"/>
  <c r="CH25" i="11"/>
  <c r="CG25" i="11"/>
  <c r="CF25" i="11"/>
  <c r="CC25" i="11"/>
  <c r="CA25" i="11"/>
  <c r="BY25" i="11"/>
  <c r="BP25" i="11"/>
  <c r="BM25" i="11"/>
  <c r="CS25" i="11" s="1"/>
  <c r="BK25" i="11"/>
  <c r="CQ25" i="11" s="1"/>
  <c r="BI25" i="11"/>
  <c r="AZ25" i="11"/>
  <c r="CV25" i="11" s="1"/>
  <c r="AY25" i="11"/>
  <c r="CU25" i="11" s="1"/>
  <c r="AX25" i="11"/>
  <c r="AT25" i="11" s="1"/>
  <c r="CP25" i="11" s="1"/>
  <c r="AV25" i="11"/>
  <c r="AS25" i="11"/>
  <c r="H25" i="11"/>
  <c r="G25" i="11"/>
  <c r="F25" i="11"/>
  <c r="CT24" i="11"/>
  <c r="CR24" i="11"/>
  <c r="CP24" i="11"/>
  <c r="CN24" i="11"/>
  <c r="CM24" i="11"/>
  <c r="CL24" i="11"/>
  <c r="CK24" i="11"/>
  <c r="CJ24" i="11"/>
  <c r="CI24" i="11"/>
  <c r="CH24" i="11"/>
  <c r="CG24" i="11"/>
  <c r="CE24" i="11"/>
  <c r="CC24" i="11"/>
  <c r="CA24" i="11"/>
  <c r="BY24" i="11"/>
  <c r="BO24" i="11"/>
  <c r="BM24" i="11"/>
  <c r="BK24" i="11"/>
  <c r="BI24" i="11"/>
  <c r="AZ24" i="11"/>
  <c r="CV24" i="11" s="1"/>
  <c r="AY24" i="11"/>
  <c r="AW24" i="11"/>
  <c r="AU24" i="11"/>
  <c r="AS24" i="11"/>
  <c r="H24" i="11"/>
  <c r="G24" i="11"/>
  <c r="F24" i="11"/>
  <c r="BX23" i="11"/>
  <c r="BW23" i="11"/>
  <c r="BV23" i="11"/>
  <c r="BU23" i="11"/>
  <c r="BT23" i="11"/>
  <c r="BS23" i="11"/>
  <c r="BR23" i="11"/>
  <c r="BQ23" i="11"/>
  <c r="BH23" i="11"/>
  <c r="BG23" i="11"/>
  <c r="BF23" i="11"/>
  <c r="BE23" i="11"/>
  <c r="BD23" i="11"/>
  <c r="BC23" i="11"/>
  <c r="BB23" i="11"/>
  <c r="BA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BX19" i="11"/>
  <c r="AR19" i="11"/>
  <c r="AB19" i="11"/>
  <c r="L19" i="11"/>
  <c r="BS18" i="11"/>
  <c r="BL18" i="11"/>
  <c r="BH18" i="11"/>
  <c r="BD18" i="11"/>
  <c r="AA18" i="11"/>
  <c r="AQ7" i="11"/>
  <c r="BV5" i="11"/>
  <c r="BR5" i="11"/>
  <c r="BF5" i="11"/>
  <c r="BB5" i="11"/>
  <c r="AQ5" i="11"/>
  <c r="AO5" i="11"/>
  <c r="AM5" i="11"/>
  <c r="AL5" i="11"/>
  <c r="AK5" i="11"/>
  <c r="AI5" i="11"/>
  <c r="Y5" i="11"/>
  <c r="U5" i="11"/>
  <c r="S5" i="11"/>
  <c r="Q5" i="11"/>
  <c r="O5" i="11"/>
  <c r="M5" i="11"/>
  <c r="I5" i="11"/>
  <c r="BX4" i="11"/>
  <c r="BW4" i="11"/>
  <c r="BT4" i="11"/>
  <c r="BH4" i="11"/>
  <c r="BG4" i="11"/>
  <c r="BD4" i="11"/>
  <c r="AO4" i="11"/>
  <c r="AK4" i="11"/>
  <c r="AG4" i="11"/>
  <c r="AC4" i="11"/>
  <c r="Y4" i="11"/>
  <c r="U4" i="11"/>
  <c r="Q4" i="11"/>
  <c r="M4" i="11"/>
  <c r="I4" i="11"/>
  <c r="BU3" i="11"/>
  <c r="BQ3" i="11"/>
  <c r="BG3" i="11"/>
  <c r="BE3" i="11"/>
  <c r="BD3" i="11"/>
  <c r="BA3" i="11"/>
  <c r="AO3" i="11"/>
  <c r="AN3" i="11"/>
  <c r="AM3" i="11"/>
  <c r="AK3" i="11"/>
  <c r="AI3" i="11"/>
  <c r="AG3" i="11"/>
  <c r="AB3" i="11"/>
  <c r="AA3" i="11"/>
  <c r="X3" i="11"/>
  <c r="V3" i="11"/>
  <c r="T3" i="11"/>
  <c r="R3" i="11"/>
  <c r="P3" i="11"/>
  <c r="O3" i="11"/>
  <c r="L3" i="11"/>
  <c r="CP81" i="11" l="1"/>
  <c r="CT89" i="11"/>
  <c r="BA292" i="11"/>
  <c r="BA20" i="11" s="1"/>
  <c r="CP135" i="11"/>
  <c r="CP173" i="11"/>
  <c r="CT173" i="11"/>
  <c r="CT115" i="11"/>
  <c r="DC115" i="11" s="1"/>
  <c r="CT118" i="11"/>
  <c r="DC118" i="11" s="1"/>
  <c r="CR197" i="11"/>
  <c r="CV59" i="11"/>
  <c r="CQ63" i="11"/>
  <c r="DG63" i="11" s="1"/>
  <c r="CQ34" i="11"/>
  <c r="CU128" i="11"/>
  <c r="CT231" i="11"/>
  <c r="CO129" i="11"/>
  <c r="CS69" i="11"/>
  <c r="DB69" i="11" s="1"/>
  <c r="CU172" i="11"/>
  <c r="CV179" i="11"/>
  <c r="CQ162" i="11"/>
  <c r="CQ228" i="11"/>
  <c r="CV34" i="11"/>
  <c r="CQ26" i="11"/>
  <c r="CU299" i="11"/>
  <c r="CV133" i="11"/>
  <c r="CT194" i="11"/>
  <c r="CS65" i="11"/>
  <c r="DB65" i="11" s="1"/>
  <c r="CR85" i="11"/>
  <c r="DA85" i="11" s="1"/>
  <c r="CQ200" i="11"/>
  <c r="CS206" i="11"/>
  <c r="CP243" i="11"/>
  <c r="CP282" i="11"/>
  <c r="CV197" i="11"/>
  <c r="CU168" i="11"/>
  <c r="CT47" i="11"/>
  <c r="DC47" i="11" s="1"/>
  <c r="CV120" i="11"/>
  <c r="CR168" i="11"/>
  <c r="CV180" i="11"/>
  <c r="CU63" i="11"/>
  <c r="CQ132" i="11"/>
  <c r="DG132" i="11" s="1"/>
  <c r="CS237" i="11"/>
  <c r="DB237" i="11" s="1"/>
  <c r="CP58" i="11"/>
  <c r="DB155" i="11"/>
  <c r="CV228" i="11"/>
  <c r="DA240" i="11"/>
  <c r="CQ248" i="11"/>
  <c r="CV81" i="11"/>
  <c r="CU150" i="11"/>
  <c r="CV165" i="11"/>
  <c r="CS205" i="11"/>
  <c r="CU136" i="11"/>
  <c r="CR40" i="11"/>
  <c r="CP127" i="11"/>
  <c r="CU143" i="11"/>
  <c r="CU158" i="11"/>
  <c r="CU244" i="11"/>
  <c r="CU29" i="11"/>
  <c r="CO82" i="11"/>
  <c r="DB94" i="11"/>
  <c r="CP242" i="11"/>
  <c r="R48" i="11"/>
  <c r="CU54" i="11"/>
  <c r="CO201" i="11"/>
  <c r="CP125" i="11"/>
  <c r="CV191" i="11"/>
  <c r="CV84" i="11"/>
  <c r="CV204" i="11"/>
  <c r="V292" i="11"/>
  <c r="V20" i="11" s="1"/>
  <c r="CR87" i="11"/>
  <c r="DA87" i="11" s="1"/>
  <c r="CO200" i="11"/>
  <c r="CS281" i="11"/>
  <c r="CR84" i="11"/>
  <c r="DA84" i="11" s="1"/>
  <c r="CV281" i="11"/>
  <c r="CS30" i="11"/>
  <c r="CQ145" i="11"/>
  <c r="CZ145" i="11" s="1"/>
  <c r="CV178" i="11"/>
  <c r="CR180" i="11"/>
  <c r="CU207" i="11"/>
  <c r="CV143" i="11"/>
  <c r="CT222" i="11"/>
  <c r="CR232" i="11"/>
  <c r="CU28" i="11"/>
  <c r="CV58" i="11"/>
  <c r="CT81" i="11"/>
  <c r="DC81" i="11" s="1"/>
  <c r="CR228" i="11"/>
  <c r="CV99" i="11"/>
  <c r="CP92" i="11"/>
  <c r="CO137" i="11"/>
  <c r="CQ171" i="11"/>
  <c r="CU175" i="11"/>
  <c r="DC73" i="11"/>
  <c r="AM22" i="11"/>
  <c r="BC22" i="11"/>
  <c r="BS22" i="11"/>
  <c r="BW22" i="11"/>
  <c r="K48" i="11"/>
  <c r="W48" i="11"/>
  <c r="CV139" i="11"/>
  <c r="S48" i="11"/>
  <c r="BX22" i="11"/>
  <c r="O48" i="11"/>
  <c r="AA48" i="11"/>
  <c r="AE48" i="11"/>
  <c r="AI48" i="11"/>
  <c r="AM48" i="11"/>
  <c r="AQ48" i="11"/>
  <c r="BS48" i="11"/>
  <c r="BW48" i="11"/>
  <c r="BF6" i="11"/>
  <c r="AW46" i="11"/>
  <c r="AW45" i="11" s="1"/>
  <c r="CS45" i="11" s="1"/>
  <c r="J48" i="11"/>
  <c r="N48" i="11"/>
  <c r="V48" i="11"/>
  <c r="AS276" i="11"/>
  <c r="AS275" i="11" s="1"/>
  <c r="AS274" i="11" s="1"/>
  <c r="AS18" i="11" s="1"/>
  <c r="CR78" i="11"/>
  <c r="DA78" i="11" s="1"/>
  <c r="CV187" i="11"/>
  <c r="BH292" i="11"/>
  <c r="BH20" i="11" s="1"/>
  <c r="AY269" i="11"/>
  <c r="AY268" i="11" s="1"/>
  <c r="CU268" i="11" s="1"/>
  <c r="CI269" i="11"/>
  <c r="CM269" i="11"/>
  <c r="CO86" i="11"/>
  <c r="DH47" i="11"/>
  <c r="AH48" i="11"/>
  <c r="AL48" i="11"/>
  <c r="BB48" i="11"/>
  <c r="BR48" i="11"/>
  <c r="DH239" i="11"/>
  <c r="CU240" i="11"/>
  <c r="J4" i="11"/>
  <c r="J6" i="11" s="1"/>
  <c r="L48" i="11"/>
  <c r="AB48" i="11"/>
  <c r="CT109" i="11"/>
  <c r="DC109" i="11" s="1"/>
  <c r="CT281" i="11"/>
  <c r="T48" i="11"/>
  <c r="BH5" i="11"/>
  <c r="BH6" i="11" s="1"/>
  <c r="DH87" i="11"/>
  <c r="M189" i="11"/>
  <c r="M17" i="11" s="1"/>
  <c r="AK189" i="11"/>
  <c r="AK17" i="11" s="1"/>
  <c r="AO189" i="11"/>
  <c r="AO17" i="11" s="1"/>
  <c r="BQ189" i="11"/>
  <c r="BQ17" i="11" s="1"/>
  <c r="DH277" i="11"/>
  <c r="BS292" i="11"/>
  <c r="BS20" i="11" s="1"/>
  <c r="BW292" i="11"/>
  <c r="BW20" i="11" s="1"/>
  <c r="P48" i="11"/>
  <c r="X48" i="11"/>
  <c r="CQ97" i="11"/>
  <c r="DG97" i="11" s="1"/>
  <c r="CV286" i="11"/>
  <c r="BA4" i="11"/>
  <c r="BA6" i="11" s="1"/>
  <c r="L22" i="11"/>
  <c r="P22" i="11"/>
  <c r="T22" i="11"/>
  <c r="X22" i="11"/>
  <c r="AB22" i="11"/>
  <c r="AF22" i="11"/>
  <c r="AJ22" i="11"/>
  <c r="AN22" i="11"/>
  <c r="AR22" i="11"/>
  <c r="BD22" i="11"/>
  <c r="BH22" i="11"/>
  <c r="BT22" i="11"/>
  <c r="AF48" i="11"/>
  <c r="AJ48" i="11"/>
  <c r="AN48" i="11"/>
  <c r="AR48" i="11"/>
  <c r="BD48" i="11"/>
  <c r="BH48" i="11"/>
  <c r="CD5" i="11"/>
  <c r="BU48" i="11"/>
  <c r="BR22" i="11"/>
  <c r="BV22" i="11"/>
  <c r="CR129" i="11"/>
  <c r="DA129" i="11" s="1"/>
  <c r="DL138" i="11"/>
  <c r="CT139" i="11"/>
  <c r="DC139" i="11" s="1"/>
  <c r="CT150" i="11"/>
  <c r="DC150" i="11" s="1"/>
  <c r="CZ160" i="11"/>
  <c r="AC49" i="11"/>
  <c r="AC48" i="11" s="1"/>
  <c r="CP179" i="11"/>
  <c r="CH269" i="11"/>
  <c r="CL269" i="11"/>
  <c r="BI321" i="11"/>
  <c r="BI5" i="11" s="1"/>
  <c r="BM4" i="11"/>
  <c r="CC4" i="11"/>
  <c r="CF4" i="11"/>
  <c r="DC90" i="11"/>
  <c r="AW276" i="11"/>
  <c r="AW275" i="11" s="1"/>
  <c r="AW274" i="11" s="1"/>
  <c r="AW18" i="11" s="1"/>
  <c r="BM321" i="11"/>
  <c r="BM5" i="11" s="1"/>
  <c r="AT321" i="11"/>
  <c r="AT5" i="11" s="1"/>
  <c r="Z292" i="11"/>
  <c r="Z20" i="11" s="1"/>
  <c r="BN3" i="11"/>
  <c r="AT41" i="11"/>
  <c r="AO48" i="11"/>
  <c r="BE48" i="11"/>
  <c r="CT117" i="11"/>
  <c r="DC117" i="11" s="1"/>
  <c r="DN117" i="11"/>
  <c r="CU141" i="11"/>
  <c r="AR189" i="11"/>
  <c r="AR17" i="11" s="1"/>
  <c r="CS191" i="11"/>
  <c r="DB191" i="11" s="1"/>
  <c r="DH65" i="11"/>
  <c r="DC72" i="11"/>
  <c r="DH191" i="11"/>
  <c r="DM294" i="11"/>
  <c r="AG48" i="11"/>
  <c r="BA48" i="11"/>
  <c r="CA5" i="11"/>
  <c r="CE5" i="11"/>
  <c r="AE22" i="11"/>
  <c r="BY5" i="11"/>
  <c r="I48" i="11"/>
  <c r="M48" i="11"/>
  <c r="Q48" i="11"/>
  <c r="U48" i="11"/>
  <c r="Y48" i="11"/>
  <c r="AP48" i="11"/>
  <c r="BF48" i="11"/>
  <c r="BV48" i="11"/>
  <c r="DH56" i="11"/>
  <c r="DG66" i="11"/>
  <c r="DH81" i="11"/>
  <c r="DN103" i="11"/>
  <c r="DN105" i="11"/>
  <c r="DH133" i="11"/>
  <c r="CR142" i="11"/>
  <c r="DA142" i="11" s="1"/>
  <c r="DH153" i="11"/>
  <c r="CV162" i="11"/>
  <c r="AD49" i="11"/>
  <c r="AD48" i="11" s="1"/>
  <c r="CC5" i="11"/>
  <c r="L189" i="11"/>
  <c r="L17" i="11" s="1"/>
  <c r="X189" i="11"/>
  <c r="X17" i="11" s="1"/>
  <c r="AF189" i="11"/>
  <c r="AF17" i="11" s="1"/>
  <c r="AJ189" i="11"/>
  <c r="AJ17" i="11" s="1"/>
  <c r="AN189" i="11"/>
  <c r="AN17" i="11" s="1"/>
  <c r="DH294" i="11"/>
  <c r="CI330" i="11"/>
  <c r="CI3" i="11" s="1"/>
  <c r="CQ297" i="11"/>
  <c r="DG297" i="11" s="1"/>
  <c r="BJ23" i="11"/>
  <c r="AK48" i="11"/>
  <c r="BQ48" i="11"/>
  <c r="Z48" i="11"/>
  <c r="BM49" i="11"/>
  <c r="DH52" i="11"/>
  <c r="DH54" i="11"/>
  <c r="CV55" i="11"/>
  <c r="DH63" i="11"/>
  <c r="DH79" i="11"/>
  <c r="DH123" i="11"/>
  <c r="DM151" i="11"/>
  <c r="DH158" i="11"/>
  <c r="K189" i="11"/>
  <c r="K17" i="11" s="1"/>
  <c r="O189" i="11"/>
  <c r="O17" i="11" s="1"/>
  <c r="W189" i="11"/>
  <c r="W17" i="11" s="1"/>
  <c r="AA189" i="11"/>
  <c r="AA17" i="11" s="1"/>
  <c r="AE189" i="11"/>
  <c r="AE17" i="11" s="1"/>
  <c r="AI189" i="11"/>
  <c r="AI17" i="11" s="1"/>
  <c r="AM189" i="11"/>
  <c r="AM17" i="11" s="1"/>
  <c r="AQ189" i="11"/>
  <c r="AQ17" i="11" s="1"/>
  <c r="BW189" i="11"/>
  <c r="BW17" i="11" s="1"/>
  <c r="N292" i="11"/>
  <c r="N20" i="11" s="1"/>
  <c r="R292" i="11"/>
  <c r="R20" i="11" s="1"/>
  <c r="BL321" i="11"/>
  <c r="BL5" i="11" s="1"/>
  <c r="BZ330" i="11"/>
  <c r="CP330" i="11" s="1"/>
  <c r="BJ185" i="11"/>
  <c r="BN185" i="11"/>
  <c r="BZ185" i="11"/>
  <c r="CD185" i="11"/>
  <c r="U189" i="11"/>
  <c r="U17" i="11" s="1"/>
  <c r="BE189" i="11"/>
  <c r="BE17" i="11" s="1"/>
  <c r="DI85" i="11"/>
  <c r="AZ4" i="11"/>
  <c r="AY23" i="11"/>
  <c r="BP4" i="11"/>
  <c r="BM41" i="11"/>
  <c r="BY41" i="11"/>
  <c r="CC41" i="11"/>
  <c r="BT48" i="11"/>
  <c r="BX48" i="11"/>
  <c r="BI49" i="11"/>
  <c r="BY49" i="11"/>
  <c r="CC49" i="11"/>
  <c r="DH51" i="11"/>
  <c r="CY70" i="11"/>
  <c r="DI82" i="11"/>
  <c r="DH97" i="11"/>
  <c r="DH101" i="11"/>
  <c r="DN115" i="11"/>
  <c r="DH143" i="11"/>
  <c r="CR151" i="11"/>
  <c r="DA151" i="11" s="1"/>
  <c r="DM153" i="11"/>
  <c r="CT154" i="11"/>
  <c r="DC154" i="11" s="1"/>
  <c r="CP156" i="11"/>
  <c r="CS162" i="11"/>
  <c r="CU162" i="11"/>
  <c r="CP174" i="11"/>
  <c r="BO185" i="11"/>
  <c r="Y189" i="11"/>
  <c r="Y17" i="11" s="1"/>
  <c r="AG189" i="11"/>
  <c r="AG17" i="11" s="1"/>
  <c r="AT269" i="11"/>
  <c r="AT268" i="11" s="1"/>
  <c r="BM278" i="11"/>
  <c r="BM19" i="11" s="1"/>
  <c r="AC321" i="11"/>
  <c r="AC5" i="11" s="1"/>
  <c r="AC6" i="11" s="1"/>
  <c r="BV6" i="11"/>
  <c r="CM19" i="11"/>
  <c r="BZ23" i="11"/>
  <c r="CU33" i="11"/>
  <c r="AS46" i="11"/>
  <c r="AS45" i="11" s="1"/>
  <c r="CO45" i="11" s="1"/>
  <c r="DG51" i="11"/>
  <c r="CQ65" i="11"/>
  <c r="CZ65" i="11" s="1"/>
  <c r="CZ66" i="11"/>
  <c r="CR69" i="11"/>
  <c r="DA69" i="11" s="1"/>
  <c r="AU71" i="11"/>
  <c r="CQ71" i="11" s="1"/>
  <c r="DJ74" i="11"/>
  <c r="DJ75" i="11"/>
  <c r="DH82" i="11"/>
  <c r="DM82" i="11"/>
  <c r="DH83" i="11"/>
  <c r="DL89" i="11"/>
  <c r="CY96" i="11"/>
  <c r="CY100" i="11"/>
  <c r="DJ126" i="11"/>
  <c r="CS136" i="11"/>
  <c r="DB136" i="11" s="1"/>
  <c r="DI137" i="11"/>
  <c r="DK149" i="11"/>
  <c r="CQ157" i="11"/>
  <c r="CZ157" i="11" s="1"/>
  <c r="CS171" i="11"/>
  <c r="BJ236" i="11"/>
  <c r="BJ235" i="11" s="1"/>
  <c r="CP252" i="11"/>
  <c r="AU269" i="11"/>
  <c r="AU268" i="11" s="1"/>
  <c r="CQ268" i="11" s="1"/>
  <c r="DM277" i="11"/>
  <c r="DI294" i="11"/>
  <c r="AL292" i="11"/>
  <c r="AL20" i="11" s="1"/>
  <c r="BT292" i="11"/>
  <c r="BT20" i="11" s="1"/>
  <c r="BX292" i="11"/>
  <c r="BX20" i="11" s="1"/>
  <c r="AX3" i="11"/>
  <c r="CE23" i="11"/>
  <c r="AY5" i="11"/>
  <c r="DG50" i="11"/>
  <c r="CS63" i="11"/>
  <c r="DB63" i="11" s="1"/>
  <c r="DK75" i="11"/>
  <c r="DJ76" i="11"/>
  <c r="CV78" i="11"/>
  <c r="DH80" i="11"/>
  <c r="DM87" i="11"/>
  <c r="CQ89" i="11"/>
  <c r="DG89" i="11" s="1"/>
  <c r="DB90" i="11"/>
  <c r="DM123" i="11"/>
  <c r="DI124" i="11"/>
  <c r="DH136" i="11"/>
  <c r="DJ146" i="11"/>
  <c r="DG154" i="11"/>
  <c r="DB156" i="11"/>
  <c r="DI157" i="11"/>
  <c r="CF185" i="11"/>
  <c r="BX189" i="11"/>
  <c r="BX17" i="11" s="1"/>
  <c r="DI191" i="11"/>
  <c r="DH237" i="11"/>
  <c r="DJ271" i="11"/>
  <c r="DH293" i="11"/>
  <c r="DH295" i="11"/>
  <c r="V6" i="11"/>
  <c r="BB6" i="11"/>
  <c r="BS6" i="11"/>
  <c r="BW6" i="11"/>
  <c r="CS40" i="11"/>
  <c r="BC6" i="11"/>
  <c r="BG6" i="11"/>
  <c r="K6" i="11"/>
  <c r="O6" i="11"/>
  <c r="S6" i="11"/>
  <c r="AA6" i="11"/>
  <c r="AL6" i="11"/>
  <c r="CO42" i="11"/>
  <c r="BI41" i="11"/>
  <c r="N6" i="11"/>
  <c r="DF5" i="11"/>
  <c r="AQ6" i="11"/>
  <c r="BK23" i="11"/>
  <c r="AI6" i="11"/>
  <c r="AM6" i="11"/>
  <c r="BR6" i="11"/>
  <c r="K22" i="11"/>
  <c r="CI23" i="11"/>
  <c r="S22" i="11"/>
  <c r="W22" i="11"/>
  <c r="W21" i="11" s="1"/>
  <c r="W16" i="11" s="1"/>
  <c r="AA22" i="11"/>
  <c r="AA21" i="11" s="1"/>
  <c r="AA16" i="11" s="1"/>
  <c r="AI22" i="11"/>
  <c r="AQ22" i="11"/>
  <c r="BB22" i="11"/>
  <c r="BB21" i="11" s="1"/>
  <c r="BB16" i="11" s="1"/>
  <c r="BF22" i="11"/>
  <c r="BF21" i="11" s="1"/>
  <c r="BF16" i="11" s="1"/>
  <c r="CT33" i="11"/>
  <c r="BZ5" i="11"/>
  <c r="CL41" i="11"/>
  <c r="BG22" i="11"/>
  <c r="CQ44" i="11"/>
  <c r="CI46" i="11"/>
  <c r="DI47" i="11"/>
  <c r="DH53" i="11"/>
  <c r="DM53" i="11"/>
  <c r="DI54" i="11"/>
  <c r="DH59" i="11"/>
  <c r="DJ60" i="11"/>
  <c r="CR63" i="11"/>
  <c r="DA63" i="11" s="1"/>
  <c r="DA71" i="11"/>
  <c r="DJ71" i="11"/>
  <c r="DK76" i="11"/>
  <c r="DK77" i="11"/>
  <c r="CS78" i="11"/>
  <c r="DB78" i="11" s="1"/>
  <c r="CU78" i="11"/>
  <c r="DM80" i="11"/>
  <c r="CQ81" i="11"/>
  <c r="DG81" i="11" s="1"/>
  <c r="DH84" i="11"/>
  <c r="DH86" i="11"/>
  <c r="DI89" i="11"/>
  <c r="CO90" i="11"/>
  <c r="DJ92" i="11"/>
  <c r="DC96" i="11"/>
  <c r="DJ97" i="11"/>
  <c r="DN111" i="11"/>
  <c r="DM112" i="11"/>
  <c r="DN113" i="11"/>
  <c r="DN129" i="11"/>
  <c r="DN130" i="11"/>
  <c r="CR131" i="11"/>
  <c r="DA131" i="11" s="1"/>
  <c r="CP134" i="11"/>
  <c r="DJ134" i="11"/>
  <c r="DN134" i="11"/>
  <c r="DJ139" i="11"/>
  <c r="CP139" i="11"/>
  <c r="CQ148" i="11"/>
  <c r="DG148" i="11" s="1"/>
  <c r="DK148" i="11"/>
  <c r="CO154" i="11"/>
  <c r="DI154" i="11"/>
  <c r="DK238" i="11"/>
  <c r="CQ238" i="11"/>
  <c r="CZ238" i="11" s="1"/>
  <c r="BL236" i="11"/>
  <c r="BL235" i="11" s="1"/>
  <c r="BP236" i="11"/>
  <c r="BP235" i="11" s="1"/>
  <c r="CR324" i="11"/>
  <c r="AF321" i="11"/>
  <c r="AF5" i="11" s="1"/>
  <c r="AZ321" i="11"/>
  <c r="AZ5" i="11" s="1"/>
  <c r="CV328" i="11"/>
  <c r="CR44" i="11"/>
  <c r="DI56" i="11"/>
  <c r="DG60" i="11"/>
  <c r="DK60" i="11"/>
  <c r="CP91" i="11"/>
  <c r="DK92" i="11"/>
  <c r="DN98" i="11"/>
  <c r="DN99" i="11"/>
  <c r="DC100" i="11"/>
  <c r="DJ101" i="11"/>
  <c r="DN107" i="11"/>
  <c r="DM108" i="11"/>
  <c r="DN109" i="11"/>
  <c r="DJ120" i="11"/>
  <c r="CP277" i="11"/>
  <c r="AT276" i="11"/>
  <c r="AT275" i="11" s="1"/>
  <c r="AT274" i="11" s="1"/>
  <c r="AT18" i="11" s="1"/>
  <c r="CT277" i="11"/>
  <c r="DC277" i="11" s="1"/>
  <c r="AX276" i="11"/>
  <c r="AX275" i="11" s="1"/>
  <c r="AX274" i="11" s="1"/>
  <c r="AX18" i="11" s="1"/>
  <c r="DK293" i="11"/>
  <c r="CQ293" i="11"/>
  <c r="CZ293" i="11" s="1"/>
  <c r="BD292" i="11"/>
  <c r="BD20" i="11" s="1"/>
  <c r="CS44" i="11"/>
  <c r="DN102" i="11"/>
  <c r="DI128" i="11"/>
  <c r="DL136" i="11"/>
  <c r="CR136" i="11"/>
  <c r="DA136" i="11" s="1"/>
  <c r="DL140" i="11"/>
  <c r="CR140" i="11"/>
  <c r="DA140" i="11" s="1"/>
  <c r="CS148" i="11"/>
  <c r="DB148" i="11" s="1"/>
  <c r="DM148" i="11"/>
  <c r="CT149" i="11"/>
  <c r="DC149" i="11" s="1"/>
  <c r="DN149" i="11"/>
  <c r="CZ152" i="11"/>
  <c r="DG152" i="11"/>
  <c r="DJ157" i="11"/>
  <c r="CP157" i="11"/>
  <c r="BS189" i="11"/>
  <c r="BS17" i="11" s="1"/>
  <c r="DJ239" i="11"/>
  <c r="CP239" i="11"/>
  <c r="CO279" i="11"/>
  <c r="AS278" i="11"/>
  <c r="AS19" i="11" s="1"/>
  <c r="BI278" i="11"/>
  <c r="BI19" i="11" s="1"/>
  <c r="BY278" i="11"/>
  <c r="BY19" i="11" s="1"/>
  <c r="CD278" i="11"/>
  <c r="CD19" i="11" s="1"/>
  <c r="AT52" i="11"/>
  <c r="DJ52" i="11" s="1"/>
  <c r="DI53" i="11"/>
  <c r="CU57" i="11"/>
  <c r="CO57" i="11"/>
  <c r="CZ60" i="11"/>
  <c r="DB71" i="11"/>
  <c r="DI79" i="11"/>
  <c r="DM83" i="11"/>
  <c r="CQ85" i="11"/>
  <c r="DG85" i="11" s="1"/>
  <c r="DL85" i="11"/>
  <c r="DI86" i="11"/>
  <c r="DM116" i="11"/>
  <c r="DJ124" i="11"/>
  <c r="DM125" i="11"/>
  <c r="DJ129" i="11"/>
  <c r="CS138" i="11"/>
  <c r="DB138" i="11" s="1"/>
  <c r="DM138" i="11"/>
  <c r="DL143" i="11"/>
  <c r="DJ147" i="11"/>
  <c r="CP147" i="11"/>
  <c r="CV186" i="11"/>
  <c r="AZ185" i="11"/>
  <c r="CC236" i="11"/>
  <c r="CC235" i="11" s="1"/>
  <c r="CR308" i="11"/>
  <c r="AV301" i="11"/>
  <c r="AV4" i="11" s="1"/>
  <c r="BN321" i="11"/>
  <c r="BN5" i="11" s="1"/>
  <c r="CT329" i="11"/>
  <c r="CY329" i="11" s="1"/>
  <c r="BY330" i="11"/>
  <c r="CO330" i="11" s="1"/>
  <c r="DI139" i="11"/>
  <c r="CS143" i="11"/>
  <c r="DB143" i="11" s="1"/>
  <c r="DH144" i="11"/>
  <c r="DJ144" i="11"/>
  <c r="DN146" i="11"/>
  <c r="DM149" i="11"/>
  <c r="CZ154" i="11"/>
  <c r="CO166" i="11"/>
  <c r="CO168" i="11"/>
  <c r="AS185" i="11"/>
  <c r="BI185" i="11"/>
  <c r="BM185" i="11"/>
  <c r="BY185" i="11"/>
  <c r="DJ186" i="11"/>
  <c r="BK185" i="11"/>
  <c r="CP195" i="11"/>
  <c r="BD189" i="11"/>
  <c r="BD17" i="11" s="1"/>
  <c r="CP237" i="11"/>
  <c r="DI239" i="11"/>
  <c r="CQ252" i="11"/>
  <c r="DN271" i="11"/>
  <c r="CC278" i="11"/>
  <c r="CC19" i="11" s="1"/>
  <c r="CP166" i="11"/>
  <c r="CP168" i="11"/>
  <c r="DN186" i="11"/>
  <c r="BA189" i="11"/>
  <c r="BA17" i="11" s="1"/>
  <c r="CU192" i="11"/>
  <c r="AX269" i="11"/>
  <c r="AX268" i="11" s="1"/>
  <c r="DB270" i="11"/>
  <c r="H278" i="11"/>
  <c r="CK278" i="11"/>
  <c r="DI295" i="11"/>
  <c r="K292" i="11"/>
  <c r="K20" i="11" s="1"/>
  <c r="O292" i="11"/>
  <c r="O20" i="11" s="1"/>
  <c r="W292" i="11"/>
  <c r="W20" i="11" s="1"/>
  <c r="AA292" i="11"/>
  <c r="AA20" i="11" s="1"/>
  <c r="AI292" i="11"/>
  <c r="AI20" i="11" s="1"/>
  <c r="AM292" i="11"/>
  <c r="AM20" i="11" s="1"/>
  <c r="AQ292" i="11"/>
  <c r="AQ20" i="11" s="1"/>
  <c r="M292" i="11"/>
  <c r="M20" i="11" s="1"/>
  <c r="Y292" i="11"/>
  <c r="Y20" i="11" s="1"/>
  <c r="AS321" i="11"/>
  <c r="AS5" i="11" s="1"/>
  <c r="BB292" i="11"/>
  <c r="BB20" i="11" s="1"/>
  <c r="BF292" i="11"/>
  <c r="BF20" i="11" s="1"/>
  <c r="CA330" i="11"/>
  <c r="CA3" i="11" s="1"/>
  <c r="CC297" i="11"/>
  <c r="CS297" i="11" s="1"/>
  <c r="DB297" i="11" s="1"/>
  <c r="DM140" i="11"/>
  <c r="CQ142" i="11"/>
  <c r="CZ142" i="11" s="1"/>
  <c r="DI143" i="11"/>
  <c r="DJ150" i="11"/>
  <c r="DI153" i="11"/>
  <c r="DI158" i="11"/>
  <c r="H185" i="11"/>
  <c r="CN185" i="11"/>
  <c r="CE185" i="11"/>
  <c r="DJ187" i="11"/>
  <c r="CL235" i="11"/>
  <c r="CO252" i="11"/>
  <c r="CS252" i="11"/>
  <c r="BH189" i="11"/>
  <c r="BH17" i="11" s="1"/>
  <c r="DC270" i="11"/>
  <c r="DI293" i="11"/>
  <c r="DH296" i="11"/>
  <c r="CV301" i="11"/>
  <c r="BJ301" i="11"/>
  <c r="AP292" i="11"/>
  <c r="AP20" i="11" s="1"/>
  <c r="BC292" i="11"/>
  <c r="BC20" i="11" s="1"/>
  <c r="BG292" i="11"/>
  <c r="BG20" i="11" s="1"/>
  <c r="AG321" i="11"/>
  <c r="R6" i="11"/>
  <c r="CM23" i="11"/>
  <c r="CO24" i="11"/>
  <c r="BO23" i="11"/>
  <c r="CU24" i="11"/>
  <c r="BA22" i="11"/>
  <c r="BE22" i="11"/>
  <c r="DH43" i="11"/>
  <c r="CP43" i="11"/>
  <c r="CD41" i="11"/>
  <c r="AJ6" i="11"/>
  <c r="AN6" i="11"/>
  <c r="AR6" i="11"/>
  <c r="W6" i="11"/>
  <c r="O22" i="11"/>
  <c r="H23" i="11"/>
  <c r="AT23" i="11"/>
  <c r="AU23" i="11"/>
  <c r="BJ5" i="11"/>
  <c r="CP40" i="11"/>
  <c r="CT40" i="11"/>
  <c r="CO44" i="11"/>
  <c r="AS41" i="11"/>
  <c r="L6" i="11"/>
  <c r="P6" i="11"/>
  <c r="T6" i="11"/>
  <c r="X6" i="11"/>
  <c r="AB6" i="11"/>
  <c r="CT25" i="11"/>
  <c r="AS4" i="11"/>
  <c r="BI4" i="11"/>
  <c r="BY4" i="11"/>
  <c r="AP6" i="11"/>
  <c r="CH23" i="11"/>
  <c r="DG43" i="11"/>
  <c r="CZ43" i="11"/>
  <c r="BN41" i="11"/>
  <c r="AY41" i="11"/>
  <c r="BK41" i="11"/>
  <c r="CA41" i="11"/>
  <c r="CP44" i="11"/>
  <c r="CT44" i="11"/>
  <c r="CU44" i="11"/>
  <c r="CR45" i="11"/>
  <c r="CR46" i="11"/>
  <c r="CV46" i="11"/>
  <c r="AX46" i="11"/>
  <c r="AX45" i="11" s="1"/>
  <c r="CT45" i="11" s="1"/>
  <c r="DM47" i="11"/>
  <c r="CR51" i="11"/>
  <c r="DA51" i="11" s="1"/>
  <c r="DL51" i="11"/>
  <c r="CS52" i="11"/>
  <c r="DB52" i="11" s="1"/>
  <c r="DM52" i="11"/>
  <c r="AS52" i="11"/>
  <c r="CO52" i="11" s="1"/>
  <c r="DK54" i="11"/>
  <c r="CQ54" i="11"/>
  <c r="CZ54" i="11" s="1"/>
  <c r="DJ54" i="11"/>
  <c r="DK56" i="11"/>
  <c r="CQ56" i="11"/>
  <c r="DG56" i="11" s="1"/>
  <c r="DJ56" i="11"/>
  <c r="CS57" i="11"/>
  <c r="DB57" i="11" s="1"/>
  <c r="DJ57" i="11"/>
  <c r="DK59" i="11"/>
  <c r="CT60" i="11"/>
  <c r="DC60" i="11" s="1"/>
  <c r="DH61" i="11"/>
  <c r="DJ63" i="11"/>
  <c r="DJ65" i="11"/>
  <c r="CP65" i="11"/>
  <c r="DC66" i="11"/>
  <c r="DH67" i="11"/>
  <c r="DM69" i="11"/>
  <c r="DG73" i="11"/>
  <c r="CQ74" i="11"/>
  <c r="CZ74" i="11" s="1"/>
  <c r="DK74" i="11"/>
  <c r="CS76" i="11"/>
  <c r="DB76" i="11" s="1"/>
  <c r="DG77" i="11"/>
  <c r="CZ77" i="11"/>
  <c r="DM84" i="11"/>
  <c r="CS85" i="11"/>
  <c r="DB85" i="11" s="1"/>
  <c r="DM85" i="11"/>
  <c r="DH89" i="11"/>
  <c r="CO110" i="11"/>
  <c r="DI110" i="11"/>
  <c r="CS110" i="11"/>
  <c r="DB110" i="11" s="1"/>
  <c r="DL111" i="11"/>
  <c r="CR111" i="11"/>
  <c r="DA111" i="11" s="1"/>
  <c r="CO118" i="11"/>
  <c r="DI118" i="11"/>
  <c r="CS118" i="11"/>
  <c r="DB118" i="11" s="1"/>
  <c r="DL119" i="11"/>
  <c r="CR119" i="11"/>
  <c r="DA119" i="11" s="1"/>
  <c r="CP122" i="11"/>
  <c r="DJ122" i="11"/>
  <c r="CT122" i="11"/>
  <c r="DC122" i="11" s="1"/>
  <c r="DN122" i="11"/>
  <c r="CP123" i="11"/>
  <c r="DJ123" i="11"/>
  <c r="CT123" i="11"/>
  <c r="DN123" i="11"/>
  <c r="CS131" i="11"/>
  <c r="DB131" i="11" s="1"/>
  <c r="DM131" i="11"/>
  <c r="DJ133" i="11"/>
  <c r="CP143" i="11"/>
  <c r="DJ143" i="11"/>
  <c r="CT143" i="11"/>
  <c r="DN143" i="11"/>
  <c r="DC160" i="11"/>
  <c r="CY160" i="11"/>
  <c r="CR174" i="11"/>
  <c r="AX174" i="11"/>
  <c r="CP188" i="11"/>
  <c r="AT185" i="11"/>
  <c r="CT188" i="11"/>
  <c r="AX185" i="11"/>
  <c r="BO190" i="11"/>
  <c r="CC330" i="11"/>
  <c r="CS330" i="11" s="1"/>
  <c r="CS355" i="11"/>
  <c r="BQ22" i="11"/>
  <c r="BU22" i="11"/>
  <c r="CS42" i="11"/>
  <c r="DB42" i="11" s="1"/>
  <c r="CB5" i="11"/>
  <c r="CF5" i="11"/>
  <c r="CK49" i="11"/>
  <c r="BM3" i="11"/>
  <c r="DK50" i="11"/>
  <c r="CS51" i="11"/>
  <c r="DB51" i="11" s="1"/>
  <c r="CT53" i="11"/>
  <c r="DC53" i="11" s="1"/>
  <c r="DN53" i="11"/>
  <c r="DJ53" i="11"/>
  <c r="BP49" i="11"/>
  <c r="CF49" i="11"/>
  <c r="DN54" i="11"/>
  <c r="CQ55" i="11"/>
  <c r="DG55" i="11" s="1"/>
  <c r="DN56" i="11"/>
  <c r="CT57" i="11"/>
  <c r="DC57" i="11" s="1"/>
  <c r="DK57" i="11"/>
  <c r="DG59" i="11"/>
  <c r="CO63" i="11"/>
  <c r="DI63" i="11"/>
  <c r="DG75" i="11"/>
  <c r="CZ75" i="11"/>
  <c r="DL79" i="11"/>
  <c r="CR79" i="11"/>
  <c r="DA79" i="11" s="1"/>
  <c r="DK80" i="11"/>
  <c r="CQ80" i="11"/>
  <c r="DG80" i="11" s="1"/>
  <c r="CO81" i="11"/>
  <c r="DI81" i="11"/>
  <c r="CS81" i="11"/>
  <c r="DB81" i="11" s="1"/>
  <c r="DM81" i="11"/>
  <c r="DH85" i="11"/>
  <c r="CT101" i="11"/>
  <c r="CY101" i="11" s="1"/>
  <c r="DN101" i="11"/>
  <c r="DK102" i="11"/>
  <c r="DL105" i="11"/>
  <c r="CR105" i="11"/>
  <c r="DA105" i="11" s="1"/>
  <c r="CO112" i="11"/>
  <c r="DI112" i="11"/>
  <c r="DL113" i="11"/>
  <c r="CR113" i="11"/>
  <c r="DA113" i="11" s="1"/>
  <c r="CT120" i="11"/>
  <c r="DC120" i="11" s="1"/>
  <c r="DN120" i="11"/>
  <c r="DL127" i="11"/>
  <c r="CR127" i="11"/>
  <c r="DA127" i="11" s="1"/>
  <c r="CP132" i="11"/>
  <c r="DJ132" i="11"/>
  <c r="CT132" i="11"/>
  <c r="DC132" i="11" s="1"/>
  <c r="DN132" i="11"/>
  <c r="CT133" i="11"/>
  <c r="DC133" i="11" s="1"/>
  <c r="DN133" i="11"/>
  <c r="DL135" i="11"/>
  <c r="CR135" i="11"/>
  <c r="DA135" i="11" s="1"/>
  <c r="CZ159" i="11"/>
  <c r="DG159" i="11"/>
  <c r="DL187" i="11"/>
  <c r="CR187" i="11"/>
  <c r="DA187" i="11" s="1"/>
  <c r="CM190" i="11"/>
  <c r="AV276" i="11"/>
  <c r="AV275" i="11" s="1"/>
  <c r="AV274" i="11" s="1"/>
  <c r="AV18" i="11" s="1"/>
  <c r="DL277" i="11"/>
  <c r="CR277" i="11"/>
  <c r="DA277" i="11" s="1"/>
  <c r="M22" i="11"/>
  <c r="Q22" i="11"/>
  <c r="U22" i="11"/>
  <c r="Y22" i="11"/>
  <c r="AC22" i="11"/>
  <c r="AG22" i="11"/>
  <c r="AK22" i="11"/>
  <c r="AO22" i="11"/>
  <c r="AT46" i="11"/>
  <c r="AT45" i="11" s="1"/>
  <c r="BJ46" i="11"/>
  <c r="BJ45" i="11" s="1"/>
  <c r="CZ50" i="11"/>
  <c r="CZ51" i="11"/>
  <c r="CR55" i="11"/>
  <c r="DA55" i="11" s="1"/>
  <c r="DN58" i="11"/>
  <c r="CT58" i="11"/>
  <c r="DC58" i="11" s="1"/>
  <c r="DN63" i="11"/>
  <c r="DL65" i="11"/>
  <c r="DA66" i="11"/>
  <c r="CY66" i="11"/>
  <c r="DB72" i="11"/>
  <c r="DL80" i="11"/>
  <c r="CR80" i="11"/>
  <c r="DA80" i="11" s="1"/>
  <c r="DK83" i="11"/>
  <c r="CQ83" i="11"/>
  <c r="DG83" i="11" s="1"/>
  <c r="CO84" i="11"/>
  <c r="DI84" i="11"/>
  <c r="DK87" i="11"/>
  <c r="CQ87" i="11"/>
  <c r="CZ87" i="11" s="1"/>
  <c r="CO88" i="11"/>
  <c r="DI88" i="11"/>
  <c r="CO106" i="11"/>
  <c r="DI106" i="11"/>
  <c r="CS106" i="11"/>
  <c r="DB106" i="11" s="1"/>
  <c r="DL107" i="11"/>
  <c r="CR107" i="11"/>
  <c r="DA107" i="11" s="1"/>
  <c r="CO114" i="11"/>
  <c r="DI114" i="11"/>
  <c r="CS114" i="11"/>
  <c r="DB114" i="11" s="1"/>
  <c r="DL115" i="11"/>
  <c r="CR115" i="11"/>
  <c r="DA115" i="11" s="1"/>
  <c r="CP128" i="11"/>
  <c r="DJ128" i="11"/>
  <c r="CT128" i="11"/>
  <c r="DC128" i="11" s="1"/>
  <c r="DN128" i="11"/>
  <c r="CP136" i="11"/>
  <c r="DJ136" i="11"/>
  <c r="CT136" i="11"/>
  <c r="DN136" i="11"/>
  <c r="CP142" i="11"/>
  <c r="DJ142" i="11"/>
  <c r="CT142" i="11"/>
  <c r="DN142" i="11"/>
  <c r="DN158" i="11"/>
  <c r="CT158" i="11"/>
  <c r="DC158" i="11" s="1"/>
  <c r="DL271" i="11"/>
  <c r="CR271" i="11"/>
  <c r="DA271" i="11" s="1"/>
  <c r="AV269" i="11"/>
  <c r="AV268" i="11" s="1"/>
  <c r="CR268" i="11" s="1"/>
  <c r="CV271" i="11"/>
  <c r="CV269" i="11" s="1"/>
  <c r="AZ269" i="11"/>
  <c r="AZ268" i="11" s="1"/>
  <c r="CV268" i="11" s="1"/>
  <c r="CU301" i="11"/>
  <c r="S292" i="11"/>
  <c r="S20" i="11" s="1"/>
  <c r="BE292" i="11"/>
  <c r="BE20" i="11" s="1"/>
  <c r="CK301" i="11"/>
  <c r="CK4" i="11" s="1"/>
  <c r="CV45" i="11"/>
  <c r="CM46" i="11"/>
  <c r="DK51" i="11"/>
  <c r="BL49" i="11"/>
  <c r="CB49" i="11"/>
  <c r="CS55" i="11"/>
  <c r="DB55" i="11" s="1"/>
  <c r="DM55" i="11"/>
  <c r="CZ57" i="11"/>
  <c r="DG57" i="11"/>
  <c r="CQ58" i="11"/>
  <c r="DK58" i="11"/>
  <c r="DJ58" i="11"/>
  <c r="CS61" i="11"/>
  <c r="DB61" i="11" s="1"/>
  <c r="CS67" i="11"/>
  <c r="DB67" i="11" s="1"/>
  <c r="DH69" i="11"/>
  <c r="DI69" i="11"/>
  <c r="DC70" i="11"/>
  <c r="CR83" i="11"/>
  <c r="DA83" i="11" s="1"/>
  <c r="DL83" i="11"/>
  <c r="CR86" i="11"/>
  <c r="DA86" i="11" s="1"/>
  <c r="DL86" i="11"/>
  <c r="DH88" i="11"/>
  <c r="DM88" i="11"/>
  <c r="CS89" i="11"/>
  <c r="DB89" i="11" s="1"/>
  <c r="DM89" i="11"/>
  <c r="CT97" i="11"/>
  <c r="CY97" i="11" s="1"/>
  <c r="DN97" i="11"/>
  <c r="DK98" i="11"/>
  <c r="CO108" i="11"/>
  <c r="DI108" i="11"/>
  <c r="DL109" i="11"/>
  <c r="CR109" i="11"/>
  <c r="DA109" i="11" s="1"/>
  <c r="CO116" i="11"/>
  <c r="DI116" i="11"/>
  <c r="DL117" i="11"/>
  <c r="CR117" i="11"/>
  <c r="DA117" i="11" s="1"/>
  <c r="DL121" i="11"/>
  <c r="CR121" i="11"/>
  <c r="DA121" i="11" s="1"/>
  <c r="CQ153" i="11"/>
  <c r="CZ153" i="11" s="1"/>
  <c r="DK153" i="11"/>
  <c r="CT296" i="11"/>
  <c r="DC296" i="11" s="1"/>
  <c r="DN296" i="11"/>
  <c r="DJ96" i="11"/>
  <c r="DK97" i="11"/>
  <c r="CS99" i="11"/>
  <c r="DB99" i="11" s="1"/>
  <c r="DJ100" i="11"/>
  <c r="DK101" i="11"/>
  <c r="CS103" i="11"/>
  <c r="DB103" i="11" s="1"/>
  <c r="DN104" i="11"/>
  <c r="DH106" i="11"/>
  <c r="DN106" i="11"/>
  <c r="DH108" i="11"/>
  <c r="DN108" i="11"/>
  <c r="DH110" i="11"/>
  <c r="DN110" i="11"/>
  <c r="DH112" i="11"/>
  <c r="DN112" i="11"/>
  <c r="DH114" i="11"/>
  <c r="DN114" i="11"/>
  <c r="DH116" i="11"/>
  <c r="DN116" i="11"/>
  <c r="DH118" i="11"/>
  <c r="DN118" i="11"/>
  <c r="DL125" i="11"/>
  <c r="CR125" i="11"/>
  <c r="DA125" i="11" s="1"/>
  <c r="DN126" i="11"/>
  <c r="CS127" i="11"/>
  <c r="DB127" i="11" s="1"/>
  <c r="DM127" i="11"/>
  <c r="CS130" i="11"/>
  <c r="DB130" i="11" s="1"/>
  <c r="DH131" i="11"/>
  <c r="CO134" i="11"/>
  <c r="DI134" i="11"/>
  <c r="CS134" i="11"/>
  <c r="DB134" i="11" s="1"/>
  <c r="DM139" i="11"/>
  <c r="CT141" i="11"/>
  <c r="CO144" i="11"/>
  <c r="DI144" i="11"/>
  <c r="CS146" i="11"/>
  <c r="DB146" i="11" s="1"/>
  <c r="CO149" i="11"/>
  <c r="DI149" i="11"/>
  <c r="CP154" i="11"/>
  <c r="DJ154" i="11"/>
  <c r="CR157" i="11"/>
  <c r="DA157" i="11" s="1"/>
  <c r="DL157" i="11"/>
  <c r="CO174" i="11"/>
  <c r="CS174" i="11"/>
  <c r="DM187" i="11"/>
  <c r="CS187" i="11"/>
  <c r="DB187" i="11" s="1"/>
  <c r="DK191" i="11"/>
  <c r="CQ191" i="11"/>
  <c r="DG191" i="11" s="1"/>
  <c r="CU191" i="11"/>
  <c r="AY190" i="11"/>
  <c r="BU235" i="11"/>
  <c r="BU189" i="11" s="1"/>
  <c r="BU17" i="11" s="1"/>
  <c r="CK236" i="11"/>
  <c r="BM236" i="11"/>
  <c r="BM235" i="11" s="1"/>
  <c r="CR238" i="11"/>
  <c r="DA238" i="11" s="1"/>
  <c r="DL238" i="11"/>
  <c r="CR253" i="11"/>
  <c r="AX253" i="11"/>
  <c r="CT253" i="11" s="1"/>
  <c r="DG270" i="11"/>
  <c r="CQ269" i="11"/>
  <c r="DC71" i="11"/>
  <c r="CS74" i="11"/>
  <c r="DB74" i="11" s="1"/>
  <c r="CT76" i="11"/>
  <c r="DM79" i="11"/>
  <c r="DI80" i="11"/>
  <c r="DI83" i="11"/>
  <c r="DM86" i="11"/>
  <c r="DI87" i="11"/>
  <c r="DG90" i="11"/>
  <c r="CY91" i="11"/>
  <c r="DN92" i="11"/>
  <c r="CY93" i="11"/>
  <c r="DK96" i="11"/>
  <c r="CY99" i="11"/>
  <c r="DH99" i="11"/>
  <c r="DJ99" i="11"/>
  <c r="DK100" i="11"/>
  <c r="CY103" i="11"/>
  <c r="DH103" i="11"/>
  <c r="DJ103" i="11"/>
  <c r="DJ119" i="11"/>
  <c r="CP121" i="11"/>
  <c r="DJ121" i="11"/>
  <c r="DH121" i="11"/>
  <c r="CS121" i="11"/>
  <c r="DB121" i="11" s="1"/>
  <c r="DH127" i="11"/>
  <c r="DJ127" i="11"/>
  <c r="CS129" i="11"/>
  <c r="DB129" i="11" s="1"/>
  <c r="DM129" i="11"/>
  <c r="CP130" i="11"/>
  <c r="DJ130" i="11"/>
  <c r="DJ131" i="11"/>
  <c r="DH135" i="11"/>
  <c r="DJ135" i="11"/>
  <c r="DK137" i="11"/>
  <c r="DH140" i="11"/>
  <c r="CU145" i="11"/>
  <c r="DH147" i="11"/>
  <c r="CO151" i="11"/>
  <c r="DI151" i="11"/>
  <c r="DK152" i="11"/>
  <c r="CP177" i="11"/>
  <c r="CR179" i="11"/>
  <c r="AU185" i="11"/>
  <c r="CU186" i="11"/>
  <c r="AY185" i="11"/>
  <c r="CA185" i="11"/>
  <c r="BL190" i="11"/>
  <c r="CE190" i="11"/>
  <c r="BK190" i="11"/>
  <c r="N235" i="11"/>
  <c r="N189" i="11" s="1"/>
  <c r="N17" i="11" s="1"/>
  <c r="CH236" i="11"/>
  <c r="CR252" i="11"/>
  <c r="AX252" i="11"/>
  <c r="CT252" i="11" s="1"/>
  <c r="CJ269" i="11"/>
  <c r="CQ300" i="11"/>
  <c r="DK300" i="11"/>
  <c r="I292" i="11"/>
  <c r="I20" i="11" s="1"/>
  <c r="H321" i="11"/>
  <c r="H5" i="11" s="1"/>
  <c r="CK321" i="11"/>
  <c r="CK5" i="11" s="1"/>
  <c r="Q292" i="11"/>
  <c r="Q20" i="11" s="1"/>
  <c r="DM54" i="11"/>
  <c r="DM56" i="11"/>
  <c r="CV57" i="11"/>
  <c r="CS59" i="11"/>
  <c r="DB59" i="11" s="1"/>
  <c r="DG61" i="11"/>
  <c r="DK61" i="11"/>
  <c r="CU62" i="11"/>
  <c r="CV62" i="11"/>
  <c r="DG67" i="11"/>
  <c r="DK67" i="11"/>
  <c r="CO71" i="11"/>
  <c r="CU72" i="11"/>
  <c r="DG72" i="11"/>
  <c r="CT74" i="11"/>
  <c r="BI3" i="11"/>
  <c r="DJ77" i="11"/>
  <c r="DL84" i="11"/>
  <c r="DL87" i="11"/>
  <c r="DL88" i="11"/>
  <c r="DJ90" i="11"/>
  <c r="DN96" i="11"/>
  <c r="CS97" i="11"/>
  <c r="DB97" i="11" s="1"/>
  <c r="CY98" i="11"/>
  <c r="DJ98" i="11"/>
  <c r="DK99" i="11"/>
  <c r="DN100" i="11"/>
  <c r="CS101" i="11"/>
  <c r="DB101" i="11" s="1"/>
  <c r="CY102" i="11"/>
  <c r="DJ102" i="11"/>
  <c r="DK103" i="11"/>
  <c r="DJ105" i="11"/>
  <c r="DJ106" i="11"/>
  <c r="DJ107" i="11"/>
  <c r="DJ108" i="11"/>
  <c r="DJ109" i="11"/>
  <c r="DJ110" i="11"/>
  <c r="DJ111" i="11"/>
  <c r="DJ112" i="11"/>
  <c r="DJ113" i="11"/>
  <c r="DJ114" i="11"/>
  <c r="DJ115" i="11"/>
  <c r="DJ116" i="11"/>
  <c r="DJ117" i="11"/>
  <c r="DJ118" i="11"/>
  <c r="DN119" i="11"/>
  <c r="DN121" i="11"/>
  <c r="CO122" i="11"/>
  <c r="DI122" i="11"/>
  <c r="CS122" i="11"/>
  <c r="DB122" i="11" s="1"/>
  <c r="CR123" i="11"/>
  <c r="DA123" i="11" s="1"/>
  <c r="CS124" i="11"/>
  <c r="DB124" i="11" s="1"/>
  <c r="CT125" i="11"/>
  <c r="DN125" i="11"/>
  <c r="DJ125" i="11"/>
  <c r="DN127" i="11"/>
  <c r="CS128" i="11"/>
  <c r="DB128" i="11" s="1"/>
  <c r="DH129" i="11"/>
  <c r="DI130" i="11"/>
  <c r="DN131" i="11"/>
  <c r="CO132" i="11"/>
  <c r="DI132" i="11"/>
  <c r="CS132" i="11"/>
  <c r="DB132" i="11" s="1"/>
  <c r="CS133" i="11"/>
  <c r="DB133" i="11" s="1"/>
  <c r="DM133" i="11"/>
  <c r="CR133" i="11"/>
  <c r="DA133" i="11" s="1"/>
  <c r="DN135" i="11"/>
  <c r="CO136" i="11"/>
  <c r="DI136" i="11"/>
  <c r="DK136" i="11"/>
  <c r="DI138" i="11"/>
  <c r="DK139" i="11"/>
  <c r="CQ139" i="11"/>
  <c r="CZ139" i="11" s="1"/>
  <c r="DI140" i="11"/>
  <c r="DN141" i="11"/>
  <c r="DH142" i="11"/>
  <c r="CQ146" i="11"/>
  <c r="DK146" i="11"/>
  <c r="DI146" i="11"/>
  <c r="DK147" i="11"/>
  <c r="CR148" i="11"/>
  <c r="DA148" i="11" s="1"/>
  <c r="DK150" i="11"/>
  <c r="CT151" i="11"/>
  <c r="DC151" i="11" s="1"/>
  <c r="DM152" i="11"/>
  <c r="CS152" i="11"/>
  <c r="DB152" i="11" s="1"/>
  <c r="CR152" i="11"/>
  <c r="DA152" i="11" s="1"/>
  <c r="CT153" i="11"/>
  <c r="DC153" i="11" s="1"/>
  <c r="DN153" i="11"/>
  <c r="DK154" i="11"/>
  <c r="DH155" i="11"/>
  <c r="DH157" i="11"/>
  <c r="DM157" i="11"/>
  <c r="CS158" i="11"/>
  <c r="DB158" i="11" s="1"/>
  <c r="DM158" i="11"/>
  <c r="CQ174" i="11"/>
  <c r="CQ177" i="11"/>
  <c r="CU177" i="11"/>
  <c r="CO179" i="11"/>
  <c r="AX179" i="11"/>
  <c r="CT179" i="11" s="1"/>
  <c r="BL185" i="11"/>
  <c r="BP185" i="11"/>
  <c r="CB185" i="11"/>
  <c r="R189" i="11"/>
  <c r="R17" i="11" s="1"/>
  <c r="V189" i="11"/>
  <c r="V17" i="11" s="1"/>
  <c r="AD189" i="11"/>
  <c r="AD17" i="11" s="1"/>
  <c r="AL189" i="11"/>
  <c r="AL17" i="11" s="1"/>
  <c r="CL190" i="11"/>
  <c r="AY236" i="11"/>
  <c r="AY235" i="11" s="1"/>
  <c r="BK236" i="11"/>
  <c r="BK235" i="11" s="1"/>
  <c r="BO236" i="11"/>
  <c r="BO235" i="11" s="1"/>
  <c r="CA236" i="11"/>
  <c r="CA235" i="11" s="1"/>
  <c r="CE236" i="11"/>
  <c r="CE235" i="11" s="1"/>
  <c r="CT314" i="11"/>
  <c r="BN301" i="11"/>
  <c r="BN4" i="11" s="1"/>
  <c r="CP319" i="11"/>
  <c r="BZ301" i="11"/>
  <c r="BZ4" i="11" s="1"/>
  <c r="CR297" i="11"/>
  <c r="DA297" i="11" s="1"/>
  <c r="CI235" i="11"/>
  <c r="DL237" i="11"/>
  <c r="AS236" i="11"/>
  <c r="AS235" i="11" s="1"/>
  <c r="BI236" i="11"/>
  <c r="BI235" i="11" s="1"/>
  <c r="BY236" i="11"/>
  <c r="BY235" i="11" s="1"/>
  <c r="CO253" i="11"/>
  <c r="H268" i="11"/>
  <c r="CN269" i="11"/>
  <c r="CL278" i="11"/>
  <c r="AX278" i="11"/>
  <c r="AX19" i="11" s="1"/>
  <c r="BN278" i="11"/>
  <c r="BN19" i="11" s="1"/>
  <c r="CR293" i="11"/>
  <c r="DA293" i="11" s="1"/>
  <c r="DL293" i="11"/>
  <c r="DL295" i="11"/>
  <c r="CR295" i="11"/>
  <c r="DA295" i="11" s="1"/>
  <c r="CQ326" i="11"/>
  <c r="AE321" i="11"/>
  <c r="AE5" i="11" s="1"/>
  <c r="CT328" i="11"/>
  <c r="AX321" i="11"/>
  <c r="CV329" i="11"/>
  <c r="BP321" i="11"/>
  <c r="BP5" i="11" s="1"/>
  <c r="DH330" i="11"/>
  <c r="CT352" i="11"/>
  <c r="CD330" i="11"/>
  <c r="CD3" i="11" s="1"/>
  <c r="CC185" i="11"/>
  <c r="DH187" i="11"/>
  <c r="BC189" i="11"/>
  <c r="BC17" i="11" s="1"/>
  <c r="BG189" i="11"/>
  <c r="BG17" i="11" s="1"/>
  <c r="BR189" i="11"/>
  <c r="BR17" i="11" s="1"/>
  <c r="BV189" i="11"/>
  <c r="BV17" i="11" s="1"/>
  <c r="CV192" i="11"/>
  <c r="CR195" i="11"/>
  <c r="BN190" i="11"/>
  <c r="CD190" i="11"/>
  <c r="DH238" i="11"/>
  <c r="DM238" i="11"/>
  <c r="DL239" i="11"/>
  <c r="DI240" i="11"/>
  <c r="CP253" i="11"/>
  <c r="CG268" i="11"/>
  <c r="AC189" i="11"/>
  <c r="AC17" i="11" s="1"/>
  <c r="BT189" i="11"/>
  <c r="BT17" i="11" s="1"/>
  <c r="CU269" i="11"/>
  <c r="P274" i="11"/>
  <c r="P18" i="11" s="1"/>
  <c r="AU278" i="11"/>
  <c r="AU19" i="11" s="1"/>
  <c r="CQ279" i="11"/>
  <c r="AY278" i="11"/>
  <c r="AY19" i="11" s="1"/>
  <c r="BK278" i="11"/>
  <c r="BK19" i="11" s="1"/>
  <c r="BO278" i="11"/>
  <c r="BO19" i="11" s="1"/>
  <c r="CA278" i="11"/>
  <c r="CA19" i="11" s="1"/>
  <c r="CE278" i="11"/>
  <c r="CE19" i="11" s="1"/>
  <c r="CS283" i="11"/>
  <c r="AW278" i="11"/>
  <c r="CS293" i="11"/>
  <c r="DB293" i="11" s="1"/>
  <c r="DM293" i="11"/>
  <c r="U292" i="11"/>
  <c r="U20" i="11" s="1"/>
  <c r="AW292" i="11"/>
  <c r="AW20" i="11" s="1"/>
  <c r="AU321" i="11"/>
  <c r="AU5" i="11" s="1"/>
  <c r="CQ328" i="11"/>
  <c r="CU352" i="11"/>
  <c r="CE330" i="11"/>
  <c r="CU330" i="11" s="1"/>
  <c r="DN124" i="11"/>
  <c r="DK135" i="11"/>
  <c r="CS137" i="11"/>
  <c r="DB137" i="11" s="1"/>
  <c r="DH138" i="11"/>
  <c r="DH139" i="11"/>
  <c r="DH141" i="11"/>
  <c r="CS141" i="11"/>
  <c r="DB141" i="11" s="1"/>
  <c r="CO145" i="11"/>
  <c r="DH148" i="11"/>
  <c r="DG149" i="11"/>
  <c r="CS154" i="11"/>
  <c r="DB154" i="11" s="1"/>
  <c r="CY161" i="11"/>
  <c r="CU171" i="11"/>
  <c r="CV171" i="11"/>
  <c r="CR177" i="11"/>
  <c r="CV177" i="11"/>
  <c r="CO177" i="11"/>
  <c r="BC48" i="11"/>
  <c r="BG48" i="11"/>
  <c r="DN187" i="11"/>
  <c r="DM191" i="11"/>
  <c r="S235" i="11"/>
  <c r="CT237" i="11"/>
  <c r="DC237" i="11" s="1"/>
  <c r="DI238" i="11"/>
  <c r="CT239" i="11"/>
  <c r="DC239" i="11" s="1"/>
  <c r="DM239" i="11"/>
  <c r="CY240" i="11"/>
  <c r="DJ240" i="11"/>
  <c r="CY241" i="11"/>
  <c r="CV276" i="11"/>
  <c r="T275" i="11"/>
  <c r="T274" i="11" s="1"/>
  <c r="T18" i="11" s="1"/>
  <c r="CV18" i="11" s="1"/>
  <c r="DK277" i="11"/>
  <c r="CQ277" i="11"/>
  <c r="CZ277" i="11" s="1"/>
  <c r="CU277" i="11"/>
  <c r="AY276" i="11"/>
  <c r="AY275" i="11" s="1"/>
  <c r="AY274" i="11" s="1"/>
  <c r="AY18" i="11" s="1"/>
  <c r="DN300" i="11"/>
  <c r="CT300" i="11"/>
  <c r="DC300" i="11" s="1"/>
  <c r="DJ300" i="11"/>
  <c r="BV292" i="11"/>
  <c r="BV20" i="11" s="1"/>
  <c r="CP307" i="11"/>
  <c r="AT301" i="11"/>
  <c r="AT4" i="11" s="1"/>
  <c r="L292" i="11"/>
  <c r="L20" i="11" s="1"/>
  <c r="P292" i="11"/>
  <c r="P20" i="11" s="1"/>
  <c r="X292" i="11"/>
  <c r="X20" i="11" s="1"/>
  <c r="AB292" i="11"/>
  <c r="AB20" i="11" s="1"/>
  <c r="CP325" i="11"/>
  <c r="AD321" i="11"/>
  <c r="DI277" i="11"/>
  <c r="BL278" i="11"/>
  <c r="BL19" i="11" s="1"/>
  <c r="BP278" i="11"/>
  <c r="BP19" i="11" s="1"/>
  <c r="CB278" i="11"/>
  <c r="CB19" i="11" s="1"/>
  <c r="CF278" i="11"/>
  <c r="CF19" i="11" s="1"/>
  <c r="AJ292" i="11"/>
  <c r="AJ20" i="11" s="1"/>
  <c r="AN292" i="11"/>
  <c r="AN20" i="11" s="1"/>
  <c r="AR292" i="11"/>
  <c r="AR20" i="11" s="1"/>
  <c r="H330" i="11"/>
  <c r="H3" i="11" s="1"/>
  <c r="CL330" i="11"/>
  <c r="CL3" i="11" s="1"/>
  <c r="CB330" i="11"/>
  <c r="CB3" i="11" s="1"/>
  <c r="CF330" i="11"/>
  <c r="CV330" i="11" s="1"/>
  <c r="CN268" i="11"/>
  <c r="AT278" i="11"/>
  <c r="AT19" i="11" s="1"/>
  <c r="BJ278" i="11"/>
  <c r="BJ19" i="11" s="1"/>
  <c r="BZ278" i="11"/>
  <c r="BZ19" i="11" s="1"/>
  <c r="DM295" i="11"/>
  <c r="CS296" i="11"/>
  <c r="DB296" i="11" s="1"/>
  <c r="BU292" i="11"/>
  <c r="BU20" i="11" s="1"/>
  <c r="AO292" i="11"/>
  <c r="AO20" i="11" s="1"/>
  <c r="AF330" i="11"/>
  <c r="AF3" i="11" s="1"/>
  <c r="DC64" i="11"/>
  <c r="CY64" i="11"/>
  <c r="DC43" i="11"/>
  <c r="CY43" i="11"/>
  <c r="CY61" i="11"/>
  <c r="DC61" i="11"/>
  <c r="DG47" i="11"/>
  <c r="CZ47" i="11"/>
  <c r="AY45" i="11"/>
  <c r="CU46" i="11"/>
  <c r="DA62" i="11"/>
  <c r="CY62" i="11"/>
  <c r="DG68" i="11"/>
  <c r="CZ68" i="11"/>
  <c r="DC77" i="11"/>
  <c r="CY77" i="11"/>
  <c r="CU45" i="11"/>
  <c r="CY59" i="11"/>
  <c r="DC59" i="11"/>
  <c r="DC75" i="11"/>
  <c r="CY75" i="11"/>
  <c r="DG42" i="11"/>
  <c r="CZ42" i="11"/>
  <c r="CN45" i="11"/>
  <c r="CU47" i="11"/>
  <c r="DG52" i="11"/>
  <c r="CZ52" i="11"/>
  <c r="DK53" i="11"/>
  <c r="CP59" i="11"/>
  <c r="DG62" i="11"/>
  <c r="CZ62" i="11"/>
  <c r="DC69" i="11"/>
  <c r="DC79" i="11"/>
  <c r="CO111" i="11"/>
  <c r="DG116" i="11"/>
  <c r="CZ116" i="11"/>
  <c r="DM119" i="11"/>
  <c r="CS119" i="11"/>
  <c r="DB119" i="11" s="1"/>
  <c r="DM120" i="11"/>
  <c r="CS120" i="11"/>
  <c r="DB120" i="11" s="1"/>
  <c r="CO120" i="11"/>
  <c r="CM185" i="11"/>
  <c r="M6" i="11"/>
  <c r="U6" i="11"/>
  <c r="AK6" i="11"/>
  <c r="BD6" i="11"/>
  <c r="AZ41" i="11"/>
  <c r="AZ3" i="11"/>
  <c r="BP41" i="11"/>
  <c r="BP3" i="11"/>
  <c r="CF41" i="11"/>
  <c r="CI45" i="11"/>
  <c r="CL46" i="11"/>
  <c r="CV47" i="11"/>
  <c r="AZ49" i="11"/>
  <c r="CN49" i="11"/>
  <c r="CO50" i="11"/>
  <c r="DC52" i="11"/>
  <c r="CY52" i="11"/>
  <c r="CO58" i="11"/>
  <c r="DN59" i="11"/>
  <c r="DN61" i="11"/>
  <c r="DG70" i="11"/>
  <c r="DA72" i="11"/>
  <c r="CY73" i="11"/>
  <c r="DG76" i="11"/>
  <c r="DH77" i="11"/>
  <c r="DC80" i="11"/>
  <c r="DC83" i="11"/>
  <c r="DC85" i="11"/>
  <c r="DC87" i="11"/>
  <c r="DC89" i="11"/>
  <c r="CY89" i="11"/>
  <c r="DJ91" i="11"/>
  <c r="DH92" i="11"/>
  <c r="CS92" i="11"/>
  <c r="DB92" i="11" s="1"/>
  <c r="CY94" i="11"/>
  <c r="DG99" i="11"/>
  <c r="CZ99" i="11"/>
  <c r="DG103" i="11"/>
  <c r="CZ103" i="11"/>
  <c r="CS105" i="11"/>
  <c r="DB105" i="11" s="1"/>
  <c r="DM105" i="11"/>
  <c r="CO113" i="11"/>
  <c r="DG118" i="11"/>
  <c r="CZ118" i="11"/>
  <c r="DC121" i="11"/>
  <c r="DL126" i="11"/>
  <c r="CR126" i="11"/>
  <c r="DC127" i="11"/>
  <c r="CZ156" i="11"/>
  <c r="DG156" i="11"/>
  <c r="BE6" i="11"/>
  <c r="BQ6" i="11"/>
  <c r="Z6" i="11"/>
  <c r="CI19" i="11"/>
  <c r="J22" i="11"/>
  <c r="N22" i="11"/>
  <c r="R22" i="11"/>
  <c r="V22" i="11"/>
  <c r="Z22" i="11"/>
  <c r="AD22" i="11"/>
  <c r="AH22" i="11"/>
  <c r="AL22" i="11"/>
  <c r="AP22" i="11"/>
  <c r="CA23" i="11"/>
  <c r="CS24" i="11"/>
  <c r="BK3" i="11"/>
  <c r="CQ24" i="11"/>
  <c r="CR25" i="11"/>
  <c r="AV3" i="11"/>
  <c r="AV23" i="11"/>
  <c r="AV22" i="11" s="1"/>
  <c r="BI23" i="11"/>
  <c r="BY23" i="11"/>
  <c r="CO25" i="11"/>
  <c r="BJ41" i="11"/>
  <c r="BZ41" i="11"/>
  <c r="CH41" i="11"/>
  <c r="BO41" i="11"/>
  <c r="BO3" i="11"/>
  <c r="CE41" i="11"/>
  <c r="CJ45" i="11"/>
  <c r="J45" i="11"/>
  <c r="H45" i="11" s="1"/>
  <c r="H46" i="11"/>
  <c r="CH45" i="11"/>
  <c r="CL45" i="11"/>
  <c r="DL47" i="11"/>
  <c r="CG49" i="11"/>
  <c r="DH50" i="11"/>
  <c r="BJ49" i="11"/>
  <c r="BN49" i="11"/>
  <c r="BZ49" i="11"/>
  <c r="CD49" i="11"/>
  <c r="CP50" i="11"/>
  <c r="CT51" i="11"/>
  <c r="AY49" i="11"/>
  <c r="BK49" i="11"/>
  <c r="BO49" i="11"/>
  <c r="CA49" i="11"/>
  <c r="CE49" i="11"/>
  <c r="CU52" i="11"/>
  <c r="CQ53" i="11"/>
  <c r="DC54" i="11"/>
  <c r="CR54" i="11"/>
  <c r="DA54" i="11" s="1"/>
  <c r="DC56" i="11"/>
  <c r="CR56" i="11"/>
  <c r="DA56" i="11" s="1"/>
  <c r="DH58" i="11"/>
  <c r="DH60" i="11"/>
  <c r="DH64" i="11"/>
  <c r="CT65" i="11"/>
  <c r="DB66" i="11"/>
  <c r="CT67" i="11"/>
  <c r="DH73" i="11"/>
  <c r="CP73" i="11"/>
  <c r="CO74" i="11"/>
  <c r="CS75" i="11"/>
  <c r="DB75" i="11" s="1"/>
  <c r="DN75" i="11"/>
  <c r="CO76" i="11"/>
  <c r="CS77" i="11"/>
  <c r="DB77" i="11" s="1"/>
  <c r="DN77" i="11"/>
  <c r="CR81" i="11"/>
  <c r="DA81" i="11" s="1"/>
  <c r="CQ82" i="11"/>
  <c r="CQ84" i="11"/>
  <c r="CQ86" i="11"/>
  <c r="CQ88" i="11"/>
  <c r="DH91" i="11"/>
  <c r="DG92" i="11"/>
  <c r="CZ92" i="11"/>
  <c r="CY92" i="11"/>
  <c r="DG95" i="11"/>
  <c r="CZ95" i="11"/>
  <c r="CY95" i="11"/>
  <c r="DH96" i="11"/>
  <c r="CS96" i="11"/>
  <c r="DB96" i="11" s="1"/>
  <c r="DH98" i="11"/>
  <c r="CS98" i="11"/>
  <c r="DB98" i="11" s="1"/>
  <c r="DC99" i="11"/>
  <c r="DH100" i="11"/>
  <c r="CS100" i="11"/>
  <c r="DB100" i="11" s="1"/>
  <c r="DH102" i="11"/>
  <c r="CS102" i="11"/>
  <c r="DB102" i="11" s="1"/>
  <c r="DC103" i="11"/>
  <c r="CS104" i="11"/>
  <c r="DB104" i="11" s="1"/>
  <c r="DM107" i="11"/>
  <c r="CS107" i="11"/>
  <c r="DB107" i="11" s="1"/>
  <c r="CO107" i="11"/>
  <c r="DG112" i="11"/>
  <c r="CZ112" i="11"/>
  <c r="CS115" i="11"/>
  <c r="DB115" i="11" s="1"/>
  <c r="DM115" i="11"/>
  <c r="CO115" i="11"/>
  <c r="DG123" i="11"/>
  <c r="CZ123" i="11"/>
  <c r="DL128" i="11"/>
  <c r="CR128" i="11"/>
  <c r="DF4" i="11"/>
  <c r="H41" i="11"/>
  <c r="I22" i="11"/>
  <c r="DK47" i="11"/>
  <c r="CP51" i="11"/>
  <c r="CP61" i="11"/>
  <c r="CP67" i="11"/>
  <c r="DC68" i="11"/>
  <c r="CY68" i="11"/>
  <c r="CO75" i="11"/>
  <c r="CO77" i="11"/>
  <c r="DG78" i="11"/>
  <c r="CZ78" i="11"/>
  <c r="CO92" i="11"/>
  <c r="DG93" i="11"/>
  <c r="CZ93" i="11"/>
  <c r="DG108" i="11"/>
  <c r="CZ108" i="11"/>
  <c r="CS111" i="11"/>
  <c r="DB111" i="11" s="1"/>
  <c r="DM111" i="11"/>
  <c r="CO119" i="11"/>
  <c r="DC131" i="11"/>
  <c r="DK295" i="11"/>
  <c r="CQ295" i="11"/>
  <c r="I6" i="11"/>
  <c r="Q6" i="11"/>
  <c r="Y6" i="11"/>
  <c r="AO6" i="11"/>
  <c r="BT6" i="11"/>
  <c r="BX6" i="11"/>
  <c r="CH19" i="11"/>
  <c r="CO34" i="11"/>
  <c r="CG41" i="11"/>
  <c r="BL41" i="11"/>
  <c r="BL3" i="11"/>
  <c r="CB41" i="11"/>
  <c r="CV42" i="11"/>
  <c r="H49" i="11"/>
  <c r="CY50" i="11"/>
  <c r="CO60" i="11"/>
  <c r="DC63" i="11"/>
  <c r="DG64" i="11"/>
  <c r="CY71" i="11"/>
  <c r="CY72" i="11"/>
  <c r="DH75" i="11"/>
  <c r="DG94" i="11"/>
  <c r="CZ94" i="11"/>
  <c r="CO96" i="11"/>
  <c r="CO98" i="11"/>
  <c r="CO100" i="11"/>
  <c r="DG101" i="11"/>
  <c r="CZ101" i="11"/>
  <c r="CO102" i="11"/>
  <c r="CO104" i="11"/>
  <c r="CO105" i="11"/>
  <c r="DG110" i="11"/>
  <c r="CZ110" i="11"/>
  <c r="CS113" i="11"/>
  <c r="DB113" i="11" s="1"/>
  <c r="DM113" i="11"/>
  <c r="DC156" i="11"/>
  <c r="CY156" i="11"/>
  <c r="CT200" i="11"/>
  <c r="AX190" i="11"/>
  <c r="BJ3" i="11"/>
  <c r="BU6" i="11"/>
  <c r="DC4" i="11"/>
  <c r="AW3" i="11"/>
  <c r="DC5" i="11"/>
  <c r="H19" i="11"/>
  <c r="CL19" i="11"/>
  <c r="AX23" i="11"/>
  <c r="AX22" i="11" s="1"/>
  <c r="BN23" i="11"/>
  <c r="CD23" i="11"/>
  <c r="CL23" i="11"/>
  <c r="AY3" i="11"/>
  <c r="BM23" i="11"/>
  <c r="CC23" i="11"/>
  <c r="AU4" i="11"/>
  <c r="AY4" i="11"/>
  <c r="BO4" i="11"/>
  <c r="CA4" i="11"/>
  <c r="CE4" i="11"/>
  <c r="CT26" i="11"/>
  <c r="AZ23" i="11"/>
  <c r="BL23" i="11"/>
  <c r="BP23" i="11"/>
  <c r="CB23" i="11"/>
  <c r="CF23" i="11"/>
  <c r="CV27" i="11"/>
  <c r="AS23" i="11"/>
  <c r="CO28" i="11"/>
  <c r="CQ33" i="11"/>
  <c r="AW33" i="11"/>
  <c r="CU40" i="11"/>
  <c r="CK41" i="11"/>
  <c r="DH42" i="11"/>
  <c r="CR42" i="11"/>
  <c r="CU43" i="11"/>
  <c r="AU41" i="11"/>
  <c r="CV44" i="11"/>
  <c r="CM45" i="11"/>
  <c r="AU46" i="11"/>
  <c r="CH46" i="11"/>
  <c r="CR47" i="11"/>
  <c r="DA47" i="11" s="1"/>
  <c r="AV49" i="11"/>
  <c r="CJ49" i="11"/>
  <c r="CS50" i="11"/>
  <c r="DB50" i="11" s="1"/>
  <c r="DN50" i="11"/>
  <c r="CO51" i="11"/>
  <c r="CR53" i="11"/>
  <c r="DA53" i="11" s="1"/>
  <c r="CP55" i="11"/>
  <c r="DJ55" i="11"/>
  <c r="CT55" i="11"/>
  <c r="DN55" i="11"/>
  <c r="DI55" i="11"/>
  <c r="CR57" i="11"/>
  <c r="DA57" i="11" s="1"/>
  <c r="DL57" i="11"/>
  <c r="CS58" i="11"/>
  <c r="DB58" i="11" s="1"/>
  <c r="CO59" i="11"/>
  <c r="CS60" i="11"/>
  <c r="DB60" i="11" s="1"/>
  <c r="CO61" i="11"/>
  <c r="CO67" i="11"/>
  <c r="CQ69" i="11"/>
  <c r="DH70" i="11"/>
  <c r="CP70" i="11"/>
  <c r="DH74" i="11"/>
  <c r="DH76" i="11"/>
  <c r="CT78" i="11"/>
  <c r="DN78" i="11"/>
  <c r="DM78" i="11"/>
  <c r="CQ79" i="11"/>
  <c r="DC82" i="11"/>
  <c r="CY82" i="11"/>
  <c r="DL82" i="11"/>
  <c r="DC84" i="11"/>
  <c r="DC86" i="11"/>
  <c r="DC88" i="11"/>
  <c r="CY88" i="11"/>
  <c r="DA90" i="11"/>
  <c r="CY90" i="11"/>
  <c r="DG91" i="11"/>
  <c r="CZ91" i="11"/>
  <c r="DH93" i="11"/>
  <c r="DG96" i="11"/>
  <c r="CZ96" i="11"/>
  <c r="CO97" i="11"/>
  <c r="DG98" i="11"/>
  <c r="CZ98" i="11"/>
  <c r="CO99" i="11"/>
  <c r="DG100" i="11"/>
  <c r="CZ100" i="11"/>
  <c r="CO101" i="11"/>
  <c r="DG102" i="11"/>
  <c r="CZ102" i="11"/>
  <c r="CO103" i="11"/>
  <c r="DG106" i="11"/>
  <c r="CZ106" i="11"/>
  <c r="CS109" i="11"/>
  <c r="DB109" i="11" s="1"/>
  <c r="DM109" i="11"/>
  <c r="CO109" i="11"/>
  <c r="DG114" i="11"/>
  <c r="CZ114" i="11"/>
  <c r="DM117" i="11"/>
  <c r="CS117" i="11"/>
  <c r="DB117" i="11" s="1"/>
  <c r="CO117" i="11"/>
  <c r="DG124" i="11"/>
  <c r="CZ124" i="11"/>
  <c r="CP93" i="11"/>
  <c r="CP104" i="11"/>
  <c r="DH107" i="11"/>
  <c r="DH117" i="11"/>
  <c r="DH119" i="11"/>
  <c r="DC119" i="11"/>
  <c r="DG121" i="11"/>
  <c r="CZ121" i="11"/>
  <c r="DG122" i="11"/>
  <c r="CZ122" i="11"/>
  <c r="DL124" i="11"/>
  <c r="CR124" i="11"/>
  <c r="CO125" i="11"/>
  <c r="CO126" i="11"/>
  <c r="DL130" i="11"/>
  <c r="CR130" i="11"/>
  <c r="CS142" i="11"/>
  <c r="DB142" i="11" s="1"/>
  <c r="DM142" i="11"/>
  <c r="DA144" i="11"/>
  <c r="CY144" i="11"/>
  <c r="CJ19" i="11"/>
  <c r="CN19" i="11"/>
  <c r="CJ23" i="11"/>
  <c r="CN23" i="11"/>
  <c r="CI41" i="11"/>
  <c r="CM41" i="11"/>
  <c r="CP42" i="11"/>
  <c r="CG45" i="11"/>
  <c r="CK45" i="11"/>
  <c r="CJ46" i="11"/>
  <c r="CN46" i="11"/>
  <c r="DJ47" i="11"/>
  <c r="DN47" i="11"/>
  <c r="CH49" i="11"/>
  <c r="CL49" i="11"/>
  <c r="DL50" i="11"/>
  <c r="DN52" i="11"/>
  <c r="DL58" i="11"/>
  <c r="DL59" i="11"/>
  <c r="DL60" i="11"/>
  <c r="DL61" i="11"/>
  <c r="DK63" i="11"/>
  <c r="DI65" i="11"/>
  <c r="DM65" i="11"/>
  <c r="DL67" i="11"/>
  <c r="DJ69" i="11"/>
  <c r="DN69" i="11"/>
  <c r="DL71" i="11"/>
  <c r="CZ72" i="11"/>
  <c r="DL74" i="11"/>
  <c r="DL75" i="11"/>
  <c r="DL76" i="11"/>
  <c r="DL77" i="11"/>
  <c r="DJ79" i="11"/>
  <c r="DN79" i="11"/>
  <c r="DJ80" i="11"/>
  <c r="DN80" i="11"/>
  <c r="DJ81" i="11"/>
  <c r="DN81" i="11"/>
  <c r="DJ82" i="11"/>
  <c r="DN82" i="11"/>
  <c r="DJ83" i="11"/>
  <c r="DN83" i="11"/>
  <c r="DJ84" i="11"/>
  <c r="DN84" i="11"/>
  <c r="DJ85" i="11"/>
  <c r="DN85" i="11"/>
  <c r="DJ86" i="11"/>
  <c r="DN86" i="11"/>
  <c r="DJ87" i="11"/>
  <c r="DN87" i="11"/>
  <c r="DJ88" i="11"/>
  <c r="DN88" i="11"/>
  <c r="DJ89" i="11"/>
  <c r="DN89" i="11"/>
  <c r="CZ90" i="11"/>
  <c r="DL92" i="11"/>
  <c r="DH94" i="11"/>
  <c r="DH95" i="11"/>
  <c r="DL96" i="11"/>
  <c r="DL97" i="11"/>
  <c r="DL98" i="11"/>
  <c r="DL99" i="11"/>
  <c r="DL100" i="11"/>
  <c r="DL101" i="11"/>
  <c r="DL102" i="11"/>
  <c r="DL103" i="11"/>
  <c r="CQ104" i="11"/>
  <c r="DG105" i="11"/>
  <c r="CZ105" i="11"/>
  <c r="DG107" i="11"/>
  <c r="CZ107" i="11"/>
  <c r="DG109" i="11"/>
  <c r="CZ109" i="11"/>
  <c r="DG111" i="11"/>
  <c r="CZ111" i="11"/>
  <c r="DG113" i="11"/>
  <c r="CZ113" i="11"/>
  <c r="DG115" i="11"/>
  <c r="CZ115" i="11"/>
  <c r="DG117" i="11"/>
  <c r="CZ117" i="11"/>
  <c r="DG119" i="11"/>
  <c r="CZ119" i="11"/>
  <c r="DG120" i="11"/>
  <c r="CZ120" i="11"/>
  <c r="DL122" i="11"/>
  <c r="CR122" i="11"/>
  <c r="CO123" i="11"/>
  <c r="DH125" i="11"/>
  <c r="CS126" i="11"/>
  <c r="DB126" i="11" s="1"/>
  <c r="DL132" i="11"/>
  <c r="CR132" i="11"/>
  <c r="DC135" i="11"/>
  <c r="CO141" i="11"/>
  <c r="DN147" i="11"/>
  <c r="CT147" i="11"/>
  <c r="DL149" i="11"/>
  <c r="CR149" i="11"/>
  <c r="DH104" i="11"/>
  <c r="DH105" i="11"/>
  <c r="DH109" i="11"/>
  <c r="DH111" i="11"/>
  <c r="DH113" i="11"/>
  <c r="DH115" i="11"/>
  <c r="CO142" i="11"/>
  <c r="CQ158" i="11"/>
  <c r="DK158" i="11"/>
  <c r="AT190" i="11"/>
  <c r="CG19" i="11"/>
  <c r="CK19" i="11"/>
  <c r="CG23" i="11"/>
  <c r="CK23" i="11"/>
  <c r="CJ41" i="11"/>
  <c r="CN41" i="11"/>
  <c r="CG46" i="11"/>
  <c r="CK46" i="11"/>
  <c r="CI49" i="11"/>
  <c r="CM49" i="11"/>
  <c r="AS91" i="11"/>
  <c r="CR104" i="11"/>
  <c r="DA104" i="11" s="1"/>
  <c r="CR106" i="11"/>
  <c r="DA106" i="11" s="1"/>
  <c r="CR108" i="11"/>
  <c r="DA108" i="11" s="1"/>
  <c r="CR110" i="11"/>
  <c r="DA110" i="11" s="1"/>
  <c r="CR112" i="11"/>
  <c r="DA112" i="11" s="1"/>
  <c r="CR114" i="11"/>
  <c r="DA114" i="11" s="1"/>
  <c r="CR116" i="11"/>
  <c r="DA116" i="11" s="1"/>
  <c r="CR118" i="11"/>
  <c r="DA118" i="11" s="1"/>
  <c r="DL120" i="11"/>
  <c r="CR120" i="11"/>
  <c r="CO121" i="11"/>
  <c r="DG125" i="11"/>
  <c r="CZ125" i="11"/>
  <c r="DG126" i="11"/>
  <c r="CZ126" i="11"/>
  <c r="CO127" i="11"/>
  <c r="DC129" i="11"/>
  <c r="DL134" i="11"/>
  <c r="CR134" i="11"/>
  <c r="DG136" i="11"/>
  <c r="CZ136" i="11"/>
  <c r="DL137" i="11"/>
  <c r="CR137" i="11"/>
  <c r="DA137" i="11" s="1"/>
  <c r="CR139" i="11"/>
  <c r="DA139" i="11" s="1"/>
  <c r="DL139" i="11"/>
  <c r="DL150" i="11"/>
  <c r="CR150" i="11"/>
  <c r="DA150" i="11" s="1"/>
  <c r="DA159" i="11"/>
  <c r="CY159" i="11"/>
  <c r="AV236" i="11"/>
  <c r="AV235" i="11" s="1"/>
  <c r="CR242" i="11"/>
  <c r="AZ236" i="11"/>
  <c r="AZ235" i="11" s="1"/>
  <c r="CV242" i="11"/>
  <c r="DG127" i="11"/>
  <c r="CZ127" i="11"/>
  <c r="DG129" i="11"/>
  <c r="CZ129" i="11"/>
  <c r="DG131" i="11"/>
  <c r="CZ131" i="11"/>
  <c r="DG133" i="11"/>
  <c r="CZ133" i="11"/>
  <c r="DG135" i="11"/>
  <c r="CZ135" i="11"/>
  <c r="CS135" i="11"/>
  <c r="DB135" i="11" s="1"/>
  <c r="CQ138" i="11"/>
  <c r="CQ140" i="11"/>
  <c r="DG141" i="11"/>
  <c r="CZ141" i="11"/>
  <c r="CQ143" i="11"/>
  <c r="DC146" i="11"/>
  <c r="CO150" i="11"/>
  <c r="CQ151" i="11"/>
  <c r="DK151" i="11"/>
  <c r="DL154" i="11"/>
  <c r="CR154" i="11"/>
  <c r="DA154" i="11" s="1"/>
  <c r="DC155" i="11"/>
  <c r="CY155" i="11"/>
  <c r="DA156" i="11"/>
  <c r="AW179" i="11"/>
  <c r="CQ179" i="11"/>
  <c r="AV190" i="11"/>
  <c r="CR191" i="11"/>
  <c r="DA191" i="11" s="1"/>
  <c r="AZ190" i="11"/>
  <c r="BP190" i="11"/>
  <c r="CB190" i="11"/>
  <c r="CF190" i="11"/>
  <c r="AU190" i="11"/>
  <c r="CQ197" i="11"/>
  <c r="DJ297" i="11"/>
  <c r="DH120" i="11"/>
  <c r="DH122" i="11"/>
  <c r="DH124" i="11"/>
  <c r="DH126" i="11"/>
  <c r="DH128" i="11"/>
  <c r="DI129" i="11"/>
  <c r="DH130" i="11"/>
  <c r="DI131" i="11"/>
  <c r="DH132" i="11"/>
  <c r="DI133" i="11"/>
  <c r="DH134" i="11"/>
  <c r="DI135" i="11"/>
  <c r="DH137" i="11"/>
  <c r="DJ138" i="11"/>
  <c r="CP138" i="11"/>
  <c r="DN138" i="11"/>
  <c r="CT138" i="11"/>
  <c r="DJ140" i="11"/>
  <c r="CP140" i="11"/>
  <c r="DN140" i="11"/>
  <c r="CT140" i="11"/>
  <c r="DG144" i="11"/>
  <c r="CZ144" i="11"/>
  <c r="DL146" i="11"/>
  <c r="CR146" i="11"/>
  <c r="DA146" i="11" s="1"/>
  <c r="CP148" i="11"/>
  <c r="CS150" i="11"/>
  <c r="DB150" i="11" s="1"/>
  <c r="CR153" i="11"/>
  <c r="DG155" i="11"/>
  <c r="CZ155" i="11"/>
  <c r="DN157" i="11"/>
  <c r="CT157" i="11"/>
  <c r="CR158" i="11"/>
  <c r="DA158" i="11" s="1"/>
  <c r="CS177" i="11"/>
  <c r="DL186" i="11"/>
  <c r="CR186" i="11"/>
  <c r="AV185" i="11"/>
  <c r="CA190" i="11"/>
  <c r="CQ192" i="11"/>
  <c r="DC193" i="11"/>
  <c r="CY193" i="11"/>
  <c r="DG193" i="11"/>
  <c r="BJ190" i="11"/>
  <c r="BZ190" i="11"/>
  <c r="BZ236" i="11"/>
  <c r="BZ235" i="11" s="1"/>
  <c r="DA300" i="11"/>
  <c r="DG128" i="11"/>
  <c r="CZ128" i="11"/>
  <c r="DG130" i="11"/>
  <c r="CZ130" i="11"/>
  <c r="DG134" i="11"/>
  <c r="CZ134" i="11"/>
  <c r="DG137" i="11"/>
  <c r="CZ137" i="11"/>
  <c r="CY145" i="11"/>
  <c r="DC145" i="11"/>
  <c r="CS147" i="11"/>
  <c r="DB147" i="11" s="1"/>
  <c r="DM147" i="11"/>
  <c r="CO147" i="11"/>
  <c r="CT148" i="11"/>
  <c r="DN148" i="11"/>
  <c r="DG150" i="11"/>
  <c r="AW185" i="11"/>
  <c r="CS186" i="11"/>
  <c r="DB186" i="11" s="1"/>
  <c r="DM186" i="11"/>
  <c r="CO186" i="11"/>
  <c r="DI186" i="11"/>
  <c r="DG187" i="11"/>
  <c r="CZ187" i="11"/>
  <c r="CI190" i="11"/>
  <c r="AS190" i="11"/>
  <c r="AW190" i="11"/>
  <c r="CO196" i="11"/>
  <c r="BI190" i="11"/>
  <c r="BM190" i="11"/>
  <c r="BY190" i="11"/>
  <c r="CC190" i="11"/>
  <c r="CP199" i="11"/>
  <c r="AU236" i="11"/>
  <c r="AU235" i="11" s="1"/>
  <c r="CQ237" i="11"/>
  <c r="DK237" i="11"/>
  <c r="CU237" i="11"/>
  <c r="DJ238" i="11"/>
  <c r="CP238" i="11"/>
  <c r="DN238" i="11"/>
  <c r="BN236" i="11"/>
  <c r="BN235" i="11" s="1"/>
  <c r="CD236" i="11"/>
  <c r="CD235" i="11" s="1"/>
  <c r="CT238" i="11"/>
  <c r="DK239" i="11"/>
  <c r="CQ239" i="11"/>
  <c r="DG240" i="11"/>
  <c r="CZ240" i="11"/>
  <c r="DK105" i="11"/>
  <c r="DK106" i="11"/>
  <c r="DK107" i="11"/>
  <c r="DK108" i="11"/>
  <c r="DK109" i="11"/>
  <c r="DK110" i="11"/>
  <c r="DK111" i="11"/>
  <c r="DK112" i="11"/>
  <c r="DK113" i="11"/>
  <c r="DK114" i="11"/>
  <c r="DK115" i="11"/>
  <c r="DK116" i="11"/>
  <c r="DK117" i="11"/>
  <c r="DK118" i="11"/>
  <c r="DK119" i="11"/>
  <c r="DK120" i="11"/>
  <c r="DK121" i="11"/>
  <c r="DK122" i="11"/>
  <c r="DK123" i="11"/>
  <c r="DK124" i="11"/>
  <c r="DK125" i="11"/>
  <c r="DK126" i="11"/>
  <c r="DK127" i="11"/>
  <c r="DK128" i="11"/>
  <c r="DK129" i="11"/>
  <c r="DK130" i="11"/>
  <c r="DK131" i="11"/>
  <c r="DK132" i="11"/>
  <c r="DK133" i="11"/>
  <c r="DK134" i="11"/>
  <c r="CP137" i="11"/>
  <c r="CT137" i="11"/>
  <c r="DH145" i="11"/>
  <c r="CP145" i="11"/>
  <c r="DH146" i="11"/>
  <c r="CR147" i="11"/>
  <c r="DA147" i="11" s="1"/>
  <c r="DG147" i="11"/>
  <c r="DI148" i="11"/>
  <c r="DJ149" i="11"/>
  <c r="DH150" i="11"/>
  <c r="CP151" i="11"/>
  <c r="CO152" i="11"/>
  <c r="CT152" i="11"/>
  <c r="DJ153" i="11"/>
  <c r="DH154" i="11"/>
  <c r="CP158" i="11"/>
  <c r="DG161" i="11"/>
  <c r="CZ161" i="11"/>
  <c r="CT162" i="11"/>
  <c r="CT177" i="11"/>
  <c r="CI185" i="11"/>
  <c r="DH186" i="11"/>
  <c r="DI187" i="11"/>
  <c r="AB189" i="11"/>
  <c r="AB17" i="11" s="1"/>
  <c r="H190" i="11"/>
  <c r="CH190" i="11"/>
  <c r="DC191" i="11"/>
  <c r="AT236" i="11"/>
  <c r="AT235" i="11" s="1"/>
  <c r="CO243" i="11"/>
  <c r="AW253" i="11"/>
  <c r="CQ253" i="11"/>
  <c r="CK268" i="11"/>
  <c r="Q189" i="11"/>
  <c r="CJ275" i="11"/>
  <c r="N275" i="11"/>
  <c r="R275" i="11"/>
  <c r="CL276" i="11"/>
  <c r="CH276" i="11"/>
  <c r="DH149" i="11"/>
  <c r="CP152" i="11"/>
  <c r="CT171" i="11"/>
  <c r="CJ185" i="11"/>
  <c r="DG186" i="11"/>
  <c r="CZ186" i="11"/>
  <c r="J189" i="11"/>
  <c r="J17" i="11" s="1"/>
  <c r="Z189" i="11"/>
  <c r="Z17" i="11" s="1"/>
  <c r="AH189" i="11"/>
  <c r="AH17" i="11" s="1"/>
  <c r="AP189" i="11"/>
  <c r="AP17" i="11" s="1"/>
  <c r="BB189" i="11"/>
  <c r="BB17" i="11" s="1"/>
  <c r="BF189" i="11"/>
  <c r="BF17" i="11" s="1"/>
  <c r="DC192" i="11"/>
  <c r="CY192" i="11"/>
  <c r="CS196" i="11"/>
  <c r="CL236" i="11"/>
  <c r="S274" i="11"/>
  <c r="CM275" i="11"/>
  <c r="O275" i="11"/>
  <c r="CQ276" i="11"/>
  <c r="CI276" i="11"/>
  <c r="CM276" i="11"/>
  <c r="DC295" i="11"/>
  <c r="CT297" i="11"/>
  <c r="DN297" i="11"/>
  <c r="CG185" i="11"/>
  <c r="CK185" i="11"/>
  <c r="DK186" i="11"/>
  <c r="DK187" i="11"/>
  <c r="CJ190" i="11"/>
  <c r="CN190" i="11"/>
  <c r="DJ191" i="11"/>
  <c r="DN191" i="11"/>
  <c r="CS195" i="11"/>
  <c r="CI268" i="11"/>
  <c r="CM268" i="11"/>
  <c r="AS269" i="11"/>
  <c r="AS268" i="11" s="1"/>
  <c r="CO268" i="11" s="1"/>
  <c r="DI271" i="11"/>
  <c r="AW269" i="11"/>
  <c r="AW268" i="11" s="1"/>
  <c r="CS268" i="11" s="1"/>
  <c r="CS271" i="11"/>
  <c r="DB271" i="11" s="1"/>
  <c r="CO271" i="11"/>
  <c r="CO269" i="11" s="1"/>
  <c r="DK294" i="11"/>
  <c r="CQ294" i="11"/>
  <c r="AY292" i="11"/>
  <c r="CU294" i="11"/>
  <c r="CQ316" i="11"/>
  <c r="BL316" i="11"/>
  <c r="BK301" i="11"/>
  <c r="CQ301" i="11" s="1"/>
  <c r="CT318" i="11"/>
  <c r="CD301" i="11"/>
  <c r="CH185" i="11"/>
  <c r="CL185" i="11"/>
  <c r="CG190" i="11"/>
  <c r="CK190" i="11"/>
  <c r="H236" i="11"/>
  <c r="I235" i="11"/>
  <c r="CG235" i="11"/>
  <c r="CG236" i="11"/>
  <c r="CB236" i="11"/>
  <c r="CB235" i="11" s="1"/>
  <c r="CF236" i="11"/>
  <c r="CF235" i="11" s="1"/>
  <c r="DG241" i="11"/>
  <c r="CZ241" i="11"/>
  <c r="H269" i="11"/>
  <c r="CJ268" i="11"/>
  <c r="DC271" i="11"/>
  <c r="DH271" i="11"/>
  <c r="DM271" i="11"/>
  <c r="CR294" i="11"/>
  <c r="DA294" i="11" s="1"/>
  <c r="DL294" i="11"/>
  <c r="CH301" i="11"/>
  <c r="CH4" i="11" s="1"/>
  <c r="BR292" i="11"/>
  <c r="BR20" i="11" s="1"/>
  <c r="P235" i="11"/>
  <c r="T235" i="11"/>
  <c r="CI236" i="11"/>
  <c r="CM236" i="11"/>
  <c r="DI237" i="11"/>
  <c r="DM237" i="11"/>
  <c r="DA270" i="11"/>
  <c r="DG271" i="11"/>
  <c r="CZ271" i="11"/>
  <c r="CP273" i="11"/>
  <c r="CP269" i="11" s="1"/>
  <c r="BZ269" i="11"/>
  <c r="BZ268" i="11" s="1"/>
  <c r="CT273" i="11"/>
  <c r="CT269" i="11" s="1"/>
  <c r="CD269" i="11"/>
  <c r="CD268" i="11" s="1"/>
  <c r="CG278" i="11"/>
  <c r="CR280" i="11"/>
  <c r="AV278" i="11"/>
  <c r="AV19" i="11" s="1"/>
  <c r="AZ278" i="11"/>
  <c r="AZ19" i="11" s="1"/>
  <c r="CV280" i="11"/>
  <c r="CT308" i="11"/>
  <c r="AX301" i="11"/>
  <c r="BK321" i="11"/>
  <c r="BK5" i="11" s="1"/>
  <c r="CQ329" i="11"/>
  <c r="BO321" i="11"/>
  <c r="BO292" i="11" s="1"/>
  <c r="BO20" i="11" s="1"/>
  <c r="CU329" i="11"/>
  <c r="CR338" i="11"/>
  <c r="CJ236" i="11"/>
  <c r="CN236" i="11"/>
  <c r="CG269" i="11"/>
  <c r="CK269" i="11"/>
  <c r="CY270" i="11"/>
  <c r="H276" i="11"/>
  <c r="CV277" i="11"/>
  <c r="CH278" i="11"/>
  <c r="DI297" i="11"/>
  <c r="DM297" i="11"/>
  <c r="CS301" i="11"/>
  <c r="CG301" i="11"/>
  <c r="CG4" i="11" s="1"/>
  <c r="BQ292" i="11"/>
  <c r="BQ20" i="11" s="1"/>
  <c r="CO301" i="11"/>
  <c r="CH268" i="11"/>
  <c r="CL268" i="11"/>
  <c r="CZ270" i="11"/>
  <c r="DK271" i="11"/>
  <c r="I275" i="11"/>
  <c r="M275" i="11"/>
  <c r="Q275" i="11"/>
  <c r="CJ276" i="11"/>
  <c r="CN276" i="11"/>
  <c r="DJ277" i="11"/>
  <c r="DN277" i="11"/>
  <c r="CI278" i="11"/>
  <c r="CM278" i="11"/>
  <c r="DC293" i="11"/>
  <c r="CQ296" i="11"/>
  <c r="DK296" i="11"/>
  <c r="DM300" i="11"/>
  <c r="CS300" i="11"/>
  <c r="DB300" i="11" s="1"/>
  <c r="CO300" i="11"/>
  <c r="CG321" i="11"/>
  <c r="CG5" i="11" s="1"/>
  <c r="AK292" i="11"/>
  <c r="AK20" i="11" s="1"/>
  <c r="CJ321" i="11"/>
  <c r="CJ5" i="11" s="1"/>
  <c r="AV321" i="11"/>
  <c r="CR328" i="11"/>
  <c r="BY364" i="11"/>
  <c r="BY297" i="11" s="1"/>
  <c r="BZ297" i="11"/>
  <c r="CG276" i="11"/>
  <c r="CK276" i="11"/>
  <c r="CJ278" i="11"/>
  <c r="CN278" i="11"/>
  <c r="DC294" i="11"/>
  <c r="CR296" i="11"/>
  <c r="DA296" i="11" s="1"/>
  <c r="DL296" i="11"/>
  <c r="CN321" i="11"/>
  <c r="CN5" i="11" s="1"/>
  <c r="T292" i="11"/>
  <c r="CT324" i="11"/>
  <c r="AH321" i="11"/>
  <c r="CS326" i="11"/>
  <c r="CH330" i="11"/>
  <c r="CH3" i="11" s="1"/>
  <c r="DJ293" i="11"/>
  <c r="DN293" i="11"/>
  <c r="DJ294" i="11"/>
  <c r="DN294" i="11"/>
  <c r="DJ295" i="11"/>
  <c r="DN295" i="11"/>
  <c r="CO296" i="11"/>
  <c r="DJ296" i="11"/>
  <c r="DH300" i="11"/>
  <c r="H301" i="11"/>
  <c r="H4" i="11" s="1"/>
  <c r="CL301" i="11"/>
  <c r="CL4" i="11" s="1"/>
  <c r="CP329" i="11"/>
  <c r="CM330" i="11"/>
  <c r="CM3" i="11" s="1"/>
  <c r="CB301" i="11"/>
  <c r="CR318" i="11"/>
  <c r="CU328" i="11"/>
  <c r="CV352" i="11"/>
  <c r="CO355" i="11"/>
  <c r="DL300" i="11"/>
  <c r="CI301" i="11"/>
  <c r="CI4" i="11" s="1"/>
  <c r="CM301" i="11"/>
  <c r="CM4" i="11" s="1"/>
  <c r="CH321" i="11"/>
  <c r="CH5" i="11" s="1"/>
  <c r="CL321" i="11"/>
  <c r="CL5" i="11" s="1"/>
  <c r="CJ330" i="11"/>
  <c r="CJ3" i="11" s="1"/>
  <c r="CN330" i="11"/>
  <c r="CN3" i="11" s="1"/>
  <c r="CJ301" i="11"/>
  <c r="CJ4" i="11" s="1"/>
  <c r="CN301" i="11"/>
  <c r="CN4" i="11" s="1"/>
  <c r="CI321" i="11"/>
  <c r="CI5" i="11" s="1"/>
  <c r="CM321" i="11"/>
  <c r="CM5" i="11" s="1"/>
  <c r="CG330" i="11"/>
  <c r="CG3" i="11" s="1"/>
  <c r="CK330" i="11"/>
  <c r="CK3" i="11" s="1"/>
  <c r="CY87" i="11" l="1"/>
  <c r="CZ63" i="11"/>
  <c r="CZ132" i="11"/>
  <c r="CY85" i="11"/>
  <c r="CY84" i="11"/>
  <c r="DG238" i="11"/>
  <c r="DI52" i="11"/>
  <c r="BJ48" i="11"/>
  <c r="CT268" i="11"/>
  <c r="V21" i="11"/>
  <c r="V16" i="11" s="1"/>
  <c r="V15" i="11" s="1"/>
  <c r="CZ97" i="11"/>
  <c r="AY22" i="11"/>
  <c r="CY142" i="11"/>
  <c r="CZ297" i="11"/>
  <c r="CS276" i="11"/>
  <c r="AG21" i="11"/>
  <c r="AG16" i="11" s="1"/>
  <c r="Q21" i="11"/>
  <c r="Q16" i="11" s="1"/>
  <c r="CT321" i="11"/>
  <c r="DC97" i="11"/>
  <c r="BN6" i="11"/>
  <c r="CJ22" i="11"/>
  <c r="CE48" i="11"/>
  <c r="AL21" i="11"/>
  <c r="AL16" i="11" s="1"/>
  <c r="AL15" i="11" s="1"/>
  <c r="CY111" i="11"/>
  <c r="AI21" i="11"/>
  <c r="AI16" i="11" s="1"/>
  <c r="AI15" i="11" s="1"/>
  <c r="BE21" i="11"/>
  <c r="BE16" i="11" s="1"/>
  <c r="BE15" i="11" s="1"/>
  <c r="BE8" i="11" s="1"/>
  <c r="DK71" i="11"/>
  <c r="BN22" i="11"/>
  <c r="DG145" i="11"/>
  <c r="CZ148" i="11"/>
  <c r="CY86" i="11"/>
  <c r="CY58" i="11"/>
  <c r="BX21" i="11"/>
  <c r="BX16" i="11" s="1"/>
  <c r="BX15" i="11" s="1"/>
  <c r="BX8" i="11" s="1"/>
  <c r="BY189" i="11"/>
  <c r="BY17" i="11" s="1"/>
  <c r="CZ83" i="11"/>
  <c r="DG87" i="11"/>
  <c r="K21" i="11"/>
  <c r="K16" i="11" s="1"/>
  <c r="K15" i="11" s="1"/>
  <c r="CP268" i="11"/>
  <c r="CZ81" i="11"/>
  <c r="BY22" i="11"/>
  <c r="BD21" i="11"/>
  <c r="BD16" i="11" s="1"/>
  <c r="BD15" i="11" s="1"/>
  <c r="BD8" i="11" s="1"/>
  <c r="AF21" i="11"/>
  <c r="AF16" i="11" s="1"/>
  <c r="BR21" i="11"/>
  <c r="BR16" i="11" s="1"/>
  <c r="BR15" i="11" s="1"/>
  <c r="BR8" i="11" s="1"/>
  <c r="BP292" i="11"/>
  <c r="BP20" i="11" s="1"/>
  <c r="CY119" i="11"/>
  <c r="CO276" i="11"/>
  <c r="BV21" i="11"/>
  <c r="BV16" i="11" s="1"/>
  <c r="BV15" i="11" s="1"/>
  <c r="BV8" i="11" s="1"/>
  <c r="BZ48" i="11"/>
  <c r="AX49" i="11"/>
  <c r="AX48" i="11" s="1"/>
  <c r="AX21" i="11" s="1"/>
  <c r="AX16" i="11" s="1"/>
  <c r="CS46" i="11"/>
  <c r="AM21" i="11"/>
  <c r="AM16" i="11" s="1"/>
  <c r="AM15" i="11" s="1"/>
  <c r="CI22" i="11"/>
  <c r="AC292" i="11"/>
  <c r="AC20" i="11" s="1"/>
  <c r="AQ21" i="11"/>
  <c r="AQ16" i="11" s="1"/>
  <c r="AQ15" i="11" s="1"/>
  <c r="BI48" i="11"/>
  <c r="H48" i="11"/>
  <c r="BH21" i="11"/>
  <c r="BH16" i="11" s="1"/>
  <c r="BH15" i="11" s="1"/>
  <c r="BH8" i="11" s="1"/>
  <c r="AJ21" i="11"/>
  <c r="AJ16" i="11" s="1"/>
  <c r="AJ15" i="11" s="1"/>
  <c r="T21" i="11"/>
  <c r="T16" i="11" s="1"/>
  <c r="BS21" i="11"/>
  <c r="BS16" i="11" s="1"/>
  <c r="BS15" i="11" s="1"/>
  <c r="BS8" i="11" s="1"/>
  <c r="BW21" i="11"/>
  <c r="BW16" i="11" s="1"/>
  <c r="BW15" i="11" s="1"/>
  <c r="BW8" i="11" s="1"/>
  <c r="CY237" i="11"/>
  <c r="CI292" i="11"/>
  <c r="CY133" i="11"/>
  <c r="CP185" i="11"/>
  <c r="CO41" i="11"/>
  <c r="CS321" i="11"/>
  <c r="DG293" i="11"/>
  <c r="AH21" i="11"/>
  <c r="AH16" i="11" s="1"/>
  <c r="CY121" i="11"/>
  <c r="CM48" i="11"/>
  <c r="CQ185" i="11"/>
  <c r="BM48" i="11"/>
  <c r="S21" i="11"/>
  <c r="S16" i="11" s="1"/>
  <c r="CH20" i="11"/>
  <c r="CA189" i="11"/>
  <c r="CA17" i="11" s="1"/>
  <c r="DG142" i="11"/>
  <c r="AU22" i="11"/>
  <c r="AU3" i="11"/>
  <c r="AU6" i="11" s="1"/>
  <c r="BC7" i="11" s="1"/>
  <c r="CV41" i="11"/>
  <c r="AU49" i="11"/>
  <c r="AU48" i="11" s="1"/>
  <c r="AE21" i="11"/>
  <c r="AE16" i="11" s="1"/>
  <c r="L21" i="11"/>
  <c r="L16" i="11" s="1"/>
  <c r="L15" i="11" s="1"/>
  <c r="CC48" i="11"/>
  <c r="BY3" i="11"/>
  <c r="BY6" i="11" s="1"/>
  <c r="BP22" i="11"/>
  <c r="CI48" i="11"/>
  <c r="CU4" i="11"/>
  <c r="M21" i="11"/>
  <c r="M16" i="11" s="1"/>
  <c r="P21" i="11"/>
  <c r="P16" i="11" s="1"/>
  <c r="CG17" i="11"/>
  <c r="CH48" i="11"/>
  <c r="O21" i="11"/>
  <c r="O16" i="11" s="1"/>
  <c r="BI292" i="11"/>
  <c r="BI20" i="11" s="1"/>
  <c r="BM6" i="11"/>
  <c r="AN21" i="11"/>
  <c r="AN16" i="11" s="1"/>
  <c r="CY239" i="11"/>
  <c r="AS22" i="11"/>
  <c r="CY294" i="11"/>
  <c r="CO321" i="11"/>
  <c r="CO5" i="11" s="1"/>
  <c r="CH235" i="11"/>
  <c r="CY300" i="11"/>
  <c r="AT292" i="11"/>
  <c r="AT20" i="11" s="1"/>
  <c r="CT46" i="11"/>
  <c r="CR41" i="11"/>
  <c r="Y21" i="11"/>
  <c r="Y16" i="11" s="1"/>
  <c r="Y15" i="11" s="1"/>
  <c r="BI189" i="11"/>
  <c r="BI17" i="11" s="1"/>
  <c r="CF292" i="11"/>
  <c r="CF20" i="11" s="1"/>
  <c r="AU292" i="11"/>
  <c r="AU20" i="11" s="1"/>
  <c r="CP52" i="11"/>
  <c r="DG54" i="11"/>
  <c r="CA48" i="11"/>
  <c r="AT49" i="11"/>
  <c r="AT48" i="11" s="1"/>
  <c r="CF3" i="11"/>
  <c r="CF6" i="11" s="1"/>
  <c r="CY151" i="11"/>
  <c r="AZ292" i="11"/>
  <c r="AZ20" i="11" s="1"/>
  <c r="CV19" i="11"/>
  <c r="CZ80" i="11"/>
  <c r="CZ89" i="11"/>
  <c r="CQ278" i="11"/>
  <c r="CJ20" i="11"/>
  <c r="BZ292" i="11"/>
  <c r="BZ20" i="11" s="1"/>
  <c r="AX292" i="11"/>
  <c r="AX20" i="11" s="1"/>
  <c r="CY295" i="11"/>
  <c r="BN189" i="11"/>
  <c r="BN17" i="11" s="1"/>
  <c r="CS185" i="11"/>
  <c r="DG153" i="11"/>
  <c r="BM22" i="11"/>
  <c r="AT3" i="11"/>
  <c r="AT6" i="11" s="1"/>
  <c r="AT368" i="11" s="1"/>
  <c r="CJ48" i="11"/>
  <c r="BL189" i="11"/>
  <c r="BL17" i="11" s="1"/>
  <c r="AT22" i="11"/>
  <c r="AB21" i="11"/>
  <c r="AB16" i="11" s="1"/>
  <c r="AB15" i="11" s="1"/>
  <c r="CV321" i="11"/>
  <c r="CV5" i="11" s="1"/>
  <c r="BM292" i="11"/>
  <c r="BM20" i="11" s="1"/>
  <c r="AX236" i="11"/>
  <c r="AX235" i="11" s="1"/>
  <c r="CT235" i="11" s="1"/>
  <c r="CY129" i="11"/>
  <c r="CN22" i="11"/>
  <c r="AY48" i="11"/>
  <c r="CY60" i="11"/>
  <c r="CO235" i="11"/>
  <c r="AK21" i="11"/>
  <c r="AK16" i="11" s="1"/>
  <c r="AK15" i="11" s="1"/>
  <c r="CC292" i="11"/>
  <c r="CC20" i="11" s="1"/>
  <c r="CI20" i="11"/>
  <c r="BG21" i="11"/>
  <c r="BG16" i="11" s="1"/>
  <c r="BG15" i="11" s="1"/>
  <c r="BG8" i="11" s="1"/>
  <c r="BI6" i="11"/>
  <c r="AR21" i="11"/>
  <c r="AR16" i="11" s="1"/>
  <c r="AR15" i="11" s="1"/>
  <c r="BT21" i="11"/>
  <c r="BT16" i="11" s="1"/>
  <c r="BT15" i="11" s="1"/>
  <c r="BT8" i="11" s="1"/>
  <c r="X21" i="11"/>
  <c r="X16" i="11" s="1"/>
  <c r="X15" i="11" s="1"/>
  <c r="CY109" i="11"/>
  <c r="CK235" i="11"/>
  <c r="CD292" i="11"/>
  <c r="CD20" i="11" s="1"/>
  <c r="CG189" i="11"/>
  <c r="CR274" i="11"/>
  <c r="DG74" i="11"/>
  <c r="CY131" i="11"/>
  <c r="CD48" i="11"/>
  <c r="CR275" i="11"/>
  <c r="AC21" i="11"/>
  <c r="AC16" i="11" s="1"/>
  <c r="CC3" i="11"/>
  <c r="CC6" i="11" s="1"/>
  <c r="CU185" i="11"/>
  <c r="CF48" i="11"/>
  <c r="BU21" i="11"/>
  <c r="BU16" i="11" s="1"/>
  <c r="BU15" i="11" s="1"/>
  <c r="BU8" i="11" s="1"/>
  <c r="CN48" i="11"/>
  <c r="CZ55" i="11"/>
  <c r="AZ48" i="11"/>
  <c r="CR276" i="11"/>
  <c r="AS292" i="11"/>
  <c r="AS20" i="11" s="1"/>
  <c r="CU275" i="11"/>
  <c r="DG139" i="11"/>
  <c r="BM189" i="11"/>
  <c r="BM17" i="11" s="1"/>
  <c r="CD22" i="11"/>
  <c r="CI189" i="11"/>
  <c r="BO22" i="11"/>
  <c r="CA22" i="11"/>
  <c r="AF6" i="11"/>
  <c r="CY271" i="11"/>
  <c r="BN292" i="11"/>
  <c r="BN20" i="11" s="1"/>
  <c r="U21" i="11"/>
  <c r="U16" i="11" s="1"/>
  <c r="U15" i="11" s="1"/>
  <c r="BQ21" i="11"/>
  <c r="BQ16" i="11" s="1"/>
  <c r="BQ15" i="11" s="1"/>
  <c r="BQ8" i="11" s="1"/>
  <c r="DG71" i="11"/>
  <c r="CZ71" i="11"/>
  <c r="AA15" i="11"/>
  <c r="CP235" i="11"/>
  <c r="CL20" i="11"/>
  <c r="CL48" i="11"/>
  <c r="CP23" i="11"/>
  <c r="CG48" i="11"/>
  <c r="CK48" i="11"/>
  <c r="CT41" i="11"/>
  <c r="CP236" i="11"/>
  <c r="CM20" i="11"/>
  <c r="AO21" i="11"/>
  <c r="AO16" i="11" s="1"/>
  <c r="AO15" i="11" s="1"/>
  <c r="CV275" i="11"/>
  <c r="CC189" i="11"/>
  <c r="CC17" i="11" s="1"/>
  <c r="CY187" i="11"/>
  <c r="BP189" i="11"/>
  <c r="BP17" i="11" s="1"/>
  <c r="CR49" i="11"/>
  <c r="BN48" i="11"/>
  <c r="BJ22" i="11"/>
  <c r="AD21" i="11"/>
  <c r="AD16" i="11" s="1"/>
  <c r="CY79" i="11"/>
  <c r="CM292" i="11"/>
  <c r="CY117" i="11"/>
  <c r="CY107" i="11"/>
  <c r="CP45" i="11"/>
  <c r="CU190" i="11"/>
  <c r="CY293" i="11"/>
  <c r="CR19" i="11"/>
  <c r="CN275" i="11"/>
  <c r="CO236" i="11"/>
  <c r="CH17" i="11"/>
  <c r="DC142" i="11"/>
  <c r="CN274" i="11"/>
  <c r="AZ189" i="11"/>
  <c r="AZ17" i="11" s="1"/>
  <c r="BL22" i="11"/>
  <c r="BO48" i="11"/>
  <c r="AP21" i="11"/>
  <c r="AP16" i="11" s="1"/>
  <c r="AP15" i="11" s="1"/>
  <c r="Z21" i="11"/>
  <c r="Z16" i="11" s="1"/>
  <c r="Z15" i="11" s="1"/>
  <c r="CU235" i="11"/>
  <c r="CT19" i="11"/>
  <c r="CV185" i="11"/>
  <c r="CR269" i="11"/>
  <c r="CY115" i="11"/>
  <c r="CP301" i="11"/>
  <c r="CP4" i="11" s="1"/>
  <c r="CK20" i="11"/>
  <c r="BY48" i="11"/>
  <c r="CO46" i="11"/>
  <c r="CY63" i="11"/>
  <c r="CU23" i="11"/>
  <c r="CS41" i="11"/>
  <c r="CT185" i="11"/>
  <c r="CU276" i="11"/>
  <c r="CT276" i="11"/>
  <c r="BJ189" i="11"/>
  <c r="BJ17" i="11" s="1"/>
  <c r="CV274" i="11"/>
  <c r="CC22" i="11"/>
  <c r="BK48" i="11"/>
  <c r="CE3" i="11"/>
  <c r="CE6" i="11" s="1"/>
  <c r="BI22" i="11"/>
  <c r="CY69" i="11"/>
  <c r="BK22" i="11"/>
  <c r="BA21" i="11"/>
  <c r="BA16" i="11" s="1"/>
  <c r="BA15" i="11" s="1"/>
  <c r="BA8" i="11" s="1"/>
  <c r="CY135" i="11"/>
  <c r="CZ56" i="11"/>
  <c r="CY127" i="11"/>
  <c r="CY83" i="11"/>
  <c r="BJ292" i="11"/>
  <c r="BJ20" i="11" s="1"/>
  <c r="DG65" i="11"/>
  <c r="CO19" i="11"/>
  <c r="CQ330" i="11"/>
  <c r="DG330" i="11" s="1"/>
  <c r="AG292" i="11"/>
  <c r="AG20" i="11" s="1"/>
  <c r="AF292" i="11"/>
  <c r="AF20" i="11" s="1"/>
  <c r="CJ292" i="11"/>
  <c r="H292" i="11"/>
  <c r="DG277" i="11"/>
  <c r="CA292" i="11"/>
  <c r="CA20" i="11" s="1"/>
  <c r="CR278" i="11"/>
  <c r="CP276" i="11"/>
  <c r="CZ191" i="11"/>
  <c r="CQ235" i="11"/>
  <c r="DG157" i="11"/>
  <c r="CO185" i="11"/>
  <c r="CV4" i="11"/>
  <c r="BC21" i="11"/>
  <c r="BC16" i="11" s="1"/>
  <c r="BC15" i="11" s="1"/>
  <c r="BC8" i="11" s="1"/>
  <c r="CK22" i="11"/>
  <c r="DC101" i="11"/>
  <c r="CE22" i="11"/>
  <c r="BZ22" i="11"/>
  <c r="BJ4" i="11"/>
  <c r="BJ6" i="11" s="1"/>
  <c r="AZ6" i="11"/>
  <c r="BH7" i="11" s="1"/>
  <c r="CZ85" i="11"/>
  <c r="CR185" i="11"/>
  <c r="CR330" i="11"/>
  <c r="DA330" i="11" s="1"/>
  <c r="CB292" i="11"/>
  <c r="CB20" i="11" s="1"/>
  <c r="CK6" i="11"/>
  <c r="CK292" i="11"/>
  <c r="CM235" i="11"/>
  <c r="CY191" i="11"/>
  <c r="CT278" i="11"/>
  <c r="CY277" i="11"/>
  <c r="CQ190" i="11"/>
  <c r="CP46" i="11"/>
  <c r="CM22" i="11"/>
  <c r="CY80" i="11"/>
  <c r="CG22" i="11"/>
  <c r="CY113" i="11"/>
  <c r="CY105" i="11"/>
  <c r="CG292" i="11"/>
  <c r="CS269" i="11"/>
  <c r="CV278" i="11"/>
  <c r="CU278" i="11"/>
  <c r="CO278" i="11"/>
  <c r="W15" i="11"/>
  <c r="CD189" i="11"/>
  <c r="CD17" i="11" s="1"/>
  <c r="C15" i="15"/>
  <c r="D15" i="15" s="1"/>
  <c r="AG5" i="11"/>
  <c r="AG6" i="11" s="1"/>
  <c r="CH292" i="11"/>
  <c r="CJ274" i="11"/>
  <c r="BP6" i="11"/>
  <c r="CP19" i="11"/>
  <c r="CQ19" i="11"/>
  <c r="CH6" i="11"/>
  <c r="CM6" i="11"/>
  <c r="CQ321" i="11"/>
  <c r="CQ5" i="11" s="1"/>
  <c r="CQ4" i="11"/>
  <c r="CO4" i="11"/>
  <c r="CD4" i="11"/>
  <c r="CD6" i="11" s="1"/>
  <c r="CP278" i="11"/>
  <c r="AD292" i="11"/>
  <c r="AD20" i="11" s="1"/>
  <c r="AD5" i="11"/>
  <c r="AD6" i="11" s="1"/>
  <c r="CU19" i="11"/>
  <c r="CT330" i="11"/>
  <c r="DC330" i="11" s="1"/>
  <c r="H20" i="11"/>
  <c r="DC143" i="11"/>
  <c r="CY143" i="11"/>
  <c r="CN18" i="11"/>
  <c r="CQ236" i="11"/>
  <c r="CL292" i="11"/>
  <c r="DB6" i="11"/>
  <c r="DC6" i="11" s="1"/>
  <c r="AE6" i="11"/>
  <c r="CY74" i="11"/>
  <c r="DC74" i="11"/>
  <c r="BK189" i="11"/>
  <c r="BK17" i="11" s="1"/>
  <c r="AY189" i="11"/>
  <c r="AY17" i="11" s="1"/>
  <c r="CE292" i="11"/>
  <c r="CE20" i="11" s="1"/>
  <c r="DG58" i="11"/>
  <c r="CZ58" i="11"/>
  <c r="AE292" i="11"/>
  <c r="AE20" i="11" s="1"/>
  <c r="BK292" i="11"/>
  <c r="BK20" i="11" s="1"/>
  <c r="CL17" i="11"/>
  <c r="DB330" i="11"/>
  <c r="CG20" i="11"/>
  <c r="CH189" i="11"/>
  <c r="CY139" i="11"/>
  <c r="CU3" i="11"/>
  <c r="CY114" i="11"/>
  <c r="CQ41" i="11"/>
  <c r="BB15" i="11"/>
  <c r="BB8" i="11" s="1"/>
  <c r="CS278" i="11"/>
  <c r="AW19" i="11"/>
  <c r="CS19" i="11" s="1"/>
  <c r="CU236" i="11"/>
  <c r="DG146" i="11"/>
  <c r="CZ146" i="11"/>
  <c r="CZ300" i="11"/>
  <c r="DG300" i="11"/>
  <c r="CE189" i="11"/>
  <c r="CE17" i="11" s="1"/>
  <c r="CY141" i="11"/>
  <c r="DC141" i="11"/>
  <c r="CB48" i="11"/>
  <c r="CY136" i="11"/>
  <c r="DC136" i="11"/>
  <c r="BP48" i="11"/>
  <c r="BO189" i="11"/>
  <c r="BO17" i="11" s="1"/>
  <c r="CI6" i="11"/>
  <c r="H6" i="11"/>
  <c r="CS190" i="11"/>
  <c r="CY158" i="11"/>
  <c r="BZ189" i="11"/>
  <c r="BZ17" i="11" s="1"/>
  <c r="CP297" i="11"/>
  <c r="CB189" i="11"/>
  <c r="CB17" i="11" s="1"/>
  <c r="AV189" i="11"/>
  <c r="AV17" i="11" s="1"/>
  <c r="CY47" i="11"/>
  <c r="CY112" i="11"/>
  <c r="CV3" i="11"/>
  <c r="J21" i="11"/>
  <c r="J16" i="11" s="1"/>
  <c r="J15" i="11" s="1"/>
  <c r="CQ23" i="11"/>
  <c r="BZ3" i="11"/>
  <c r="BZ6" i="11" s="1"/>
  <c r="CP321" i="11"/>
  <c r="CP5" i="11" s="1"/>
  <c r="CR18" i="11"/>
  <c r="CJ18" i="11"/>
  <c r="DC125" i="11"/>
  <c r="CY125" i="11"/>
  <c r="CY76" i="11"/>
  <c r="DC76" i="11"/>
  <c r="BL48" i="11"/>
  <c r="S189" i="11"/>
  <c r="CT174" i="11"/>
  <c r="AX5" i="11"/>
  <c r="DC123" i="11"/>
  <c r="CY123" i="11"/>
  <c r="CN6" i="11"/>
  <c r="CS275" i="11"/>
  <c r="CK275" i="11"/>
  <c r="Q274" i="11"/>
  <c r="CV236" i="11"/>
  <c r="CU274" i="11"/>
  <c r="CM274" i="11"/>
  <c r="S18" i="11"/>
  <c r="CK189" i="11"/>
  <c r="Q17" i="11"/>
  <c r="DA186" i="11"/>
  <c r="CY186" i="11"/>
  <c r="DI91" i="11"/>
  <c r="CO91" i="11"/>
  <c r="DG158" i="11"/>
  <c r="CZ158" i="11"/>
  <c r="CY147" i="11"/>
  <c r="DC147" i="11"/>
  <c r="CQ46" i="11"/>
  <c r="AU45" i="11"/>
  <c r="CQ45" i="11" s="1"/>
  <c r="DG88" i="11"/>
  <c r="CZ88" i="11"/>
  <c r="CY67" i="11"/>
  <c r="DC67" i="11"/>
  <c r="DG53" i="11"/>
  <c r="CZ53" i="11"/>
  <c r="CH22" i="11"/>
  <c r="N21" i="11"/>
  <c r="AV292" i="11"/>
  <c r="AV20" i="11" s="1"/>
  <c r="CR321" i="11"/>
  <c r="CR5" i="11" s="1"/>
  <c r="AV5" i="11"/>
  <c r="AV6" i="11" s="1"/>
  <c r="BD7" i="11" s="1"/>
  <c r="CO275" i="11"/>
  <c r="CG275" i="11"/>
  <c r="M274" i="11"/>
  <c r="BY292" i="11"/>
  <c r="CR236" i="11"/>
  <c r="O274" i="11"/>
  <c r="CQ275" i="11"/>
  <c r="CI275" i="11"/>
  <c r="DC238" i="11"/>
  <c r="CY238" i="11"/>
  <c r="DG192" i="11"/>
  <c r="CZ192" i="11"/>
  <c r="DA153" i="11"/>
  <c r="CY153" i="11"/>
  <c r="DC138" i="11"/>
  <c r="CY138" i="11"/>
  <c r="DG138" i="11"/>
  <c r="CZ138" i="11"/>
  <c r="DC55" i="11"/>
  <c r="CY55" i="11"/>
  <c r="CY53" i="11"/>
  <c r="DG86" i="11"/>
  <c r="CZ86" i="11"/>
  <c r="CG6" i="11"/>
  <c r="CZ296" i="11"/>
  <c r="DG296" i="11"/>
  <c r="I274" i="11"/>
  <c r="H275" i="11"/>
  <c r="BL301" i="11"/>
  <c r="CR316" i="11"/>
  <c r="AY20" i="11"/>
  <c r="DC297" i="11"/>
  <c r="CY297" i="11"/>
  <c r="CL189" i="11"/>
  <c r="CP275" i="11"/>
  <c r="CH275" i="11"/>
  <c r="N274" i="11"/>
  <c r="CP190" i="11"/>
  <c r="DC152" i="11"/>
  <c r="CY152" i="11"/>
  <c r="DC137" i="11"/>
  <c r="CY137" i="11"/>
  <c r="CZ237" i="11"/>
  <c r="DG237" i="11"/>
  <c r="CY150" i="11"/>
  <c r="AU189" i="11"/>
  <c r="CY146" i="11"/>
  <c r="CR190" i="11"/>
  <c r="DA120" i="11"/>
  <c r="CY120" i="11"/>
  <c r="AT189" i="11"/>
  <c r="DA122" i="11"/>
  <c r="CY122" i="11"/>
  <c r="DG104" i="11"/>
  <c r="CZ104" i="11"/>
  <c r="DA130" i="11"/>
  <c r="CY130" i="11"/>
  <c r="DA124" i="11"/>
  <c r="CY124" i="11"/>
  <c r="DG79" i="11"/>
  <c r="CZ79" i="11"/>
  <c r="CF22" i="11"/>
  <c r="AZ22" i="11"/>
  <c r="AY6" i="11"/>
  <c r="BG7" i="11" s="1"/>
  <c r="CT23" i="11"/>
  <c r="CT190" i="11"/>
  <c r="AS3" i="11"/>
  <c r="AS6" i="11" s="1"/>
  <c r="CI17" i="11"/>
  <c r="CY110" i="11"/>
  <c r="CV23" i="11"/>
  <c r="DA128" i="11"/>
  <c r="CY128" i="11"/>
  <c r="DG84" i="11"/>
  <c r="CZ84" i="11"/>
  <c r="DC65" i="11"/>
  <c r="CY65" i="11"/>
  <c r="CY54" i="11"/>
  <c r="AS49" i="11"/>
  <c r="DA126" i="11"/>
  <c r="CY126" i="11"/>
  <c r="CY57" i="11"/>
  <c r="AH292" i="11"/>
  <c r="AH5" i="11"/>
  <c r="CR235" i="11"/>
  <c r="CJ235" i="11"/>
  <c r="P189" i="11"/>
  <c r="H235" i="11"/>
  <c r="I189" i="11"/>
  <c r="DG294" i="11"/>
  <c r="CZ294" i="11"/>
  <c r="CT275" i="11"/>
  <c r="CL275" i="11"/>
  <c r="R274" i="11"/>
  <c r="CS253" i="11"/>
  <c r="AW236" i="11"/>
  <c r="CS179" i="11"/>
  <c r="AW5" i="11"/>
  <c r="AW49" i="11"/>
  <c r="DG140" i="11"/>
  <c r="CZ140" i="11"/>
  <c r="DA134" i="11"/>
  <c r="CY134" i="11"/>
  <c r="DA149" i="11"/>
  <c r="CY149" i="11"/>
  <c r="CJ6" i="11"/>
  <c r="DA42" i="11"/>
  <c r="CY42" i="11"/>
  <c r="AX4" i="11"/>
  <c r="CS3" i="11"/>
  <c r="CU49" i="11"/>
  <c r="CO190" i="11"/>
  <c r="DC148" i="11"/>
  <c r="CY148" i="11"/>
  <c r="DC157" i="11"/>
  <c r="CY157" i="11"/>
  <c r="DC140" i="11"/>
  <c r="CY140" i="11"/>
  <c r="CV190" i="11"/>
  <c r="DA132" i="11"/>
  <c r="CY132" i="11"/>
  <c r="CY108" i="11"/>
  <c r="DC78" i="11"/>
  <c r="CY78" i="11"/>
  <c r="CS33" i="11"/>
  <c r="AW4" i="11"/>
  <c r="BK4" i="11"/>
  <c r="BK6" i="11" s="1"/>
  <c r="CV49" i="11"/>
  <c r="CY81" i="11"/>
  <c r="CO23" i="11"/>
  <c r="CP41" i="11"/>
  <c r="CL6" i="11"/>
  <c r="CN292" i="11"/>
  <c r="T20" i="11"/>
  <c r="CU321" i="11"/>
  <c r="CU5" i="11" s="1"/>
  <c r="CT301" i="11"/>
  <c r="CT4" i="11" s="1"/>
  <c r="CO297" i="11"/>
  <c r="CY296" i="11"/>
  <c r="CV235" i="11"/>
  <c r="CN235" i="11"/>
  <c r="T189" i="11"/>
  <c r="CZ239" i="11"/>
  <c r="DG239" i="11"/>
  <c r="AS189" i="11"/>
  <c r="CF189" i="11"/>
  <c r="CF17" i="11" s="1"/>
  <c r="DG151" i="11"/>
  <c r="CZ151" i="11"/>
  <c r="DG143" i="11"/>
  <c r="CZ143" i="11"/>
  <c r="CY154" i="11"/>
  <c r="CY116" i="11"/>
  <c r="DG69" i="11"/>
  <c r="CZ69" i="11"/>
  <c r="AV48" i="11"/>
  <c r="CB22" i="11"/>
  <c r="CA6" i="11"/>
  <c r="DG295" i="11"/>
  <c r="CZ295" i="11"/>
  <c r="H22" i="11"/>
  <c r="I21" i="11"/>
  <c r="I16" i="11" s="1"/>
  <c r="CY106" i="11"/>
  <c r="DG82" i="11"/>
  <c r="CZ82" i="11"/>
  <c r="CY56" i="11"/>
  <c r="CY51" i="11"/>
  <c r="DC51" i="11"/>
  <c r="CU41" i="11"/>
  <c r="BO5" i="11"/>
  <c r="BO6" i="11" s="1"/>
  <c r="AW23" i="11"/>
  <c r="BF15" i="11"/>
  <c r="BF8" i="11" s="1"/>
  <c r="CL22" i="11"/>
  <c r="R21" i="11"/>
  <c r="CY118" i="11"/>
  <c r="CR23" i="11"/>
  <c r="CB4" i="11"/>
  <c r="CB6" i="11" s="1"/>
  <c r="CY104" i="11"/>
  <c r="CT5" i="11" l="1"/>
  <c r="CS5" i="11"/>
  <c r="CE21" i="11"/>
  <c r="CE16" i="11" s="1"/>
  <c r="CE15" i="11" s="1"/>
  <c r="AY21" i="11"/>
  <c r="AY16" i="11" s="1"/>
  <c r="AY15" i="11" s="1"/>
  <c r="AX189" i="11"/>
  <c r="AX17" i="11" s="1"/>
  <c r="CT17" i="11" s="1"/>
  <c r="BP21" i="11"/>
  <c r="BP16" i="11" s="1"/>
  <c r="AE15" i="11"/>
  <c r="CT236" i="11"/>
  <c r="BN21" i="11"/>
  <c r="BN16" i="11" s="1"/>
  <c r="AF15" i="11"/>
  <c r="BY21" i="11"/>
  <c r="BY16" i="11" s="1"/>
  <c r="BZ21" i="11"/>
  <c r="BZ16" i="11" s="1"/>
  <c r="BZ15" i="11" s="1"/>
  <c r="CP48" i="11"/>
  <c r="CR3" i="11"/>
  <c r="BI21" i="11"/>
  <c r="BI16" i="11" s="1"/>
  <c r="BI15" i="11" s="1"/>
  <c r="CN21" i="11"/>
  <c r="CT49" i="11"/>
  <c r="CC21" i="11"/>
  <c r="CC16" i="11" s="1"/>
  <c r="CC15" i="11" s="1"/>
  <c r="CQ49" i="11"/>
  <c r="CM16" i="11"/>
  <c r="H21" i="11"/>
  <c r="AC15" i="11"/>
  <c r="BO21" i="11"/>
  <c r="BO16" i="11" s="1"/>
  <c r="BO15" i="11" s="1"/>
  <c r="AT21" i="11"/>
  <c r="AT16" i="11" s="1"/>
  <c r="CM21" i="11"/>
  <c r="CF21" i="11"/>
  <c r="CF16" i="11" s="1"/>
  <c r="CF15" i="11" s="1"/>
  <c r="AX6" i="11"/>
  <c r="BF7" i="11" s="1"/>
  <c r="CP49" i="11"/>
  <c r="BN15" i="11"/>
  <c r="CQ22" i="11"/>
  <c r="CT48" i="11"/>
  <c r="BM21" i="11"/>
  <c r="BM16" i="11" s="1"/>
  <c r="BM15" i="11" s="1"/>
  <c r="CD21" i="11"/>
  <c r="CD16" i="11" s="1"/>
  <c r="CD15" i="11" s="1"/>
  <c r="CN16" i="11"/>
  <c r="CA21" i="11"/>
  <c r="CA16" i="11" s="1"/>
  <c r="CA15" i="11" s="1"/>
  <c r="CP3" i="11"/>
  <c r="CP6" i="11" s="1"/>
  <c r="CT22" i="11"/>
  <c r="CJ21" i="11"/>
  <c r="CJ16" i="11"/>
  <c r="CB21" i="11"/>
  <c r="CB16" i="11" s="1"/>
  <c r="CB15" i="11" s="1"/>
  <c r="AN15" i="11"/>
  <c r="CV292" i="11"/>
  <c r="CR48" i="11"/>
  <c r="CP22" i="11"/>
  <c r="CU48" i="11"/>
  <c r="CQ48" i="11"/>
  <c r="CZ330" i="11"/>
  <c r="CK16" i="11"/>
  <c r="CG21" i="11"/>
  <c r="BJ21" i="11"/>
  <c r="BJ16" i="11" s="1"/>
  <c r="BJ15" i="11" s="1"/>
  <c r="CK21" i="11"/>
  <c r="CY330" i="11"/>
  <c r="CO22" i="11"/>
  <c r="CQ3" i="11"/>
  <c r="CQ6" i="11" s="1"/>
  <c r="BL21" i="11"/>
  <c r="BL16" i="11" s="1"/>
  <c r="BP15" i="11"/>
  <c r="CP292" i="11"/>
  <c r="AD15" i="11"/>
  <c r="BK21" i="11"/>
  <c r="BK16" i="11" s="1"/>
  <c r="BK15" i="11" s="1"/>
  <c r="CI21" i="11"/>
  <c r="CU22" i="11"/>
  <c r="CV6" i="11"/>
  <c r="CQ20" i="11"/>
  <c r="CS20" i="11"/>
  <c r="CS292" i="11"/>
  <c r="CU20" i="11"/>
  <c r="BB7" i="11"/>
  <c r="CV48" i="11"/>
  <c r="AG15" i="11"/>
  <c r="CS4" i="11"/>
  <c r="CS6" i="11" s="1"/>
  <c r="AU21" i="11"/>
  <c r="CU292" i="11"/>
  <c r="CP20" i="11"/>
  <c r="CQ292" i="11"/>
  <c r="CU6" i="11"/>
  <c r="CT3" i="11"/>
  <c r="CT6" i="11" s="1"/>
  <c r="AV21" i="11"/>
  <c r="AV16" i="11" s="1"/>
  <c r="CO3" i="11"/>
  <c r="CO6" i="11" s="1"/>
  <c r="CM189" i="11"/>
  <c r="S17" i="11"/>
  <c r="CU189" i="11"/>
  <c r="AS17" i="11"/>
  <c r="CO17" i="11" s="1"/>
  <c r="CO189" i="11"/>
  <c r="H189" i="11"/>
  <c r="I17" i="11"/>
  <c r="H17" i="11" s="1"/>
  <c r="BY20" i="11"/>
  <c r="CO292" i="11"/>
  <c r="CG16" i="11"/>
  <c r="CK17" i="11"/>
  <c r="AW235" i="11"/>
  <c r="CS236" i="11"/>
  <c r="DE6" i="11"/>
  <c r="DF6" i="11" s="1"/>
  <c r="AH6" i="11"/>
  <c r="AS48" i="11"/>
  <c r="CO49" i="11"/>
  <c r="AT17" i="11"/>
  <c r="CP189" i="11"/>
  <c r="H274" i="11"/>
  <c r="I18" i="11"/>
  <c r="H18" i="11" s="1"/>
  <c r="CO274" i="11"/>
  <c r="CG274" i="11"/>
  <c r="M18" i="11"/>
  <c r="M15" i="11" s="1"/>
  <c r="CH21" i="11"/>
  <c r="N16" i="11"/>
  <c r="CL21" i="11"/>
  <c r="R16" i="11"/>
  <c r="H16" i="11"/>
  <c r="CN189" i="11"/>
  <c r="CV189" i="11"/>
  <c r="T17" i="11"/>
  <c r="CI16" i="11"/>
  <c r="AW48" i="11"/>
  <c r="CS48" i="11" s="1"/>
  <c r="CS49" i="11"/>
  <c r="CR189" i="11"/>
  <c r="CJ189" i="11"/>
  <c r="P17" i="11"/>
  <c r="CT292" i="11"/>
  <c r="AH20" i="11"/>
  <c r="AS368" i="11"/>
  <c r="BA7" i="11"/>
  <c r="AU17" i="11"/>
  <c r="CQ17" i="11" s="1"/>
  <c r="CQ189" i="11"/>
  <c r="CP274" i="11"/>
  <c r="CH274" i="11"/>
  <c r="N18" i="11"/>
  <c r="CQ274" i="11"/>
  <c r="CI274" i="11"/>
  <c r="O18" i="11"/>
  <c r="AW22" i="11"/>
  <c r="CS23" i="11"/>
  <c r="CV20" i="11"/>
  <c r="CN20" i="11"/>
  <c r="AW6" i="11"/>
  <c r="BE7" i="11" s="1"/>
  <c r="CT274" i="11"/>
  <c r="CL274" i="11"/>
  <c r="R18" i="11"/>
  <c r="CR22" i="11"/>
  <c r="AZ21" i="11"/>
  <c r="CV22" i="11"/>
  <c r="BL292" i="11"/>
  <c r="BL4" i="11"/>
  <c r="BL6" i="11" s="1"/>
  <c r="CR301" i="11"/>
  <c r="CR4" i="11" s="1"/>
  <c r="CU18" i="11"/>
  <c r="CM18" i="11"/>
  <c r="CS274" i="11"/>
  <c r="CK274" i="11"/>
  <c r="Q18" i="11"/>
  <c r="Q15" i="11" s="1"/>
  <c r="AX15" i="11" l="1"/>
  <c r="CT189" i="11"/>
  <c r="CR6" i="11"/>
  <c r="CU21" i="11"/>
  <c r="CU16" i="11"/>
  <c r="CT21" i="11"/>
  <c r="CP21" i="11"/>
  <c r="CR21" i="11"/>
  <c r="AU16" i="11"/>
  <c r="CQ21" i="11"/>
  <c r="CU17" i="11"/>
  <c r="CM17" i="11"/>
  <c r="S15" i="11"/>
  <c r="CM15" i="11" s="1"/>
  <c r="CK15" i="11"/>
  <c r="CG15" i="11"/>
  <c r="CQ18" i="11"/>
  <c r="CI18" i="11"/>
  <c r="BL20" i="11"/>
  <c r="CR292" i="11"/>
  <c r="CT18" i="11"/>
  <c r="CL18" i="11"/>
  <c r="AW21" i="11"/>
  <c r="CS22" i="11"/>
  <c r="I15" i="11"/>
  <c r="H15" i="11" s="1"/>
  <c r="CO48" i="11"/>
  <c r="AS21" i="11"/>
  <c r="CS235" i="11"/>
  <c r="AW189" i="11"/>
  <c r="CT20" i="11"/>
  <c r="AH15" i="11"/>
  <c r="CS18" i="11"/>
  <c r="CK18" i="11"/>
  <c r="CR17" i="11"/>
  <c r="CJ17" i="11"/>
  <c r="P15" i="11"/>
  <c r="CV17" i="11"/>
  <c r="CN17" i="11"/>
  <c r="T15" i="11"/>
  <c r="N15" i="11"/>
  <c r="CP16" i="11"/>
  <c r="CH16" i="11"/>
  <c r="AZ16" i="11"/>
  <c r="CV21" i="11"/>
  <c r="CP18" i="11"/>
  <c r="CH18" i="11"/>
  <c r="O15" i="11"/>
  <c r="CT16" i="11"/>
  <c r="CL16" i="11"/>
  <c r="R15" i="11"/>
  <c r="CO18" i="11"/>
  <c r="CG18" i="11"/>
  <c r="AV15" i="11"/>
  <c r="CR16" i="11"/>
  <c r="CP17" i="11"/>
  <c r="AT15" i="11"/>
  <c r="CO20" i="11"/>
  <c r="BY15" i="11"/>
  <c r="CU15" i="11" l="1"/>
  <c r="CQ16" i="11"/>
  <c r="AU15" i="11"/>
  <c r="CQ15" i="11" s="1"/>
  <c r="CI15" i="11"/>
  <c r="AZ15" i="11"/>
  <c r="CV15" i="11" s="1"/>
  <c r="CV16" i="11"/>
  <c r="CN15" i="11"/>
  <c r="AS16" i="11"/>
  <c r="CO21" i="11"/>
  <c r="AW16" i="11"/>
  <c r="CS21" i="11"/>
  <c r="BL15" i="11"/>
  <c r="CR15" i="11" s="1"/>
  <c r="CR20" i="11"/>
  <c r="CP15" i="11"/>
  <c r="CH15" i="11"/>
  <c r="CL15" i="11"/>
  <c r="CT15" i="11"/>
  <c r="CJ15" i="11"/>
  <c r="AW17" i="11"/>
  <c r="CS17" i="11" s="1"/>
  <c r="CS189" i="11"/>
  <c r="AS15" i="11" l="1"/>
  <c r="CO15" i="11" s="1"/>
  <c r="CO16" i="11"/>
  <c r="AW15" i="11"/>
  <c r="CS15" i="11" s="1"/>
  <c r="CS16" i="11"/>
  <c r="N3" i="6" l="1"/>
  <c r="H8" i="7"/>
  <c r="H6" i="7"/>
  <c r="H5" i="7"/>
  <c r="H7" i="7" s="1"/>
  <c r="H9" i="7" s="1"/>
  <c r="D19" i="7"/>
  <c r="D18" i="7"/>
  <c r="D17" i="7"/>
  <c r="D16" i="7"/>
  <c r="F5" i="7"/>
  <c r="F3" i="6" l="1"/>
  <c r="F3" i="5"/>
  <c r="AQ38" i="30" l="1"/>
  <c r="AQ39" i="30" l="1"/>
  <c r="AQ40" i="30"/>
  <c r="AQ24" i="30"/>
  <c r="AQ25" i="30"/>
</calcChain>
</file>

<file path=xl/sharedStrings.xml><?xml version="1.0" encoding="utf-8"?>
<sst xmlns="http://schemas.openxmlformats.org/spreadsheetml/2006/main" count="45027" uniqueCount="8657">
  <si>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</si>
  <si>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</si>
  <si>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</si>
  <si>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</si>
  <si>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</si>
  <si>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</si>
  <si>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</si>
  <si>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</si>
  <si>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</si>
  <si>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</si>
  <si>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</si>
  <si>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</si>
  <si>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</si>
  <si>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</si>
  <si>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</si>
  <si>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</si>
  <si>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</si>
  <si>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</si>
  <si>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</si>
  <si>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</si>
  <si>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</si>
  <si>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</si>
  <si>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</si>
  <si>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</si>
  <si>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</si>
  <si>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</si>
  <si>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</si>
  <si>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</si>
  <si>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</si>
  <si>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</si>
  <si>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</si>
  <si>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</si>
  <si>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</si>
  <si>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</si>
  <si>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</si>
  <si>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</si>
  <si>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</si>
  <si>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</si>
  <si>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</si>
  <si>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</si>
  <si>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</si>
  <si>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</si>
  <si>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</si>
  <si>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</si>
  <si>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</si>
  <si>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</si>
  <si>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</si>
  <si>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</si>
  <si>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</si>
  <si>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</si>
  <si>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</si>
  <si>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</si>
  <si>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</si>
  <si>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</si>
  <si>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П.А. Елин</t>
  </si>
  <si>
    <t>АО "Городские электрические сети" г. Нижневартовск</t>
  </si>
  <si>
    <t>ГЭС</t>
  </si>
  <si>
    <t>2018 год</t>
  </si>
  <si>
    <t>Журнал проводок за 2016 г. Горэлектросеть ПАО</t>
  </si>
  <si>
    <t>01,08</t>
  </si>
  <si>
    <t>Дата</t>
  </si>
  <si>
    <t>Документ</t>
  </si>
  <si>
    <t>Содержание</t>
  </si>
  <si>
    <t>Дебет</t>
  </si>
  <si>
    <t>Кредит</t>
  </si>
  <si>
    <t>Сумма</t>
  </si>
  <si>
    <t>Кол-во</t>
  </si>
  <si>
    <t>Валюта</t>
  </si>
  <si>
    <t>Вал. Сумма</t>
  </si>
  <si>
    <t>13.01.16</t>
  </si>
  <si>
    <t>Вв.в экспл.ОС ГЭ0001</t>
  </si>
  <si>
    <t>Ввод в эксплуатацию ОС Введено в эксплуатацию ОС
МАРШРУТИЗАТОР RTR 8A.LG-1-1(FSK)
&lt;...&gt;
МАРШРУТИЗАТОР RTR 8ALG-1-1(FSK)</t>
  </si>
  <si>
    <t>01.1</t>
  </si>
  <si>
    <t>08.4</t>
  </si>
  <si>
    <t xml:space="preserve"> </t>
  </si>
  <si>
    <t>14.01.16</t>
  </si>
  <si>
    <t>Вв.в экспл.ОС ГЭ0004</t>
  </si>
  <si>
    <t>Ввод в эксплуатацию ОС Введено в эксплуатацию ОС
СИСТЕМА ПРИТОЧНОЙ ВЕНТИЛЯЦИИ С ФИЛЬТРУЮЩИМ ЭЛЕМЕНТОМ П1
&lt;...&gt;
СИСТЕМА ПРИТОЧНОЙ ВЕНТИЛЯЦИИ С ФИЛЬТРУЮЩИМ ЭЛЕМЕНТОМ П1</t>
  </si>
  <si>
    <t>20.01.16</t>
  </si>
  <si>
    <t>Вв.в экспл.ОС ГЭ0002</t>
  </si>
  <si>
    <t>Ввод в эксплуатацию ОС Введено в эксплуатацию ОС
ВОЛЬТАМПЕРФАЗОМЕТР ВАФ А (М) (1-0-0-2) С ПОВЕРКОЙ +4 РАСШИРЕННЫХ КОМПЛЕКТА ИЗМЕРИТЕЛЬНЫХ ЩУПОВ
&lt;...&gt;
ВОЛЬТАМПЕРФАЗОМЕТР ВАФ А (М) (1-0-0-2) С ПОВЕРКОЙ +4 РАСШИРЕННЫХ КОМПЛЕКТА ИЗМЕРИТЕЛЬНЫХ ЩУПОВ</t>
  </si>
  <si>
    <t>21.01.16</t>
  </si>
  <si>
    <t>Вв.в экспл.ОС ГЭ0003</t>
  </si>
  <si>
    <t>Ввод в эксплуатацию ОС Введено в эксплуатацию ОС
СИСТЕМА ВЫТЯЖНОЙ ВЕНТИЛЯЦИИ ВЦ-14-46-4,0
&lt;...&gt;
СИСТЕМА ВЫТЯЖНОЙ ВЕНТИЛЯЦИИ ВЦ-14-46-4,0</t>
  </si>
  <si>
    <t>25.02.16</t>
  </si>
  <si>
    <t>Вв.в экспл.ОС ГЭ0012</t>
  </si>
  <si>
    <t>Ввод в эксплуатацию ОС Введено в эксплуатацию ОС
СИСТЕМНЫЙ БЛОК В  CPU lntel Core i3-6300 3,8Гц/DDRIV-8GB/SYGA/HDD 1 ТВ/DVD+- R/RW/450W/Без ПО
&lt;...&gt;
СИСТЕМНЫЙ БЛОК В  CPU lntel Core i3-6300 3,8Гц/DDRIV-8GB/SYGA/HDD 1 ТВ/DVD+- R/RW/450W/Без ПО</t>
  </si>
  <si>
    <t>10.03.16</t>
  </si>
  <si>
    <t>Вв.в экспл.ОС ГЭ0014</t>
  </si>
  <si>
    <t>Ввод в эксплуатацию ОС Введено в эксплуатацию ОС
АВТОМОБИЛЬ ГАЗ-А22R33 VIN X96A22R33G2645729
&lt;...&gt;
Автомобиль ГАЗ-А22R33 VIN X96A22R33G2645729</t>
  </si>
  <si>
    <t>Вв.в экспл.ОС ГЭ0015</t>
  </si>
  <si>
    <t>Ввод в эксплуатацию ОС Введено в эксплуатацию ОС
АВТОМОБИЛЬ ГАЗ-А22R33 VIN X96A22R33G2647145
&lt;...&gt;
Автомобиль ГАЗ-А22R33 VIN X96A22R33G2647145</t>
  </si>
  <si>
    <t>Вв.в экспл.ОС ГЭ0016</t>
  </si>
  <si>
    <t>Ввод в эксплуатацию ОС Введено в эксплуатацию ОС
АВТОМОБИЛЬ ГАЗ-А22R33 VIN X96A22R33G2646619
&lt;...&gt;
Автомобиль ГАЗ-А22R33 VIN X96A22R33G2646619</t>
  </si>
  <si>
    <t>Вв.в экспл.ОС ГЭ0017</t>
  </si>
  <si>
    <t>Ввод в эксплуатацию ОС Введено в эксплуатацию ОС
АВТОМОБИЛЬ ГАЗ-2705 VIN X96270500П0805643
&lt;...&gt;
Автомобиль ГАЗ-2705 VIN X96270500G0805643</t>
  </si>
  <si>
    <t>Вв.в экспл.ОС ГЭ0018</t>
  </si>
  <si>
    <t>Ввод в эксплуатацию ОС Введено в эксплуатацию ОС
СИСТЕМНЫЙ БЛОК i3-6300/8 Гб/1Тб/Win 8.1
&lt;...&gt;
СИСТЕМНЫЙ БЛОК i3-6300/8 Гб/1Тб/Win 8.1</t>
  </si>
  <si>
    <t>14.03.16</t>
  </si>
  <si>
    <t>Вв.в экспл.ОС ГЭ0025</t>
  </si>
  <si>
    <t>Ввод в эксплуатацию ОС Введено в эксплуатацию ОС
ПОКРАСОЧНО-СУШИЛЬНАЯ КАМЕРА
&lt;...&gt;
ПОКРАСОЧНО-СУШИЛЬНАЯ КАМЕРА</t>
  </si>
  <si>
    <t>15.03.16</t>
  </si>
  <si>
    <t>Вв.в экспл.ОС ГЭ0019</t>
  </si>
  <si>
    <t>Ввод в эксплуатацию ОС Введено в эксплуатацию ОС
ЛОДОЧНЫЙ МОТОР SEA-PRO OTH 9.9S
&lt;...&gt;
ЛОДОЧНЫЙ МОТОР SEA-PRO OTH 9.9S</t>
  </si>
  <si>
    <t>24.03.16</t>
  </si>
  <si>
    <t>Вв.в экспл.ОС ГЭ0023</t>
  </si>
  <si>
    <t>Ввод в эксплуатацию ОС Введено в эксплуатацию ОС
БЛОК ОДНОФАЗНОГО  ПРЕОБРАЗОВАТЕЛЯ ТОКА РЕТ-10
&lt;...&gt;
БЛОК ОДНОФАЗНОГО  ПРЕОБРАЗОВАТЕЛЯ ТОКА РЕТ-10</t>
  </si>
  <si>
    <t>Вв.в экспл.ОС ГЭ0024</t>
  </si>
  <si>
    <t>Ввод в эксплуатацию ОС Введено в эксплуатацию ОС
ТРАНСФОРМАТОР НАГРУЗОЧНЫЙ РЕТ-3000 С АКСЕССУАРАМИ
&lt;...&gt;
ТРАНСФОРМАТОР НАГРУЗОЧНЫЙ РЕТ-3000 С АКСЕССУАРАМИ</t>
  </si>
  <si>
    <t>Вв.в экспл.ОС ГЭ0022</t>
  </si>
  <si>
    <t>Ввод в эксплуатацию ОС Введено в эксплуатацию ОС
УСТРОЙСТВО ИСПЫТАТЕЛЬНОЕ РЕТОМ-61(В ТОМ ЧИСЛЕ УПРАВЛЯЮЩЕЕ УСТРОЙСТВО НА  БАЗЕ  КОМПЬЮТЕРА  NOTEBOOK)
&lt;...&gt;
УСТРОЙСТВО ИСПЫТАТЕЛЬНОЕ РЕТОМ-61 ,СТАНДАРТНЫЙ ПАКЕТ ПРОГРАММ, АКСЕССУАРЫ+УПРАВЛЯЮЩЕЕ УСТРОЙСТВО НА</t>
  </si>
  <si>
    <t>28.03.16</t>
  </si>
  <si>
    <t>Вв.в экспл.ОС ГЭ0029</t>
  </si>
  <si>
    <t>Ввод в эксплуатацию ОС Введено в эксплуатацию ОС
ШКАФ УПРАВЛЕНИЯ СИСТЕМОЙ ПРИТОЧНО-ВЫТЯЖНОЙ ВЕНТИЛЯЦИИ
&lt;...&gt;
ШКАФ УПРАВЛЕНИЯ СИСТЕМОЙ ПРИТОЧНО-ВЫТЯЖНОЙ ВЕНТИЛЯЦИИ</t>
  </si>
  <si>
    <t>30.03.16</t>
  </si>
  <si>
    <t>Вв.в экспл.ОС ГЭ0026</t>
  </si>
  <si>
    <t>Ввод в эксплуатацию ОС Введено в эксплуатацию ОС
АППАРАТ ВЫСОКОГО ДАВЛЕНИЯ C ПОДОГРЕВОМ ВОДЫ "KARCHER"HDS 8/18-4 М *EU I
&lt;...&gt;
АППАРАТ ВЫСОКОГО ДАВЛЕНИЯ C ПОДОГРЕВОМ ВОДЫ "KARCHER"HDS 8/18-4 М *EU I</t>
  </si>
  <si>
    <t>08.04.16</t>
  </si>
  <si>
    <t>Вв.в экспл.ОС ГЭ0028</t>
  </si>
  <si>
    <t>Ввод в эксплуатацию ОС Введено в эксплуатацию ОС
НАДУВНАЯ ЛОДКА SEA-PRO L330P
&lt;...&gt;
НАДУВНАЯ ЛОДКА SEA-PRO L330P</t>
  </si>
  <si>
    <t>12.04.16</t>
  </si>
  <si>
    <t>Вв.в экспл.ОС ГЭ0041</t>
  </si>
  <si>
    <t>Ввод в эксплуатацию ОС Введено в эксплуатацию ОС
КЛ-10кВ от ПС-110/10 Западная до РПП-5
&lt;...&gt;
КЛ-10 кВ от ПС 110/10 Западная до РПП-5
ВЛ-10кВ
ВЛ 10</t>
  </si>
  <si>
    <t>08.3</t>
  </si>
  <si>
    <t>Ввод в эксплуатацию ОС Введено в эксплуатацию ОС
КЛ-10кВ от ПС-110/10 Западная до РПП-5
&lt;...&gt;
КЛ-10 кВ от ПС 110/10 Западная до РПП-5
Заработная плата
Прочее</t>
  </si>
  <si>
    <t>Ввод в эксплуатацию ОС Введено в эксплуатацию ОС
КЛ-10кВ от ПС-110/10 Западная до РПП-5
&lt;...&gt;
КЛ-10 кВ от ПС 110/10 Западная до РПП-5
Кабельные сети 10кВ
Кабельные сети 10кВ</t>
  </si>
  <si>
    <t>Ввод в эксплуатацию ОС Введено в эксплуатацию ОС
КЛ-10кВ от ПС-110/10 Западная до РПП-5
&lt;...&gt;
КЛ-10 кВ от ПС 110/10 Западная до РПП-5
Прочее
Прочее</t>
  </si>
  <si>
    <t>Ввод в эксплуатацию ОС Введено в эксплуатацию ОС
КЛ-10кВ от ПС-110/10 Западная до РПП-5
&lt;...&gt;
КЛ-10 кВ от ПС 110/10 Западная до РПП-5
Страхование от несчастных случаев
Прочее</t>
  </si>
  <si>
    <t>Ввод в эксплуатацию ОС Введено в эксплуатацию ОС
КЛ-10кВ от ПС-110/10 Западная до РПП-5
&lt;...&gt;
КЛ-10 кВ от ПС 110/10 Западная до РПП-5
Страховые взносы
Прочее</t>
  </si>
  <si>
    <t>Вв.в экспл.ОС ГЭ0043</t>
  </si>
  <si>
    <t>Ввод в эксплуатацию ОС Введено в эксплуатацию ОС
ВЛ-10кВ от опоры №9 ф.3 РП Совхоз до КТПН-103/х-10/0,4кВ. ВЛ-10кВ до КТПН-103/х.
&lt;...&gt;
ВЛ-10кВ до КТПН-103/х  10/0,4кВ
&lt;...&gt;</t>
  </si>
  <si>
    <t>08.16.2</t>
  </si>
  <si>
    <t>15.04.16</t>
  </si>
  <si>
    <t>Вв.в экспл.ОС ГЭ0031</t>
  </si>
  <si>
    <t>Ввод в эксплуатацию ОС Введено в эксплуатацию ОС
УСТАНОВКА ППУА-1600/100М Ч.58191-0000020-15 НА ШАССИ КАМАЗ 65115-773052-42
&lt;...&gt;
УСТАНОВКА ППУА-1600/100М Ч.58191-0000020-15 НА ШАССИ КАМАЗ 65115-773052-42</t>
  </si>
  <si>
    <t>18.04.16</t>
  </si>
  <si>
    <t>Вв.в экспл.ОС ГЭ0033</t>
  </si>
  <si>
    <t>Ввод в эксплуатацию ОС Введено в эксплуатацию ОС
НОУТБУК НР PROBOOK 430 G3 CORE i3-6100U2.3GHz.13.3" (NIB07EA#ACB)+CУМКА ESSENTIAL TOP LOAD
&lt;...&gt;
НОУТБУК НР PROBOOK 430 G3 CORE i3-6100U2.3GHz.13.3" (NIB07EA#ACB)+CУМКА ESSENTIAL TOP LOAD (for all</t>
  </si>
  <si>
    <t>Вв.в экспл.ОС ГЭ0034</t>
  </si>
  <si>
    <t>Вв.в экспл.ОС ГЭ0035</t>
  </si>
  <si>
    <t>Ввод в эксплуатацию ОС Введено в эксплуатацию ОС
НОУТБУК THINKPAD EDGE E560 15.6" FHD (1920*1080).i7-6500U(2.2GHz) (20EVS00500)
&lt;...&gt;
НОУТБУК THINKPAD EDGE E560 15.6" FHD (1920*1080).i7-6500U(2.2GHz) (20EVS00500)</t>
  </si>
  <si>
    <t>Вв.в экспл.ОС ГЭ0036</t>
  </si>
  <si>
    <t>Ввод в эксплуатацию ОС Введено в эксплуатацию ОС
НОУТБУК UMA i7 5500U 840/14FHD UWVA AG/8GB ID/256GB TLC/W7p64W8.1p/3yw/Wedcam /kbd DP Backlit /Intel
&lt;...&gt;
НОУТБУК UMA i7 5500U 840/14FHD UWVA AG/8GB ID/256GB TLC/W7p64W8.1p/3yw/Wedcam /kbd DP Backiit /Inte</t>
  </si>
  <si>
    <t>Вв.в экспл.ОС ГЭ0032</t>
  </si>
  <si>
    <t>Ввод в эксплуатацию ОС Введено в эксплуатацию ОС
НОУТБУК DSC i7-550U 850/15.6FHD SVAAG/8GB1D/256GB TLC/W7p64W8.1p/ 3yw Webcam/kbd DP Blacklit
&lt;...&gt;
НОУТБУК DSC i7-550U 850/15.6 FHD SVAAG/8GB 1D/256GB TLC/W7p64W8.1p/ 3yw Webcam /kbd DP Blacklit /Int</t>
  </si>
  <si>
    <t>19.04.16</t>
  </si>
  <si>
    <t>Вв.в экспл.ОС ГЭ0063</t>
  </si>
  <si>
    <t>Ввод в эксплуатацию ОС Введено в эксплуатацию ОС
ПОРТАТИВНАЯ РАЦИЯ MOTOTRBO DP2400 136-174 МГЦ VHF
&lt;...&gt;
ПОРТАТИВНАЯ РАЦИЯ MOTOTRBO DP2400 136-174 МГЦ VHF</t>
  </si>
  <si>
    <t>Вв.в экспл.ОС ГЭ0064</t>
  </si>
  <si>
    <t>Вв.в экспл.ОС ГЭ0065</t>
  </si>
  <si>
    <t>Вв.в экспл.ОС ГЭ0066</t>
  </si>
  <si>
    <t>Вв.в экспл.ОС ГЭ0067</t>
  </si>
  <si>
    <t>Вв.в экспл.ОС ГЭ0068</t>
  </si>
  <si>
    <t>Вв.в экспл.ОС ГЭ0069</t>
  </si>
  <si>
    <t>Вв.в экспл.ОС ГЭ0070</t>
  </si>
  <si>
    <t>20.04.16</t>
  </si>
  <si>
    <t>Вв.в экспл.ОС ГЭ0037</t>
  </si>
  <si>
    <t>Ввод в эксплуатацию ОС Введено в эксплуатацию ОС
НАСОС ЦИРКУЛЯРНЫЙ ВЗН 60/340.65Т С КОМПЛ. ОТВЕТНЫХ ФЛ.
&lt;...&gt;
НАСОС ЦИРКУЛЯРНЫЙ ВРН 60/340.65Т С КОМПЛ. ОТВЕТНЫХ ФЛ.</t>
  </si>
  <si>
    <t>25.04.16</t>
  </si>
  <si>
    <t>Вв.в экспл.ОС ГЭ0039</t>
  </si>
  <si>
    <t>Ввод в эксплуатацию ОС Введено в эксплуатацию ОС
ИНСТРУМЕНТ ДЛЯ УДАЛЕНИЯ ИЗОЛЯЦИИ IT-1000-024
&lt;...&gt;
ИНСТРУМЕНТ ДЛЯ УДАЛЕНИЯ ИЗОЛЯЦИИ IT-1000-024</t>
  </si>
  <si>
    <t>13.05.16</t>
  </si>
  <si>
    <t>Вв.в экспл.ОС ГЭ0040</t>
  </si>
  <si>
    <t>Ввод в эксплуатацию ОС Введено в эксплуатацию ОС
АВТОГИДРОПОДЪЕМНИК ПСС 131 22.Э НА ШАССИ КАМАЗ-43502
&lt;...&gt;
АВТОГИДРОПОДЪЕМНИК ПСС 131 22.Э НА ШАССИ КАМАЗ-43502</t>
  </si>
  <si>
    <t>26.05.16</t>
  </si>
  <si>
    <t>Вв.в экспл.ОС ГЭ0044</t>
  </si>
  <si>
    <t>Ввод в эксплуатацию ОС Введено в эксплуатацию ОС
СИСТЕМНЫЙ БЛОК DESTEN eVolution i380 (FQC-06930 Win Pro 8.1)
&lt;...&gt;
СИСТЕМНЫЙ БЛОК DESTEN eVolution i380 (FQC-06930 Win Pro 8.1)</t>
  </si>
  <si>
    <t>Вв.в экспл.ОС ГЭ0045</t>
  </si>
  <si>
    <t>Вв.в экспл.ОС ГЭ0046</t>
  </si>
  <si>
    <t>Вв.в экспл.ОС ГЭ0047</t>
  </si>
  <si>
    <t>Вв.в экспл.ОС ГЭ0048</t>
  </si>
  <si>
    <t>Вв.в экспл.ОС ГЭ0049</t>
  </si>
  <si>
    <t>Вв.в экспл.ОС ГЭ0050</t>
  </si>
  <si>
    <t>Вв.в экспл.ОС ГЭ0051</t>
  </si>
  <si>
    <t>Вв.в экспл.ОС ГЭ0052</t>
  </si>
  <si>
    <t>Вв.в экспл.ОС ГЭ0053</t>
  </si>
  <si>
    <t>Вв.в экспл.ОС ГЭ0054</t>
  </si>
  <si>
    <t>Вв.в экспл.ОС ГЭ0055</t>
  </si>
  <si>
    <t>Вв.в экспл.ОС ГЭ0056</t>
  </si>
  <si>
    <t>Вв.в экспл.ОС ГЭ0057</t>
  </si>
  <si>
    <t>Вв.в экспл.ОС ГЭ0058</t>
  </si>
  <si>
    <t>31.05.16</t>
  </si>
  <si>
    <t>Вв.в экспл.ОС ГЭ0042</t>
  </si>
  <si>
    <t>Ввод в эксплуатацию ОС Введено в эксплуатацию ОС
КТПН-103/х-10/0,4 кВ
&lt;...&gt;
КТПН-103/х  10/0,4кВ
&lt;...&gt;</t>
  </si>
  <si>
    <t>02.06.16</t>
  </si>
  <si>
    <t>Вв.в экспл.ОС ГЭ0059</t>
  </si>
  <si>
    <t>Ввод в эксплуатацию ОС Введено в эксплуатацию ОС
ПЕРЕДВИЖНАЯ ЛАБОРАТОРИЯ  НА БАЗЕ ЦЕЛЬНОМЕТАЛЛИЧЕСКОГО ФУРГОНА  MERCEDES-BENZ  SPRINTER  CLASSIC
&lt;...&gt;
Передвижная лаборатория для диагностики кабельных линий 6-35кВ на базе цельномет.фургона Mercedes-Be</t>
  </si>
  <si>
    <t>03.06.16</t>
  </si>
  <si>
    <t>Вв.в экспл.ОС ГЭ0073</t>
  </si>
  <si>
    <t>Ввод в эксплуатацию ОС Введено в эксплуатацию ОС
ЩЕТКА  ПОВОРОТНАЯ  68I/173 см 6905805 сер. №231323782
&lt;...&gt;
ЩЕТКА  ПОВОРОТНАЯ  68I/173 см 6905805 сер. №231323782</t>
  </si>
  <si>
    <t>15.06.16</t>
  </si>
  <si>
    <t>Вв.в экспл.ОС ГЭ0071</t>
  </si>
  <si>
    <t>Ввод в эксплуатацию ОС Введено в эксплуатацию ОС
МНОГОФУНКЦИОНАЛЬНОЕ УСТРОЙСТВО (МФУ) KYOCERA ECOSYS М3540DN
&lt;...&gt;
МНОГОФУНКЦИОНАЛЬНОЕ УСТРОЙСТВО (МФУ) KYOCERA ECOSYS М3540DN</t>
  </si>
  <si>
    <t>Вв.в экспл.ОС ГЭ0072</t>
  </si>
  <si>
    <t>27.06.16</t>
  </si>
  <si>
    <t>Вв.в экспл.ОС ГЭ0074</t>
  </si>
  <si>
    <t>Ввод в эксплуатацию ОС Введено в эксплуатацию ОС
СКАННЕР АСКАН10 МАСТЕР
&lt;...&gt;
СКАННЕР АСКАН10 МАСТЕР</t>
  </si>
  <si>
    <t>25.07.16</t>
  </si>
  <si>
    <t>Вв.в экспл.ОС ГЭ0075</t>
  </si>
  <si>
    <t>Ввод в эксплуатацию ОС Введено в эксплуатацию ОС
ЭКСКАВАТОР-БУЛЬДОЗЕР "ЕЛАЗОВЕЦ" ЭО-2621Е НА БАЗЕ ТРАКТОРА "БЕЛАРУС-82.1"
&lt;...&gt;
ЭКСКАВАТОР-БУЛЬДОЗЕР "ЕЛАЗОВЕЦ" ЭО-2621Е НА БАЗЕ ТРАКТОРА "БЕЛАРУС-82.1"</t>
  </si>
  <si>
    <t>26.07.16</t>
  </si>
  <si>
    <t>Вв.в экспл.ОС ГЭ0077</t>
  </si>
  <si>
    <t>Ввод в эксплуатацию ОС Введено в эксплуатацию ОС
КОММУТАТОР Сisco SG500X-48-K9-G5(10130020/300516/0007607/54.КИТАЙ)
&lt;...&gt;
КОММУТАТОР Сisco SG500X-48-K9-G5(10130020/300516/0007607/54.КИТАЙ)</t>
  </si>
  <si>
    <t>29.07.16</t>
  </si>
  <si>
    <t>Вв.в экспл.ОС ГЭ0076</t>
  </si>
  <si>
    <t>Ввод в эксплуатацию ОС Введено в эксплуатацию ОС
ЛЭП-0,4кВ от ТП-5/8 до торгового павильона,ул.Мира,д.27г,строение 2
&lt;...&gt;
ЛЭП-0,4кВ от ТП-5/8 до торгового павильона, ул. Мира, д. 27 г, строение 2.
Заработная плата
Прочее</t>
  </si>
  <si>
    <t>Ввод в эксплуатацию ОС Введено в эксплуатацию ОС
ЛЭП-0,4кВ от ТП-5/8 до торгового павильона,ул.Мира,д.27г,строение 2
&lt;...&gt;
ЛЭП-0,4кВ от ТП-5/8 до торгового павильона, ул. Мира, д. 27 г, строение 2.
Кабельные сети 0.4 кВ
Кабельные сети 0.4 кВ</t>
  </si>
  <si>
    <t>Ввод в эксплуатацию ОС Введено в эксплуатацию ОС
ЛЭП-0,4кВ от ТП-5/8 до торгового павильона,ул.Мира,д.27г,строение 2
&lt;...&gt;
ЛЭП-0,4кВ от ТП-5/8 до торгового павильона, ул. Мира, д. 27 г, строение 2.
Оборудование
Оборудование</t>
  </si>
  <si>
    <t>Ввод в эксплуатацию ОС Введено в эксплуатацию ОС
ЛЭП-0,4кВ от ТП-5/8 до торгового павильона,ул.Мира,д.27г,строение 2
&lt;...&gt;
ЛЭП-0,4кВ от ТП-5/8 до торгового павильона, ул. Мира, д. 27 г, строение 2.
Прочее
Прочее</t>
  </si>
  <si>
    <t>Ввод в эксплуатацию ОС Введено в эксплуатацию ОС
ЛЭП-0,4кВ от ТП-5/8 до торгового павильона,ул.Мира,д.27г,строение 2
&lt;...&gt;
ЛЭП-0,4кВ от ТП-5/8 до торгового павильона, ул. Мира, д. 27 г, строение 2.
Страхование от несчастных случаев
Прочее</t>
  </si>
  <si>
    <t>Ввод в эксплуатацию ОС Введено в эксплуатацию ОС
ЛЭП-0,4кВ от ТП-5/8 до торгового павильона,ул.Мира,д.27г,строение 2
&lt;...&gt;
ЛЭП-0,4кВ от ТП-5/8 до торгового павильона, ул. Мира, д. 27 г, строение 2.
Страховые взносы
Прочее</t>
  </si>
  <si>
    <t>02.08.16</t>
  </si>
  <si>
    <t>Вв.в экспл.ОС ГЭ0078</t>
  </si>
  <si>
    <t>Ввод в эксплуатацию ОС Введено в эксплуатацию ОС
СПЛИТ-СИСТЕМА GC-GU-F-18HRN1
&lt;...&gt;
СПЛИТ-СИСТЕМА GC-GU-F-18HRN1</t>
  </si>
  <si>
    <t>08.08.16</t>
  </si>
  <si>
    <t>Вв.в экспл.ОС ГЭ0079</t>
  </si>
  <si>
    <t>Ввод в эксплуатацию ОС Введено в эксплуатацию ОС
УСТРОЙСТВО ДОЖИГА УД-300М
&lt;...&gt;
УСТРОЙСТВО ДОЖИГА УД-300М</t>
  </si>
  <si>
    <t>11.08.16</t>
  </si>
  <si>
    <t>Вв.в экспл.ОС ГЭ0090</t>
  </si>
  <si>
    <t>Ввод в эксплуатацию ОС Введено в эксплуатацию ОС
СТАНОК ФРЕЗЕРНЫЙ С ШИПОРЕЗНОЙ КАРЕТКОЙ МОД. " OSTERMANN T1000Compact" c кожухом под фрезу  d180мм
&lt;...&gt;
СТАНОК ФРЕЗЕРНЫЙ С ШИПОРЕЗНОЙ КАРЕТКОЙ МОД. " OSTERMANN T1000Compact" c кожухом под фрезу  d180мм</t>
  </si>
  <si>
    <t>Вв.в экспл.ОС ГЭ0091</t>
  </si>
  <si>
    <t>Ввод в эксплуатацию ОС Введено в эксплуатацию ОС
СТАНОК КРУГЛОПИЛЬНЫЙ С ТОРЦОВОЧНОЙ КАРЕТКОЙ  мод."Ц6-2 (К)
&lt;...&gt;
СТАНОК КРУГЛОПИЛЬНЫЙ С ТОРЦОВОЧНОЙ КАРЕТКОЙ  мод."Ц6-2 (К)</t>
  </si>
  <si>
    <t>Вв.в экспл.ОС ГЭ0092</t>
  </si>
  <si>
    <t>Ввод в эксплуатацию ОС Введено в эксплуатацию ОС
ПЫЛЕУЛАВЛИВАЮЩИЙ АГРЕГАТ 2 ВХОДА Ф 160 мм мод.."УВП-3000С" ( без воздуховодов)
&lt;...&gt;
ПЫЛЕУЛАВЛИВАЮЩИЙ АГРЕГАТ 2 ВХОДА Ф 160 мм мод.."УВП-3000С" ( без воздуховодов)</t>
  </si>
  <si>
    <t>06.09.16</t>
  </si>
  <si>
    <t>Вв.в экспл.ОС ГЭ0089</t>
  </si>
  <si>
    <t>Ввод в эксплуатацию ОС Введено в эксплуатацию ОС
ИЗМЕРИТЕЛЬ СОПРОТИВЛЕНИЯ ПФИ24-10Р+ ВХОДНЫЕ ИЗМЕРИТЕЛЬНЫЕ  ГИБКИЕ ПРОВОДА
&lt;...&gt;
ИЗМЕРИТЕЛЬ СОПРОТИВЛЕНИЯ ПФИ24-10Р+ ВХОДНЫЕ ИЗМЕРИТЕЛЬНЫЕ  ГИБКИЕ ПРОВОДА,РУК-ВО ПО ЭКСПЛУАТАЦИИ С П</t>
  </si>
  <si>
    <t>20.09.16</t>
  </si>
  <si>
    <t>Вв.в экспл.ОС ГЭ0093</t>
  </si>
  <si>
    <t>Ввод в эксплуатацию ОС Введено в эксплуатацию ОС
АППАРАТ ИСПЫТАНИЯ МАСЛА ЦИФРОВОЙ "АИМ-90А"
&lt;...&gt;
АППАРАТ ИСПЫТАНИЯ МАСЛА ЦИФРОВОЙ "АИМ-90А"</t>
  </si>
  <si>
    <t>21.09.16</t>
  </si>
  <si>
    <t>Вв.в экспл.ОС ГЭ0094</t>
  </si>
  <si>
    <t>Ввод в эксплуатацию ОС Введено в эксплуатацию ОС
АВТОГИДРОПОДЪЕМНИК ПСС-131.18Э на шасси ГАЗ-С42R33
&lt;...&gt;
АВТОГИДРОПОДЪЕМНИК ПСС-131.18Э на шасси ГАЗ-С42R33</t>
  </si>
  <si>
    <t>31.10.16</t>
  </si>
  <si>
    <t>Модернизация ОС ГЭ0098</t>
  </si>
  <si>
    <t>Затраты по модернизации
ВЛ-10кВ Ф-6 от ТП-61/х до КТПН-76/х
&lt;...&gt;
ВЛ-10кВ Ф-6 от ТП-61/х до КТПН-76/х</t>
  </si>
  <si>
    <t>08.9</t>
  </si>
  <si>
    <t>Вв.в экспл.ОС ГЭ0099</t>
  </si>
  <si>
    <t>Ввод в эксплуатацию ОС Введено в эксплуатацию ОС
2КЛ-10кВ от БКТП-26(стр.) до БКТП-27(стр.)
&lt;...&gt;
2КЛ-10кВ от БКТП-26(стр.) до БКТП-27(стр.)
Заработная плата
Прочее</t>
  </si>
  <si>
    <t>Ввод в эксплуатацию ОС Введено в эксплуатацию ОС
2КЛ-10кВ от БКТП-26(стр.) до БКТП-27(стр.)
&lt;...&gt;
2КЛ-10кВ от БКТП-26(стр.) до БКТП-27(стр.)
Кабельные сети 10кВ
Кабельные сети 10кВ</t>
  </si>
  <si>
    <t>Ввод в эксплуатацию ОС Введено в эксплуатацию ОС
2КЛ-10кВ от БКТП-26(стр.) до БКТП-27(стр.)
&lt;...&gt;
2КЛ-10кВ от БКТП-26(стр.) до БКТП-27(стр.)
Прочее
Прочее</t>
  </si>
  <si>
    <t>Ввод в эксплуатацию ОС Введено в эксплуатацию ОС
2КЛ-10кВ от БКТП-26(стр.) до БКТП-27(стр.)
&lt;...&gt;
2КЛ-10кВ от БКТП-26(стр.) до БКТП-27(стр.)
Страхование от несчастных случаев
Прочее</t>
  </si>
  <si>
    <t>Ввод в эксплуатацию ОС Введено в эксплуатацию ОС
2КЛ-10кВ от БКТП-26(стр.) до БКТП-27(стр.)
&lt;...&gt;
2КЛ-10кВ от БКТП-26(стр.) до БКТП-27(стр.)
Страховые взносы
Прочее</t>
  </si>
  <si>
    <t>Вв.в экспл.ОС ГЭ0100</t>
  </si>
  <si>
    <t>Ввод в эксплуатацию ОС Введено в эксплуатацию ОС
2КЛ-10кВ от БКТП-26(стр.) до БКТП-28(стр.)
&lt;...&gt;
2КЛ-10кВ от БКТП-26(стр.) до БКТП-28(стр.)
Заработная плата
Прочее</t>
  </si>
  <si>
    <t>Ввод в эксплуатацию ОС Введено в эксплуатацию ОС
2КЛ-10кВ от БКТП-26(стр.) до БКТП-28(стр.)
&lt;...&gt;
2КЛ-10кВ от БКТП-26(стр.) до БКТП-28(стр.)
Кабельные сети 10кВ
Кабельные сети 10кВ</t>
  </si>
  <si>
    <t>Ввод в эксплуатацию ОС Введено в эксплуатацию ОС
2КЛ-10кВ от БКТП-26(стр.) до БКТП-28(стр.)
&lt;...&gt;
2КЛ-10кВ от БКТП-26(стр.) до БКТП-28(стр.)
Прочее
Прочее</t>
  </si>
  <si>
    <t>Ввод в эксплуатацию ОС Введено в эксплуатацию ОС
2КЛ-10кВ от БКТП-26(стр.) до БКТП-28(стр.)
&lt;...&gt;
2КЛ-10кВ от БКТП-26(стр.) до БКТП-28(стр.)
Страхование от несчастных случаев
Прочее</t>
  </si>
  <si>
    <t>Ввод в эксплуатацию ОС Введено в эксплуатацию ОС
2КЛ-10кВ от БКТП-26(стр.) до БКТП-28(стр.)
&lt;...&gt;
2КЛ-10кВ от БКТП-26(стр.) до БКТП-28(стр.)
Страховые взносы
Прочее</t>
  </si>
  <si>
    <t>Вв.в экспл.ОС ГЭ0101</t>
  </si>
  <si>
    <t>Ввод в эксплуатацию ОС Введено в эксплуатацию ОС
2КЛ-10кВ от ПС "Юбилейная" до БКТП-23(стр.)
&lt;...&gt;
2КЛ-10кВ от ПС "Юбилейная" до БКТП-23(стр.)
Заработная плата
Прочее</t>
  </si>
  <si>
    <t>Ввод в эксплуатацию ОС Введено в эксплуатацию ОС
2КЛ-10кВ от ПС "Юбилейная" до БКТП-23(стр.)
&lt;...&gt;
2КЛ-10кВ от ПС "Юбилейная" до БКТП-23(стр.)
Кабельные сети 10кВ
Кабельные сети 10кВ</t>
  </si>
  <si>
    <t>Ввод в эксплуатацию ОС Введено в эксплуатацию ОС
2КЛ-10кВ от ПС "Юбилейная" до БКТП-23(стр.)
&lt;...&gt;
2КЛ-10кВ от ПС "Юбилейная" до БКТП-23(стр.)
Прочее
Прочее</t>
  </si>
  <si>
    <t>Ввод в эксплуатацию ОС Введено в эксплуатацию ОС
2КЛ-10кВ от ПС "Юбилейная" до БКТП-23(стр.)
&lt;...&gt;
2КЛ-10кВ от ПС "Юбилейная" до БКТП-23(стр.)
Страхование от несчастных случаев
Прочее</t>
  </si>
  <si>
    <t>Ввод в эксплуатацию ОС Введено в эксплуатацию ОС
2КЛ-10кВ от ПС "Юбилейная" до БКТП-23(стр.)
&lt;...&gt;
2КЛ-10кВ от ПС "Юбилейная" до БКТП-23(стр.)
Страховые взносы
Прочее</t>
  </si>
  <si>
    <t>Вв.в экспл.ОС ГЭ0102</t>
  </si>
  <si>
    <t>Ввод в эксплуатацию ОС Введено в эксплуатацию ОС
КЛ-0,4кВ от ТП-3/3 до гаражного бокса №2 пр.Победы,д.19В стр.1
&lt;...&gt;
КЛ-0,4 кВ от ТП-3/3 до гаражного бокса №2 пр. Победы  д. 19 В стр. 1
Заработная плата
Прочее</t>
  </si>
  <si>
    <t>Ввод в эксплуатацию ОС Введено в эксплуатацию ОС
КЛ-0,4кВ от ТП-3/3 до гаражного бокса №2 пр.Победы,д.19В стр.1
&lt;...&gt;
КЛ-0,4 кВ от ТП-3/3 до гаражного бокса №2 пр. Победы  д. 19 В стр. 1
Кабельные сети 0.4 кВ
Кабельные сети 0.4 кВ</t>
  </si>
  <si>
    <t>Ввод в эксплуатацию ОС Введено в эксплуатацию ОС
КЛ-0,4кВ от ТП-3/3 до гаражного бокса №2 пр.Победы,д.19В стр.1
&lt;...&gt;
КЛ-0,4 кВ от ТП-3/3 до гаражного бокса №2 пр. Победы  д. 19 В стр. 1
Прочее
Прочее</t>
  </si>
  <si>
    <t>Ввод в эксплуатацию ОС Введено в эксплуатацию ОС
КЛ-0,4кВ от ТП-3/3 до гаражного бокса №2 пр.Победы,д.19В стр.1
&lt;...&gt;
КЛ-0,4 кВ от ТП-3/3 до гаражного бокса №2 пр. Победы  д. 19 В стр. 1
Страхование от несчастных случаев
Прочее</t>
  </si>
  <si>
    <t>Ввод в эксплуатацию ОС Введено в эксплуатацию ОС
КЛ-0,4кВ от ТП-3/3 до гаражного бокса №2 пр.Победы,д.19В стр.1
&lt;...&gt;
КЛ-0,4 кВ от ТП-3/3 до гаражного бокса №2 пр. Победы  д. 19 В стр. 1
Страховые взносы
Прочее</t>
  </si>
  <si>
    <t>Вв.в экспл.ОС ГЭ0103</t>
  </si>
  <si>
    <t>Ввод в эксплуатацию ОС Введено в эксплуатацию ОС
КТПН-№76/ха-630кВА
&lt;...&gt;
КТПН №76/ха  630 кВА
Заработная плата
Прочее</t>
  </si>
  <si>
    <t>Ввод в эксплуатацию ОС Введено в эксплуатацию ОС
КТПН-№76/ха-630кВА
&lt;...&gt;
КТПН №76/ха  630 кВА
Оборудование
Оборудование</t>
  </si>
  <si>
    <t>Ввод в эксплуатацию ОС Введено в эксплуатацию ОС
КТПН-№76/ха-630кВА
&lt;...&gt;
КТПН №76/ха  630 кВА
Прочее
Прочее</t>
  </si>
  <si>
    <t>Ввод в эксплуатацию ОС Введено в эксплуатацию ОС
КТПН-№76/ха-630кВА
&lt;...&gt;
КТПН №76/ха  630 кВА
Страхование от несчастных случаев
Прочее</t>
  </si>
  <si>
    <t>Ввод в эксплуатацию ОС Введено в эксплуатацию ОС
КТПН-№76/ха-630кВА
&lt;...&gt;
КТПН №76/ха  630 кВА
Страховые взносы
Прочее</t>
  </si>
  <si>
    <t>Ввод в эксплуатацию ОС Введено в эксплуатацию ОС
КТПН-№76/ха-630кВА
&lt;...&gt;
КТПН №76/ха  630 кВА
Трансформаторные подстанции
Трансформаторные подстанц</t>
  </si>
  <si>
    <t>Вв.в экспл.ОС ГЭ0104</t>
  </si>
  <si>
    <t>Ввод в эксплуатацию ОС Введено в эксплуатацию ОС
ВЛ-10кВ от опоры 10 ф.15 РПП-5 до ООО"Скат-база"
&lt;...&gt;
ВЛ-10 кВ от опоры 10 ф-15 РПП-5 до ООО "СКАТ-база"
&lt;...&gt;</t>
  </si>
  <si>
    <t>Вв.в экспл.ОС ГЭ0111</t>
  </si>
  <si>
    <t>Ввод в эксплуатацию ОС Введено в эксплуатацию ОС
БКТП-26(стр.)-10/0,4кВ
&lt;...&gt;
БКТП-26(стр.) 10/0,4 кВ
Заработная плата
Прочее</t>
  </si>
  <si>
    <t>Ввод в эксплуатацию ОС Введено в эксплуатацию ОС
БКТП-26(стр.)-10/0,4кВ
&lt;...&gt;
БКТП-26(стр.) 10/0,4 кВ
Оборудование
Оборудование</t>
  </si>
  <si>
    <t>Ввод в эксплуатацию ОС Введено в эксплуатацию ОС
БКТП-26(стр.)-10/0,4кВ
&lt;...&gt;
БКТП-26(стр.) 10/0,4 кВ
Прочее
Прочее</t>
  </si>
  <si>
    <t>Ввод в эксплуатацию ОС Введено в эксплуатацию ОС
БКТП-26(стр.)-10/0,4кВ
&lt;...&gt;
БКТП-26(стр.) 10/0,4 кВ
Страхование от несчастных случаев
Прочее</t>
  </si>
  <si>
    <t>Ввод в эксплуатацию ОС Введено в эксплуатацию ОС
БКТП-26(стр.)-10/0,4кВ
&lt;...&gt;
БКТП-26(стр.) 10/0,4 кВ
Страховые взносы
Прочее</t>
  </si>
  <si>
    <t>Ввод в эксплуатацию ОС Введено в эксплуатацию ОС
БКТП-26(стр.)-10/0,4кВ
&lt;...&gt;
БКТП-26(стр.) 10/0,4 кВ
Трансформаторные подстанции
Трансформаторные подстанц</t>
  </si>
  <si>
    <t>Вв.в экспл.ОС ГЭ0112</t>
  </si>
  <si>
    <t>Ввод в эксплуатацию ОС Введено в эксплуатацию ОС
БКТП-23(стр.)-10/0,4кВ
&lt;...&gt;
БКТП-23(стр.) 10/0,4кВ
Заработная плата
Прочее</t>
  </si>
  <si>
    <t>Ввод в эксплуатацию ОС Введено в эксплуатацию ОС
БКТП-23(стр.)-10/0,4кВ
&lt;...&gt;
БКТП-23(стр.) 10/0,4кВ
Оборудование
Оборудование</t>
  </si>
  <si>
    <t>Ввод в эксплуатацию ОС Введено в эксплуатацию ОС
БКТП-23(стр.)-10/0,4кВ
&lt;...&gt;
БКТП-23(стр.) 10/0,4кВ
Прочее
Прочее</t>
  </si>
  <si>
    <t>Ввод в эксплуатацию ОС Введено в эксплуатацию ОС
БКТП-23(стр.)-10/0,4кВ
&lt;...&gt;
БКТП-23(стр.) 10/0,4кВ
Страхование от несчастных случаев
Прочее</t>
  </si>
  <si>
    <t>Ввод в эксплуатацию ОС Введено в эксплуатацию ОС
БКТП-23(стр.)-10/0,4кВ
&lt;...&gt;
БКТП-23(стр.) 10/0,4кВ
Страховые взносы
Прочее</t>
  </si>
  <si>
    <t>Ввод в эксплуатацию ОС Введено в эксплуатацию ОС
БКТП-23(стр.)-10/0,4кВ
&lt;...&gt;
БКТП-23(стр.) 10/0,4кВ
Трансформаторные подстанции
Трансформаторные подстанц</t>
  </si>
  <si>
    <t>10.11.16</t>
  </si>
  <si>
    <t>Вв.в экспл.ОС ГЭ0129</t>
  </si>
  <si>
    <t>Ввод в эксплуатацию ОС Введено в эксплуатацию ОС
КТПН-156/з 6/0,4кВ
&lt;...&gt;
КТПН-156/з 6/0,4кВ</t>
  </si>
  <si>
    <t>24.11.16</t>
  </si>
  <si>
    <t>Вв.в экспл.ОС ГЭ0114</t>
  </si>
  <si>
    <t>Ввод в эксплуатацию ОС Введено в эксплуатацию ОС
ЭКСКАВАТОР-ПОГРУЗЧИК TLB-825-RM
&lt;...&gt;
ЭКСКАВАТОР-ПОГРУЗЧИК TLB-825-RM</t>
  </si>
  <si>
    <t>Вв.в экспл.ОС ГЭ0116</t>
  </si>
  <si>
    <t>Ввод в эксплуатацию ОС Введено в эксплуатацию ОС
ЭКСКАВАТОР ОДНОКОВШОВЫЙ ПНЕВМОКОЛЕСНЫЙ WX200
&lt;...&gt;
ЭКСКАВАТОР ОДНОКОВШОВЫЙ ПНЕВМОКОЛЕСНЫЙ WX200</t>
  </si>
  <si>
    <t>30.11.16</t>
  </si>
  <si>
    <t>Вв.в экспл.ОС ГЭ0117</t>
  </si>
  <si>
    <t>Ввод в эксплуатацию ОС Введено в эксплуатацию ОС
ВЛ-0,4кВ от опоры №3 КТПН-71/з до производственной базы
&lt;...&gt;
ВЛ-0,4 кВ от опоры № 3 КТПН-71/з до производственной базы ул. Индустриальная, ЗПУ, панель 10
ВЛ-0,4кВ
ВЛ 0.4</t>
  </si>
  <si>
    <t>Ввод в эксплуатацию ОС Введено в эксплуатацию ОС
ВЛ-0,4кВ от опоры №3 КТПН-71/з до производственной базы
&lt;...&gt;
ВЛ-0,4 кВ от опоры № 3 КТПН-71/з до производственной базы ул. Индустриальная, ЗПУ, панель 10
Заработная плата
Прочее</t>
  </si>
  <si>
    <t>Ввод в эксплуатацию ОС Введено в эксплуатацию ОС
ВЛ-0,4кВ от опоры №3 КТПН-71/з до производственной базы
&lt;...&gt;
ВЛ-0,4 кВ от опоры № 3 КТПН-71/з до производственной базы ул. Индустриальная, ЗПУ, панель 10
Прочее
Прочее</t>
  </si>
  <si>
    <t>Ввод в эксплуатацию ОС Введено в эксплуатацию ОС
ВЛ-0,4кВ от опоры №3 КТПН-71/з до производственной базы
&lt;...&gt;
ВЛ-0,4 кВ от опоры № 3 КТПН-71/з до производственной базы ул. Индустриальная, ЗПУ, панель 10
Страхование от несчастных случаев
Прочее</t>
  </si>
  <si>
    <t>Ввод в эксплуатацию ОС Введено в эксплуатацию ОС
ВЛ-0,4кВ от опоры №3 КТПН-71/з до производственной базы
&lt;...&gt;
ВЛ-0,4 кВ от опоры № 3 КТПН-71/з до производственной базы ул. Индустриальная, ЗПУ, панель 10
Страховые взносы
Прочее</t>
  </si>
  <si>
    <t>Вв.в экспл.ОС ГЭ0118</t>
  </si>
  <si>
    <t>Ввод в эксплуатацию ОС Введено в эксплуатацию ОС
БКТП-х/2(стр.)-10/0,4кВ
&lt;...&gt;
БКТП-х/2 (стр.)  10/0,4 кВ
Заработная плата
Прочее</t>
  </si>
  <si>
    <t>Ввод в эксплуатацию ОС Введено в эксплуатацию ОС
БКТП-х/2(стр.)-10/0,4кВ
&lt;...&gt;
БКТП-х/2 (стр.)  10/0,4 кВ
Оборудование
Оборудование</t>
  </si>
  <si>
    <t>Ввод в эксплуатацию ОС Введено в эксплуатацию ОС
БКТП-х/2(стр.)-10/0,4кВ
&lt;...&gt;
БКТП-х/2 (стр.)  10/0,4 кВ
Прочее
Прочее</t>
  </si>
  <si>
    <t>Ввод в эксплуатацию ОС Введено в эксплуатацию ОС
БКТП-х/2(стр.)-10/0,4кВ
&lt;...&gt;
БКТП-х/2 (стр.)  10/0,4 кВ
Страхование от несчастных случаев
Прочее</t>
  </si>
  <si>
    <t>Ввод в эксплуатацию ОС Введено в эксплуатацию ОС
БКТП-х/2(стр.)-10/0,4кВ
&lt;...&gt;
БКТП-х/2 (стр.)  10/0,4 кВ
Страховые взносы
Прочее</t>
  </si>
  <si>
    <t>Ввод в эксплуатацию ОС Введено в эксплуатацию ОС
БКТП-х/2(стр.)-10/0,4кВ
&lt;...&gt;
БКТП-х/2 (стр.)  10/0,4 кВ
Трансформаторные подстанции
Трансформаторные подстанц</t>
  </si>
  <si>
    <t>Вв.в экспл.ОС ГЭ0119</t>
  </si>
  <si>
    <t>Ввод в эксплуатацию ОС Введено в эксплуатацию ОС
2КЛ-10кВ от РПЖ-18 до БКТП-х/2 (стр.)
&lt;...&gt;
2КЛ-10кВ от РПЖ-18 до БКТП-х/2 (стр.)
Заработная плата
Прочее</t>
  </si>
  <si>
    <t>Ввод в эксплуатацию ОС Введено в эксплуатацию ОС
2КЛ-10кВ от РПЖ-18 до БКТП-х/2 (стр.)
&lt;...&gt;
2КЛ-10кВ от РПЖ-18 до БКТП-х/2 (стр.)
Кабельные сети 10кВ
Кабельные сети 10кВ</t>
  </si>
  <si>
    <t>Ввод в эксплуатацию ОС Введено в эксплуатацию ОС
2КЛ-10кВ от РПЖ-18 до БКТП-х/2 (стр.)
&lt;...&gt;
2КЛ-10кВ от РПЖ-18 до БКТП-х/2 (стр.)
Прочее
Прочее</t>
  </si>
  <si>
    <t>Ввод в эксплуатацию ОС Введено в эксплуатацию ОС
2КЛ-10кВ от РПЖ-18 до БКТП-х/2 (стр.)
&lt;...&gt;
2КЛ-10кВ от РПЖ-18 до БКТП-х/2 (стр.)
Страхование от несчастных случаев
Прочее</t>
  </si>
  <si>
    <t>Ввод в эксплуатацию ОС Введено в эксплуатацию ОС
2КЛ-10кВ от РПЖ-18 до БКТП-х/2 (стр.)
&lt;...&gt;
2КЛ-10кВ от РПЖ-18 до БКТП-х/2 (стр.)
Страховые взносы
Прочее</t>
  </si>
  <si>
    <t>Вв.в экспл.ОС ГЭ0120</t>
  </si>
  <si>
    <t>Ввод в эксплуатацию ОС Введено в эксплуатацию ОС
КЛ-0,4кВ от КТПН-363/з до материально-технического склада №1
&lt;...&gt;
КЛ-0,4кВ от КТПН-363/з до материально-технического склада № 1, ул. Интернациональная, д. 6/П строени
Заработная плата
Прочее</t>
  </si>
  <si>
    <t>Ввод в эксплуатацию ОС Введено в эксплуатацию ОС
КЛ-0,4кВ от КТПН-363/з до материально-технического склада №1
&lt;...&gt;
КЛ-0,4кВ от КТПН-363/з до материально-технического склада № 1, ул. Интернациональная, д. 6/П строени
Кабельные сети 0.4 кВ
Кабельные сети 0</t>
  </si>
  <si>
    <t>Ввод в эксплуатацию ОС Введено в эксплуатацию ОС
КЛ-0,4кВ от КТПН-363/з до материально-технического склада №1
&lt;...&gt;
КЛ-0,4кВ от КТПН-363/з до материально-технического склада № 1, ул. Интернациональная, д. 6/П строени
Прочее
Прочее</t>
  </si>
  <si>
    <t>Ввод в эксплуатацию ОС Введено в эксплуатацию ОС
КЛ-0,4кВ от КТПН-363/з до материально-технического склада №1
&lt;...&gt;
КЛ-0,4кВ от КТПН-363/з до материально-технического склада № 1, ул. Интернациональная, д. 6/П строени
Страхование от несчастных случаев
Проч</t>
  </si>
  <si>
    <t>Ввод в эксплуатацию ОС Введено в эксплуатацию ОС
КЛ-0,4кВ от КТПН-363/з до материально-технического склада №1
&lt;...&gt;
КЛ-0,4кВ от КТПН-363/з до материально-технического склада № 1, ул. Интернациональная, д. 6/П строени
Страховые взносы
Прочее</t>
  </si>
  <si>
    <t>Вв.в экспл.ОС ГЭ0121</t>
  </si>
  <si>
    <t>Ввод в эксплуатацию ОС Введено в эксплуатацию ОС
КЛ-0,4кВ от ТП-10А/2 до торгового павильона
&lt;...&gt;
КЛ-0,4 кВ от ТП-10А/2 до торгового павильона, ул. Северная, 10А мкр.
Заработная плата
Прочее</t>
  </si>
  <si>
    <t>Ввод в эксплуатацию ОС Введено в эксплуатацию ОС
КЛ-0,4кВ от ТП-10А/2 до торгового павильона
&lt;...&gt;
КЛ-0,4 кВ от ТП-10А/2 до торгового павильона, ул. Северная, 10А мкр.
Кабельные сети 0.4 кВ
Кабельные сети 0.4 кВ</t>
  </si>
  <si>
    <t>Ввод в эксплуатацию ОС Введено в эксплуатацию ОС
КЛ-0,4кВ от ТП-10А/2 до торгового павильона
&lt;...&gt;
КЛ-0,4 кВ от ТП-10А/2 до торгового павильона, ул. Северная, 10А мкр.
Прочее
Прочее</t>
  </si>
  <si>
    <t>Ввод в эксплуатацию ОС Введено в эксплуатацию ОС
КЛ-0,4кВ от ТП-10А/2 до торгового павильона
&lt;...&gt;
КЛ-0,4 кВ от ТП-10А/2 до торгового павильона, ул. Северная, 10А мкр.
Страхование от несчастных случаев
Прочее</t>
  </si>
  <si>
    <t>Ввод в эксплуатацию ОС Введено в эксплуатацию ОС
КЛ-0,4кВ от ТП-10А/2 до торгового павильона
&lt;...&gt;
КЛ-0,4 кВ от ТП-10А/2 до торгового павильона, ул. Северная, 10А мкр.
Страховые взносы
Прочее</t>
  </si>
  <si>
    <t>Вв.в экспл.ОС ГЭ0122</t>
  </si>
  <si>
    <t>Ввод в эксплуатацию ОС Введено в эксплуатацию ОС
БКТП-25/2 (стр.)-10/0,4кВ
&lt;...&gt;
БКТП-25/2(стр.) 10/0,4кВ
Заработная плата
Прочее</t>
  </si>
  <si>
    <t>Ввод в эксплуатацию ОС Введено в эксплуатацию ОС
БКТП-25/2 (стр.)-10/0,4кВ
&lt;...&gt;
БКТП-25/2(стр.) 10/0,4кВ
Оборудование
Оборудование</t>
  </si>
  <si>
    <t>Ввод в эксплуатацию ОС Введено в эксплуатацию ОС
БКТП-25/2 (стр.)-10/0,4кВ
&lt;...&gt;
БКТП-25/2(стр.) 10/0,4кВ
Прочее
Прочее</t>
  </si>
  <si>
    <t>Ввод в эксплуатацию ОС Введено в эксплуатацию ОС
БКТП-25/2 (стр.)-10/0,4кВ
&lt;...&gt;
БКТП-25/2(стр.) 10/0,4кВ
Страхование от несчастных случаев
Прочее</t>
  </si>
  <si>
    <t>Ввод в эксплуатацию ОС Введено в эксплуатацию ОС
БКТП-25/2 (стр.)-10/0,4кВ
&lt;...&gt;
БКТП-25/2(стр.) 10/0,4кВ
Страховые взносы
Прочее</t>
  </si>
  <si>
    <t>Ввод в эксплуатацию ОС Введено в эксплуатацию ОС
БКТП-25/2 (стр.)-10/0,4кВ
&lt;...&gt;
БКТП-25/2(стр.) 10/0,4кВ
Трансформаторные подстанции
Трансформаторные подстанц</t>
  </si>
  <si>
    <t>Вв.в экспл.ОС ГЭ0123</t>
  </si>
  <si>
    <t>Ввод в эксплуатацию ОС Введено в эксплуатацию ОС
2КЛ-10кВ от БКТП-25/1(стр.) до БКТП-25/2 (стр.)
&lt;...&gt;
2КЛ-10кВ от БКТП-25/1(стр.) до БКТП-25/2(стр.)
Заработная плата
Прочее</t>
  </si>
  <si>
    <t>Ввод в эксплуатацию ОС Введено в эксплуатацию ОС
2КЛ-10кВ от БКТП-25/1(стр.) до БКТП-25/2 (стр.)
&lt;...&gt;
2КЛ-10кВ от БКТП-25/1(стр.) до БКТП-25/2(стр.)
Кабельные сети 10кВ
Кабельные сети 10кВ</t>
  </si>
  <si>
    <t>Ввод в эксплуатацию ОС Введено в эксплуатацию ОС
2КЛ-10кВ от БКТП-25/1(стр.) до БКТП-25/2 (стр.)
&lt;...&gt;
2КЛ-10кВ от БКТП-25/1(стр.) до БКТП-25/2(стр.)
Прочее
Прочее</t>
  </si>
  <si>
    <t>Ввод в эксплуатацию ОС Введено в эксплуатацию ОС
2КЛ-10кВ от БКТП-25/1(стр.) до БКТП-25/2 (стр.)
&lt;...&gt;
2КЛ-10кВ от БКТП-25/1(стр.) до БКТП-25/2(стр.)
Страхование от несчастных случаев
Прочее</t>
  </si>
  <si>
    <t>Ввод в эксплуатацию ОС Введено в эксплуатацию ОС
2КЛ-10кВ от БКТП-25/1(стр.) до БКТП-25/2 (стр.)
&lt;...&gt;
2КЛ-10кВ от БКТП-25/1(стр.) до БКТП-25/2(стр.)
Страховые взносы
Прочее</t>
  </si>
  <si>
    <t>Вв.в экспл.ОС ГЭ0124</t>
  </si>
  <si>
    <t>Ввод в эксплуатацию ОС Введено в эксплуатацию ОС
БКТП-25/3 (стр.)-10/0,4кВ
&lt;...&gt;
БКТП-25/3(стр.) 10/0,4кВ
Заработная плата
Прочее</t>
  </si>
  <si>
    <t>Ввод в эксплуатацию ОС Введено в эксплуатацию ОС
БКТП-25/3 (стр.)-10/0,4кВ
&lt;...&gt;
БКТП-25/3(стр.) 10/0,4кВ
Оборудование
Оборудование</t>
  </si>
  <si>
    <t>Ввод в эксплуатацию ОС Введено в эксплуатацию ОС
БКТП-25/3 (стр.)-10/0,4кВ
&lt;...&gt;
БКТП-25/3(стр.) 10/0,4кВ
Прочее
Прочее</t>
  </si>
  <si>
    <t>Ввод в эксплуатацию ОС Введено в эксплуатацию ОС
БКТП-25/3 (стр.)-10/0,4кВ
&lt;...&gt;
БКТП-25/3(стр.) 10/0,4кВ
Страхование от несчастных случаев
Прочее</t>
  </si>
  <si>
    <t>Ввод в эксплуатацию ОС Введено в эксплуатацию ОС
БКТП-25/3 (стр.)-10/0,4кВ
&lt;...&gt;
БКТП-25/3(стр.) 10/0,4кВ
Страховые взносы
Прочее</t>
  </si>
  <si>
    <t>Ввод в эксплуатацию ОС Введено в эксплуатацию ОС
БКТП-25/3 (стр.)-10/0,4кВ
&lt;...&gt;
БКТП-25/3(стр.) 10/0,4кВ
Трансформаторные подстанции
Трансформаторные подстанц</t>
  </si>
  <si>
    <t>Вв.в экспл.ОС ГЭ0125</t>
  </si>
  <si>
    <t>Ввод в эксплуатацию ОС Введено в эксплуатацию ОС
2КЛ-10кВ от РПЖ-25/1(стр.) до БКТП-25/3 (стр.)
&lt;...&gt;
2КЛ-10кВ от РПЖ-25(стр.) до БКТП-25/3(стр.)
Заработная плата
Прочее</t>
  </si>
  <si>
    <t>Ввод в эксплуатацию ОС Введено в эксплуатацию ОС
2КЛ-10кВ от РПЖ-25/1(стр.) до БКТП-25/3 (стр.)
&lt;...&gt;
2КЛ-10кВ от РПЖ-25(стр.) до БКТП-25/3(стр.)
Кабельные сети 10кВ
Кабельные сети 10кВ</t>
  </si>
  <si>
    <t>Ввод в эксплуатацию ОС Введено в эксплуатацию ОС
2КЛ-10кВ от РПЖ-25/1(стр.) до БКТП-25/3 (стр.)
&lt;...&gt;
2КЛ-10кВ от РПЖ-25(стр.) до БКТП-25/3(стр.)
Прочее
Прочее</t>
  </si>
  <si>
    <t>Ввод в эксплуатацию ОС Введено в эксплуатацию ОС
2КЛ-10кВ от РПЖ-25/1(стр.) до БКТП-25/3 (стр.)
&lt;...&gt;
2КЛ-10кВ от РПЖ-25(стр.) до БКТП-25/3(стр.)
Страхование от несчастных случаев
Прочее</t>
  </si>
  <si>
    <t>Ввод в эксплуатацию ОС Введено в эксплуатацию ОС
2КЛ-10кВ от РПЖ-25/1(стр.) до БКТП-25/3 (стр.)
&lt;...&gt;
2КЛ-10кВ от РПЖ-25(стр.) до БКТП-25/3(стр.)
Страховые взносы
Прочее</t>
  </si>
  <si>
    <t>Вв.в экспл.ОС ГЭ0126</t>
  </si>
  <si>
    <t>Ввод в эксплуатацию ОС Введено в эксплуатацию ОС
2КЛ-10кВ от БКТП-25/2 (стр.) до БКТП-25/3 (стр.)
&lt;...&gt;
2КЛ-10кВ от БКТП-25/2 (стр.) до БКТП-25/3(стр.)
Заработная плата
Прочее</t>
  </si>
  <si>
    <t>Ввод в эксплуатацию ОС Введено в эксплуатацию ОС
2КЛ-10кВ от БКТП-25/2 (стр.) до БКТП-25/3 (стр.)
&lt;...&gt;
2КЛ-10кВ от БКТП-25/2 (стр.) до БКТП-25/3(стр.)
Кабельные сети 10кВ
Кабельные сети 10кВ</t>
  </si>
  <si>
    <t>Ввод в эксплуатацию ОС Введено в эксплуатацию ОС
2КЛ-10кВ от БКТП-25/2 (стр.) до БКТП-25/3 (стр.)
&lt;...&gt;
2КЛ-10кВ от БКТП-25/2 (стр.) до БКТП-25/3(стр.)
Прочее
Прочее</t>
  </si>
  <si>
    <t>Ввод в эксплуатацию ОС Введено в эксплуатацию ОС
2КЛ-10кВ от БКТП-25/2 (стр.) до БКТП-25/3 (стр.)
&lt;...&gt;
2КЛ-10кВ от БКТП-25/2 (стр.) до БКТП-25/3(стр.)
Страхование от несчастных случаев
Прочее</t>
  </si>
  <si>
    <t>Ввод в эксплуатацию ОС Введено в эксплуатацию ОС
2КЛ-10кВ от БКТП-25/2 (стр.) до БКТП-25/3 (стр.)
&lt;...&gt;
2КЛ-10кВ от БКТП-25/2 (стр.) до БКТП-25/3(стр.)
Страховые взносы
Прочее</t>
  </si>
  <si>
    <t>Вв.в экспл.ОС ГЭ0128</t>
  </si>
  <si>
    <t>Ввод в эксплуатацию ОС Введено в эксплуатацию ОС
КЛ-0,4кВ от РПЖ-4 до административно-делового центра
&lt;...&gt;
КЛ-0,4 кВ от РПЖ-4 до административно-делового центра, ул. Пермская, 11 мкр.
Заработная плата
Прочее</t>
  </si>
  <si>
    <t>Ввод в эксплуатацию ОС Введено в эксплуатацию ОС
КЛ-0,4кВ от РПЖ-4 до административно-делового центра
&lt;...&gt;
КЛ-0,4 кВ от РПЖ-4 до административно-делового центра, ул. Пермская, 11 мкр.
Кабельные сети 0.4 кВ
Кабельные сети 0.4 кВ</t>
  </si>
  <si>
    <t>Ввод в эксплуатацию ОС Введено в эксплуатацию ОС
КЛ-0,4кВ от РПЖ-4 до административно-делового центра
&lt;...&gt;
КЛ-0,4 кВ от РПЖ-4 до административно-делового центра, ул. Пермская, 11 мкр.
Прочее
Прочее</t>
  </si>
  <si>
    <t>Ввод в эксплуатацию ОС Введено в эксплуатацию ОС
КЛ-0,4кВ от РПЖ-4 до административно-делового центра
&lt;...&gt;
КЛ-0,4 кВ от РПЖ-4 до административно-делового центра, ул. Пермская, 11 мкр.
Страхование от несчастных случаев
Прочее</t>
  </si>
  <si>
    <t>Ввод в эксплуатацию ОС Введено в эксплуатацию ОС
КЛ-0,4кВ от РПЖ-4 до административно-делового центра
&lt;...&gt;
КЛ-0,4 кВ от РПЖ-4 до административно-делового центра, ул. Пермская, 11 мкр.
Страховые взносы
Прочее</t>
  </si>
  <si>
    <t>Вв.в экспл.ОС ГЭ0127</t>
  </si>
  <si>
    <t>Ввод в эксплуатацию ОС Введено в эксплуатацию ОС
КРАН АВТОМОБИЛЬНЫЙ КС-55713-1К-1 на шасси КАМАЗ 65115-L4
&lt;...&gt;
КРАН АВТОМОБИЛЬНЫЙ КС-55713-1К-1 на шасси КАМАЗ-65115 L4</t>
  </si>
  <si>
    <t>08.12.16</t>
  </si>
  <si>
    <t>Вв.в экспл.ОС ГЭ0130</t>
  </si>
  <si>
    <t>Ввод в эксплуатацию ОС Введено в эксплуатацию ОС
ПРЕОБРАЗОВАТЕЛЬ ИНТЕРФЕЙСА  NPORT 5610-8
&lt;...&gt;
ПРЕОБРАЗОВАТЕЛЬ ИНТЕРФЕЙСА  NPORT 5610-8</t>
  </si>
  <si>
    <t>09.12.16</t>
  </si>
  <si>
    <t>Вв.в экспл.ОС ГЭ0131</t>
  </si>
  <si>
    <t>Ввод в эксплуатацию ОС Введено в эксплуатацию ОС
КОМПЬЮТЕР DNS Extreme 022 Core i5-6500 (3.2 GHz)/8GB/GTX 950 2GB/1TB/DVD RW/Без ПО
&lt;...&gt;
КОМПЬЮТЕР DNS Extreme 022 Core i5-6500 (3.2 GHz)/8GB/GTX 950 2GB/1 TB/DVD RW/Без ПО</t>
  </si>
  <si>
    <t>24.12.16</t>
  </si>
  <si>
    <t>Вв.в экспл.ОС ГЭ0162</t>
  </si>
  <si>
    <t>Введено в эксплуатацию ОС
Вн.кв.сети объед.х/пит.и пр.пож.водоп.1мкр,1462,5м
ГОРВОДОКАНАЛ УП Г.РАДУЖНЫЙ
Вн.кв.сети объед.х/пит.и пр.пож.водоп.1мкр,1462,5м
КОМИТЕТ ПО УПРАВЛЕНИЮ МУНИЦ.ИМУЩЕСТВОМ Г.РАДУЖНЫЙ</t>
  </si>
  <si>
    <t>08.19</t>
  </si>
  <si>
    <t>Вв.в экспл.ОС ГЭ0163</t>
  </si>
  <si>
    <t>Введено в эксплуатацию ОС
Вн.кв.сети х/в/с1мкр.УТ1-43 до УТ1-30А
ГОРВОДОКАНАЛ УП Г.РАДУЖНЫЙ
Вн.кв.сети х/в/с1мкр.УТ1-43 до УТ1-30А
КОМИТЕТ ПО УПРАВЛЕНИЮ МУНИЦ.ИМУЩЕСТВОМ Г.РАДУЖНЫЙ</t>
  </si>
  <si>
    <t>Вв.в экспл.ОС ГЭ0164</t>
  </si>
  <si>
    <t>Введено в эксплуатацию ОС
Вн.кв.сети х/в/с1мкр.Ш2-УТ1-12д14,30,12,13УТ1-15а
ГОРВОДОКАНАЛ УП Г.РАДУЖНЫЙ
Вн.кв.сети х/в/с1мкр.Ш2-УТ1-12д14,30,12,13УТ1-15а
КОМИТЕТ ПО УПРАВЛЕНИЮ МУНИЦ.ИМУЩЕСТВОМ Г.РАДУЖНЫЙ</t>
  </si>
  <si>
    <t>Вв.в экспл.ОС ГЭ0165</t>
  </si>
  <si>
    <t>Введено в эксплуатацию ОС
Вн.кв. сети х/водосн. 1мкр.уч.6 ЦТП ж/д 7,9
ГОРВОДОКАНАЛ УП Г.РАДУЖНЫЙ
Вн.кв. сети х/водосн. 1мкр.уч.6 ЦТП ж/д 7,9
КОМИТЕТ ПО УПРАВЛЕНИЮ МУНИЦ.ИМУЩЕСТВОМ Г.РАДУЖНЫЙ</t>
  </si>
  <si>
    <t>Вв.в экспл.ОС ГЭ0166</t>
  </si>
  <si>
    <t>Введено в эксплуатацию ОС
Вн.кв.сети х/в/с1мкр.д.7,9,2БестРКЦУТ1-ЦТП-УТ1-15а
ГОРВОДОКАНАЛ УП Г.РАДУЖНЫЙ
Вн.кв.сети х/в/с1мкр.д.7,9,2БестРКЦУТ1-ЦТП-УТ1-15а
КОМИТЕТ ПО УПРАВЛЕНИЮ МУНИЦ.ИМУЩЕСТВОМ Г.РАДУЖНЫЙ</t>
  </si>
  <si>
    <t>Вв.в экспл.ОС ГЭ0167</t>
  </si>
  <si>
    <t>Введено в эксплуатацию ОС
Вн.кв.сети х/вод.1мкр.УТ1-12д.5,6,6а,17,10,с8,18
ГОРВОДОКАНАЛ УП Г.РАДУЖНЫЙ
Вн.кв.сети х/вод.1мкр.УТ1-12д.5,6,6а,17,10,с8,18
КОМИТЕТ ПО УПРАВЛЕНИЮ МУНИЦ.ИМУЩЕСТВОМ Г.РАДУЖНЫЙ</t>
  </si>
  <si>
    <t>Вв.в экспл.ОС ГЭ0168</t>
  </si>
  <si>
    <t>Введено в эксплуатацию ОС
Вн.кв.сети х/в/с1мкр.Шк.2д46Стильд.ПионерГУС,Ш4
ГОРВОДОКАНАЛ УП Г.РАДУЖНЫЙ
Вн.кв.сети х/в/с1мкр.Шк.2д46Стильд.ПионерГУС,Ш4
КОМИТЕТ ПО УПРАВЛЕНИЮ МУНИЦ.ИМУЩЕСТВОМ Г.РАДУЖНЫЙ</t>
  </si>
  <si>
    <t>Вв.в экспл.ОС ГЭ0169</t>
  </si>
  <si>
    <t>Введено в эксплуатацию ОС
Вн.кв.сети х/вод.1мкр.ВК-Ш.И.до стр.31шк.искус
ГОРВОДОКАНАЛ УП Г.РАДУЖНЫЙ
Вн.кв.сети х/вод.1мкр.ВК-Ш.И.до стр.31шк.искус
КОМИТЕТ ПО УПРАВЛЕНИЮ МУНИЦ.ИМУЩЕСТВОМ Г.РАДУЖНЫЙ</t>
  </si>
  <si>
    <t>Вв.в экспл.ОС ГЭ0170</t>
  </si>
  <si>
    <t>Введено в эксплуатацию ОС
Вн.кв.сети х/водосн1мкр.УТ1-17А до УТ1-28
ГОРВОДОКАНАЛ УП Г.РАДУЖНЫЙ
Вн.кв.сети х/водосн1мкр.УТ1-17А до УТ1-28
КОМИТЕТ ПО УПРАВЛЕНИЮ МУНИЦ.ИМУЩЕСТВОМ Г.РАДУЖНЫЙ</t>
  </si>
  <si>
    <t>Вв.в экспл.ОС ГЭ0171</t>
  </si>
  <si>
    <t>Введено в эксплуатацию ОС
Вн.кв.сети х/вод.1мкр. УТ1-21 до стр.35 зд.ДДТ
ГОРВОДОКАНАЛ УП Г.РАДУЖНЫЙ
Вн.кв.сети х/вод.1мкр. УТ1-21 до стр.35 зд.ДДТ
КОМИТЕТ ПО УПРАВЛЕНИЮ МУНИЦ.ИМУЩЕСТВОМ Г.РАДУЖНЫЙ</t>
  </si>
  <si>
    <t>Вв.в экспл.ОС ГЭ0172</t>
  </si>
  <si>
    <t>Введено в эксплуатацию ОС
Вн.кв.сети х/водосн.1мкр.стр.35 до мастер.ДДТ
ГОРВОДОКАНАЛ УП Г.РАДУЖНЫЙ
Вн.кв.сети х/водосн.1мкр.стр.35 до мастер.ДДТ
КОМИТЕТ ПО УПРАВЛЕНИЮ МУНИЦ.ИМУЩЕСТВОМ Г.РАДУЖНЫЙ</t>
  </si>
  <si>
    <t>Вв.в экспл.ОС ГЭ0173</t>
  </si>
  <si>
    <t>Введено в эксплуатацию ОС
Вн.кв.сети х/водосн.1мкр.УТ1-17А до УТ1-21
ГОРВОДОКАНАЛ УП Г.РАДУЖНЫЙ
Вн.кв.сети х/водосн.1мкр.УТ1-17А до УТ1-21
КОМИТЕТ ПО УПРАВЛЕНИЮ МУНИЦ.ИМУЩЕСТВОМ Г.РАДУЖНЫЙ</t>
  </si>
  <si>
    <t>Вв.в экспл.ОС ГЭ0174</t>
  </si>
  <si>
    <t>Введено в эксплуатацию ОС
Вн.кв.сети х/водосн.1мкр.УТ1-28до УТ1-24,УТ1-26
ГОРВОДОКАНАЛ УП Г.РАДУЖНЫЙ
Вн.кв.сети х/водосн.1мкр.УТ1-28до УТ1-24,УТ1-26
КОМИТЕТ ПО УПРАВЛЕНИЮ МУНИЦ.ИМУЩЕСТВОМ Г.РАДУЖНЫЙ</t>
  </si>
  <si>
    <t>Вв.в экспл.ОС ГЭ0175</t>
  </si>
  <si>
    <t>Введено в эксплуатацию ОС
Вн.кв.сети х водос.1мкр.УТ1-49до стр.39Каламбур
ГОРВОДОКАНАЛ УП Г.РАДУЖНЫЙ
Вн.кв.сети х водос.1мкр.УТ1-49до стр.39Каламбур
КОМИТЕТ ПО УПРАВЛЕНИЮ МУНИЦ.ИМУЩЕСТВОМ Г.РАДУЖНЫЙ</t>
  </si>
  <si>
    <t>Вв.в экспл.ОС ГЭ0176</t>
  </si>
  <si>
    <t>Введено в эксплуатацию ОС
Вн.кв.сети объед.хоз.пит.и пр.пож.водоп.3мкр,767м
ГОРВОДОКАНАЛ УП Г.РАДУЖНЫЙ
Вн.кв.сети объед.хоз.пит.и пр.пож.водоп.3мкр,767м
КОМИТЕТ ПО УПРАВЛЕНИЮ МУНИЦ.ИМУЩЕСТВОМ Г.РАДУЖНЫЙ</t>
  </si>
  <si>
    <t>Вв.в экспл.ОС ГЭ0177</t>
  </si>
  <si>
    <t>Введено в эксплуатацию ОС
Вн.кв.сети хв/с3мкр.УТ3-ЦТПд7-10,13-15,17,18,20с21
ГОРВОДОКАНАЛ УП Г.РАДУЖНЫЙ
Вн.кв.сети хв/с3мкр.УТ3-ЦТПд7-10,13-15,17,18,20с21
КОМИТЕТ ПО УПРАВЛЕНИЮ МУНИЦ.ИМУЩЕСТВОМ Г.РАДУЖНЫЙ</t>
  </si>
  <si>
    <t>Вв.в экспл.ОС ГЭ0178</t>
  </si>
  <si>
    <t>Введено в эксплуатацию ОС
Внутрикв.сети х/водосн.3мкр.УТ3-6,ж/д 6,2,уч.3-3.
ГОРВОДОКАНАЛ УП Г.РАДУЖНЫЙ
Внутрикв.сети х/водосн.3мкр.УТ3-6,ж/д 6,2,уч.3-3.
КОМИТЕТ ПО УПРАВЛЕНИЮ МУНИЦ.ИМУЩЕСТВОМ Г.РАДУЖНЫЙ</t>
  </si>
  <si>
    <t>Вв.в экспл.ОС ГЭ0179</t>
  </si>
  <si>
    <t>Введено в эксплуатацию ОС
Вн.кв.сети хв/с3мкр.уч.3-2УТ3-6-УТ3-5д5
ГОРВОДОКАНАЛ УП Г.РАДУЖНЫЙ
Вн.кв.сети хв/с3мкр.уч.3-2УТ3-6-УТ3-5д5
КОМИТЕТ ПО УПРАВЛЕНИЮ МУНИЦ.ИМУЩЕСТВОМ Г.РАДУЖНЫЙ</t>
  </si>
  <si>
    <t>Вв.в экспл.ОС ГЭ0180</t>
  </si>
  <si>
    <t>Введено в эксплуатацию ОС
Вн.кв.сети х/водосн.3мкр.УТ3-6,стр.3а,1,д/с Комар
ГОРВОДОКАНАЛ УП Г.РАДУЖНЫЙ
Вн.кв.сети х/водосн.3мкр.УТ3-6,стр.3а,1,д/с Комар
КОМИТЕТ ПО УПРАВЛЕНИЮ МУНИЦ.ИМУЩЕСТВОМ Г.РАДУЖНЫЙ</t>
  </si>
  <si>
    <t>Вв.в экспл.ОС ГЭ0181</t>
  </si>
  <si>
    <t>Введено в эксплуатацию ОС
Сети х/водосн. ДЮСША Факел
ГОРВОДОКАНАЛ УП Г.РАДУЖНЫЙ
Сети х/водосн. ДЮСША Факел
КОМИТЕТ ПО УПРАВЛЕНИЮ МУНИЦ.ИМУЩЕСТВОМ Г.РАДУЖНЫЙ</t>
  </si>
  <si>
    <t>Вв.в экспл.ОС ГЭ0182</t>
  </si>
  <si>
    <t>Введено в эксплуатацию ОС
Вн.кв.сет в/с3мкр.д1-6д/сКомар,ш3УТ3-ЦТПс11,13,4,3
ГОРВОДОКАНАЛ УП Г.РАДУЖНЫЙ
Вн.кв.сет в/с3мкр.д1-6д/сКомар,ш3УТ3-ЦТПс11,13,4,3
КОМИТЕТ ПО УПРАВЛЕНИЮ МУНИЦ.ИМУЩЕСТВОМ Г.РАДУЖНЫЙ</t>
  </si>
  <si>
    <t>Вв.в экспл.ОС ГЭ0183</t>
  </si>
  <si>
    <t>Введено в эксплуатацию ОС
Внутрикв.сети х/водосн.3мкр.УТ3-20 до ж/д 19
ГОРВОДОКАНАЛ УП Г.РАДУЖНЫЙ
Внутрикв.сети х/водосн.3мкр.УТ3-20 до ж/д 19
КОМИТЕТ ПО УПРАВЛЕНИЮ МУНИЦ.ИМУЩЕСТВОМ Г.РАДУЖНЫЙ</t>
  </si>
  <si>
    <t>Вв.в экспл.ОС ГЭ0184</t>
  </si>
  <si>
    <t>Введено в эксплуатацию ОС
Вн.кв.сети объед.х/пит.и пр.пож.водоп.4мкр,387,5м
ГОРВОДОКАНАЛ УП Г.РАДУЖНЫЙ
Вн.кв.сети объед.х/пит.и пр.пож.водоп.4мкр,387,5м
КОМИТЕТ ПО УПРАВЛЕНИЮ МУНИЦ.ИМУЩЕСТВОМ Г.РАДУЖНЫЙ</t>
  </si>
  <si>
    <t>Вв.в экспл.ОС ГЭ0185</t>
  </si>
  <si>
    <t>Введено в эксплуатацию ОС
Вн.кв.сети х/водос.4мкр.УТ4-24ж/д25,УТ21-ст.22,21
ГОРВОДОКАНАЛ УП Г.РАДУЖНЫЙ
Вн.кв.сети х/водос.4мкр.УТ4-24ж/д25,УТ21-ст.22,21
КОМИТЕТ ПО УПРАВЛЕНИЮ МУНИЦ.ИМУЩЕСТВОМ Г.РАДУЖНЫЙ</t>
  </si>
  <si>
    <t>Вв.в экспл.ОС ГЭ0186</t>
  </si>
  <si>
    <t>Введено в эксплуатацию ОС
Вн.кв.сети х/водос4мкр.ЦТПст.20,11,9,8,7,6,5,4Вег
ГОРВОДОКАНАЛ УП Г.РАДУЖНЫЙ
Вн.кв.сети х/водос4мкр.ЦТПст.20,11,9,8,7,6,5,4Вег
КОМИТЕТ ПО УПРАВЛЕНИЮ МУНИЦ.ИМУЩЕСТВОМ Г.РАДУЖНЫЙ</t>
  </si>
  <si>
    <t>Вв.в экспл.ОС ГЭ0187</t>
  </si>
  <si>
    <t>Введено в эксплуатацию ОС
Вн.кв.сет хв/с.4мкр.уч.16,д.19,2,26,27,29,20ЦТП-УТ
ГОРВОДОКАНАЛ УП Г.РАДУЖНЫЙ
Вн.кв.сет хв/с.4мкр.уч.16,д.19,2,26,27,29,20ЦТП-УТ
КОМИТЕТ ПО УПРАВЛЕНИЮ МУНИЦ.ИМУЩЕСТВОМ Г.РАДУЖНЫЙ</t>
  </si>
  <si>
    <t>Вв.в экспл.ОС ГЭ0188</t>
  </si>
  <si>
    <t>Введено в эксплуатацию ОС
Сети х/водопр. 4 мкр.д.12
ГОРВОДОКАНАЛ УП Г.РАДУЖНЫЙ
Сети х/водопр. 4 мкр.д.12
КОМИТЕТ ПО УПРАВЛЕНИЮ МУНИЦ.ИМУЩЕСТВОМ Г.РАДУЖНЫЙ</t>
  </si>
  <si>
    <t>Вв.в экспл.ОС ГЭ0189</t>
  </si>
  <si>
    <t>Введено в эксплуатацию ОС
Вн.кв.сети х/водосн4 мкр.УТ4-10 ж/д 10
ГОРВОДОКАНАЛ УП Г.РАДУЖНЫЙ
Вн.кв.сети х/водосн4 мкр.УТ4-10 ж/д 10
КОМИТЕТ ПО УПРАВЛЕНИЮ МУНИЦ.ИМУЩЕСТВОМ Г.РАДУЖНЫЙ</t>
  </si>
  <si>
    <t>Вв.в экспл.ОС ГЭ0190</t>
  </si>
  <si>
    <t>Введено в эксплуатацию ОС
Вн.кв.сети хводосн.4мкр.ВК4-24 -ж/д 24
ГОРВОДОКАНАЛ УП Г.РАДУЖНЫЙ
Вн.кв.сети хводосн.4мкр.ВК4-24 -ж/д 24
КОМИТЕТ ПО УПРАВЛЕНИЮ МУНИЦ.ИМУЩЕСТВОМ Г.РАДУЖНЫЙ</t>
  </si>
  <si>
    <t>Вв.в экспл.ОС ГЭ0191</t>
  </si>
  <si>
    <t>Введено в эксплуатацию ОС
Сети х/водопр.6 мкр.д.18-20. д/с 30
ГОРВОДОКАНАЛ УП Г.РАДУЖНЫЙ
Сети х/водопр.6 мкр.д.18-20. д/с 30
КОМИТЕТ ПО УПРАВЛЕНИЮ МУНИЦ.ИМУЩЕСТВОМ Г.РАДУЖНЫЙ</t>
  </si>
  <si>
    <t>Вв.в экспл.ОС ГЭ0192</t>
  </si>
  <si>
    <t>Введено в эксплуатацию ОС
Сети х/водосн.6 мкр.д/с 32 .д.1,2 шк 8
ГОРВОДОКАНАЛ УП Г.РАДУЖНЫЙ
Сети х/водосн.6 мкр.д/с 32 .д.1,2 шк 8
КОМИТЕТ ПО УПРАВЛЕНИЮ МУНИЦ.ИМУЩЕСТВОМ Г.РАДУЖНЫЙ</t>
  </si>
  <si>
    <t>Вв.в экспл.ОС ГЭ0193</t>
  </si>
  <si>
    <t>Введено в эксплуатацию ОС
Сети х/водопр. 6 мкр  д,11,13-15
ГОРВОДОКАНАЛ УП Г.РАДУЖНЫЙ
Сети х/водопр. 6 мкр  д,11,13-15
КОМИТЕТ ПО УПРАВЛЕНИЮ МУНИЦ.ИМУЩЕСТВОМ Г.РАДУЖНЫЙ</t>
  </si>
  <si>
    <t>Вв.в экспл.ОС ГЭ0194</t>
  </si>
  <si>
    <t>Введено в эксплуатацию ОС
Сети х/водосн.6 мкр участок 6,0.,6.1ж.д.1-2 1999г
ГОРВОДОКАНАЛ УП Г.РАДУЖНЫЙ
Сети х/водосн.6 мкр участок 6,0.,6.1ж.д.1-2 1999г
КОМИТЕТ ПО УПРАВЛЕНИЮ МУНИЦ.ИМУЩЕСТВОМ Г.РАДУЖНЫЙ</t>
  </si>
  <si>
    <t>Вв.в экспл.ОС ГЭ0195</t>
  </si>
  <si>
    <t>Введено в эксплуатацию ОС
Сети  х/водоснаб 1999г 6мкр участок 6.2 ж.д.4-5
ГОРВОДОКАНАЛ УП Г.РАДУЖНЫЙ
Сети  х/водоснаб 1999г 6мкр участок 6.2 ж.д.4-5
КОМИТЕТ ПО УПРАВЛЕНИЮ МУНИЦ.ИМУЩЕСТВОМ Г.РАДУЖНЫЙ</t>
  </si>
  <si>
    <t>Вв.в экспл.ОС ГЭ0196</t>
  </si>
  <si>
    <t>Введено в эксплуатацию ОС
Вн.кв.сети х/в/с.7мкр.УТ7-МОЦ7-СОШ5,УТ7-29-аптек
ГОРВОДОКАНАЛ УП Г.РАДУЖНЫЙ
Вн.кв.сети х/в/с.7мкр.УТ7-МОЦ7-СОШ5,УТ7-29-аптек
КОМИТЕТ ПО УПРАВЛЕНИЮ МУНИЦ.ИМУЩЕСТВОМ Г.РАДУЖНЫЙ</t>
  </si>
  <si>
    <t>Вв.в экспл.ОС ГЭ0197</t>
  </si>
  <si>
    <t>Введено в эксплуатацию ОС
Вн.кв.сети хвод.7мкр.УТ7-10жд13,10УТ7-14жд15,12,14
ГОРВОДОКАНАЛ УП Г.РАДУЖНЫЙ
Вн.кв.сети хвод.7мкр.УТ7-10жд13,10УТ7-14жд15,12,14
КОМИТЕТ ПО УПРАВЛЕНИЮ МУНИЦ.ИМУЩЕСТВОМ Г.РАДУЖНЫЙ</t>
  </si>
  <si>
    <t>Вв.в экспл.ОС ГЭ0198</t>
  </si>
  <si>
    <t>Введено в эксплуатацию ОС
Вн.кв.сети х/вод.7мкр.ЦТП33-ж/д3,6,4,2а,2,1а,ст31
ГОРВОДОКАНАЛ УП Г.РАДУЖНЫЙ
Вн.кв.сети х/вод.7мкр.ЦТП33-ж/д3,6,4,2а,2,1а,ст31
КОМИТЕТ ПО УПРАВЛЕНИЮ МУНИЦ.ИМУЩЕСТВОМ Г.РАДУЖНЫЙ</t>
  </si>
  <si>
    <t>Вв.в экспл.ОС ГЭ0199</t>
  </si>
  <si>
    <t>Введено в эксплуатацию ОС
Сети х/водосн. 7 мкр.кафе Лидия 1998 г
ГОРВОДОКАНАЛ УП Г.РАДУЖНЫЙ
Сети х/водосн. 7 мкр.кафе Лидия 1998 г
КОМИТЕТ ПО УПРАВЛЕНИЮ МУНИЦ.ИМУЩЕСТВОМ Г.РАДУЖНЫЙ</t>
  </si>
  <si>
    <t>Вв.в экспл.ОС ГЭ0200</t>
  </si>
  <si>
    <t>Введено в эксплуатацию ОС
Вн.кв.сети х/вод.7мкр.УТ7-МОЦ7сош.5УТ7-26жд26,УТ7
ГОРВОДОКАНАЛ УП Г.РАДУЖНЫЙ
Вн.кв.сети х/вод.7мкр.УТ7-МОЦ7сош.5УТ7-26жд26,УТ7
КОМИТЕТ ПО УПРАВЛЕНИЮ МУНИЦ.ИМУЩЕСТВОМ Г.РАДУЖНЫЙ</t>
  </si>
  <si>
    <t>Вв.в экспл.ОС ГЭ0201</t>
  </si>
  <si>
    <t>Введено в эксплуатацию ОС
Вн.кв.сети х/водосн.7 мкр.УТ7-МОЦ7 - УТ7-18
ГОРВОДОКАНАЛ УП Г.РАДУЖНЫЙ
Вн.кв.сети х/водосн.7 мкр.УТ7-МОЦ7 - УТ7-18
КОМИТЕТ ПО УПРАВЛЕНИЮ МУНИЦ.ИМУЩЕСТВОМ Г.РАДУЖНЫЙ</t>
  </si>
  <si>
    <t>Вв.в экспл.ОС ГЭ0202</t>
  </si>
  <si>
    <t>Введено в эксплуатацию ОС
Вн.кв.сети х/водосн.7мкр.УТ7-26зд.гараж.СОШ№5
ГОРВОДОКАНАЛ УП Г.РАДУЖНЫЙ
Вн.кв.сети х/водосн.7мкр.УТ7-26зд.гараж.СОШ№5
КОМИТЕТ ПО УПРАВЛЕНИЮ МУНИЦ.ИМУЩЕСТВОМ Г.РАДУЖНЫЙ</t>
  </si>
  <si>
    <t>Вв.в экспл.ОС ГЭ0203</t>
  </si>
  <si>
    <t>Введено в эксплуатацию ОС
Вн.кв.сети х/водосн.7мкр.УТ7-МОЦ - УТ7-10
ГОРВОДОКАНАЛ УП Г.РАДУЖНЫЙ
Вн.кв.сети х/водосн.7мкр.УТ7-МОЦ - УТ7-10
КОМИТЕТ ПО УПРАВЛЕНИЮ МУНИЦ.ИМУЩЕСТВОМ Г.РАДУЖНЫЙ</t>
  </si>
  <si>
    <t>Вв.в экспл.ОС ГЭ0204</t>
  </si>
  <si>
    <t>Введено в эксплуатацию ОС
Вн.кв.сети х/водосн.7мкр.УТ7-10 - УТ7-14
ГОРВОДОКАНАЛ УП Г.РАДУЖНЫЙ
Вн.кв.сети х/водосн.7мкр.УТ7-10 - УТ7-14
КОМИТЕТ ПО УПРАВЛЕНИЮ МУНИЦ.ИМУЩЕСТВОМ Г.РАДУЖНЫЙ</t>
  </si>
  <si>
    <t>Вв.в экспл.ОС ГЭ0205</t>
  </si>
  <si>
    <t>Введено в эксплуатацию ОС
Вн.кв.сети х/водосн.7мкр.УТ7-14 - стр.17(д/с16)
ГОРВОДОКАНАЛ УП Г.РАДУЖНЫЙ
Вн.кв.сети х/водосн.7мкр.УТ7-14 - стр.17(д/с16)
КОМИТЕТ ПО УПРАВЛЕНИЮ МУНИЦ.ИМУЩЕСТВОМ Г.РАДУЖНЫЙ</t>
  </si>
  <si>
    <t>Вв.в экспл.ОС ГЭ0206</t>
  </si>
  <si>
    <t>Введено в эксплуатацию ОС
Вн.кв.сети х/водосн.7мкр.УТ7-31 - УТ7-МОЦ7
ГОРВОДОКАНАЛ УП Г.РАДУЖНЫЙ
Вн.кв.сети х/водосн.7мкр.УТ7-31 - УТ7-МОЦ7
КОМИТЕТ ПО УПРАВЛЕНИЮ МУНИЦ.ИМУЩЕСТВОМ Г.РАДУЖНЫЙ</t>
  </si>
  <si>
    <t>Вв.в экспл.ОС ГЭ0207</t>
  </si>
  <si>
    <t>Введено в эксплуатацию ОС
Вн.кв.сети 9мк объед.хоз.пит.и п/пож.водоп.2058,7м
ГОРВОДОКАНАЛ УП Г.РАДУЖНЫЙ
Вн.кв.сети 9мк объед.хоз.пит.и п/пож.водоп.2058,7м
КОМИТЕТ ПО УПРАВЛЕНИЮ МУНИЦ.ИМУЩЕСТВОМ Г.РАДУЖНЫЙ</t>
  </si>
  <si>
    <t>Вв.в экспл.ОС ГЭ0208</t>
  </si>
  <si>
    <t>Введено в эксплуатацию ОС
Сети водоснабжения улица 6
ГОРВОДОКАНАЛ УП Г.РАДУЖНЫЙ
Сети водоснабжения улица 6
КОМИТЕТ ПО УПРАВЛЕНИЮ МУНИЦ.ИМУЩЕСТВОМ Г.РАДУЖНЫЙ</t>
  </si>
  <si>
    <t>Вв.в экспл.ОС ГЭ0209</t>
  </si>
  <si>
    <t>Введено в эксплуатацию ОС
Сети водоснабжения улицы 1-12
ГОРВОДОКАНАЛ УП Г.РАДУЖНЫЙ
Сети водоснабжения улицы 1-12
КОМИТЕТ ПО УПРАВЛЕНИЮ МУНИЦ.ИМУЩЕСТВОМ Г.РАДУЖНЫЙ</t>
  </si>
  <si>
    <t>Вв.в экспл.ОС ГЭ0210</t>
  </si>
  <si>
    <t>Введено в эксплуатацию ОС
Сети водоснабжения улицы  4
ГОРВОДОКАНАЛ УП Г.РАДУЖНЫЙ
Сети водоснабжения улицы  4
КОМИТЕТ ПО УПРАВЛЕНИЮ МУНИЦ.ИМУЩЕСТВОМ Г.РАДУЖНЫЙ</t>
  </si>
  <si>
    <t>Вв.в экспл.ОС ГЭ0211</t>
  </si>
  <si>
    <t>Введено в эксплуатацию ОС
Сети водоснабжения улицы  2 до КОС
ГОРВОДОКАНАЛ УП Г.РАДУЖНЫЙ
Сети водоснабжения улицы  2 до КОС
КОМИТЕТ ПО УПРАВЛЕНИЮ МУНИЦ.ИМУЩЕСТВОМ Г.РАДУЖНЫЙ</t>
  </si>
  <si>
    <t>Вв.в экспл.ОС ГЭ0212</t>
  </si>
  <si>
    <t>Введено в эксплуатацию ОС
Сети водоснабжения улицы  5
ГОРВОДОКАНАЛ УП Г.РАДУЖНЫЙ
Сети водоснабжения улицы  5
КОМИТЕТ ПО УПРАВЛЕНИЮ МУНИЦ.ИМУЩЕСТВОМ Г.РАДУЖНЫЙ</t>
  </si>
  <si>
    <t>Вв.в экспл.ОС ГЭ0213</t>
  </si>
  <si>
    <t>Введено в эксплуатацию ОС
Сети водоснабжения улица 3
ГОРВОДОКАНАЛ УП Г.РАДУЖНЫЙ
Сети водоснабжения улица 3
КОМИТЕТ ПО УПРАВЛЕНИЮ МУНИЦ.ИМУЩЕСТВОМ Г.РАДУЖНЫЙ</t>
  </si>
  <si>
    <t>Вв.в экспл.ОС ГЭ0214</t>
  </si>
  <si>
    <t>Введено в эксплуатацию ОС
Сети водоснабжения улица 10
ГОРВОДОКАНАЛ УП Г.РАДУЖНЫЙ
Сети водоснабжения улица 10
КОМИТЕТ ПО УПРАВЛЕНИЮ МУНИЦ.ИМУЩЕСТВОМ Г.РАДУЖНЫЙ</t>
  </si>
  <si>
    <t>Вв.в экспл.ОС ГЭ0215</t>
  </si>
  <si>
    <t>Введено в эксплуатацию ОС
Сети водоснабжения улица 8
ГОРВОДОКАНАЛ УП Г.РАДУЖНЫЙ
Сети водоснабжения улица 8
КОМИТЕТ ПО УПРАВЛЕНИЮ МУНИЦ.ИМУЩЕСТВОМ Г.РАДУЖНЫЙ</t>
  </si>
  <si>
    <t>Вв.в экспл.ОС ГЭ0216</t>
  </si>
  <si>
    <t>Введено в эксплуатацию ОС
Нежилое здание ВОС-8000 "Водозабор 1 очередь"
ГОРВОДОКАНАЛ УП Г.РАДУЖНЫЙ
Нежилое здание ВОС-8000 "Водозабор 1 очередь"
КОМИТЕТ ПО УПРАВЛЕНИЮ МУНИЦ.ИМУЩЕСТВОМ Г.РАДУЖНЫЙ</t>
  </si>
  <si>
    <t>Вв.в экспл.ОС ГЭ0217</t>
  </si>
  <si>
    <t>Введено в эксплуатацию ОС
Водовод от ВК-В5 до здания ВОС-8000 L-125м
ГОРВОДОКАНАЛ УП Г.РАДУЖНЫЙ
Водовод от ВК-В5 до здания ВОС-8000 L-125м
КОМИТЕТ ПО УПРАВЛЕНИЮ МУНИЦ.ИМУЩЕСТВОМ Г.РАДУЖНЫЙ</t>
  </si>
  <si>
    <t>Вв.в экспл.ОС ГЭ0218</t>
  </si>
  <si>
    <t>Введено в эксплуатацию ОС
Водопровод Д=300 L=260м
ГОРВОДОКАНАЛ УП Г.РАДУЖНЫЙ
Водопровод Д=300 L=260м
КОМИТЕТ ПО УПРАВЛЕНИЮ МУНИЦ.ИМУЩЕСТВОМ Г.РАДУЖНЫЙ</t>
  </si>
  <si>
    <t>Вв.в экспл.ОС ГЭ0219</t>
  </si>
  <si>
    <t>Введено в эксплуатацию ОС
Водопровод Д=250L =340м труба
ГОРВОДОКАНАЛ УП Г.РАДУЖНЫЙ
Водопровод Д=250L =340м труба
КОМИТЕТ ПО УПРАВЛЕНИЮ МУНИЦ.ИМУЩЕСТВОМ Г.РАДУЖНЫЙ</t>
  </si>
  <si>
    <t>Вв.в экспл.ОС ГЭ0220</t>
  </si>
  <si>
    <t>Введено в эксплуатацию ОС
Водопроводный трубопров. d=300lL=70м
ГОРВОДОКАНАЛ УП Г.РАДУЖНЫЙ
Водопроводный трубопров. d=300lL=70м
КОМИТЕТ ПО УПРАВЛЕНИЮ МУНИЦ.ИМУЩЕСТВОМ Г.РАДУЖНЫЙ</t>
  </si>
  <si>
    <t>Вв.в экспл.ОС ГЭ0221</t>
  </si>
  <si>
    <t>Введено в эксплуатацию ОС
Резервуар чистой воды (РЧВ-1) "Водозабор 1 очередь
ГОРВОДОКАНАЛ УП Г.РАДУЖНЫЙ
Резервуар чистой воды (РЧВ-1) "Водозабор 1 очередь
КОМИТЕТ ПО УПРАВЛЕНИЮ МУНИЦ.ИМУЩЕСТВОМ Г.РАДУЖНЫЙ</t>
  </si>
  <si>
    <t>Вв.в экспл.ОС ГЭ0222</t>
  </si>
  <si>
    <t>Введено в эксплуатацию ОС
Резервуар чистой воды (РЧВ-2) Водозабор 1 очередь
ГОРВОДОКАНАЛ УП Г.РАДУЖНЫЙ
Резервуар чистой воды (РЧВ-2) Водозабор 1 очередь
КОМИТЕТ ПО УПРАВЛЕНИЮ МУНИЦ.ИМУЩЕСТВОМ Г.РАДУЖНЫЙ</t>
  </si>
  <si>
    <t>Вв.в экспл.ОС ГЭ0223</t>
  </si>
  <si>
    <t>Введено в эксплуатацию ОС
Вакуумно-эжекционная колонка на ВОС-8000м3/сут
ГОРВОДОКАНАЛ УП Г.РАДУЖНЫЙ
Вакуумно-эжекционная колонка на ВОС-8000м3/сут
КОМИТЕТ ПО УПРАВЛЕНИЮ МУНИЦ.ИМУЩЕСТВОМ Г.РАДУЖНЫЙ</t>
  </si>
  <si>
    <t>Вв.в экспл.ОС ГЭ0224</t>
  </si>
  <si>
    <t>Введено в эксплуатацию ОС
Водопроводный трубопров d=100
ГОРВОДОКАНАЛ УП Г.РАДУЖНЫЙ
Водопроводный трубопров d=100
КОМИТЕТ ПО УПРАВЛЕНИЮ МУНИЦ.ИМУЩЕСТВОМ Г.РАДУЖНЫЙ</t>
  </si>
  <si>
    <t>Вв.в экспл.ОС ГЭ0225</t>
  </si>
  <si>
    <t>Введено в эксплуатацию ОС
Водопроводный трубопров d=150
ГОРВОДОКАНАЛ УП Г.РАДУЖНЫЙ
Водопроводный трубопров d=150
КОМИТЕТ ПО УПРАВЛЕНИЮ МУНИЦ.ИМУЩЕСТВОМ Г.РАДУЖНЫЙ</t>
  </si>
  <si>
    <t>Вв.в экспл.ОС ГЭ0226</t>
  </si>
  <si>
    <t>Введено в эксплуатацию ОС
Водопроводный трубопров.d=150, 220м.
ГОРВОДОКАНАЛ УП Г.РАДУЖНЫЙ
Водопроводный трубопров.d=150, 220м.
КОМИТЕТ ПО УПРАВЛЕНИЮ МУНИЦ.ИМУЩЕСТВОМ Г.РАДУЖНЫЙ</t>
  </si>
  <si>
    <t>Вв.в экспл.ОС ГЭ0227</t>
  </si>
  <si>
    <t>Введено в эксплуатацию ОС
Эл,дегазоратор 0,9*9*6 панел
ГОРВОДОКАНАЛ УП Г.РАДУЖНЫЙ
Эл,дегазоратор 0,9*9*6 панел
КОМИТЕТ ПО УПРАВЛЕНИЮ МУНИЦ.ИМУЩЕСТВОМ Г.РАДУЖНЫЙ</t>
  </si>
  <si>
    <t>Вв.в экспл.ОС ГЭ0228</t>
  </si>
  <si>
    <t>Введено в эксплуатацию ОС
Фильтр ФОВ -1,4-0,6
ГОРВОДОКАНАЛ УП Г.РАДУЖНЫЙ
Фильтр ФОВ -1,4-0,6
КОМИТЕТ ПО УПРАВЛЕНИЮ МУНИЦ.ИМУЩЕСТВОМ Г.РАДУЖНЫЙ</t>
  </si>
  <si>
    <t>Вв.в экспл.ОС ГЭ0229</t>
  </si>
  <si>
    <t>Введено в эксплуатацию ОС
Фильтр ФОВ-1,4-0,6
ГОРВОДОКАНАЛ УП Г.РАДУЖНЫЙ
Фильтр ФОВ-1,4-0,6
КОМИТЕТ ПО УПРАВЛЕНИЮ МУНИЦ.ИМУЩЕСТВОМ Г.РАДУЖНЫЙ</t>
  </si>
  <si>
    <t>Вв.в экспл.ОС ГЭ0230</t>
  </si>
  <si>
    <t>Вв.в экспл.ОС ГЭ0231</t>
  </si>
  <si>
    <t>Вв.в экспл.ОС ГЭ0232</t>
  </si>
  <si>
    <t>Вв.в экспл.ОС ГЭ0233</t>
  </si>
  <si>
    <t>Вв.в экспл.ОС ГЭ0234</t>
  </si>
  <si>
    <t>Вв.в экспл.ОС ГЭ0235</t>
  </si>
  <si>
    <t>Вв.в экспл.ОС ГЭ0236</t>
  </si>
  <si>
    <t>Вв.в экспл.ОС ГЭ0237</t>
  </si>
  <si>
    <t>Вв.в экспл.ОС ГЭ0238</t>
  </si>
  <si>
    <t>Вв.в экспл.ОС ГЭ0239</t>
  </si>
  <si>
    <t>Вв.в экспл.ОС ГЭ0240</t>
  </si>
  <si>
    <t>Вв.в экспл.ОС ГЭ0241</t>
  </si>
  <si>
    <t>Вв.в экспл.ОС ГЭ0242</t>
  </si>
  <si>
    <t>Вв.в экспл.ОС ГЭ0243</t>
  </si>
  <si>
    <t>Вв.в экспл.ОС ГЭ0244</t>
  </si>
  <si>
    <t>Вв.в экспл.ОС ГЭ0245</t>
  </si>
  <si>
    <t>Вв.в экспл.ОС ГЭ0246</t>
  </si>
  <si>
    <t>Введено в эксплуатацию ОС
Фильтр ФОВ-2-0,6
ГОРВОДОКАНАЛ УП Г.РАДУЖНЫЙ
Фильтр ФОВ-2-0,6
КОМИТЕТ ПО УПРАВЛЕНИЮ МУНИЦ.ИМУЩЕСТВОМ Г.РАДУЖНЫЙ</t>
  </si>
  <si>
    <t>Вв.в экспл.ОС ГЭ0247</t>
  </si>
  <si>
    <t>Вв.в экспл.ОС ГЭ0248</t>
  </si>
  <si>
    <t>Вв.в экспл.ОС ГЭ0249</t>
  </si>
  <si>
    <t>Вв.в экспл.ОС ГЭ0250</t>
  </si>
  <si>
    <t>Вв.в экспл.ОС ГЭ0251</t>
  </si>
  <si>
    <t>Вв.в экспл.ОС ГЭ0252</t>
  </si>
  <si>
    <t>Вв.в экспл.ОС ГЭ0253</t>
  </si>
  <si>
    <t>Вв.в экспл.ОС ГЭ0254</t>
  </si>
  <si>
    <t>Введено в эксплуатацию ОС
Дегазаратор 315м3/ч 3*3*5м3
ГОРВОДОКАНАЛ УП Г.РАДУЖНЫЙ
Дегазаратор 315м3/ч 3*3*5м3
КОМИТЕТ ПО УПРАВЛЕНИЮ МУНИЦ.ИМУЩЕСТВОМ Г.РАДУЖНЫЙ</t>
  </si>
  <si>
    <t>Вв.в экспл.ОС ГЭ0255</t>
  </si>
  <si>
    <t>Вв.в экспл.ОС ГЭ0256</t>
  </si>
  <si>
    <t>Вв.в экспл.ОС ГЭ0257</t>
  </si>
  <si>
    <t>Введено в эксплуатацию ОС
Ц ентробежный насос  1Д-200-90
ГОРВОДОКАНАЛ УП Г.РАДУЖНЫЙ
Ц ентробежный насос  1Д-200-90
КОМИТЕТ ПО УПРАВЛЕНИЮ МУНИЦ.ИМУЩЕСТВОМ Г.РАДУЖНЫЙ</t>
  </si>
  <si>
    <t>Вв.в экспл.ОС ГЭ0258</t>
  </si>
  <si>
    <t>Вв.в экспл.ОС ГЭ0259</t>
  </si>
  <si>
    <t>Вв.в экспл.ОС ГЭ0260</t>
  </si>
  <si>
    <t>Введено в эксплуатацию ОС
Насос КМ 150-125-250
ГОРВОДОКАНАЛ УП Г.РАДУЖНЫЙ
Насос КМ 150-125-250
КОМИТЕТ ПО УПРАВЛЕНИЮ МУНИЦ.ИМУЩЕСТВОМ Г.РАДУЖНЫЙ</t>
  </si>
  <si>
    <t>Вв.в экспл.ОС ГЭ0261</t>
  </si>
  <si>
    <t>Введено в эксплуатацию ОС
Нежилое сооруж.,артезианская скважина №1(7-763)
ГОРВОДОКАНАЛ УП Г.РАДУЖНЫЙ
Нежилое сооруж.,артезианская скважина №1(7-763)
КОМИТЕТ ПО УПРАВЛЕНИЮ МУНИЦ.ИМУЩЕСТВОМ Г.РАДУЖНЫЙ</t>
  </si>
  <si>
    <t>Вв.в экспл.ОС ГЭ0262</t>
  </si>
  <si>
    <t>Введено в эксплуатацию ОС
Нежилое сооруж.артезианская скважина №2(7-762)
ГОРВОДОКАНАЛ УП Г.РАДУЖНЫЙ
Нежилое сооруж.артезианская скважина №2(7-762)
КОМИТЕТ ПО УПРАВЛЕНИЮ МУНИЦ.ИМУЩЕСТВОМ Г.РАДУЖНЫЙ</t>
  </si>
  <si>
    <t>Вв.в экспл.ОС ГЭ0263</t>
  </si>
  <si>
    <t>Введено в эксплуатацию ОС
Нежилое сооруж.артезианская скважина №3(7-771)
ГОРВОДОКАНАЛ УП Г.РАДУЖНЫЙ
Нежилое сооруж.артезианская скважина №3(7-771)
КОМИТЕТ ПО УПРАВЛЕНИЮ МУНИЦ.ИМУЩЕСТВОМ Г.РАДУЖНЫЙ</t>
  </si>
  <si>
    <t>Вв.в экспл.ОС ГЭ0264</t>
  </si>
  <si>
    <t>Введено в эксплуатацию ОС
Нежилое сооружение,артезианская скважина №4(7-998)
ГОРВОДОКАНАЛ УП Г.РАДУЖНЫЙ
Нежилое сооружение,артезианская скважина №4(7-998)
КОМИТЕТ ПО УПРАВЛЕНИЮ МУНИЦ.ИМУЩЕСТВОМ Г.РАДУЖНЫЙ</t>
  </si>
  <si>
    <t>Вв.в экспл.ОС ГЭ0265</t>
  </si>
  <si>
    <t>Введено в эксплуатацию ОС
Нежилое сооруж.артезианская скважина №5(7-997)
ГОРВОДОКАНАЛ УП Г.РАДУЖНЫЙ
Нежилое сооруж.артезианская скважина №5(7-997)
КОМИТЕТ ПО УПРАВЛЕНИЮ МУНИЦ.ИМУЩЕСТВОМ Г.РАДУЖНЫЙ</t>
  </si>
  <si>
    <t>Вв.в экспл.ОС ГЭ0266</t>
  </si>
  <si>
    <t>Введено в эксплуатацию ОС
Нежилое сооруж.артезианская скважина №6 (7-302)
ГОРВОДОКАНАЛ УП Г.РАДУЖНЫЙ
Нежилое сооруж.артезианская скважина №6 (7-302)
КОМИТЕТ ПО УПРАВЛЕНИЮ МУНИЦ.ИМУЩЕСТВОМ Г.РАДУЖНЫЙ</t>
  </si>
  <si>
    <t>Вв.в экспл.ОС ГЭ0267</t>
  </si>
  <si>
    <t>Введено в эксплуатацию ОС
Нежилое сооруж.артезианская скважина №7(7-999)
ГОРВОДОКАНАЛ УП Г.РАДУЖНЫЙ
Нежилое сооруж.артезианская скважина №7(7-999)
КОМИТЕТ ПО УПРАВЛЕНИЮ МУНИЦ.ИМУЩЕСТВОМ Г.РАДУЖНЫЙ</t>
  </si>
  <si>
    <t>Вв.в экспл.ОС ГЭ0268</t>
  </si>
  <si>
    <t>Введено в эксплуатацию ОС
Нежилое сооруж.артезианская скважина №8(7-301)
ГОРВОДОКАНАЛ УП Г.РАДУЖНЫЙ
Нежилое сооруж.артезианская скважина №8(7-301)
КОМИТЕТ ПО УПРАВЛЕНИЮ МУНИЦ.ИМУЩЕСТВОМ Г.РАДУЖНЫЙ</t>
  </si>
  <si>
    <t>Вв.в экспл.ОС ГЭ0269</t>
  </si>
  <si>
    <t>Введено в эксплуатацию ОС
Нежилое сооруж.артезианская скважина №9(7-647)
ГОРВОДОКАНАЛ УП Г.РАДУЖНЫЙ
Нежилое сооруж.артезианская скважина №9(7-647)
КОМИТЕТ ПО УПРАВЛЕНИЮ МУНИЦ.ИМУЩЕСТВОМ Г.РАДУЖНЫЙ</t>
  </si>
  <si>
    <t>Вв.в экспл.ОС ГЭ0270</t>
  </si>
  <si>
    <t>Введено в эксплуатацию ОС
Нежилое сооруж.артезианская скважина № 10(7-646)
ГОРВОДОКАНАЛ УП Г.РАДУЖНЫЙ
Нежилое сооруж.артезианская скважина № 10(7-646)
КОМИТЕТ ПО УПРАВЛЕНИЮ МУНИЦ.ИМУЩЕСТВОМ Г.РАДУЖНЫЙ</t>
  </si>
  <si>
    <t>Вв.в экспл.ОС ГЭ0271</t>
  </si>
  <si>
    <t>Введено в эксплуатацию ОС
Нежилое сооруж.артезианская скважина № 12(КР-2)
ГОРВОДОКАНАЛ УП Г.РАДУЖНЫЙ
Нежилое сооруж.артезианская скважина № 12(КР-2)
КОМИТЕТ ПО УПРАВЛЕНИЮ МУНИЦ.ИМУЩЕСТВОМ Г.РАДУЖНЫЙ</t>
  </si>
  <si>
    <t>Вв.в экспл.ОС ГЭ0272</t>
  </si>
  <si>
    <t>Введено в эксплуатацию ОС
Нежилое сооруж.артезианская скважина №11 (КР-3)
ГОРВОДОКАНАЛ УП Г.РАДУЖНЫЙ
Нежилое сооруж.артезианская скважина №11 (КР-3)
КОМИТЕТ ПО УПРАВЛЕНИЮ МУНИЦ.ИМУЩЕСТВОМ Г.РАДУЖНЫЙ</t>
  </si>
  <si>
    <t>Вв.в экспл.ОС ГЭ0273</t>
  </si>
  <si>
    <t>Введено в эксплуатацию ОС
Нежилое сооруж.артезианская скважина №13 (КР-1)
ГОРВОДОКАНАЛ УП Г.РАДУЖНЫЙ
Нежилое сооруж.артезианская скважина №13 (КР-1)
КОМИТЕТ ПО УПРАВЛЕНИЮ МУНИЦ.ИМУЩЕСТВОМ Г.РАДУЖНЫЙ</t>
  </si>
  <si>
    <t>Вв.в экспл.ОС ГЭ0274</t>
  </si>
  <si>
    <t>Введено в эксплуатацию ОС
Водовод от арт.скв.1-13 до ВК-В5 L 1297
ГОРВОДОКАНАЛ УП Г.РАДУЖНЫЙ
Водовод от арт.скв.1-13 до ВК-В5 L 1297
КОМИТЕТ ПО УПРАВЛЕНИЮ МУНИЦ.ИМУЩЕСТВОМ Г.РАДУЖНЫЙ</t>
  </si>
  <si>
    <t>Вв.в экспл.ОС ГЭ0275</t>
  </si>
  <si>
    <t>Введено в эксплуатацию ОС
Внутриквартальные сети водоснабжения, назначение: подача воды потребителю, протяженность 73,5 м.,
ГОРВОДОКАНАЛ УП Г.РАДУЖНЫЙ
Внутриквартальные сети водоснабжения, назначение: подача воды потребителю, протяженность 73,5 м.,
КОМИТЕ</t>
  </si>
  <si>
    <t>Вв.в экспл.ОС ГЭ0276</t>
  </si>
  <si>
    <t>Введено в эксплуатацию ОС
Вн.кв.сети объед.х/пит.и пр.пож.водоп.2мкр,1013,5м
ГОРВОДОКАНАЛ УП Г.РАДУЖНЫЙ
Вн.кв.сети объед.х/пит.и пр.пож.водоп.2мкр,1013,5м
КОМИТЕТ ПО УПРАВЛЕНИЮ МУНИЦ.ИМУЩЕСТВОМ Г.РАДУЖНЫЙ</t>
  </si>
  <si>
    <t>Вв.в экспл.ОС ГЭ0277</t>
  </si>
  <si>
    <t>Введено в эксплуатацию ОС
Вн.кв.сети объед.х/пит.и пр.пож.водоп.5мкр,649 м
ГОРВОДОКАНАЛ УП Г.РАДУЖНЫЙ
Вн.кв.сети объед.х/пит.и пр.пож.водоп.5мкр,649 м
КОМИТЕТ ПО УПРАВЛЕНИЮ МУНИЦ.ИМУЩЕСТВОМ Г.РАДУЖНЫЙ</t>
  </si>
  <si>
    <t>Вв.в экспл.ОС ГЭ0278</t>
  </si>
  <si>
    <t>Введено в эксплуатацию ОС
Вн.кв.сети объед.х/пит.и пр.пож.водоп.6мкр,538,3 м
ГОРВОДОКАНАЛ УП Г.РАДУЖНЫЙ
Вн.кв.сети объед.х/пит.и пр.пож.водоп.6мкр,538,3 м
КОМИТЕТ ПО УПРАВЛЕНИЮ МУНИЦ.ИМУЩЕСТВОМ Г.РАДУЖНЫЙ</t>
  </si>
  <si>
    <t>Вв.в экспл.ОС ГЭ0279</t>
  </si>
  <si>
    <t>Введено в эксплуатацию ОС
Вн.кв.сети объед.х/пит.и пр.пож.водоп.7мкр,1365,5
ГОРВОДОКАНАЛ УП Г.РАДУЖНЫЙ
Вн.кв.сети объед.х/пит.и пр.пож.водоп.7мкр,1365,5
КОМИТЕТ ПО УПРАВЛЕНИЮ МУНИЦ.ИМУЩЕСТВОМ Г.РАДУЖНЫЙ</t>
  </si>
  <si>
    <t>Вв.в экспл.ОС ГЭ0280</t>
  </si>
  <si>
    <t>Введено в эксплуатацию ОС
Вн.кв.сети х/в/с мкр10 отТК10-27 доТК10-20а 473,6м
ГОРВОДОКАНАЛ УП Г.РАДУЖНЫЙ
Вн.кв.сети х/в/с мкр10 отТК10-27 доТК10-20а 473,6м
КОМИТЕТ ПО УПРАВЛЕНИЮ МУНИЦ.ИМУЩЕСТВОМ Г.РАДУЖНЫЙ</t>
  </si>
  <si>
    <t>Вв.в экспл.ОС ГЭ0281</t>
  </si>
  <si>
    <t>Введено в эксплуатацию ОС
Вн.кв.сети хол.вод.10мкр.ТК10-ЦТП10,2-ТК10-20а
ГОРВОДОКАНАЛ УП Г.РАДУЖНЫЙ
Вн.кв.сети хол.вод.10мкр.ТК10-ЦТП10,2-ТК10-20а
КОМИТЕТ ПО УПРАВЛЕНИЮ МУНИЦ.ИМУЩЕСТВОМ Г.РАДУЖНЫЙ</t>
  </si>
  <si>
    <t>Вв.в экспл.ОС ГЭ0282</t>
  </si>
  <si>
    <t>Введено в эксплуатацию ОС
Вн.кв.сети хол.вод.10мкр.ЦТП10,2 доТК10-27
ГОРВОДОКАНАЛ УП Г.РАДУЖНЫЙ
Вн.кв.сети хол.вод.10мкр.ЦТП10,2 доТК10-27
КОМИТЕТ ПО УПРАВЛЕНИЮ МУНИЦ.ИМУЩЕСТВОМ Г.РАДУЖНЫЙ</t>
  </si>
  <si>
    <t>Вв.в экспл.ОС ГЭ0283</t>
  </si>
  <si>
    <t>Введено в эксплуатацию ОС
Вн.кв.сети хол.вод.СУ-968 от УТ7-968-УТ8-968, 198м
ГОРВОДОКАНАЛ УП Г.РАДУЖНЫЙ
Вн.кв.сети хол.вод.СУ-968 от УТ7-968-УТ8-968, 198м
КОМИТЕТ ПО УПРАВЛЕНИЮ МУНИЦ.ИМУЩЕСТВОМ Г.РАДУЖНЫЙ</t>
  </si>
  <si>
    <t>Вв.в экспл.ОС ГЭ0284</t>
  </si>
  <si>
    <t>Введено в эксплуатацию ОС
Вн.кв.сети хв/с2мкр.уч14-1д26,31ТК02-2
ГОРВОДОКАНАЛ УП Г.РАДУЖНЫЙ
Вн.кв.сети хв/с2мкр.уч14-1д26,31ТК02-2
КОМИТЕТ ПО УПРАВЛЕНИЮ МУНИЦ.ИМУЩЕСТВОМ Г.РАДУЖНЫЙ</t>
  </si>
  <si>
    <t>Вв.в экспл.ОС ГЭ0285</t>
  </si>
  <si>
    <t>Введено в эксплуатацию ОС
Вн.кв.сети хв/с2мкр.уч13б/л компл.ПГ-18
ГОРВОДОКАНАЛ УП Г.РАДУЖНЫЙ
Вн.кв.сети хв/с2мкр.уч13б/л компл.ПГ-18
КОМИТЕТ ПО УПРАВЛЕНИЮ МУНИЦ.ИМУЩЕСТВОМ Г.РАДУЖНЫЙ</t>
  </si>
  <si>
    <t>Вв.в экспл.ОС ГЭ0286</t>
  </si>
  <si>
    <t>Введено в эксплуатацию ОС
Вн.кв.сет хв/с2мкр.уч14-2д37-40,43УТ2-37-УТ2-43д38
ГОРВОДОКАНАЛ УП Г.РАДУЖНЫЙ
Вн.кв.сет хв/с2мкр.уч14-2д37-40,43УТ2-37-УТ2-43д38
КОМИТЕТ ПО УПРАВЛЕНИЮ МУНИЦ.ИМУЩЕСТВОМ Г.РАДУЖНЫЙ</t>
  </si>
  <si>
    <t>Вв.в экспл.ОС ГЭ0287</t>
  </si>
  <si>
    <t>Введено в эксплуатацию ОС
Вн.кв.сети хв/с2мкр.д2,13,апт,д/кух.церк,6,УТ2-2д2
ГОРВОДОКАНАЛ УП Г.РАДУЖНЫЙ
Вн.кв.сети хв/с2мкр.д2,13,апт,д/кух.церк,6,УТ2-2д2
КОМИТЕТ ПО УПРАВЛЕНИЮ МУНИЦ.ИМУЩЕСТВОМ Г.РАДУЖНЫЙ</t>
  </si>
  <si>
    <t>Вв.в экспл.ОС ГЭ0288</t>
  </si>
  <si>
    <t>Введено в эксплуатацию ОС
Вн.кв.сети хв/с2мкр.ТК02-6д.2ТК02-5-Ш4Роддом,д17,
ГОРВОДОКАНАЛ УП Г.РАДУЖНЫЙ
Вн.кв.сети хв/с2мкр.ТК02-6д.2ТК02-5-Ш4Роддом,д17,
КОМИТЕТ ПО УПРАВЛЕНИЮ МУНИЦ.ИМУЩЕСТВОМ Г.РАДУЖНЫЙ</t>
  </si>
  <si>
    <t>Вв.в экспл.ОС ГЭ0289</t>
  </si>
  <si>
    <t>Введено в эксплуатацию ОС
Вн.кв.сет в/с2 мкр.ЦТП-д5,6,25,4,11,8,9,20,22,24с7
ГОРВОДОКАНАЛ УП Г.РАДУЖНЫЙ
Вн.кв.сет в/с2 мкр.ЦТП-д5,6,25,4,11,8,9,20,22,24с7
КОМИТЕТ ПО УПРАВЛЕНИЮ МУНИЦ.ИМУЩЕСТВОМ Г.РАДУЖНЫЙ</t>
  </si>
  <si>
    <t>Вв.в экспл.ОС ГЭ0290</t>
  </si>
  <si>
    <t>Введено в эксплуатацию ОС
Внутрикв.сети х/водосн.2мкр.Д3,ДК НефтяникОАО ВНГ
ГОРВОДОКАНАЛ УП Г.РАДУЖНЫЙ
Внутрикв.сети х/водосн.2мкр.Д3,ДК НефтяникОАО ВНГ
КОМИТЕТ ПО УПРАВЛЕНИЮ МУНИЦ.ИМУЩЕСТВОМ Г.РАДУЖНЫЙ</t>
  </si>
  <si>
    <t>Вв.в экспл.ОС ГЭ0291</t>
  </si>
  <si>
    <t>Введено в эксплуатацию ОС
Внутрикв.сети х/водосн.2 мкр.ТК02-10 - ж.д.10.
ГОРВОДОКАНАЛ УП Г.РАДУЖНЫЙ
Внутрикв.сети х/водосн.2 мкр.ТК02-10 - ж.д.10.
КОМИТЕТ ПО УПРАВЛЕНИЮ МУНИЦ.ИМУЩЕСТВОМ Г.РАДУЖНЫЙ</t>
  </si>
  <si>
    <t>Вв.в экспл.ОС ГЭ0292</t>
  </si>
  <si>
    <t>Введено в эксплуатацию ОС
Внутрикв.сети х/водосн 2 мкр.УТ2-23 до ж/д 23
ГОРВОДОКАНАЛ УП Г.РАДУЖНЫЙ
Внутрикв.сети х/водосн 2 мкр.УТ2-23 до ж/д 23
КОМИТЕТ ПО УПРАВЛЕНИЮ МУНИЦ.ИМУЩЕСТВОМ Г.РАДУЖНЫЙ</t>
  </si>
  <si>
    <t>Вв.в экспл.ОС ГЭ0293</t>
  </si>
  <si>
    <t>Введено в эксплуатацию ОС
Внутрикв.сети хводосн.2мкр.ТК02-5 - ТК02-3 д/с 10.
ГОРВОДОКАНАЛ УП Г.РАДУЖНЫЙ
Внутрикв.сети хводосн.2мкр.ТК02-5 - ТК02-3 д/с 10.
КОМИТЕТ ПО УПРАВЛЕНИЮ МУНИЦ.ИМУЩЕСТВОМ Г.РАДУЖНЫЙ</t>
  </si>
  <si>
    <t>Вв.в экспл.ОС ГЭ0294</t>
  </si>
  <si>
    <t>Введено в эксплуатацию ОС
Вн.кв.сети х/водосн.5мкр.ЦТП-УТ5-13
ГОРВОДОКАНАЛ УП Г.РАДУЖНЫЙ
Вн.кв.сети х/водосн.5мкр.ЦТП-УТ5-13
КОМИТЕТ ПО УПРАВЛЕНИЮ МУНИЦ.ИМУЩЕСТВОМ Г.РАДУЖНЫЙ</t>
  </si>
  <si>
    <t>Вв.в экспл.ОС ГЭ0295</t>
  </si>
  <si>
    <t>Введено в эксплуатацию ОС
Вн.кв.сет хв/с5мк.УТ5-13-с21-24,26,27,19,13-15,1-8
ГОРВОДОКАНАЛ УП Г.РАДУЖНЫЙ
Вн.кв.сет хв/с5мк.УТ5-13-с21-24,26,27,19,13-15,1-8
КОМИТЕТ ПО УПРАВЛЕНИЮ МУНИЦ.ИМУЩЕСТВОМ Г.РАДУЖНЫЙ</t>
  </si>
  <si>
    <t>Вв.в экспл.ОС ГЭ0296</t>
  </si>
  <si>
    <t>Введено в эксплуатацию ОС
Вн.кв.сети х/водосн.5мкр.УТ5-13-УТ4-1ж/д2,1-4мкр
ГОРВОДОКАНАЛ УП Г.РАДУЖНЫЙ
Вн.кв.сети х/водосн.5мкр.УТ5-13-УТ4-1ж/д2,1-4мкр
КОМИТЕТ ПО УПРАВЛЕНИЮ МУНИЦ.ИМУЩЕСТВОМ Г.РАДУЖНЫЙ</t>
  </si>
  <si>
    <t>Вв.в экспл.ОС ГЭ0297</t>
  </si>
  <si>
    <t>Введено в эксплуатацию ОС
Вн.кв.сети х/водосн.5мкр.УТ5-12 - УТ5-11.
ГОРВОДОКАНАЛ УП Г.РАДУЖНЫЙ
Вн.кв.сети х/водосн.5мкр.УТ5-12 - УТ5-11.
КОМИТЕТ ПО УПРАВЛЕНИЮ МУНИЦ.ИМУЩЕСТВОМ Г.РАДУЖНЫЙ</t>
  </si>
  <si>
    <t>Вв.в экспл.ОС ГЭ0298</t>
  </si>
  <si>
    <t>Введено в эксплуатацию ОС
Вн.кв.сети х/водосн.5мкр.УТ5-16-УТ5-9,УТ5-16а
ГОРВОДОКАНАЛ УП Г.РАДУЖНЫЙ
Вн.кв.сети х/водосн.5мкр.УТ5-16-УТ5-9,УТ5-16а
КОМИТЕТ ПО УПРАВЛЕНИЮ МУНИЦ.ИМУЩЕСТВОМ Г.РАДУЖНЫЙ</t>
  </si>
  <si>
    <t>Вв.в экспл.ОС ГЭ0299</t>
  </si>
  <si>
    <t>Введено в эксплуатацию ОС
Вн.кв.сети х/водосна.5мкр.УТ5-9-ж/д9,17.
ГОРВОДОКАНАЛ УП Г.РАДУЖНЫЙ
Вн.кв.сети х/водосна.5мкр.УТ5-9-ж/д9,17.
КОМИТЕТ ПО УПРАВЛЕНИЮ МУНИЦ.ИМУЩЕСТВОМ Г.РАДУЖНЫЙ</t>
  </si>
  <si>
    <t>Вв.в экспл.ОС ГЭ0300</t>
  </si>
  <si>
    <t>Введено в эксплуатацию ОС
Вн.кв.сети х/водосн.5мкр.УТ5-16 -стр.4 (д/с12)
ГОРВОДОКАНАЛ УП Г.РАДУЖНЫЙ
Вн.кв.сети х/водосн.5мкр.УТ5-16 -стр.4 (д/с12)
КОМИТЕТ ПО УПРАВЛЕНИЮ МУНИЦ.ИМУЩЕСТВОМ Г.РАДУЖНЫЙ</t>
  </si>
  <si>
    <t>Вв.в экспл.ОС ГЭ0301</t>
  </si>
  <si>
    <t>Введено в эксплуатацию ОС
Внутрикв. сети хол. водснаб,  протяж. 986 м, 10мкр., от ТК10-20а до тепл.камер:ТК9,ТК15, ТК18, ТК2
ГОРВОДОКАНАЛ УП Г.РАДУЖНЫЙ
Внутрикв. сети хол. водснаб,  протяж. 986 м, 10мкр., от ТК10-20а до тепл.камер:ТК9,ТК15, ТК18, ТК2
КОМИ</t>
  </si>
  <si>
    <t>Вв.в экспл.ОС ГЭ0302</t>
  </si>
  <si>
    <t xml:space="preserve">Введено в эксплуатацию ОС
Внутриквартальные сети холодного водоснабжения, назначение: нежилое, протяженностью 390 м
ГОРВОДОКАНАЛ УП Г.РАДУЖНЫЙ
Внутриквартальные сети холодного водоснабжения, назначение: нежилое, протяженностью 390 м
КОМИТЕТ ПО УПРАВЛЕНИЮ </t>
  </si>
  <si>
    <t>Вв.в экспл.ОС ГЭ0303</t>
  </si>
  <si>
    <t>Введено в эксплуатацию ОС
Внутрикв.сети хол. водоснаб. Радужный, жилой поселок СУ-968, л. Ручейная, от УТ-26 до УТ-35
ГОРВОДОКАНАЛ УП Г.РАДУЖНЫЙ
Внутрикв.сети хол. водоснаб. Радужный, жилой поселок СУ-968, л. Ручейная, от УТ-26 до УТ-35
КОМИТЕТ ПО УПРАВЛЕ</t>
  </si>
  <si>
    <t>Вв.в экспл.ОС ГЭ0304</t>
  </si>
  <si>
    <t>Введено в эксплуатацию ОС
Внутрикварт сети хол.водос.мкр.22,2 оч.от УТ1-УТ9
ГОРВОДОКАНАЛ УП Г.РАДУЖНЫЙ
Внутрикварт сети хол.водос.мкр.22,2 оч.от УТ1-УТ9
КОМИТЕТ ПО УПРАВЛЕНИЮ МУНИЦ.ИМУЩЕСТВОМ Г.РАДУЖНЫЙ</t>
  </si>
  <si>
    <t>Вв.в экспл.ОС ГЭ0305</t>
  </si>
  <si>
    <t>Введено в эксплуатацию ОС
Сети х/.водосн.1 мкр.от УТ1-48 до ж.д.41, 14м.
ГОРВОДОКАНАЛ УП Г.РАДУЖНЫЙ
Сети х/.водосн.1 мкр.от УТ1-48 до ж.д.41, 14м.
КОМИТЕТ ПО УПРАВЛЕНИЮ МУНИЦ.ИМУЩЕСТВОМ Г.РАДУЖНЫЙ</t>
  </si>
  <si>
    <t>Вв.в экспл.ОС ГЭ0306</t>
  </si>
  <si>
    <t>Введено в эксплуатацию ОС
Сети х/в 2 мкр.от К02-2 доУТ2-37а-ж/д 34а,30а-213м
ГОРВОДОКАНАЛ УП Г.РАДУЖНЫЙ
Сети х/в 2 мкр.от К02-2 доУТ2-37а-ж/д 34а,30а-213м
КОМИТЕТ ПО УПРАВЛЕНИЮ МУНИЦ.ИМУЩЕСТВОМ Г.РАДУЖНЫЙ</t>
  </si>
  <si>
    <t>Вв.в экспл.ОС ГЭ0307</t>
  </si>
  <si>
    <t>Введено в эксплуатацию ОС
Сети х/в внутрикв.128м ТК10-ЦТП10.2доТК10-5
ГОРВОДОКАНАЛ УП Г.РАДУЖНЫЙ
Сети х/в внутрикв.128м ТК10-ЦТП10.2доТК10-5
КОМИТЕТ ПО УПРАВЛЕНИЮ МУНИЦ.ИМУЩЕСТВОМ Г.РАДУЖНЫЙ</t>
  </si>
  <si>
    <t>Вв.в экспл.ОС ГЭ0308</t>
  </si>
  <si>
    <t>Введено в эксплуатацию ОС
Сети х/в внутркв.956м СУ-968 от УТ10-968до УТ6,5,4
ГОРВОДОКАНАЛ УП Г.РАДУЖНЫЙ
Сети х/в внутркв.956м СУ-968 от УТ10-968до УТ6,5,4
КОМИТЕТ ПО УПРАВЛЕНИЮ МУНИЦ.ИМУЩЕСТВОМ Г.РАДУЖНЫЙ</t>
  </si>
  <si>
    <t>Вв.в экспл.ОС ГЭ0309</t>
  </si>
  <si>
    <t>Введено в эксплуатацию ОС
Сети х/в10 мкр.ВК-9-1 до ЦТП д.1-5,10-12,-43в9 мкр
ГОРВОДОКАНАЛ УП Г.РАДУЖНЫЙ
Сети х/в10 мкр.ВК-9-1 до ЦТП д.1-5,10-12,-43в9 мкр
КОМИТЕТ ПО УПРАВЛЕНИЮ МУНИЦ.ИМУЩЕСТВОМ Г.РАДУЖНЫЙ</t>
  </si>
  <si>
    <t>Вв.в экспл.ОС ГЭ0310</t>
  </si>
  <si>
    <t>Введено в эксплуатацию ОС
Сети х/водос.1 мкр.УТ1-33 до зд.Крыт.спорткомпл.44м
ГОРВОДОКАНАЛ УП Г.РАДУЖНЫЙ
Сети х/водос.1 мкр.УТ1-33 до зд.Крыт.спорткомпл.44м
КОМИТЕТ ПО УПРАВЛЕНИЮ МУНИЦ.ИМУЩЕСТВОМ Г.РАДУЖНЫЙ</t>
  </si>
  <si>
    <t>Вв.в экспл.ОС ГЭ0311</t>
  </si>
  <si>
    <t>Введено в эксплуатацию ОС
Сети х/водос.9 мкр.ТК9-42 -ж.д. 51,  85м.
ГОРВОДОКАНАЛ УП Г.РАДУЖНЫЙ
Сети х/водос.9 мкр.ТК9-42 -ж.д. 51,  85м.
КОМИТЕТ ПО УПРАВЛЕНИЮ МУНИЦ.ИМУЩЕСТВОМ Г.РАДУЖНЫЙ</t>
  </si>
  <si>
    <t>Вв.в экспл.ОС ГЭ0312</t>
  </si>
  <si>
    <t>Введено в эксплуатацию ОС
Сети х/водос.9 мкр.УТ9-23 - ж.д.№23. 24,5м
ГОРВОДОКАНАЛ УП Г.РАДУЖНЫЙ
Сети х/водос.9 мкр.УТ9-23 - ж.д.№23. 24,5м
КОМИТЕТ ПО УПРАВЛЕНИЮ МУНИЦ.ИМУЩЕСТВОМ Г.РАДУЖНЫЙ</t>
  </si>
  <si>
    <t>Вв.в экспл.ОС ГЭ0313</t>
  </si>
  <si>
    <t>Введено в эксплуатацию ОС
Сети х/водос.ВК-КНС-7 до ВК-КНС-7/1. 63,4м.
ГОРВОДОКАНАЛ УП Г.РАДУЖНЫЙ
Сети х/водос.ВК-КНС-7 до ВК-КНС-7/1. 63,4м.
КОМИТЕТ ПО УПРАВЛЕНИЮ МУНИЦ.ИМУЩЕСТВОМ Г.РАДУЖНЫЙ</t>
  </si>
  <si>
    <t>Вв.в экспл.ОС ГЭ0314</t>
  </si>
  <si>
    <t>Введено в эксплуатацию ОС
Сети х/водосн. 1 мкр.от УТ1-21 до стр.35, 46м.
ГОРВОДОКАНАЛ УП Г.РАДУЖНЫЙ
Сети х/водосн. 1 мкр.от УТ1-21 до стр.35, 46м.
КОМИТЕТ ПО УПРАВЛЕНИЮ МУНИЦ.ИМУЩЕСТВОМ Г.РАДУЖНЫЙ</t>
  </si>
  <si>
    <t>Вв.в экспл.ОС ГЭ0315</t>
  </si>
  <si>
    <t>Введено в эксплуатацию ОС
Сети х/водосн. ул.Новая от УТ БК/5до стр.30корп.4
ГОРВОДОКАНАЛ УП Г.РАДУЖНЫЙ
Сети х/водосн. ул.Новая от УТ БК/5до стр.30корп.4
КОМИТЕТ ПО УПРАВЛЕНИЮ МУНИЦ.ИМУЩЕСТВОМ Г.РАДУЖНЫЙ</t>
  </si>
  <si>
    <t>Вв.в экспл.ОС ГЭ0316</t>
  </si>
  <si>
    <t>Введено в эксплуатацию ОС
Сети х/водосн.,9 мкр.от ТК9-1а до ж.д.№35. 32м.
ГОРВОДОКАНАЛ УП Г.РАДУЖНЫЙ
Сети х/водосн.,9 мкр.от ТК9-1а до ж.д.№35. 32м.
КОМИТЕТ ПО УПРАВЛЕНИЮ МУНИЦ.ИМУЩЕСТВОМ Г.РАДУЖНЫЙ</t>
  </si>
  <si>
    <t>Вв.в экспл.ОС ГЭ0317</t>
  </si>
  <si>
    <t>Введено в эксплуатацию ОС
Сети х/водосн.1 мкр.от стр.35 до стр.35а. 22м.
ГОРВОДОКАНАЛ УП Г.РАДУЖНЫЙ
Сети х/водосн.1 мкр.от стр.35 до стр.35а. 22м.
КОМИТЕТ ПО УПРАВЛЕНИЮ МУНИЦ.ИМУЩЕСТВОМ Г.РАДУЖНЫЙ</t>
  </si>
  <si>
    <t>Вв.в экспл.ОС ГЭ0318</t>
  </si>
  <si>
    <t>Введено в эксплуатацию ОС
Сети х/водосн.1 мкр.УТ1-48а до стр.48а.
ГОРВОДОКАНАЛ УП Г.РАДУЖНЫЙ
Сети х/водосн.1 мкр.УТ1-48а до стр.48а.
КОМИТЕТ ПО УПРАВЛЕНИЮ МУНИЦ.ИМУЩЕСТВОМ Г.РАДУЖНЫЙ</t>
  </si>
  <si>
    <t>Вв.в экспл.ОС ГЭ0319</t>
  </si>
  <si>
    <t>Введено в эксплуатацию ОС
Сети х/водосн.10 мкр от УТ10-8 до ж.д.8
ГОРВОДОКАНАЛ УП Г.РАДУЖНЫЙ
Сети х/водосн.10 мкр от УТ10-8 до ж.д.8
КОМИТЕТ ПО УПРАВЛЕНИЮ МУНИЦ.ИМУЩЕСТВОМ Г.РАДУЖНЫЙ</t>
  </si>
  <si>
    <t>Вв.в экспл.ОС ГЭ0320</t>
  </si>
  <si>
    <t>Введено в эксплуатацию ОС
Сети холодного водоснабжения, назначение: подача воды потребителю
ГОРВОДОКАНАЛ УП Г.РАДУЖНЫЙ
Сети холодного водоснабжения, назначение: подача воды потребителю
КОМИТЕТ ПО УПРАВЛЕНИЮ МУНИЦ.ИМУЩЕСТВОМ Г.РАДУЖНЫЙ</t>
  </si>
  <si>
    <t>Вв.в экспл.ОС ГЭ0321</t>
  </si>
  <si>
    <t>Введено в эксплуатацию ОС
Сети х/водосн.10 мкр. от ТК10-27 до д.27.
ГОРВОДОКАНАЛ УП Г.РАДУЖНЫЙ
Сети х/водосн.10 мкр. от ТК10-27 до д.27.
КОМИТЕТ ПО УПРАВЛЕНИЮ МУНИЦ.ИМУЩЕСТВОМ Г.РАДУЖНЫЙ</t>
  </si>
  <si>
    <t>Вв.в экспл.ОС ГЭ0322</t>
  </si>
  <si>
    <t>Введено в эксплуатацию ОС
Сети х/водосн.10 мкр.УТ10-4 до ж.д.16, 106м.
ГОРВОДОКАНАЛ УП Г.РАДУЖНЫЙ
Сети х/водосн.10 мкр.УТ10-4 до ж.д.16, 106м.
КОМИТЕТ ПО УПРАВЛЕНИЮ МУНИЦ.ИМУЩЕСТВОМ Г.РАДУЖНЫЙ</t>
  </si>
  <si>
    <t>Вв.в экспл.ОС ГЭ0323</t>
  </si>
  <si>
    <t>Введено в эксплуатацию ОС
Сети х/водосн.10 мкр.УТ10-4 до ж.д.№6
ГОРВОДОКАНАЛ УП Г.РАДУЖНЫЙ
Сети х/водосн.10 мкр.УТ10-4 до ж.д.№6
КОМИТЕТ ПО УПРАВЛЕНИЮ МУНИЦ.ИМУЩЕСТВОМ Г.РАДУЖНЫЙ</t>
  </si>
  <si>
    <t>Вв.в экспл.ОС ГЭ0324</t>
  </si>
  <si>
    <t>Введено в эксплуатацию ОС
Сети х/водосн.2 мкр.УТ2-43 до ж.д.39а. 27м.
ГОРВОДОКАНАЛ УП Г.РАДУЖНЫЙ
Сети х/водосн.2 мкр.УТ2-43 до ж.д.39а. 27м.
КОМИТЕТ ПО УПРАВЛЕНИЮ МУНИЦ.ИМУЩЕСТВОМ Г.РАДУЖНЫЙ</t>
  </si>
  <si>
    <t>Вв.в экспл.ОС ГЭ0325</t>
  </si>
  <si>
    <t>Введено в эксплуатацию ОС
Сети х/водосн.3 мкр.кол.ТП-37до ДЮСШ Факел,14м.
ГОРВОДОКАНАЛ УП Г.РАДУЖНЫЙ
Сети х/водосн.3 мкр.кол.ТП-37до ДЮСШ Факел,14м.
КОМИТЕТ ПО УПРАВЛЕНИЮ МУНИЦ.ИМУЩЕСТВОМ Г.РАДУЖНЫЙ</t>
  </si>
  <si>
    <t>Вв.в экспл.ОС ГЭ0326</t>
  </si>
  <si>
    <t>Введено в эксплуатацию ОС
Сети х/водосн.4 мкр.от УТ11-А до ж.д.21.28,5м
ГОРВОДОКАНАЛ УП Г.РАДУЖНЫЙ
Сети х/водосн.4 мкр.от УТ11-А до ж.д.21.28,5м
КОМИТЕТ ПО УПРАВЛЕНИЮ МУНИЦ.ИМУЩЕСТВОМ Г.РАДУЖНЫЙ</t>
  </si>
  <si>
    <t>Вв.в экспл.ОС ГЭ0327</t>
  </si>
  <si>
    <t>Введено в эксплуатацию ОС
Сети х/водосн.4 мкр.от УТ5-13 до ж.д.15.
ГОРВОДОКАНАЛ УП Г.РАДУЖНЫЙ
Сети х/водосн.4 мкр.от УТ5-13 до ж.д.15.
КОМИТЕТ ПО УПРАВЛЕНИЮ МУНИЦ.ИМУЩЕСТВОМ Г.РАДУЖНЫЙ</t>
  </si>
  <si>
    <t>Вв.в экспл.ОС ГЭ0328</t>
  </si>
  <si>
    <t>Введено в эксплуатацию ОС
Сети х/водосн.5 мкр.УТ-Югра - стр.2 Гор.парк
ГОРВОДОКАНАЛ УП Г.РАДУЖНЫЙ
Сети х/водосн.5 мкр.УТ-Югра - стр.2 Гор.парк
КОМИТЕТ ПО УПРАВЛЕНИЮ МУНИЦ.ИМУЩЕСТВОМ Г.РАДУЖНЫЙ</t>
  </si>
  <si>
    <t>Вв.в экспл.ОС ГЭ0329</t>
  </si>
  <si>
    <t>Введено в эксплуатацию ОС
Сети х/водосн.5 мкр.УТ5-21 до стр.28.
ГОРВОДОКАНАЛ УП Г.РАДУЖНЫЙ
Сети х/водосн.5 мкр.УТ5-21 до стр.28.
КОМИТЕТ ПО УПРАВЛЕНИЮ МУНИЦ.ИМУЩЕСТВОМ Г.РАДУЖНЫЙ</t>
  </si>
  <si>
    <t>Вв.в экспл.ОС ГЭ0330</t>
  </si>
  <si>
    <t>Введено в эксплуатацию ОС
Сети х/водосн.5 мкр.УТ5-27 до стр.5 Гор.парк.
ГОРВОДОКАНАЛ УП Г.РАДУЖНЫЙ
Сети х/водосн.5 мкр.УТ5-27 до стр.5 Гор.парк.
КОМИТЕТ ПО УПРАВЛЕНИЮ МУНИЦ.ИМУЩЕСТВОМ Г.РАДУЖНЫЙ</t>
  </si>
  <si>
    <t>Вв.в экспл.ОС ГЭ0331</t>
  </si>
  <si>
    <t>Введено в эксплуатацию ОС
Сети х/водосн.6 мкр.УТ6-21а - стр.21. 44м.
ГОРВОДОКАНАЛ УП Г.РАДУЖНЫЙ
Сети х/водосн.6 мкр.УТ6-21а - стр.21. 44м.
КОМИТЕТ ПО УПРАВЛЕНИЮ МУНИЦ.ИМУЩЕСТВОМ Г.РАДУЖНЫЙ</t>
  </si>
  <si>
    <t>Вв.в экспл.ОС ГЭ0332</t>
  </si>
  <si>
    <t>Введено в эксплуатацию ОС
Сети х/водосн.6 мкр.УТ6-23 - ПЛ-67 узел упр.
ГОРВОДОКАНАЛ УП Г.РАДУЖНЫЙ
Сети х/водосн.6 мкр.УТ6-23 - ПЛ-67 узел упр.
КОМИТЕТ ПО УПРАВЛЕНИЮ МУНИЦ.ИМУЩЕСТВОМ Г.РАДУЖНЫЙ</t>
  </si>
  <si>
    <t>Вв.в экспл.ОС ГЭ0333</t>
  </si>
  <si>
    <t>Введено в эксплуатацию ОС
Сети х/водосн.9 мкр,ВК9-2до ЦТПдо д.25-29.
ГОРВОДОКАНАЛ УП Г.РАДУЖНЫЙ
Сети х/водосн.9 мкр,ВК9-2до ЦТПдо д.25-29.
КОМИТЕТ ПО УПРАВЛЕНИЮ МУНИЦ.ИМУЩЕСТВОМ Г.РАДУЖНЫЙ</t>
  </si>
  <si>
    <t>Вв.в экспл.ОС ГЭ0334</t>
  </si>
  <si>
    <t>Введено в эксплуатацию ОС
Сети х/водосн.9 мкр.от ВК 9.40 до ж.д.№50
ГОРВОДОКАНАЛ УП Г.РАДУЖНЫЙ
Сети х/водосн.9 мкр.от ВК 9.40 до ж.д.№50
КОМИТЕТ ПО УПРАВЛЕНИЮ МУНИЦ.ИМУЩЕСТВОМ Г.РАДУЖНЫЙ</t>
  </si>
  <si>
    <t>Вв.в экспл.ОС ГЭ0335</t>
  </si>
  <si>
    <t>Введено в эксплуатацию ОС
Сети х/водосн.9 мкр.от УТ 9/27 до ж.д.№33
ГОРВОДОКАНАЛ УП Г.РАДУЖНЫЙ
Сети х/водосн.9 мкр.от УТ 9/27 до ж.д.№33
КОМИТЕТ ПО УПРАВЛЕНИЮ МУНИЦ.ИМУЩЕСТВОМ Г.РАДУЖНЫЙ</t>
  </si>
  <si>
    <t>Вв.в экспл.ОС ГЭ0336</t>
  </si>
  <si>
    <t>Введено в эксплуатацию ОС
Сети х/водосн.9 мкр.ТК9-2 - д.№36.
ГОРВОДОКАНАЛ УП Г.РАДУЖНЫЙ
Сети х/водосн.9 мкр.ТК9-2 - д.№36.
КОМИТЕТ ПО УПРАВЛЕНИЮ МУНИЦ.ИМУЩЕСТВОМ Г.РАДУЖНЫЙ</t>
  </si>
  <si>
    <t>Вв.в экспл.ОС ГЭ0337</t>
  </si>
  <si>
    <t>Введено в эксплуатацию ОС
Сети х/водосн.9 мкр.ТК9-23 до УТ9-23 до ж.д.21.173м
ГОРВОДОКАНАЛ УП Г.РАДУЖНЫЙ
Сети х/водосн.9 мкр.ТК9-23 до УТ9-23 до ж.д.21.173м
КОМИТЕТ ПО УПРАВЛЕНИЮ МУНИЦ.ИМУЩЕСТВОМ Г.РАДУЖНЫЙ</t>
  </si>
  <si>
    <t>Вв.в экспл.ОС ГЭ0338</t>
  </si>
  <si>
    <t>Введено в эксплуатацию ОС
Сети х/водосн.9 мкр.УТ9-1А до ж.д.31.
ГОРВОДОКАНАЛ УП Г.РАДУЖНЫЙ
Сети х/водосн.9 мкр.УТ9-1А до ж.д.31.
КОМИТЕТ ПО УПРАВЛЕНИЮ МУНИЦ.ИМУЩЕСТВОМ Г.РАДУЖНЫЙ</t>
  </si>
  <si>
    <t>Вв.в экспл.ОС ГЭ0339</t>
  </si>
  <si>
    <t>Введено в эксплуатацию ОС
Сети х/водосн.9 мкр.УТ9-41а  до ж.д.53. 44,5м
ГОРВОДОКАНАЛ УП Г.РАДУЖНЫЙ
Сети х/водосн.9 мкр.УТ9-41а  до ж.д.53. 44,5м
КОМИТЕТ ПО УПРАВЛЕНИЮ МУНИЦ.ИМУЩЕСТВОМ Г.РАДУЖНЫЙ</t>
  </si>
  <si>
    <t>Вв.в экспл.ОС ГЭ0340</t>
  </si>
  <si>
    <t>Введено в эксплуатацию ОС
Сети х/водосн.9 мкр.УТ9-52 до ж.д.№52. 5м.
ГОРВОДОКАНАЛ УП Г.РАДУЖНЫЙ
Сети х/водосн.9 мкр.УТ9-52 до ж.д.№52. 5м.
КОМИТЕТ ПО УПРАВЛЕНИЮ МУНИЦ.ИМУЩЕСТВОМ Г.РАДУЖНЫЙ</t>
  </si>
  <si>
    <t>Вв.в экспл.ОС ГЭ0341</t>
  </si>
  <si>
    <t>Введено в эксплуатацию ОС
Сети х/водосн.9 мкр.УТ9-54 до ж.д.32.
ГОРВОДОКАНАЛ УП Г.РАДУЖНЫЙ
Сети х/водосн.9 мкр.УТ9-54 до ж.д.32.
КОМИТЕТ ПО УПРАВЛЕНИЮ МУНИЦ.ИМУЩЕСТВОМ Г.РАДУЖНЫЙ</t>
  </si>
  <si>
    <t>Вв.в экспл.ОС ГЭ0342</t>
  </si>
  <si>
    <t>Введено в эксплуатацию ОС
Сети х/водосн.от колод.ГКНС до здания ГКНС 32.5м
ГОРВОДОКАНАЛ УП Г.РАДУЖНЫЙ
Сети х/водосн.от колод.ГКНС до здания ГКНС 32.5м
КОМИТЕТ ПО УПРАВЛЕНИЮ МУНИЦ.ИМУЩЕСТВОМ Г.РАДУЖНЫЙ</t>
  </si>
  <si>
    <t>Вв.в экспл.ОС ГЭ0343</t>
  </si>
  <si>
    <t>Введено в эксплуатацию ОС
Сети х/водосн.от ПГ-1 до зд АОЦ 73м.
ГОРВОДОКАНАЛ УП Г.РАДУЖНЫЙ
Сети х/водосн.от ПГ-1 до зд АОЦ 73м.
КОМИТЕТ ПО УПРАВЛЕНИЮ МУНИЦ.ИМУЩЕСТВОМ Г.РАДУЖНЫЙ</t>
  </si>
  <si>
    <t>Вв.в экспл.ОС ГЭ0344</t>
  </si>
  <si>
    <t>Введено в эксплуатацию ОС
Сети х/водосн.от ТКА-4 до УКСа 289,7м.
ГОРВОДОКАНАЛ УП Г.РАДУЖНЫЙ
Сети х/водосн.от ТКА-4 до УКСа 289,7м.
КОМИТЕТ ПО УПРАВЛЕНИЮ МУНИЦ.ИМУЩЕСТВОМ Г.РАДУЖНЫЙ</t>
  </si>
  <si>
    <t>Вв.в экспл.ОС ГЭ0345</t>
  </si>
  <si>
    <t>Введено в эксплуатацию ОС
Сети х/водосн.от УТ6-9 до Храма и вспом.блока
ГОРВОДОКАНАЛ УП Г.РАДУЖНЫЙ
Сети х/водосн.от УТ6-9 до Храма и вспом.блока
КОМИТЕТ ПО УПРАВЛЕНИЮ МУНИЦ.ИМУЩЕСТВОМ Г.РАДУЖНЫЙ</t>
  </si>
  <si>
    <t>Вв.в экспл.ОС ГЭ0346</t>
  </si>
  <si>
    <t>Введено в эксплуатацию ОС
Сети х/водосн.Северо-Западная коммунальная зона, ул. Новая, от ПГ-111 до строения №29
ГОРВОДОКАНАЛ УП Г.РАДУЖНЫЙ
Сети х/водосн.Северо-Западная коммунальная зона, ул. Новая, от ПГ-111 до строения №29
КОМИТЕТ ПО УПРАВЛЕНИЮ МУНИЦ.ИМ</t>
  </si>
  <si>
    <t>Вв.в экспл.ОС ГЭ0347</t>
  </si>
  <si>
    <t>Введено в эксплуатацию ОС
Сети х/водосн.СУ-968,ТК-12 до врезкиСУ-968,МК-148
ГОРВОДОКАНАЛ УП Г.РАДУЖНЫЙ
Сети х/водосн.СУ-968,ТК-12 до врезкиСУ-968,МК-148
КОМИТЕТ ПО УПРАВЛЕНИЮ МУНИЦ.ИМУЩЕСТВОМ Г.РАДУЖНЫЙ</t>
  </si>
  <si>
    <t>Вв.в экспл.ОС ГЭ0348</t>
  </si>
  <si>
    <t>Введено в эксплуатацию ОС
Сети х/водосн.ул.Новая от УТ БК/3до стр.30корп.6.
ГОРВОДОКАНАЛ УП Г.РАДУЖНЫЙ
Сети х/водосн.ул.Новая от УТ БК/3до стр.30корп.6.
КОМИТЕТ ПО УПРАВЛЕНИЮ МУНИЦ.ИМУЩЕСТВОМ Г.РАДУЖНЫЙ</t>
  </si>
  <si>
    <t>Вв.в экспл.ОС ГЭ0349</t>
  </si>
  <si>
    <t>Введено в эксплуатацию ОС
Сети х/водосн.ул.Новая от УТ БК/5до стр.30корп.5
ГОРВОДОКАНАЛ УП Г.РАДУЖНЫЙ
Сети х/водосн.ул.Новая от УТ БК/5до стр.30корп.5
КОМИТЕТ ПО УПРАВЛЕНИЮ МУНИЦ.ИМУЩЕСТВОМ Г.РАДУЖНЫЙ</t>
  </si>
  <si>
    <t>Вв.в экспл.ОС ГЭ0350</t>
  </si>
  <si>
    <t>Введено в эксплуатацию ОС
Сети х/водосн.ул.Новая, Северо-Западная коммунальная зона, от стр. 29 до корп. 2 стр. 29
ГОРВОДОКАНАЛ УП Г.РАДУЖНЫЙ
Сети х/водосн.ул.Новая, Северо-Западная коммунальная зона, от стр. 29 до корп. 2 стр. 29
КОМИТЕТ ПО УПРАВЛЕНИЮ МУ</t>
  </si>
  <si>
    <t>Вв.в экспл.ОС ГЭ0351</t>
  </si>
  <si>
    <t>Введено в эксплуатацию ОС
Сети х/водосн.ул.Новая, Северо-Западная коммунальная зона, от УТБК-1 до стр. 29
ГОРВОДОКАНАЛ УП Г.РАДУЖНЫЙ
Сети х/водосн.ул.Новая, Северо-Западная коммунальная зона, от УТБК-1 до стр. 29
КОМИТЕТ ПО УПРАВЛЕНИЮ МУНИЦ.ИМУЩЕСТВОМ Г.Р</t>
  </si>
  <si>
    <t>Вв.в экспл.ОС ГЭ0352</t>
  </si>
  <si>
    <t>Введено в эксплуатацию ОС
Сети х/водосн.УТ10-3Болн.компл.блокА,хоз.бл,ЦТП
ГОРВОДОКАНАЛ УП Г.РАДУЖНЫЙ
Сети х/водосн.УТ10-3Болн.компл.блокА,хоз.бл,ЦТП
КОМИТЕТ ПО УПРАВЛЕНИЮ МУНИЦ.ИМУЩЕСТВОМ Г.РАДУЖНЫЙ</t>
  </si>
  <si>
    <t>Вв.в экспл.ОС ГЭ0353</t>
  </si>
  <si>
    <t>Введено в эксплуатацию ОС
Сети х/водоснаб. 22 мкр, протяж. 2037,5м.
ГОРВОДОКАНАЛ УП Г.РАДУЖНЫЙ
Сети х/водоснаб. 22 мкр, протяж. 2037,5м.
КОМИТЕТ ПО УПРАВЛЕНИЮ МУНИЦ.ИМУЩЕСТВОМ Г.РАДУЖНЫЙ</t>
  </si>
  <si>
    <t>Вв.в экспл.ОС ГЭ0354</t>
  </si>
  <si>
    <t>Введено в эксплуатацию ОС
Сети х/водоснаб. 5 мкр, УТ5-32 - стр.№20
ГОРВОДОКАНАЛ УП Г.РАДУЖНЫЙ
Сети х/водоснаб. 5 мкр, УТ5-32 - стр.№20
КОМИТЕТ ПО УПРАВЛЕНИЮ МУНИЦ.ИМУЩЕСТВОМ Г.РАДУЖНЫЙ</t>
  </si>
  <si>
    <t>Вв.в экспл.ОС ГЭ0355</t>
  </si>
  <si>
    <t>Введено в эксплуатацию ОС
Сети х/водоснаб. 6 мкр  от УТ-6-4 стр.№6 69м.
ГОРВОДОКАНАЛ УП Г.РАДУЖНЫЙ
Сети х/водоснаб. 6 мкр  от УТ-6-4 стр.№6 69м.
КОМИТЕТ ПО УПРАВЛЕНИЮ МУНИЦ.ИМУЩЕСТВОМ Г.РАДУЖНЫЙ</t>
  </si>
  <si>
    <t>Вв.в экспл.ОС ГЭ0356</t>
  </si>
  <si>
    <t>Введено в эксплуатацию ОС
Сети х/водоснаб. 9 мкр, УТ9-66 - стр.№37, 13м.
ГОРВОДОКАНАЛ УП Г.РАДУЖНЫЙ
Сети х/водоснаб. 9 мкр, УТ9-66 - стр.№37, 13м.
КОМИТЕТ ПО УПРАВЛЕНИЮ МУНИЦ.ИМУЩЕСТВОМ Г.РАДУЖНЫЙ</t>
  </si>
  <si>
    <t>Вв.в экспл.ОС ГЭ0357</t>
  </si>
  <si>
    <t>Введено в эксплуатацию ОС
Сети х/водоснаб. 9 мкр.от КТ9-2 до ж/д №49-168,6м.
ГОРВОДОКАНАЛ УП Г.РАДУЖНЫЙ
Сети х/водоснаб. 9 мкр.от КТ9-2 до ж/д №49-168,6м.
КОМИТЕТ ПО УПРАВЛЕНИЮ МУНИЦ.ИМУЩЕСТВОМ Г.РАДУЖНЫЙ</t>
  </si>
  <si>
    <t>Вв.в экспл.ОС ГЭ0358</t>
  </si>
  <si>
    <t>Введено в эксплуатацию ОС
Сети х/водоснаб.10 мкр.от УТ 10-12 до ж/д №15, 129м.
ГОРВОДОКАНАЛ УП Г.РАДУЖНЫЙ
Сети х/водоснаб.10 мкр.от УТ 10-12 до ж/д №15, 129м.
КОМИТЕТ ПО УПРАВЛЕНИЮ МУНИЦ.ИМУЩЕСТВОМ Г.РАДУЖНЫЙ</t>
  </si>
  <si>
    <t>Вв.в экспл.ОС ГЭ0359</t>
  </si>
  <si>
    <t>Введено в эксплуатацию ОС
Сети х/водоснаб.10 мкр.от УТ1 до ж.д.№9, 9,4м
ГОРВОДОКАНАЛ УП Г.РАДУЖНЫЙ
Сети х/водоснаб.10 мкр.от УТ1 до ж.д.№9, 9,4м
КОМИТЕТ ПО УПРАВЛЕНИЮ МУНИЦ.ИМУЩЕСТВОМ Г.РАДУЖНЫЙ</t>
  </si>
  <si>
    <t>Вв.в экспл.ОС ГЭ0360</t>
  </si>
  <si>
    <t>Введено в эксплуатацию ОС
Сети х/водоснабж. 9 мкр от УТ 9-41а до ж.д.54
ГОРВОДОКАНАЛ УП Г.РАДУЖНЫЙ
Сети х/водоснабж. 9 мкр от УТ 9-41а до ж.д.54
КОМИТЕТ ПО УПРАВЛЕНИЮ МУНИЦ.ИМУЩЕСТВОМ Г.РАДУЖНЫЙ</t>
  </si>
  <si>
    <t>Вв.в экспл.ОС ГЭ0361</t>
  </si>
  <si>
    <t>Введено в эксплуатацию ОС
Сети хол. водоснабжения 1 мкр., протяжнность 402 м, от ж.д. №46 до строения №28
ГОРВОДОКАНАЛ УП Г.РАДУЖНЫЙ
Сети хол. водоснабжения 1 мкр., протяжнность 402 м, от ж.д. №46 до строения №28
КОМИТЕТ ПО УПРАВЛЕНИЮ МУНИЦ.ИМУЩЕСТВОМ Г.Р</t>
  </si>
  <si>
    <t>Вв.в экспл.ОС ГЭ0362</t>
  </si>
  <si>
    <t>Введено в эксплуатацию ОС
Сети хол.водосн. 22 мкр. от УТ1-1-УТ1-12 ул.Лучезарн
ГОРВОДОКАНАЛ УП Г.РАДУЖНЫЙ
Сети хол.водосн. 22 мкр. от УТ1-1-УТ1-12 ул.Лучезарн
КОМИТЕТ ПО УПРАВЛЕНИЮ МУНИЦ.ИМУЩЕСТВОМ Г.РАДУЖНЫЙ</t>
  </si>
  <si>
    <t>Вв.в экспл.ОС ГЭ0363</t>
  </si>
  <si>
    <t>Введено в эксплуатацию ОС
Сети хол.водосн.1 мкр от УТ1-21/1  до ж.д. №20а, 12м
ГОРВОДОКАНАЛ УП Г.РАДУЖНЫЙ
Сети хол.водосн.1 мкр от УТ1-21/1  до ж.д. №20а, 12м
КОМИТЕТ ПО УПРАВЛЕНИЮ МУНИЦ.ИМУЩЕСТВОМ Г.РАДУЖНЫЙ</t>
  </si>
  <si>
    <t>Вв.в экспл.ОС ГЭ0364</t>
  </si>
  <si>
    <t>Введено в эксплуатацию ОС
Сети хол.водосн.мкр.4 от УТ4-12 до д.12,12а,13.
ГОРВОДОКАНАЛ УП Г.РАДУЖНЫЙ
Сети хол.водосн.мкр.4 от УТ4-12 до д.12,12а,13.
КОМИТЕТ ПО УПРАВЛЕНИЮ МУНИЦ.ИМУЩЕСТВОМ Г.РАДУЖНЫЙ</t>
  </si>
  <si>
    <t>Вв.в экспл.ОС ГЭ0365</t>
  </si>
  <si>
    <t>Введено в эксплуатацию ОС
Сети хол.водосн.мкр1 УТ- 25,0- дом.25А
ГОРВОДОКАНАЛ УП Г.РАДУЖНЫЙ
Сети хол.водосн.мкр1 УТ- 25,0- дом.25А
КОМИТЕТ ПО УПРАВЛЕНИЮ МУНИЦ.ИМУЩЕСТВОМ Г.РАДУЖНЫЙ</t>
  </si>
  <si>
    <t>Вв.в экспл.ОС ГЭ0366</t>
  </si>
  <si>
    <t>Введено в эксплуатацию ОС
Сети хол.водосн.СУ-968 ул.Хвойная от УТ-3-УТ-4;23м
ГОРВОДОКАНАЛ УП Г.РАДУЖНЫЙ
Сети хол.водосн.СУ-968 ул.Хвойная от УТ-3-УТ-4;23м
КОМИТЕТ ПО УПРАВЛЕНИЮ МУНИЦ.ИМУЩЕСТВОМ Г.РАДУЖНЫЙ</t>
  </si>
  <si>
    <t>Вв.в экспл.ОС ГЭ0367</t>
  </si>
  <si>
    <t>Введено в эксплуатацию ОС
Водовод Ду-40,3. L=568м сталь
ГОРВОДОКАНАЛ УП Г.РАДУЖНЫЙ
Водовод Ду-40,3. L=568м сталь
КОМИТЕТ ПО УПРАВЛЕНИЮ МУНИЦ.ИМУЩЕСТВОМ Г.РАДУЖНЫЙ</t>
  </si>
  <si>
    <t>Вв.в экспл.ОС ГЭ0368</t>
  </si>
  <si>
    <t>Введено в эксплуатацию ОС
Водовод Ду-32, L=641м сталь
ГОРВОДОКАНАЛ УП Г.РАДУЖНЫЙ
Водовод Ду-32, L=641м сталь
КОМИТЕТ ПО УПРАВЛЕНИЮ МУНИЦ.ИМУЩЕСТВОМ Г.РАДУЖНЫЙ</t>
  </si>
  <si>
    <t>Вв.в экспл.ОС ГЭ0369</t>
  </si>
  <si>
    <t>Введено в эксплуатацию ОС
Сети хол.водоснаб.мкр.22 от УТ-3- УТ-13 к уч.50,57
ГОРВОДОКАНАЛ УП Г.РАДУЖНЫЙ
Сети хол.водоснаб.мкр.22 от УТ-3- УТ-13 к уч.50,57
КОМИТЕТ ПО УПРАВЛЕНИЮ МУНИЦ.ИМУЩЕСТВОМ Г.РАДУЖНЫЙ</t>
  </si>
  <si>
    <t>Вв.в экспл.ОС ГЭ0370</t>
  </si>
  <si>
    <t>Введено в эксплуатацию ОС
Сети холод.водоснаб.СУ-968 от УТ1-УТ3 ул.Хвойная
ГОРВОДОКАНАЛ УП Г.РАДУЖНЫЙ
Сети холод.водоснаб.СУ-968 от УТ1-УТ3 ул.Хвойная
КОМИТЕТ ПО УПРАВЛЕНИЮ МУНИЦ.ИМУЩЕСТВОМ Г.РАДУЖНЫЙ</t>
  </si>
  <si>
    <t>Вв.в экспл.ОС ГЭ0371</t>
  </si>
  <si>
    <t>Введено в эксплуатацию ОС
Сети холодного водоснабжения 1 мкр, 54,5м.
ГОРВОДОКАНАЛ УП Г.РАДУЖНЫЙ
Сети холодного водоснабжения 1 мкр, 54,5м.
КОМИТЕТ ПО УПРАВЛЕНИЮ МУНИЦ.ИМУЩЕСТВОМ Г.РАДУЖНЫЙ</t>
  </si>
  <si>
    <t>Вв.в экспл.ОС ГЭ0372</t>
  </si>
  <si>
    <t xml:space="preserve">Введено в эксплуатацию ОС
Сети холодного водоснабжения, назнчение: Сети холодного водоснабжения СУ-968, прояженность 161 м
ГОРВОДОКАНАЛ УП Г.РАДУЖНЫЙ
Сети холодного водоснабжения, назнчение: Сети холодного водоснабжения СУ-968, прояженность 161 м
КОМИТЕТ </t>
  </si>
  <si>
    <t>Вв.в экспл.ОС ГЭ0373</t>
  </si>
  <si>
    <t>Введено в эксплуатацию ОС
Водовод  Ду-200 L=120м
ГОРВОДОКАНАЛ УП Г.РАДУЖНЫЙ
Водовод  Ду-200 L=120м
КОМИТЕТ ПО УПРАВЛЕНИЮ МУНИЦ.ИМУЩЕСТВОМ Г.РАДУЖНЫЙ</t>
  </si>
  <si>
    <t>Вв.в экспл.ОС ГЭ0374</t>
  </si>
  <si>
    <t>Введено в эксплуатацию ОС
Водовод  Ду-100 L=100м
ГОРВОДОКАНАЛ УП Г.РАДУЖНЫЙ
Водовод  Ду-100 L=100м
КОМИТЕТ ПО УПРАВЛЕНИЮ МУНИЦ.ИМУЩЕСТВОМ Г.РАДУЖНЫЙ</t>
  </si>
  <si>
    <t>Вв.в экспл.ОС ГЭ0375</t>
  </si>
  <si>
    <t>Введено в эксплуатацию ОС
Водовод  Ду-100 L=80м
ГОРВОДОКАНАЛ УП Г.РАДУЖНЫЙ
Водовод  Ду-100 L=80м
КОМИТЕТ ПО УПРАВЛЕНИЮ МУНИЦ.ИМУЩЕСТВОМ Г.РАДУЖНЫЙ</t>
  </si>
  <si>
    <t>Вв.в экспл.ОС ГЭ0376</t>
  </si>
  <si>
    <t>Введено в эксплуатацию ОС
Сети водосн,1998г мкр Южный участ 31
ГОРВОДОКАНАЛ УП Г.РАДУЖНЫЙ
Сети водосн,1998г мкр Южный участ 31
КОМИТЕТ ПО УПРАВЛЕНИЮ МУНИЦ.ИМУЩЕСТВОМ Г.РАДУЖНЫЙ</t>
  </si>
  <si>
    <t>Вв.в экспл.ОС ГЭ0377</t>
  </si>
  <si>
    <t>Введено в эксплуатацию ОС
Сети  водосн.1998гп.Южный участок 26-3
ГОРВОДОКАНАЛ УП Г.РАДУЖНЫЙ
Сети  водосн.1998гп.Южный участок 26-3
КОМИТЕТ ПО УПРАВЛЕНИЮ МУНИЦ.ИМУЩЕСТВОМ Г.РАДУЖНЫЙ</t>
  </si>
  <si>
    <t>Вв.в экспл.ОС ГЭ0378</t>
  </si>
  <si>
    <t>Введено в эксплуатацию ОС
Сети  водоснабж.1998гп.Южный участок 27
ГОРВОДОКАНАЛ УП Г.РАДУЖНЫЙ
Сети  водоснабж.1998гп.Южный участок 27
КОМИТЕТ ПО УПРАВЛЕНИЮ МУНИЦ.ИМУЩЕСТВОМ Г.РАДУЖНЫЙ</t>
  </si>
  <si>
    <t>Вв.в экспл.ОС ГЭ0379</t>
  </si>
  <si>
    <t>Введено в эксплуатацию ОС
Сети  водоснаб,1998г п,Южный участок 28
ГОРВОДОКАНАЛ УП Г.РАДУЖНЫЙ
Сети  водоснаб,1998г п,Южный участок 28
КОМИТЕТ ПО УПРАВЛЕНИЮ МУНИЦ.ИМУЩЕСТВОМ Г.РАДУЖНЫЙ</t>
  </si>
  <si>
    <t>Вв.в экспл.ОС ГЭ0380</t>
  </si>
  <si>
    <t>Введено в эксплуатацию ОС
Сети водосн 1998г п,Южный
ГОРВОДОКАНАЛ УП Г.РАДУЖНЫЙ
Сети водосн 1998г п,Южный
КОМИТЕТ ПО УПРАВЛЕНИЮ МУНИЦ.ИМУЩЕСТВОМ Г.РАДУЖНЫЙ</t>
  </si>
  <si>
    <t>Вв.в экспл.ОС ГЭ0381</t>
  </si>
  <si>
    <t>Введено в эксплуатацию ОС
Сети водосн.1999г п.Южный
ГОРВОДОКАНАЛ УП Г.РАДУЖНЫЙ
Сети водосн.1999г п.Южный
КОМИТЕТ ПО УПРАВЛЕНИЮ МУНИЦ.ИМУЩЕСТВОМ Г.РАДУЖНЫЙ</t>
  </si>
  <si>
    <t>Вв.в экспл.ОС ГЭ0382</t>
  </si>
  <si>
    <t>Введено в эксплуатацию ОС
Сети  водосн.1999г п,Южный
ГОРВОДОКАНАЛ УП Г.РАДУЖНЫЙ
Сети  водосн.1999г п,Южный
КОМИТЕТ ПО УПРАВЛЕНИЮ МУНИЦ.ИМУЩЕСТВОМ Г.РАДУЖНЫЙ</t>
  </si>
  <si>
    <t>Вв.в экспл.ОС ГЭ0383</t>
  </si>
  <si>
    <t>Введено в эксплуатацию ОС
Сети водосн.1999г п,Южный
ГОРВОДОКАНАЛ УП Г.РАДУЖНЫЙ
Сети водосн.1999г п,Южный
КОМИТЕТ ПО УПРАВЛЕНИЮ МУНИЦ.ИМУЩЕСТВОМ Г.РАДУЖНЫЙ</t>
  </si>
  <si>
    <t>Вв.в экспл.ОС ГЭ0384</t>
  </si>
  <si>
    <t>Вв.в экспл.ОС ГЭ0385</t>
  </si>
  <si>
    <t>Введено в эксплуатацию ОС
Сети водосн 1999г п,Южный ж/п ВТПС
ГОРВОДОКАНАЛ УП Г.РАДУЖНЫЙ
Сети водосн 1999г п,Южный ж/п ВТПС
КОМИТЕТ ПО УПРАВЛЕНИЮ МУНИЦ.ИМУЩЕСТВОМ Г.РАДУЖНЫЙ</t>
  </si>
  <si>
    <t>Вв.в экспл.ОС ГЭ0386</t>
  </si>
  <si>
    <t>Введено в эксплуатацию ОС
Сети водосн 1999г п Южный
ГОРВОДОКАНАЛ УП Г.РАДУЖНЫЙ
Сети водосн 1999г п Южный
КОМИТЕТ ПО УПРАВЛЕНИЮ МУНИЦ.ИМУЩЕСТВОМ Г.РАДУЖНЫЙ</t>
  </si>
  <si>
    <t>Вв.в экспл.ОС ГЭ0387</t>
  </si>
  <si>
    <t>Введено в эксплуатацию ОС
Сети водосн 1999г п,Южный
ГОРВОДОКАНАЛ УП Г.РАДУЖНЫЙ
Сети водосн 1999г п,Южный
КОМИТЕТ ПО УПРАВЛЕНИЮ МУНИЦ.ИМУЩЕСТВОМ Г.РАДУЖНЫЙ</t>
  </si>
  <si>
    <t>Вв.в экспл.ОС ГЭ0388</t>
  </si>
  <si>
    <t>Введено в эксплуатацию ОС
Сети водосн 1999г п,Южный участок 10,4
ГОРВОДОКАНАЛ УП Г.РАДУЖНЫЙ
Сети водосн 1999г п,Южный участок 10,4
КОМИТЕТ ПО УПРАВЛЕНИЮ МУНИЦ.ИМУЩЕСТВОМ Г.РАДУЖНЫЙ</t>
  </si>
  <si>
    <t>Вв.в экспл.ОС ГЭ0389</t>
  </si>
  <si>
    <t>Введено в эксплуатацию ОС
Сети водосн 1999г п.Южный водозабор
ГОРВОДОКАНАЛ УП Г.РАДУЖНЫЙ
Сети водосн 1999г п.Южный водозабор
КОМИТЕТ ПО УПРАВЛЕНИЮ МУНИЦ.ИМУЩЕСТВОМ Г.РАДУЖНЫЙ</t>
  </si>
  <si>
    <t>Вв.в экспл.ОС ГЭ0390</t>
  </si>
  <si>
    <t>Введено в эксплуатацию ОС
Сети водосн 1999г п.Южный участок 10.1
ГОРВОДОКАНАЛ УП Г.РАДУЖНЫЙ
Сети водосн 1999г п.Южный участок 10.1
КОМИТЕТ ПО УПРАВЛЕНИЮ МУНИЦ.ИМУЩЕСТВОМ Г.РАДУЖНЫЙ</t>
  </si>
  <si>
    <t>Вв.в экспл.ОС ГЭ0391</t>
  </si>
  <si>
    <t>Введено в эксплуатацию ОС
Сети водосн 1999г п.Южный участок 10.5
ГОРВОДОКАНАЛ УП Г.РАДУЖНЫЙ
Сети водосн 1999г п.Южный участок 10.5
КОМИТЕТ ПО УПРАВЛЕНИЮ МУНИЦ.ИМУЩЕСТВОМ Г.РАДУЖНЫЙ</t>
  </si>
  <si>
    <t>Вв.в экспл.ОС ГЭ0392</t>
  </si>
  <si>
    <t>Введено в эксплуатацию ОС
Сети  водосн 1999г п.Южный участ 10/5-1
ГОРВОДОКАНАЛ УП Г.РАДУЖНЫЙ
Сети  водосн 1999г п.Южный участ 10/5-1
КОМИТЕТ ПО УПРАВЛЕНИЮ МУНИЦ.ИМУЩЕСТВОМ Г.РАДУЖНЫЙ</t>
  </si>
  <si>
    <t>Вв.в экспл.ОС ГЭ0393</t>
  </si>
  <si>
    <t>Введено в эксплуатацию ОС
Сети водосн 1999г п.Южный участ.10/5-2
ГОРВОДОКАНАЛ УП Г.РАДУЖНЫЙ
Сети водосн 1999г п.Южный участ.10/5-2
КОМИТЕТ ПО УПРАВЛЕНИЮ МУНИЦ.ИМУЩЕСТВОМ Г.РАДУЖНЫЙ</t>
  </si>
  <si>
    <t>Вв.в экспл.ОС ГЭ0394</t>
  </si>
  <si>
    <t>Введено в эксплуатацию ОС
Сети водосн 1999г п.Южный участок 10/5-3
ГОРВОДОКАНАЛ УП Г.РАДУЖНЫЙ
Сети водосн 1999г п.Южный участок 10/5-3
КОМИТЕТ ПО УПРАВЛЕНИЮ МУНИЦ.ИМУЩЕСТВОМ Г.РАДУЖНЫЙ</t>
  </si>
  <si>
    <t>Вв.в экспл.ОС ГЭ0395</t>
  </si>
  <si>
    <t>Введено в эксплуатацию ОС
Сети водосн 1999г п.Южный участок 10.2
ГОРВОДОКАНАЛ УП Г.РАДУЖНЫЙ
Сети водосн 1999г п.Южный участок 10.2
КОМИТЕТ ПО УПРАВЛЕНИЮ МУНИЦ.ИМУЩЕСТВОМ Г.РАДУЖНЫЙ</t>
  </si>
  <si>
    <t>Вв.в экспл.ОС ГЭ0396</t>
  </si>
  <si>
    <t>Введено в эксплуатацию ОС
Сети водосн 1999г п.Южный участок 10,3
ГОРВОДОКАНАЛ УП Г.РАДУЖНЫЙ
Сети водосн 1999г п.Южный участок 10,3
КОМИТЕТ ПО УПРАВЛЕНИЮ МУНИЦ.ИМУЩЕСТВОМ Г.РАДУЖНЫЙ</t>
  </si>
  <si>
    <t>Вв.в экспл.ОС ГЭ0397</t>
  </si>
  <si>
    <t>Введено в эксплуатацию ОС
Водовод Ду=150l L=3170
ГОРВОДОКАНАЛ УП Г.РАДУЖНЫЙ
Водовод Ду=150l L=3170
КОМИТЕТ ПО УПРАВЛЕНИЮ МУНИЦ.ИМУЩЕСТВОМ Г.РАДУЖНЫЙ</t>
  </si>
  <si>
    <t>Вв.в экспл.ОС ГЭ0398</t>
  </si>
  <si>
    <t>Введено в эксплуатацию ОС
Водовод Ду =100lL=2310
ГОРВОДОКАНАЛ УП Г.РАДУЖНЫЙ
Водовод Ду =100lL=2310
КОМИТЕТ ПО УПРАВЛЕНИЮ МУНИЦ.ИМУЩЕСТВОМ Г.РАДУЖНЫЙ</t>
  </si>
  <si>
    <t>Вв.в экспл.ОС ГЭ0399</t>
  </si>
  <si>
    <t>Введено в эксплуатацию ОС
Сети х/в.мкрЮжный, ул.Школ. до ж.д.12/1-12/8, 327м
ГОРВОДОКАНАЛ УП Г.РАДУЖНЫЙ
Сети х/в.мкрЮжный, ул.Школ. до ж.д.12/1-12/8, 327м
КОМИТЕТ ПО УПРАВЛЕНИЮ МУНИЦ.ИМУЩЕСТВОМ Г.РАДУЖНЫЙ</t>
  </si>
  <si>
    <t>Вв.в экспл.ОС ГЭ0400</t>
  </si>
  <si>
    <t>Введено в эксплуатацию ОС
Сети х/водос.мкр Южный, ул.Школьная,от ТК-3, 106м.
ГОРВОДОКАНАЛ УП Г.РАДУЖНЫЙ
Сети х/водос.мкр Южный, ул.Школьная,от ТК-3, 106м.
КОМИТЕТ ПО УПРАВЛЕНИЮ МУНИЦ.ИМУЩЕСТВОМ Г.РАДУЖНЫЙ</t>
  </si>
  <si>
    <t>Вв.в экспл.ОС ГЭ0401</t>
  </si>
  <si>
    <t>Введено в эксплуатацию ОС
Маг.сети в/с мкр.10 от УВ10-1до ПГ10-7 прот.128,7м
ГОРВОДОКАНАЛ УП Г.РАДУЖНЫЙ
Маг.сети в/с мкр.10 от УВ10-1до ПГ10-7 прот.128,7м
КОМИТЕТ ПО УПРАВЛЕНИЮ МУНИЦ.ИМУЩЕСТВОМ Г.РАДУЖНЫЙ</t>
  </si>
  <si>
    <t>Вв.в экспл.ОС ГЭ0402</t>
  </si>
  <si>
    <t>Введено в эксплуатацию ОС
Маг.сети в/с мкр.10 от УВ10-1до УВ10-7 прот.221,3м
ГОРВОДОКАНАЛ УП Г.РАДУЖНЫЙ
Маг.сети в/с мкр.10 от УВ10-1до УВ10-7 прот.221,3м
КОМИТЕТ ПО УПРАВЛЕНИЮ МУНИЦ.ИМУЩЕСТВОМ Г.РАДУЖНЫЙ</t>
  </si>
  <si>
    <t>Вв.в экспл.ОС ГЭ0403</t>
  </si>
  <si>
    <t>Введено в эксплуатацию ОС
Маг.сети в/с мкр.10 от УВ10-7 до УВ10-6 прот.29.9м
ГОРВОДОКАНАЛ УП Г.РАДУЖНЫЙ
Маг.сети в/с мкр.10 от УВ10-7 до УВ10-6 прот.29.9м
КОМИТЕТ ПО УПРАВЛЕНИЮ МУНИЦ.ИМУЩЕСТВОМ Г.РАДУЖНЫЙ</t>
  </si>
  <si>
    <t>Вв.в экспл.ОС ГЭ0404</t>
  </si>
  <si>
    <t>Введено в эксплуатацию ОС
Маг.сети в/с мкр.10от УВ10-6до УВ10-5 прот.341,24м
ГОРВОДОКАНАЛ УП Г.РАДУЖНЫЙ
Маг.сети в/с мкр.10от УВ10-6до УВ10-5 прот.341,24м
КОМИТЕТ ПО УПРАВЛЕНИЮ МУНИЦ.ИМУЩЕСТВОМ Г.РАДУЖНЫЙ</t>
  </si>
  <si>
    <t>Вв.в экспл.ОС ГЭ0405</t>
  </si>
  <si>
    <t>Введено в эксплуатацию ОС
Водопровод резерв обесп.978м.
ГОРВОДОКАНАЛ УП Г.РАДУЖНЫЙ
Водопровод резерв обесп.978м.
КОМИТЕТ ПО УПРАВЛЕНИЮ МУНИЦ.ИМУЩЕСТВОМ Г.РАДУЖНЫЙ</t>
  </si>
  <si>
    <t>Вв.в экспл.ОС ГЭ0406</t>
  </si>
  <si>
    <t>Введено в эксплуатацию ОС
Пожарный водовод,Парк культот ПГ-54 до стр.2.
ГОРВОДОКАНАЛ УП Г.РАДУЖНЫЙ
Пожарный водовод,Парк культот ПГ-54 до стр.2.
КОМИТЕТ ПО УПРАВЛЕНИЮ МУНИЦ.ИМУЩЕСТВОМ Г.РАДУЖНЫЙ</t>
  </si>
  <si>
    <t>Вв.в экспл.ОС ГЭ0407</t>
  </si>
  <si>
    <t>Введено в эксплуатацию ОС
Пожарный водопровод 1 мкр,от УТ-1-49 до с. 48а,10м
ГОРВОДОКАНАЛ УП Г.РАДУЖНЫЙ
Пожарный водопровод 1 мкр,от УТ-1-49 до с. 48а,10м
КОМИТЕТ ПО УПРАВЛЕНИЮ МУНИЦ.ИМУЩЕСТВОМ Г.РАДУЖНЫЙ</t>
  </si>
  <si>
    <t>Вв.в экспл.ОС ГЭ0408</t>
  </si>
  <si>
    <t>Введено в эксплуатацию ОС
Противопожар. водопровод  мкр Южный, ул.Школьная,
ГОРВОДОКАНАЛ УП Г.РАДУЖНЫЙ
Противопожар. водопровод  мкр Южный, ул.Школьная,
КОМИТЕТ ПО УПРАВЛЕНИЮ МУНИЦ.ИМУЩЕСТВОМ Г.РАДУЖНЫЙ</t>
  </si>
  <si>
    <t>Вв.в экспл.ОС ГЭ0409</t>
  </si>
  <si>
    <t>Введено в эксплуатацию ОС
Сети пожар. водопр Бол.компл.от колодВКБ-1-ВКБ-2.
ГОРВОДОКАНАЛ УП Г.РАДУЖНЫЙ
Сети пожар. водопр Бол.компл.от колодВКБ-1-ВКБ-2.
КОМИТЕТ ПО УПРАВЛЕНИЮ МУНИЦ.ИМУЩЕСТВОМ Г.РАДУЖНЫЙ</t>
  </si>
  <si>
    <t>Вв.в экспл.ОС ГЭ0410</t>
  </si>
  <si>
    <t>Введено в эксплуатацию ОС
Сети пожар.водовода 1мкр.от УТ-1-33 - зд.спорткомп
ГОРВОДОКАНАЛ УП Г.РАДУЖНЫЙ
Сети пожар.водовода 1мкр.от УТ-1-33 - зд.спорткомп
КОМИТЕТ ПО УПРАВЛЕНИЮ МУНИЦ.ИМУЩЕСТВОМ Г.РАДУЖНЫЙ</t>
  </si>
  <si>
    <t>Вв.в экспл.ОС ГЭ0411</t>
  </si>
  <si>
    <t>Введено в эксплуатацию ОС
Сети пожарн. водопров. от колодца ВУ до ВУ6 267.4м
ГОРВОДОКАНАЛ УП Г.РАДУЖНЫЙ
Сети пожарн. водопров. от колодца ВУ до ВУ6 267.4м
КОМИТЕТ ПО УПРАВЛЕНИЮ МУНИЦ.ИМУЩЕСТВОМ Г.РАДУЖНЫЙ</t>
  </si>
  <si>
    <t>Вв.в экспл.ОС ГЭ0412</t>
  </si>
  <si>
    <t>Введено в эксплуатацию ОС
Генераторная установка VX 220/7,5Н
ГОРВОДОКАНАЛ УП Г.РАДУЖНЫЙ
Генераторная установка VX 220/7,5Н
КОМИТЕТ ПО УПРАВЛЕНИЮ МУНИЦ.ИМУЩЕСТВОМ Г.РАДУЖНЫЙ</t>
  </si>
  <si>
    <t>Вв.в экспл.ОС ГЭ0413</t>
  </si>
  <si>
    <t>Введено в эксплуатацию ОС
Задвижка  ДУ 400 4мкр
ГОРВОДОКАНАЛ УП Г.РАДУЖНЫЙ
Задвижка  ДУ 400 4мкр
КОМИТЕТ ПО УПРАВЛЕНИЮ МУНИЦ.ИМУЩЕСТВОМ Г.РАДУЖНЫЙ</t>
  </si>
  <si>
    <t>Вв.в экспл.ОС ГЭ0414</t>
  </si>
  <si>
    <t>Введено в эксплуатацию ОС
Задвижка 200/16
ГОРВОДОКАНАЛ УП Г.РАДУЖНЫЙ
Задвижка 200/16
КОМИТЕТ ПО УПРАВЛЕНИЮ МУНИЦ.ИМУЩЕСТВОМ Г.РАДУЖНЫЙ</t>
  </si>
  <si>
    <t>Вв.в экспл.ОС ГЭ0415</t>
  </si>
  <si>
    <t>Вв.в экспл.ОС ГЭ0416</t>
  </si>
  <si>
    <t>Введено в эксплуатацию ОС
Задвижка 250*16 ЗКЛ-2 с фланц.и шпильк.
ГОРВОДОКАНАЛ УП Г.РАДУЖНЫЙ
Задвижка 250*16 ЗКЛ-2 с фланц.и шпильк.
КОМИТЕТ ПО УПРАВЛЕНИЮ МУНИЦ.ИМУЩЕСТВОМ Г.РАДУЖНЫЙ</t>
  </si>
  <si>
    <t>Вв.в экспл.ОС ГЭ0417</t>
  </si>
  <si>
    <t>Введено в эксплуатацию ОС
Задвижка 250/16
ГОРВОДОКАНАЛ УП Г.РАДУЖНЫЙ
Задвижка 250/16
КОМИТЕТ ПО УПРАВЛЕНИЮ МУНИЦ.ИМУЩЕСТВОМ Г.РАДУЖНЫЙ</t>
  </si>
  <si>
    <t>Вв.в экспл.ОС ГЭ0418</t>
  </si>
  <si>
    <t>Вв.в экспл.ОС ГЭ0419</t>
  </si>
  <si>
    <t>Вв.в экспл.ОС ГЭ0420</t>
  </si>
  <si>
    <t>Введено в эксплуатацию ОС
Задвижка 400*16 30с 41 нж комплект стальная
ГОРВОДОКАНАЛ УП Г.РАДУЖНЫЙ
Задвижка 400*16 30с 41 нж комплект стальная
КОМИТЕТ ПО УПРАВЛЕНИЮ МУНИЦ.ИМУЩЕСТВОМ Г.РАДУЖНЫЙ</t>
  </si>
  <si>
    <t>Вв.в экспл.ОС ГЭ0421</t>
  </si>
  <si>
    <t>Введено в эксплуатацию ОС
Задвижка д.250*16
ГОРВОДОКАНАЛ УП Г.РАДУЖНЫЙ
Задвижка д.250*16
КОМИТЕТ ПО УПРАВЛЕНИЮ МУНИЦ.ИМУЩЕСТВОМ Г.РАДУЖНЫЙ</t>
  </si>
  <si>
    <t>Вв.в экспл.ОС ГЭ0422</t>
  </si>
  <si>
    <t>Вв.в экспл.ОС ГЭ0423</t>
  </si>
  <si>
    <t>Введено в эксплуатацию ОС
Задвижка ДУ 250*16 (компл)
ГОРВОДОКАНАЛ УП Г.РАДУЖНЫЙ
Задвижка ДУ 250*16 (компл)
КОМИТЕТ ПО УПРАВЛЕНИЮ МУНИЦ.ИМУЩЕСТВОМ Г.РАДУЖНЫЙ</t>
  </si>
  <si>
    <t>Вв.в экспл.ОС ГЭ0424</t>
  </si>
  <si>
    <t>Вв.в экспл.ОС ГЭ0425</t>
  </si>
  <si>
    <t>Введено в эксплуатацию ОС
Задвижка ДУ 250*16 с отв.фланцами и шпильками
ГОРВОДОКАНАЛ УП Г.РАДУЖНЫЙ
Задвижка ДУ 250*16 с отв.фланцами и шпильками
КОМИТЕТ ПО УПРАВЛЕНИЮ МУНИЦ.ИМУЩЕСТВОМ Г.РАДУЖНЫЙ</t>
  </si>
  <si>
    <t>Вв.в экспл.ОС ГЭ0426</t>
  </si>
  <si>
    <t>Вв.в экспл.ОС ГЭ0427</t>
  </si>
  <si>
    <t>Введено в эксплуатацию ОС
Задвижка ф200*16
ГОРВОДОКАНАЛ УП Г.РАДУЖНЫЙ
Задвижка ф200*16
КОМИТЕТ ПО УПРАВЛЕНИЮ МУНИЦ.ИМУЩЕСТВОМ Г.РАДУЖНЫЙ</t>
  </si>
  <si>
    <t>Вв.в экспл.ОС ГЭ0428</t>
  </si>
  <si>
    <t>Вв.в экспл.ОС ГЭ0429</t>
  </si>
  <si>
    <t>Введено в эксплуатацию ОС
Задвижка ДУ 300 30 с 41 нж
ГОРВОДОКАНАЛ УП Г.РАДУЖНЫЙ
Задвижка ДУ 300 30 с 41 нж
КОМИТЕТ ПО УПРАВЛЕНИЮ МУНИЦ.ИМУЩЕСТВОМ Г.РАДУЖНЫЙ</t>
  </si>
  <si>
    <t>Вв.в экспл.ОС ГЭ0430</t>
  </si>
  <si>
    <t>Вв.в экспл.ОС ГЭ0431</t>
  </si>
  <si>
    <t>Введено в эксплуатацию ОС
Задвижка стальная ф 250*16
ГОРВОДОКАНАЛ УП Г.РАДУЖНЫЙ
Задвижка стальная ф 250*16
КОМИТЕТ ПО УПРАВЛЕНИЮ МУНИЦ.ИМУЩЕСТВОМ Г.РАДУЖНЫЙ</t>
  </si>
  <si>
    <t>Вв.в экспл.ОС ГЭ0432</t>
  </si>
  <si>
    <t>Введено в эксплуатацию ОС
Затвор ДУ 150*16
ГОРВОДОКАНАЛ УП Г.РАДУЖНЫЙ
Затвор ДУ 150*16
КОМИТЕТ ПО УПРАВЛЕНИЮ МУНИЦ.ИМУЩЕСТВОМ Г.РАДУЖНЫЙ</t>
  </si>
  <si>
    <t>Вв.в экспл.ОС ГЭ0433</t>
  </si>
  <si>
    <t>Введено в эксплуатацию ОС
Затвор ф 300
ГОРВОДОКАНАЛ УП Г.РАДУЖНЫЙ
Затвор ф 300
КОМИТЕТ ПО УПРАВЛЕНИЮ МУНИЦ.ИМУЩЕСТВОМ Г.РАДУЖНЫЙ</t>
  </si>
  <si>
    <t>Вв.в экспл.ОС ГЭ0434</t>
  </si>
  <si>
    <t>Введено в эксплуатацию ОС
Камера сушильная для спецодежды СКС-1
ГОРВОДОКАНАЛ УП Г.РАДУЖНЫЙ
Камера сушильная для спецодежды СКС-1
КОМИТЕТ ПО УПРАВЛЕНИЮ МУНИЦ.ИМУЩЕСТВОМ Г.РАДУЖНЫЙ</t>
  </si>
  <si>
    <t>Вв.в экспл.ОС ГЭ0435</t>
  </si>
  <si>
    <t>Введено в эксплуатацию ОС
Нежилое здание ВОС-5000 "Водозабор 1 очередь"
ГОРВОДОКАНАЛ УП Г.РАДУЖНЫЙ
Нежилое здание ВОС-5000 "Водозабор 1 очередь"
КОМИТЕТ ПО УПРАВЛЕНИЮ МУНИЦ.ИМУЩЕСТВОМ Г.РАДУЖНЫЙ</t>
  </si>
  <si>
    <t>Вв.в экспл.ОС ГЭ0436</t>
  </si>
  <si>
    <t>Введено в эксплуатацию ОС
Здание булитной 7,5*5*10м кирп
ГОРВОДОКАНАЛ УП Г.РАДУЖНЫЙ
Здание булитной 7,5*5*10м кирп
КОМИТЕТ ПО УПРАВЛЕНИЮ МУНИЦ.ИМУЩЕСТВОМ Г.РАДУЖНЫЙ</t>
  </si>
  <si>
    <t>Вв.в экспл.ОС ГЭ0437</t>
  </si>
  <si>
    <t>Введено в эксплуатацию ОС
Отстойник  для шлама " Водозабор 1 очередь"
ГОРВОДОКАНАЛ УП Г.РАДУЖНЫЙ
Отстойник  для шлама " Водозабор 1 очередь"
КОМИТЕТ ПО УПРАВЛЕНИЮ МУНИЦ.ИМУЩЕСТВОМ Г.РАДУЖНЫЙ</t>
  </si>
  <si>
    <t>Вв.в экспл.ОС ГЭ0438</t>
  </si>
  <si>
    <t>Введено в эксплуатацию ОС
Отстойник  для шламаВодозабор1очередь,стр.20,с.2/3
ГОРВОДОКАНАЛ УП Г.РАДУЖНЫЙ
Отстойник  для шламаВодозабор1очередь,стр.20,с.2/3
КОМИТЕТ ПО УПРАВЛЕНИЮ МУНИЦ.ИМУЩЕСТВОМ Г.РАДУЖНЫЙ</t>
  </si>
  <si>
    <t>Вв.в экспл.ОС ГЭ0439</t>
  </si>
  <si>
    <t>Введено в эксплуатацию ОС
Водовод от ВК-В5 до здания ВОС-5000 L-22м
ГОРВОДОКАНАЛ УП Г.РАДУЖНЫЙ
Водовод от ВК-В5 до здания ВОС-5000 L-22м
КОМИТЕТ ПО УПРАВЛЕНИЮ МУНИЦ.ИМУЩЕСТВОМ Г.РАДУЖНЫЙ</t>
  </si>
  <si>
    <t>Вв.в экспл.ОС ГЭ0440</t>
  </si>
  <si>
    <t>Введено в эксплуатацию ОС
Буллит Y-200v3
ГОРВОДОКАНАЛ УП Г.РАДУЖНЫЙ
Буллит Y-200v3
КОМИТЕТ ПО УПРАВЛЕНИЮ МУНИЦ.ИМУЩЕСТВОМ Г.РАДУЖНЫЙ</t>
  </si>
  <si>
    <t>Вв.в экспл.ОС ГЭ0441</t>
  </si>
  <si>
    <t>Вв.в экспл.ОС ГЭ0442</t>
  </si>
  <si>
    <t>Введено в эксплуатацию ОС
Вагон-бытовка  Тайга 3*6
ГОРВОДОКАНАЛ УП Г.РАДУЖНЫЙ
Вагон-бытовка  Тайга 3*6
КОМИТЕТ ПО УПРАВЛЕНИЮ МУНИЦ.ИМУЩЕСТВОМ Г.РАДУЖНЫЙ</t>
  </si>
  <si>
    <t>Вв.в экспл.ОС ГЭ0443</t>
  </si>
  <si>
    <t>Введено в эксплуатацию ОС
Вентиляция ВОС-8000
ГОРВОДОКАНАЛ УП Г.РАДУЖНЫЙ
Вентиляция ВОС-8000
КОМИТЕТ ПО УПРАВЛЕНИЮ МУНИЦ.ИМУЩЕСТВОМ Г.РАДУЖНЫЙ</t>
  </si>
  <si>
    <t>Вв.в экспл.ОС ГЭ0444</t>
  </si>
  <si>
    <t>Введено в эксплуатацию ОС
Затвор дисковый 150х16 нерж
ГОРВОДОКАНАЛ УП Г.РАДУЖНЫЙ
Затвор дисковый 150х16 нерж
КОМИТЕТ ПО УПРАВЛЕНИЮ МУНИЦ.ИМУЩЕСТВОМ Г.РАДУЖНЫЙ</t>
  </si>
  <si>
    <t>Вв.в экспл.ОС ГЭ0445</t>
  </si>
  <si>
    <t>Вв.в экспл.ОС ГЭ0446</t>
  </si>
  <si>
    <t>Вв.в экспл.ОС ГЭ0447</t>
  </si>
  <si>
    <t>Введено в эксплуатацию ОС
Затвор дисковый 200*16 нерж
ГОРВОДОКАНАЛ УП Г.РАДУЖНЫЙ
Затвор дисковый 200*16 нерж
КОМИТЕТ ПО УПРАВЛЕНИЮ МУНИЦ.ИМУЩЕСТВОМ Г.РАДУЖНЫЙ</t>
  </si>
  <si>
    <t>Вв.в экспл.ОС ГЭ0448</t>
  </si>
  <si>
    <t>Вв.в экспл.ОС ГЭ0449</t>
  </si>
  <si>
    <t>Вв.в экспл.ОС ГЭ0450</t>
  </si>
  <si>
    <t>Введено в эксплуатацию ОС
Затвор дисковый 200х16 нерж
ГОРВОДОКАНАЛ УП Г.РАДУЖНЫЙ
Затвор дисковый 200х16 нерж
КОМИТЕТ ПО УПРАВЛЕНИЮ МУНИЦ.ИМУЩЕСТВОМ Г.РАДУЖНЫЙ</t>
  </si>
  <si>
    <t>Вв.в экспл.ОС ГЭ0451</t>
  </si>
  <si>
    <t>Вв.в экспл.ОС ГЭ0452</t>
  </si>
  <si>
    <t>Введено в эксплуатацию ОС
Затвор дисковый DN 150 PN 16 с ручкой
ГОРВОДОКАНАЛ УП Г.РАДУЖНЫЙ
Затвор дисковый DN 150 PN 16 с ручкой
КОМИТЕТ ПО УПРАВЛЕНИЮ МУНИЦ.ИМУЩЕСТВОМ Г.РАДУЖНЫЙ</t>
  </si>
  <si>
    <t>Вв.в экспл.ОС ГЭ0453</t>
  </si>
  <si>
    <t>Вв.в экспл.ОС ГЭ0454</t>
  </si>
  <si>
    <t>Вв.в экспл.ОС ГЭ0455</t>
  </si>
  <si>
    <t>Введено в эксплуатацию ОС
Затвор дисковый поворотный ДУ 300мм
ГОРВОДОКАНАЛ УП Г.РАДУЖНЫЙ
Затвор дисковый поворотный ДУ 300мм
КОМИТЕТ ПО УПРАВЛЕНИЮ МУНИЦ.ИМУЩЕСТВОМ Г.РАДУЖНЫЙ</t>
  </si>
  <si>
    <t>Вв.в экспл.ОС ГЭ0456</t>
  </si>
  <si>
    <t>Вв.в экспл.ОС ГЭ0457</t>
  </si>
  <si>
    <t>Введено в эксплуатацию ОС
Затвор поворотный дисковый Ду 400 с редуктором
ГОРВОДОКАНАЛ УП Г.РАДУЖНЫЙ
Затвор поворотный дисковый Ду 400 с редуктором
КОМИТЕТ ПО УПРАВЛЕНИЮ МУНИЦ.ИМУЩЕСТВОМ Г.РАДУЖНЫЙ</t>
  </si>
  <si>
    <t>Вв.в экспл.ОС ГЭ0458</t>
  </si>
  <si>
    <t>Введено в эксплуатацию ОС
Затвор поворотный дисковый  Ду 250 Ру 16
ГОРВОДОКАНАЛ УП Г.РАДУЖНЫЙ
Затвор поворотный дисковый  Ду 250 Ру 16
КОМИТЕТ ПО УПРАВЛЕНИЮ МУНИЦ.ИМУЩЕСТВОМ Г.РАДУЖНЫЙ</t>
  </si>
  <si>
    <t>Вв.в экспл.ОС ГЭ0459</t>
  </si>
  <si>
    <t>Введено в эксплуатацию ОС
Затвор поворотный дисковый Ду 250 Ру 16
ГОРВОДОКАНАЛ УП Г.РАДУЖНЫЙ
Затвор поворотный дисковый Ду 250 Ру 16
КОМИТЕТ ПО УПРАВЛЕНИЮ МУНИЦ.ИМУЩЕСТВОМ Г.РАДУЖНЫЙ</t>
  </si>
  <si>
    <t>Вв.в экспл.ОС ГЭ0460</t>
  </si>
  <si>
    <t>Вв.в экспл.ОС ГЭ0461</t>
  </si>
  <si>
    <t>Вв.в экспл.ОС ГЭ0462</t>
  </si>
  <si>
    <t>Вв.в экспл.ОС ГЭ0463</t>
  </si>
  <si>
    <t>Вв.в экспл.ОС ГЭ0464</t>
  </si>
  <si>
    <t>Вв.в экспл.ОС ГЭ0465</t>
  </si>
  <si>
    <t>Вв.в экспл.ОС ГЭ0466</t>
  </si>
  <si>
    <t>Вв.в экспл.ОС ГЭ0467</t>
  </si>
  <si>
    <t>Вв.в экспл.ОС ГЭ0468</t>
  </si>
  <si>
    <t>Вв.в экспл.ОС ГЭ0469</t>
  </si>
  <si>
    <t>Вв.в экспл.ОС ГЭ0470</t>
  </si>
  <si>
    <t>Вв.в экспл.ОС ГЭ0471</t>
  </si>
  <si>
    <t>Вв.в экспл.ОС ГЭ0472</t>
  </si>
  <si>
    <t>Вв.в экспл.ОС ГЭ0473</t>
  </si>
  <si>
    <t>Вв.в экспл.ОС ГЭ0474</t>
  </si>
  <si>
    <t>Вв.в экспл.ОС ГЭ0475</t>
  </si>
  <si>
    <t>Вв.в экспл.ОС ГЭ0476</t>
  </si>
  <si>
    <t>Введено в эксплуатацию ОС
Затвор поворотный дисковый ДУ 300 Ру 16
ГОРВОДОКАНАЛ УП Г.РАДУЖНЫЙ
Затвор поворотный дисковый ДУ 300 Ру 16
КОМИТЕТ ПО УПРАВЛЕНИЮ МУНИЦ.ИМУЩЕСТВОМ Г.РАДУЖНЫЙ</t>
  </si>
  <si>
    <t>Вв.в экспл.ОС ГЭ0477</t>
  </si>
  <si>
    <t>Введено в эксплуатацию ОС
Затвор поворотный дисковый Ду 300 Ру16
ГОРВОДОКАНАЛ УП Г.РАДУЖНЫЙ
Затвор поворотный дисковый Ду 300 Ру16
КОМИТЕТ ПО УПРАВЛЕНИЮ МУНИЦ.ИМУЩЕСТВОМ Г.РАДУЖНЫЙ</t>
  </si>
  <si>
    <t>Вв.в экспл.ОС ГЭ0478</t>
  </si>
  <si>
    <t>Вв.в экспл.ОС ГЭ0479</t>
  </si>
  <si>
    <t>Вв.в экспл.ОС ГЭ0480</t>
  </si>
  <si>
    <t>Вв.в экспл.ОС ГЭ0481</t>
  </si>
  <si>
    <t>Введено в эксплуатацию ОС
Затвор поворотный дисковый Ду 300 Ру 16
ГОРВОДОКАНАЛ УП Г.РАДУЖНЫЙ
Затвор поворотный дисковый Ду 300 Ру 16
КОМИТЕТ ПО УПРАВЛЕНИЮ МУНИЦ.ИМУЩЕСТВОМ Г.РАДУЖНЫЙ</t>
  </si>
  <si>
    <t>Вв.в экспл.ОС ГЭ0482</t>
  </si>
  <si>
    <t>Вв.в экспл.ОС ГЭ0483</t>
  </si>
  <si>
    <t>Вв.в экспл.ОС ГЭ0484</t>
  </si>
  <si>
    <t>Введено в эксплуатацию ОС
Затвор поворотный дисковый Ду 350 Ру16
ГОРВОДОКАНАЛ УП Г.РАДУЖНЫЙ
Затвор поворотный дисковый Ду 350 Ру16
КОМИТЕТ ПО УПРАВЛЕНИЮ МУНИЦ.ИМУЩЕСТВОМ Г.РАДУЖНЫЙ</t>
  </si>
  <si>
    <t>Вв.в экспл.ОС ГЭ0485</t>
  </si>
  <si>
    <t>Введено в эксплуатацию ОС
Затвор поворотный дисковый Ду 400 Ру 16
ГОРВОДОКАНАЛ УП Г.РАДУЖНЫЙ
Затвор поворотный дисковый Ду 400 Ру 16
КОМИТЕТ ПО УПРАВЛЕНИЮ МУНИЦ.ИМУЩЕСТВОМ Г.РАДУЖНЫЙ</t>
  </si>
  <si>
    <t>Вв.в экспл.ОС ГЭ0486</t>
  </si>
  <si>
    <t>Вв.в экспл.ОС ГЭ0487</t>
  </si>
  <si>
    <t>Вв.в экспл.ОС ГЭ0488</t>
  </si>
  <si>
    <t>Введено в эксплуатацию ОС
Затвор поворотный дисковый  Ду 400 с редуктором
ГОРВОДОКАНАЛ УП Г.РАДУЖНЫЙ
Затвор поворотный дисковый  Ду 400 с редуктором
КОМИТЕТ ПО УПРАВЛЕНИЮ МУНИЦ.ИМУЩЕСТВОМ Г.РАДУЖНЫЙ</t>
  </si>
  <si>
    <t>Вв.в экспл.ОС ГЭ0489</t>
  </si>
  <si>
    <t>Введено в эксплуатацию ОС
Затвор поворотный дисковый Ду 50 Ру 16с эл.привод
ГОРВОДОКАНАЛ УП Г.РАДУЖНЫЙ
Затвор поворотный дисковый Ду 50 Ру 16с эл.привод
КОМИТЕТ ПО УПРАВЛЕНИЮ МУНИЦ.ИМУЩЕСТВОМ Г.РАДУЖНЫЙ</t>
  </si>
  <si>
    <t>Вв.в экспл.ОС ГЭ0490</t>
  </si>
  <si>
    <t>Вв.в экспл.ОС ГЭ0491</t>
  </si>
  <si>
    <t>Вв.в экспл.ОС ГЭ0492</t>
  </si>
  <si>
    <t>Введено в эксплуатацию ОС
Компенсатор реакт.мощн.КРМ-0,4-30-6-5 ХЛ1 IP54
ГОРВОДОКАНАЛ УП Г.РАДУЖНЫЙ
Компенсатор реакт.мощн.КРМ-0,4-30-6-5 ХЛ1 IP54
КОМИТЕТ ПО УПРАВЛЕНИЮ МУНИЦ.ИМУЩЕСТВОМ Г.РАДУЖНЫЙ</t>
  </si>
  <si>
    <t>Вв.в экспл.ОС ГЭ0493</t>
  </si>
  <si>
    <t>Вв.в экспл.ОС ГЭ0494</t>
  </si>
  <si>
    <t>Введено в эксплуатацию ОС
Компенсатор реакт.мощн.КРМ-0,4-50-5-10-У ХЛ2 IP54
ГОРВОДОКАНАЛ УП Г.РАДУЖНЫЙ
Компенсатор реакт.мощн.КРМ-0,4-50-5-10-У ХЛ2 IP54
КОМИТЕТ ПО УПРАВЛЕНИЮ МУНИЦ.ИМУЩЕСТВОМ Г.РАДУЖНЫЙ</t>
  </si>
  <si>
    <t>Вв.в экспл.ОС ГЭ0495</t>
  </si>
  <si>
    <t>Введено в эксплуатацию ОС
Компрессор ВК12М 1
ГОРВОДОКАНАЛ УП Г.РАДУЖНЫЙ
Компрессор ВК12М 1
КОМИТЕТ ПО УПРАВЛЕНИЮ МУНИЦ.ИМУЩЕСТВОМ Г.РАДУЖНЫЙ</t>
  </si>
  <si>
    <t>Вв.в экспл.ОС ГЭ0496</t>
  </si>
  <si>
    <t>Введено в эксплуатацию ОС
Компрессор ВКЗМ 1
ГОРВОДОКАНАЛ УП Г.РАДУЖНЫЙ
Компрессор ВКЗМ 1
КОМИТЕТ ПО УПРАВЛЕНИЮ МУНИЦ.ИМУЩЕСТВОМ Г.РАДУЖНЫЙ</t>
  </si>
  <si>
    <t>Вв.в экспл.ОС ГЭ0497</t>
  </si>
  <si>
    <t>Введено в эксплуатацию ОС
Контейнер ВОС-8000
ГОРВОДОКАНАЛ УП Г.РАДУЖНЫЙ
Контейнер ВОС-8000
КОМИТЕТ ПО УПРАВЛЕНИЮ МУНИЦ.ИМУЩЕСТВОМ Г.РАДУЖНЫЙ</t>
  </si>
  <si>
    <t>Вв.в экспл.ОС ГЭ0498</t>
  </si>
  <si>
    <t>Введено в эксплуатацию ОС
Ограждение ВОС 5000-8000
ГОРВОДОКАНАЛ УП Г.РАДУЖНЫЙ
Ограждение ВОС 5000-8000
КОМИТЕТ ПО УПРАВЛЕНИЮ МУНИЦ.ИМУЩЕСТВОМ Г.РАДУЖНЫЙ</t>
  </si>
  <si>
    <t>Вв.в экспл.ОС ГЭ0499</t>
  </si>
  <si>
    <t>Введено в эксплуатацию ОС
Павильон камеры  перек-я  2х4х2м
ГОРВОДОКАНАЛ УП Г.РАДУЖНЫЙ
Павильон камеры  перек-я  2х4х2м
КОМИТЕТ ПО УПРАВЛЕНИЮ МУНИЦ.ИМУЩЕСТВОМ Г.РАДУЖНЫЙ</t>
  </si>
  <si>
    <t>Вв.в экспл.ОС ГЭ0500</t>
  </si>
  <si>
    <t>Введено в эксплуатацию ОС
Павильон камеры  перек-ля  2х4х2
ГОРВОДОКАНАЛ УП Г.РАДУЖНЫЙ
Павильон камеры  перек-ля  2х4х2
КОМИТЕТ ПО УПРАВЛЕНИЮ МУНИЦ.ИМУЩЕСТВОМ Г.РАДУЖНЫЙ</t>
  </si>
  <si>
    <t>Вв.в экспл.ОС ГЭ0501</t>
  </si>
  <si>
    <t>Вв.в экспл.ОС ГЭ0502</t>
  </si>
  <si>
    <t>Введено в эксплуатацию ОС
Система автоматического обнаружения пожара ВОС-8000 м3/сут
ГОРВОДОКАНАЛ УП Г.РАДУЖНЫЙ
Система автоматического обнаружения пожара ВОС-8000 м3/сут
КОМИТЕТ ПО УПРАВЛЕНИЮ МУНИЦ.ИМУЩЕСТВОМ Г.РАДУЖНЫЙ</t>
  </si>
  <si>
    <t>Вв.в экспл.ОС ГЭ0503</t>
  </si>
  <si>
    <t>Введено в эксплуатацию ОС
Система пожарной сигнализации ВОС 5000
ГОРВОДОКАНАЛ УП Г.РАДУЖНЫЙ
Система пожарной сигнализации ВОС 5000
КОМИТЕТ ПО УПРАВЛЕНИЮ МУНИЦ.ИМУЩЕСТВОМ Г.РАДУЖНЫЙ</t>
  </si>
  <si>
    <t>Вв.в экспл.ОС ГЭ0504</t>
  </si>
  <si>
    <t>Введено в эксплуатацию ОС
Система пожарной сигнализации ВОС 8000
ГОРВОДОКАНАЛ УП Г.РАДУЖНЫЙ
Система пожарной сигнализации ВОС 8000
КОМИТЕТ ПО УПРАВЛЕНИЮ МУНИЦ.ИМУЩЕСТВОМ Г.РАДУЖНЫЙ</t>
  </si>
  <si>
    <t>Вв.в экспл.ОС ГЭ0505</t>
  </si>
  <si>
    <t>Введено в эксплуатацию ОС
Счетчик учета воды
ГОРВОДОКАНАЛ УП Г.РАДУЖНЫЙ
Счетчик учета воды
КОМИТЕТ ПО УПРАВЛЕНИЮ МУНИЦ.ИМУЩЕСТВОМ Г.РАДУЖНЫЙ</t>
  </si>
  <si>
    <t>Вв.в экспл.ОС ГЭ0506</t>
  </si>
  <si>
    <t>Вв.в экспл.ОС ГЭ0507</t>
  </si>
  <si>
    <t>Вв.в экспл.ОС ГЭ0508</t>
  </si>
  <si>
    <t>Введено в эксплуатацию ОС
Тельфер ТЭП 2
ГОРВОДОКАНАЛ УП Г.РАДУЖНЫЙ
Тельфер ТЭП 2
КОМИТЕТ ПО УПРАВЛЕНИЮ МУНИЦ.ИМУЩЕСТВОМ Г.РАДУЖНЫЙ</t>
  </si>
  <si>
    <t>Вв.в экспл.ОС ГЭ0509</t>
  </si>
  <si>
    <t>Вв.в экспл.ОС ГЭ0510</t>
  </si>
  <si>
    <t>Вв.в экспл.ОС ГЭ0511</t>
  </si>
  <si>
    <t>Введено в эксплуатацию ОС
ТЭМ ИВБ-106 измерительно-вычислительный блок
ГОРВОДОКАНАЛ УП Г.РАДУЖНЫЙ
ТЭМ ИВБ-106 измерительно-вычислительный блок
КОМИТЕТ ПО УПРАВЛЕНИЮ МУНИЦ.ИМУЩЕСТВОМ Г.РАДУЖНЫЙ</t>
  </si>
  <si>
    <t>Вв.в экспл.ОС ГЭ0512</t>
  </si>
  <si>
    <t>Введено в эксплуатацию ОС
Установка УФ-обеззараживания УДВ-72-10
ГОРВОДОКАНАЛ УП Г.РАДУЖНЫЙ
Установка УФ-обеззараживания УДВ-72-10
КОМИТЕТ ПО УПРАВЛЕНИЮ МУНИЦ.ИМУЩЕСТВОМ Г.РАДУЖНЫЙ</t>
  </si>
  <si>
    <t>Вв.в экспл.ОС ГЭ0513</t>
  </si>
  <si>
    <t>Вв.в экспл.ОС ГЭ0514</t>
  </si>
  <si>
    <t>Введено в эксплуатацию ОС
ЧРП на ВОС-8000
ГОРВОДОКАНАЛ УП Г.РАДУЖНЫЙ
ЧРП на ВОС-8000
КОМИТЕТ ПО УПРАВЛЕНИЮ МУНИЦ.ИМУЩЕСТВОМ Г.РАДУЖНЫЙ</t>
  </si>
  <si>
    <t>Вв.в экспл.ОС ГЭ0515</t>
  </si>
  <si>
    <t>Введено в эксплуатацию ОС
Шкаф автом.узла расх.ВОС-5000 п.2.1.3 в/с
ГОРВОДОКАНАЛ УП Г.РАДУЖНЫЙ
Шкаф автом.узла расх.ВОС-5000 п.2.1.3 в/с
КОМИТЕТ ПО УПРАВЛЕНИЮ МУНИЦ.ИМУЩЕСТВОМ Г.РАДУЖНЫЙ</t>
  </si>
  <si>
    <t>Вв.в экспл.ОС ГЭ0516</t>
  </si>
  <si>
    <t>Введено в эксплуатацию ОС
Шкаф автом.узла расх.ВОС-8000 п.2.1.3 в/с
ГОРВОДОКАНАЛ УП Г.РАДУЖНЫЙ
Шкаф автом.узла расх.ВОС-8000 п.2.1.3 в/с
КОМИТЕТ ПО УПРАВЛЕНИЮ МУНИЦ.ИМУЩЕСТВОМ Г.РАДУЖНЫЙ</t>
  </si>
  <si>
    <t>Вв.в экспл.ОС ГЭ0517</t>
  </si>
  <si>
    <t>Введено в эксплуатацию ОС
АСУ водозабора ВОС-5000 м3/сут.
ГОРВОДОКАНАЛ УП Г.РАДУЖНЫЙ
АСУ водозабора ВОС-5000 м3/сут.
КОМИТЕТ ПО УПРАВЛЕНИЮ МУНИЦ.ИМУЩЕСТВОМ Г.РАДУЖНЫЙ</t>
  </si>
  <si>
    <t>Вв.в экспл.ОС ГЭ0518</t>
  </si>
  <si>
    <t>Введено в эксплуатацию ОС
Насос ЭЦВ 8-25-100
ГОРВОДОКАНАЛ УП Г.РАДУЖНЫЙ
Насос ЭЦВ 8-25-100
КОМИТЕТ ПО УПРАВЛЕНИЮ МУНИЦ.ИМУЩЕСТВОМ Г.РАДУЖНЫЙ</t>
  </si>
  <si>
    <t>Вв.в экспл.ОС ГЭ0519</t>
  </si>
  <si>
    <t>Вв.в экспл.ОС ГЭ0520</t>
  </si>
  <si>
    <t>Вв.в экспл.ОС ГЭ0521</t>
  </si>
  <si>
    <t>Вв.в экспл.ОС ГЭ0522</t>
  </si>
  <si>
    <t>Введено в эксплуатацию ОС
Насос ЭЦВ 8-40-060 нрк.
ГОРВОДОКАНАЛ УП Г.РАДУЖНЫЙ
Насос ЭЦВ 8-40-060 нрк.
КОМИТЕТ ПО УПРАВЛЕНИЮ МУНИЦ.ИМУЩЕСТВОМ Г.РАДУЖНЫЙ</t>
  </si>
  <si>
    <t>Вв.в экспл.ОС ГЭ0523</t>
  </si>
  <si>
    <t>Введено в эксплуатацию ОС
Насос ЭЦВ 8-40-120
ГОРВОДОКАНАЛ УП Г.РАДУЖНЫЙ
Насос ЭЦВ 8-40-120
КОМИТЕТ ПО УПРАВЛЕНИЮ МУНИЦ.ИМУЩЕСТВОМ Г.РАДУЖНЫЙ</t>
  </si>
  <si>
    <t>Вв.в экспл.ОС ГЭ0524</t>
  </si>
  <si>
    <t>Вв.в экспл.ОС ГЭ0525</t>
  </si>
  <si>
    <t>Введено в эксплуатацию ОС
Павильон 2,6*3*3
ГОРВОДОКАНАЛ УП Г.РАДУЖНЫЙ
Павильон 2,6*3*3
КОМИТЕТ ПО УПРАВЛЕНИЮ МУНИЦ.ИМУЩЕСТВОМ Г.РАДУЖНЫЙ</t>
  </si>
  <si>
    <t>Вв.в экспл.ОС ГЭ0526</t>
  </si>
  <si>
    <t>Вв.в экспл.ОС ГЭ0527</t>
  </si>
  <si>
    <t>Вв.в экспл.ОС ГЭ0528</t>
  </si>
  <si>
    <t>Вв.в экспл.ОС ГЭ0529</t>
  </si>
  <si>
    <t>Вв.в экспл.ОС ГЭ0530</t>
  </si>
  <si>
    <t>Вв.в экспл.ОС ГЭ0531</t>
  </si>
  <si>
    <t>Вв.в экспл.ОС ГЭ0532</t>
  </si>
  <si>
    <t>Введено в эксплуатацию ОС
Павильон  2,6*3*3
ГОРВОДОКАНАЛ УП Г.РАДУЖНЫЙ
Павильон  2,6*3*3
КОМИТЕТ ПО УПРАВЛЕНИЮ МУНИЦ.ИМУЩЕСТВОМ Г.РАДУЖНЫЙ</t>
  </si>
  <si>
    <t>Вв.в экспл.ОС ГЭ0533</t>
  </si>
  <si>
    <t>Вв.в экспл.ОС ГЭ0534</t>
  </si>
  <si>
    <t>Вв.в экспл.ОС ГЭ0535</t>
  </si>
  <si>
    <t>Вв.в экспл.ОС ГЭ0536</t>
  </si>
  <si>
    <t>Вв.в экспл.ОС ГЭ0537</t>
  </si>
  <si>
    <t>Вв.в экспл.ОС ГЭ0538</t>
  </si>
  <si>
    <t>Введено в эксплуатацию ОС
Агрегат насосный ЭЦВ 8-40-60 чрк
ГОРВОДОКАНАЛ УП Г.РАДУЖНЫЙ
Агрегат насосный ЭЦВ 8-40-60 чрк
КОМИТЕТ ПО УПРАВЛЕНИЮ МУНИЦ.ИМУЩЕСТВОМ Г.РАДУЖНЫЙ</t>
  </si>
  <si>
    <t>Вв.в экспл.ОС ГЭ0539</t>
  </si>
  <si>
    <t>Введено в эксплуатацию ОС
Клапан дроссельный DN125PN16   810017 (2100003152)
ГОРВОДОКАНАЛ УП Г.РАДУЖНЫЙ
Клапан дроссельный DN125PN16   810017
КОМИТЕТ ПО УПРАВЛЕНИЮ МУНИЦ.ИМУЩЕСТВОМ Г.РАДУЖНЫЙ</t>
  </si>
  <si>
    <t>Вв.в экспл.ОС ГЭ0540</t>
  </si>
  <si>
    <t>Введено в эксплуатацию ОС
Клапан дроссельный DN125PN16   810017 (2100003153)
ГОРВОДОКАНАЛ УП Г.РАДУЖНЫЙ
Клапан дроссельный DN125PN16   810017
КОМИТЕТ ПО УПРАВЛЕНИЮ МУНИЦ.ИМУЩЕСТВОМ Г.РАДУЖНЫЙ</t>
  </si>
  <si>
    <t>Вв.в экспл.ОС ГЭ0541</t>
  </si>
  <si>
    <t>Введено в эксплуатацию ОС
Клапан обратный DN150PN16   991824
ГОРВОДОКАНАЛ УП Г.РАДУЖНЫЙ
Клапан обратный DN150PN16   991824
КОМИТЕТ ПО УПРАВЛЕНИЮ МУНИЦ.ИМУЩЕСТВОМ Г.РАДУЖНЫЙ</t>
  </si>
  <si>
    <t>Вв.в экспл.ОС ГЭ0542</t>
  </si>
  <si>
    <t>Введено в эксплуатацию ОС
Агрегат насосный ЭЦВ 8-40-60
ГОРВОДОКАНАЛ УП Г.РАДУЖНЫЙ
Агрегат насосный ЭЦВ 8-40-60
КОМИТЕТ ПО УПРАВЛЕНИЮ МУНИЦ.ИМУЩЕСТВОМ Г.РАДУЖНЫЙ</t>
  </si>
  <si>
    <t>Вв.в экспл.ОС ГЭ0543</t>
  </si>
  <si>
    <t>Введено в эксплуатацию ОС
Нежилое здание ВОС-15000 "Водозабор 1 очередь"
ГОРВОДОКАНАЛ УП Г.РАДУЖНЫЙ
Нежилое здание ВОС-15000 "Водозабор 1 очередь"
КОМИТЕТ ПО УПРАВЛЕНИЮ МУНИЦ.ИМУЩЕСТВОМ Г.РАДУЖНЫЙ</t>
  </si>
  <si>
    <t>Вв.в экспл.ОС ГЭ0544</t>
  </si>
  <si>
    <t>Введено в эксплуатацию ОС
Резервуар  чистой воды  (РЧВ -3) "Водозабор 1 очер
ГОРВОДОКАНАЛ УП Г.РАДУЖНЫЙ
Резервуар  чистой воды  (РЧВ -3) "Водозабор 1 очер
КОМИТЕТ ПО УПРАВЛЕНИЮ МУНИЦ.ИМУЩЕСТВОМ Г.РАДУЖНЫЙ</t>
  </si>
  <si>
    <t>Вв.в экспл.ОС ГЭ0545</t>
  </si>
  <si>
    <t>Введено в эксплуатацию ОС
Резервуар  чистой воды  (РЧВ -4) Водозабор 1 очере
ГОРВОДОКАНАЛ УП Г.РАДУЖНЫЙ
Резервуар  чистой воды  (РЧВ -4) Водозабор 1 очере
КОМИТЕТ ПО УПРАВЛЕНИЮ МУНИЦ.ИМУЩЕСТВОМ Г.РАДУЖНЫЙ</t>
  </si>
  <si>
    <t>Вв.в экспл.ОС ГЭ0546</t>
  </si>
  <si>
    <t>Введено в эксплуатацию ОС
Резервуар  чистой воды (РЧВ -5) Водозабор 1 очеред
ГОРВОДОКАНАЛ УП Г.РАДУЖНЫЙ
Резервуар  чистой воды (РЧВ -5) Водозабор 1 очеред
КОМИТЕТ ПО УПРАВЛЕНИЮ МУНИЦ.ИМУЩЕСТВОМ Г.РАДУЖНЫЙ</t>
  </si>
  <si>
    <t>Вв.в экспл.ОС ГЭ0547</t>
  </si>
  <si>
    <t>Введено в эксплуатацию ОС
Нежилое строение Здание КПП
ГОРВОДОКАНАЛ УП Г.РАДУЖНЫЙ
Нежилое строение Здание КПП
КОМИТЕТ ПО УПРАВЛЕНИЮ МУНИЦ.ИМУЩЕСТВОМ Г.РАДУЖНЫЙ</t>
  </si>
  <si>
    <t>Вв.в экспл.ОС ГЭ0548</t>
  </si>
  <si>
    <t>Введено в эксплуатацию ОС
Склад хранения хим.реагентов № 2
ГОРВОДОКАНАЛ УП Г.РАДУЖНЫЙ
Склад хранения хим.реагентов № 2
КОМИТЕТ ПО УПРАВЛЕНИЮ МУНИЦ.ИМУЩЕСТВОМ Г.РАДУЖНЫЙ</t>
  </si>
  <si>
    <t>Вв.в экспл.ОС ГЭ0549</t>
  </si>
  <si>
    <t>Введено в эксплуатацию ОС
Склад хранения хим.реагентов №1
ГОРВОДОКАНАЛ УП Г.РАДУЖНЫЙ
Склад хранения хим.реагентов №1
КОМИТЕТ ПО УПРАВЛЕНИЮ МУНИЦ.ИМУЩЕСТВОМ Г.РАДУЖНЫЙ</t>
  </si>
  <si>
    <t>Вв.в экспл.ОС ГЭ0550</t>
  </si>
  <si>
    <t>Введено в эксплуатацию ОС
Наружное освещение территории
ГОРВОДОКАНАЛ УП Г.РАДУЖНЫЙ
Наружное освещение территории
КОМИТЕТ ПО УПРАВЛЕНИЮ МУНИЦ.ИМУЩЕСТВОМ Г.РАДУЖНЫЙ</t>
  </si>
  <si>
    <t>Вв.в экспл.ОС ГЭ0551</t>
  </si>
  <si>
    <t>Введено в эксплуатацию ОС
Кабельная линия 0,4 кВ 2938м.
ГОРВОДОКАНАЛ УП Г.РАДУЖНЫЙ
Кабельная линия 0,4 кВ 2938м.
КОМИТЕТ ПО УПРАВЛЕНИЮ МУНИЦ.ИМУЩЕСТВОМ Г.РАДУЖНЫЙ</t>
  </si>
  <si>
    <t>Вв.в экспл.ОС ГЭ0552</t>
  </si>
  <si>
    <t>Введено в эксплуатацию ОС
Кабельная линия 0,4 кВ 528м.
ГОРВОДОКАНАЛ УП Г.РАДУЖНЫЙ
Кабельная линия 0,4 кВ 528м.
КОМИТЕТ ПО УПРАВЛЕНИЮ МУНИЦ.ИМУЩЕСТВОМ Г.РАДУЖНЫЙ</t>
  </si>
  <si>
    <t>Вв.в экспл.ОС ГЭ0553</t>
  </si>
  <si>
    <t>Введено в эксплуатацию ОС
Кабельная линия 0,4 кВ 640м.
ГОРВОДОКАНАЛ УП Г.РАДУЖНЫЙ
Кабельная линия 0,4 кВ 640м.
КОМИТЕТ ПО УПРАВЛЕНИЮ МУНИЦ.ИМУЩЕСТВОМ Г.РАДУЖНЫЙ</t>
  </si>
  <si>
    <t>Вв.в экспл.ОС ГЭ0554</t>
  </si>
  <si>
    <t>Введено в эксплуатацию ОС
Кабельная линия 0,4 кВ 92м.
ГОРВОДОКАНАЛ УП Г.РАДУЖНЫЙ
Кабельная линия 0,4 кВ 92м.
КОМИТЕТ ПО УПРАВЛЕНИЮ МУНИЦ.ИМУЩЕСТВОМ Г.РАДУЖНЫЙ</t>
  </si>
  <si>
    <t>Вв.в экспл.ОС ГЭ0555</t>
  </si>
  <si>
    <t>Введено в эксплуатацию ОС
Нежилое здание КНС "Водозабор 1 очередь"
ГОРВОДОКАНАЛ УП Г.РАДУЖНЫЙ
Нежилое здание КНС "Водозабор 1 очередь"
КОМИТЕТ ПО УПРАВЛЕНИЮ МУНИЦ.ИМУЩЕСТВОМ Г.РАДУЖНЫЙ</t>
  </si>
  <si>
    <t>Вв.в экспл.ОС ГЭ0556</t>
  </si>
  <si>
    <t>Введено в эксплуатацию ОС
Водовод L =225,1м от здания ВОС-5000 до ВОС-8000
ГОРВОДОКАНАЛ УП Г.РАДУЖНЫЙ
Водовод L =225,1м от здания ВОС-5000 до ВОС-8000
КОМИТЕТ ПО УПРАВЛЕНИЮ МУНИЦ.ИМУЩЕСТВОМ Г.РАДУЖНЫЙ</t>
  </si>
  <si>
    <t>Вв.в экспл.ОС ГЭ0557</t>
  </si>
  <si>
    <t>Введено в эксплуатацию ОС
Бак - растворитель 12м3 из ст.пп
ГОРВОДОКАНАЛ УП Г.РАДУЖНЫЙ
Бак - растворитель 12м3 из ст.пп
КОМИТЕТ ПО УПРАВЛЕНИЮ МУНИЦ.ИМУЩЕСТВОМ Г.РАДУЖНЫЙ</t>
  </si>
  <si>
    <t>Вв.в экспл.ОС ГЭ0558</t>
  </si>
  <si>
    <t>Вв.в экспл.ОС ГЭ0559</t>
  </si>
  <si>
    <t>Вв.в экспл.ОС ГЭ0560</t>
  </si>
  <si>
    <t>Вв.в экспл.ОС ГЭ0561</t>
  </si>
  <si>
    <t>Вв.в экспл.ОС ГЭ0562</t>
  </si>
  <si>
    <t>Введено в эксплуатацию ОС
Водопровод Д=150L =200м труба
ГОРВОДОКАНАЛ УП Г.РАДУЖНЫЙ
Водопровод Д=150L =200м труба
КОМИТЕТ ПО УПРАВЛЕНИЮ МУНИЦ.ИМУЩЕСТВОМ Г.РАДУЖНЫЙ</t>
  </si>
  <si>
    <t>Вв.в экспл.ОС ГЭ0563</t>
  </si>
  <si>
    <t>Введено в эксплуатацию ОС
Водопровод Д=350L =132м труба
ГОРВОДОКАНАЛ УП Г.РАДУЖНЫЙ
Водопровод Д=350L =132м труба
КОМИТЕТ ПО УПРАВЛЕНИЮ МУНИЦ.ИМУЩЕСТВОМ Г.РАДУЖНЫЙ</t>
  </si>
  <si>
    <t>Вв.в экспл.ОС ГЭ0564</t>
  </si>
  <si>
    <t>Введено в эксплуатацию ОС
Емкость дегазированной воды V=1,5м3
ГОРВОДОКАНАЛ УП Г.РАДУЖНЫЙ
Емкость дегазированной воды V=1,5м3
КОМИТЕТ ПО УПРАВЛЕНИЮ МУНИЦ.ИМУЩЕСТВОМ Г.РАДУЖНЫЙ</t>
  </si>
  <si>
    <t>Вв.в экспл.ОС ГЭ0565</t>
  </si>
  <si>
    <t>Введено в эксплуатацию ОС
Емкость дегазированной воды V=11м3
ГОРВОДОКАНАЛ УП Г.РАДУЖНЫЙ
Емкость дегазированной воды V=11м3
КОМИТЕТ ПО УПРАВЛЕНИЮ МУНИЦ.ИМУЩЕСТВОМ Г.РАДУЖНЫЙ</t>
  </si>
  <si>
    <t>Вв.в экспл.ОС ГЭ0566</t>
  </si>
  <si>
    <t>Введено в эксплуатацию ОС
Емкость к насосу -до з.детерг.V=11м3
ГОРВОДОКАНАЛ УП Г.РАДУЖНЫЙ
Емкость к насосу -до з.детерг.V=11м3
КОМИТЕТ ПО УПРАВЛЕНИЮ МУНИЦ.ИМУЩЕСТВОМ Г.РАДУЖНЫЙ</t>
  </si>
  <si>
    <t>Вв.в экспл.ОС ГЭ0567</t>
  </si>
  <si>
    <t>Введено в эксплуатацию ОС
Емкость к насосу -до з.детерг.V=5м3
ГОРВОДОКАНАЛ УП Г.РАДУЖНЫЙ
Емкость к насосу -до з.детерг.V=5м3
КОМИТЕТ ПО УПРАВЛЕНИЮ МУНИЦ.ИМУЩЕСТВОМ Г.РАДУЖНЫЙ</t>
  </si>
  <si>
    <t>Вв.в экспл.ОС ГЭ0568</t>
  </si>
  <si>
    <t>Вв.в экспл.ОС ГЭ0569</t>
  </si>
  <si>
    <t>Вв.в экспл.ОС ГЭ0570</t>
  </si>
  <si>
    <t>Вв.в экспл.ОС ГЭ0571</t>
  </si>
  <si>
    <t>Вв.в экспл.ОС ГЭ0572</t>
  </si>
  <si>
    <t>Вв.в экспл.ОС ГЭ0573</t>
  </si>
  <si>
    <t>Вв.в экспл.ОС ГЭ0574</t>
  </si>
  <si>
    <t>Вв.в экспл.ОС ГЭ0575</t>
  </si>
  <si>
    <t>Вв.в экспл.ОС ГЭ0576</t>
  </si>
  <si>
    <t>Введено в эксплуатацию ОС
Осветлитель  с хим.стойк.антико
ГОРВОДОКАНАЛ УП Г.РАДУЖНЫЙ
Осветлитель  с хим.стойк.антико
КОМИТЕТ ПО УПРАВЛЕНИЮ МУНИЦ.ИМУЩЕСТВОМ Г.РАДУЖНЫЙ</t>
  </si>
  <si>
    <t>Вв.в экспл.ОС ГЭ0577</t>
  </si>
  <si>
    <t>Вв.в экспл.ОС ГЭ0578</t>
  </si>
  <si>
    <t>Введено в эксплуатацию ОС
Камера реакции V=49 м3
ГОРВОДОКАНАЛ УП Г.РАДУЖНЫЙ
Камера реакции V=49 м3
КОМИТЕТ ПО УПРАВЛЕНИЮ МУНИЦ.ИМУЩЕСТВОМ Г.РАДУЖНЫЙ</t>
  </si>
  <si>
    <t>Вв.в экспл.ОС ГЭ0579</t>
  </si>
  <si>
    <t>Введено в эксплуатацию ОС
Камера сбора осветл.воды  V=47
ГОРВОДОКАНАЛ УП Г.РАДУЖНЫЙ
Камера сбора осветл.воды  V=47
КОМИТЕТ ПО УПРАВЛЕНИЮ МУНИЦ.ИМУЩЕСТВОМ Г.РАДУЖНЫЙ</t>
  </si>
  <si>
    <t>Вв.в экспл.ОС ГЭ0580</t>
  </si>
  <si>
    <t>Введено в эксплуатацию ОС
Сборник для  шлама  V=18м3 ( емкость)
ГОРВОДОКАНАЛ УП Г.РАДУЖНЫЙ
Сборник для  шлама  V=18м3 ( емкость)
КОМИТЕТ ПО УПРАВЛЕНИЮ МУНИЦ.ИМУЩЕСТВОМ Г.РАДУЖНЫЙ</t>
  </si>
  <si>
    <t>Вв.в экспл.ОС ГЭ0581</t>
  </si>
  <si>
    <t>Введено в эксплуатацию ОС
Шламовая емкость V=27 м3
ГОРВОДОКАНАЛ УП Г.РАДУЖНЫЙ
Шламовая емкость V=27 м3
КОМИТЕТ ПО УПРАВЛЕНИЮ МУНИЦ.ИМУЩЕСТВОМ Г.РАДУЖНЫЙ</t>
  </si>
  <si>
    <t>Вв.в экспл.ОС ГЭ0582</t>
  </si>
  <si>
    <t>Введено в эксплуатацию ОС
Фильтр кварцевый  65 м3/ч
ГОРВОДОКАНАЛ УП Г.РАДУЖНЫЙ
Фильтр кварцевый  65 м3/ч
КОМИТЕТ ПО УПРАВЛЕНИЮ МУНИЦ.ИМУЩЕСТВОМ Г.РАДУЖНЫЙ</t>
  </si>
  <si>
    <t>Вв.в экспл.ОС ГЭ0583</t>
  </si>
  <si>
    <t>Вв.в экспл.ОС ГЭ0584</t>
  </si>
  <si>
    <t>Вв.в экспл.ОС ГЭ0585</t>
  </si>
  <si>
    <t>Вв.в экспл.ОС ГЭ0586</t>
  </si>
  <si>
    <t>Вв.в экспл.ОС ГЭ0587</t>
  </si>
  <si>
    <t>Вв.в экспл.ОС ГЭ0588</t>
  </si>
  <si>
    <t>Вв.в экспл.ОС ГЭ0589</t>
  </si>
  <si>
    <t>Вв.в экспл.ОС ГЭ0590</t>
  </si>
  <si>
    <t>Вв.в экспл.ОС ГЭ0591</t>
  </si>
  <si>
    <t>Вв.в экспл.ОС ГЭ0592</t>
  </si>
  <si>
    <t>Введено в эксплуатацию ОС
Фильтр угольный  65 м3/ч
ГОРВОДОКАНАЛ УП Г.РАДУЖНЫЙ
Фильтр угольный  65 м3/ч
КОМИТЕТ ПО УПРАВЛЕНИЮ МУНИЦ.ИМУЩЕСТВОМ Г.РАДУЖНЫЙ</t>
  </si>
  <si>
    <t>Вв.в экспл.ОС ГЭ0593</t>
  </si>
  <si>
    <t>Вв.в экспл.ОС ГЭ0594</t>
  </si>
  <si>
    <t>Вв.в экспл.ОС ГЭ0595</t>
  </si>
  <si>
    <t>Вв.в экспл.ОС ГЭ0596</t>
  </si>
  <si>
    <t>Вв.в экспл.ОС ГЭ0597</t>
  </si>
  <si>
    <t>Вв.в экспл.ОС ГЭ0598</t>
  </si>
  <si>
    <t>Вв.в экспл.ОС ГЭ0599</t>
  </si>
  <si>
    <t>Вв.в экспл.ОС ГЭ0600</t>
  </si>
  <si>
    <t>Вв.в экспл.ОС ГЭ0601</t>
  </si>
  <si>
    <t>Вв.в экспл.ОС ГЭ0602</t>
  </si>
  <si>
    <t>Введено в эксплуатацию ОС
Артезианская скважина № 1 (НЖ-252)
ГОРВОДОКАНАЛ УП Г.РАДУЖНЫЙ
Артезианская скважина № 1 (НЖ-252)
КОМИТЕТ ПО УПРАВЛЕНИЮ МУНИЦ.ИМУЩЕСТВОМ Г.РАДУЖНЫЙ</t>
  </si>
  <si>
    <t>Вв.в экспл.ОС ГЭ0603</t>
  </si>
  <si>
    <t>Введено в эксплуатацию ОС
Артезианская скважина № 2 (НЖ-253)
ГОРВОДОКАНАЛ УП Г.РАДУЖНЫЙ
Артезианская скважина № 2 (НЖ-253)
КОМИТЕТ ПО УПРАВЛЕНИЮ МУНИЦ.ИМУЩЕСТВОМ Г.РАДУЖНЫЙ</t>
  </si>
  <si>
    <t>Вв.в экспл.ОС ГЭ0604</t>
  </si>
  <si>
    <t>Введено в эксплуатацию ОС
Артезианская скважина № 3 (НЖ-254)
ГОРВОДОКАНАЛ УП Г.РАДУЖНЫЙ
Артезианская скважина № 3 (НЖ-254)
КОМИТЕТ ПО УПРАВЛЕНИЮ МУНИЦ.ИМУЩЕСТВОМ Г.РАДУЖНЫЙ</t>
  </si>
  <si>
    <t>Вв.в экспл.ОС ГЭ0605</t>
  </si>
  <si>
    <t>Введено в эксплуатацию ОС
Артезианская скважина № 4 (НЖ-255)
ГОРВОДОКАНАЛ УП Г.РАДУЖНЫЙ
Артезианская скважина № 4 (НЖ-255)
КОМИТЕТ ПО УПРАВЛЕНИЮ МУНИЦ.ИМУЩЕСТВОМ Г.РАДУЖНЫЙ</t>
  </si>
  <si>
    <t>Вв.в экспл.ОС ГЭ0606</t>
  </si>
  <si>
    <t>Введено в эксплуатацию ОС
Артезианская скважина № 5 (НЖ-256)
ГОРВОДОКАНАЛ УП Г.РАДУЖНЫЙ
Артезианская скважина № 5 (НЖ-256)
КОМИТЕТ ПО УПРАВЛЕНИЮ МУНИЦ.ИМУЩЕСТВОМ Г.РАДУЖНЫЙ</t>
  </si>
  <si>
    <t>Вв.в экспл.ОС ГЭ0607</t>
  </si>
  <si>
    <t>Введено в эксплуатацию ОС
Артезианская скважина № 6 (НЖ-257)
ГОРВОДОКАНАЛ УП Г.РАДУЖНЫЙ
Артезианская скважина № 6 (НЖ-257)
КОМИТЕТ ПО УПРАВЛЕНИЮ МУНИЦ.ИМУЩЕСТВОМ Г.РАДУЖНЫЙ</t>
  </si>
  <si>
    <t>Вв.в экспл.ОС ГЭ0608</t>
  </si>
  <si>
    <t>Введено в эксплуатацию ОС
Артезианская скважина № 7 (НЖ-258)
ГОРВОДОКАНАЛ УП Г.РАДУЖНЫЙ
Артезианская скважина № 7 (НЖ-258)
КОМИТЕТ ПО УПРАВЛЕНИЮ МУНИЦ.ИМУЩЕСТВОМ Г.РАДУЖНЫЙ</t>
  </si>
  <si>
    <t>Вв.в экспл.ОС ГЭ0609</t>
  </si>
  <si>
    <t>Введено в эксплуатацию ОС
Артезианская скважина № 8 (НЖ-259)
ГОРВОДОКАНАЛ УП Г.РАДУЖНЫЙ
Артезианская скважина № 8 (НЖ-259)
КОМИТЕТ ПО УПРАВЛЕНИЮ МУНИЦ.ИМУЩЕСТВОМ Г.РАДУЖНЫЙ</t>
  </si>
  <si>
    <t>Вв.в экспл.ОС ГЭ0610</t>
  </si>
  <si>
    <t>Введено в эксплуатацию ОС
Артезианская скважина № 9 (НЖ-260)
ГОРВОДОКАНАЛ УП Г.РАДУЖНЫЙ
Артезианская скважина № 9 (НЖ-260)
КОМИТЕТ ПО УПРАВЛЕНИЮ МУНИЦ.ИМУЩЕСТВОМ Г.РАДУЖНЫЙ</t>
  </si>
  <si>
    <t>Вв.в экспл.ОС ГЭ0611</t>
  </si>
  <si>
    <t>Введено в эксплуатацию ОС
Артезианская скважина №10 (НЖ-321)
ГОРВОДОКАНАЛ УП Г.РАДУЖНЫЙ
Артезианская скважина №10 (НЖ-321)
КОМИТЕТ ПО УПРАВЛЕНИЮ МУНИЦ.ИМУЩЕСТВОМ Г.РАДУЖНЫЙ</t>
  </si>
  <si>
    <t>Вв.в экспл.ОС ГЭ0612</t>
  </si>
  <si>
    <t>Введено в эксплуатацию ОС
Артезианская скважина №11 (НЖ-320)
ГОРВОДОКАНАЛ УП Г.РАДУЖНЫЙ
Артезианская скважина №11 (НЖ-320)
КОМИТЕТ ПО УПРАВЛЕНИЮ МУНИЦ.ИМУЩЕСТВОМ Г.РАДУЖНЫЙ</t>
  </si>
  <si>
    <t>Вв.в экспл.ОС ГЭ0613</t>
  </si>
  <si>
    <t>Введено в эксплуатацию ОС
Артезианская скважина №12 (НЖ-108)
ГОРВОДОКАНАЛ УП Г.РАДУЖНЫЙ
Артезианская скважина №12 (НЖ-108)
КОМИТЕТ ПО УПРАВЛЕНИЮ МУНИЦ.ИМУЩЕСТВОМ Г.РАДУЖНЫЙ</t>
  </si>
  <si>
    <t>Вв.в экспл.ОС ГЭ0614</t>
  </si>
  <si>
    <t>Введено в эксплуатацию ОС
Артезианская скважина №13(НЖ-115)
ГОРВОДОКАНАЛ УП Г.РАДУЖНЫЙ
Артезианская скважина №13(НЖ-115)
КОМИТЕТ ПО УПРАВЛЕНИЮ МУНИЦ.ИМУЩЕСТВОМ Г.РАДУЖНЫЙ</t>
  </si>
  <si>
    <t>Вв.в экспл.ОС ГЭ0615</t>
  </si>
  <si>
    <t>Введено в эксплуатацию ОС
Артезианская скважина №14(НЖ-175)
ГОРВОДОКАНАЛ УП Г.РАДУЖНЫЙ
Артезианская скважина №14(НЖ-175)
КОМИТЕТ ПО УПРАВЛЕНИЮ МУНИЦ.ИМУЩЕСТВОМ Г.РАДУЖНЫЙ</t>
  </si>
  <si>
    <t>Вв.в экспл.ОС ГЭ0616</t>
  </si>
  <si>
    <t>Введено в эксплуатацию ОС
Артезианская скважина №15(НЖ-176)
ГОРВОДОКАНАЛ УП Г.РАДУЖНЫЙ
Артезианская скважина №15(НЖ-176)
КОМИТЕТ ПО УПРАВЛЕНИЮ МУНИЦ.ИМУЩЕСТВОМ Г.РАДУЖНЫЙ</t>
  </si>
  <si>
    <t>Вв.в экспл.ОС ГЭ0617</t>
  </si>
  <si>
    <t>Введено в эксплуатацию ОС
Артезианская скважина №16(НЖ-177)
ГОРВОДОКАНАЛ УП Г.РАДУЖНЫЙ
Артезианская скважина №16(НЖ-177)
КОМИТЕТ ПО УПРАВЛЕНИЮ МУНИЦ.ИМУЩЕСТВОМ Г.РАДУЖНЫЙ</t>
  </si>
  <si>
    <t>Вв.в экспл.ОС ГЭ0618</t>
  </si>
  <si>
    <t>Введено в эксплуатацию ОС
Артезианская скважина №17(НЖ-178)
ГОРВОДОКАНАЛ УП Г.РАДУЖНЫЙ
Артезианская скважина №17(НЖ-178)
КОМИТЕТ ПО УПРАВЛЕНИЮ МУНИЦ.ИМУЩЕСТВОМ Г.РАДУЖНЫЙ</t>
  </si>
  <si>
    <t>Вв.в экспл.ОС ГЭ0619</t>
  </si>
  <si>
    <t>Введено в эксплуатацию ОС
Артезианская скважина №18 (НЖ-179)
ГОРВОДОКАНАЛ УП Г.РАДУЖНЫЙ
Артезианская скважина №18 (НЖ-179)
КОМИТЕТ ПО УПРАВЛЕНИЮ МУНИЦ.ИМУЩЕСТВОМ Г.РАДУЖНЫЙ</t>
  </si>
  <si>
    <t>Вв.в экспл.ОС ГЭ0620</t>
  </si>
  <si>
    <t>Введено в эксплуатацию ОС
Артезианская скважина №19(НЖ-323)
ГОРВОДОКАНАЛ УП Г.РАДУЖНЫЙ
Артезианская скважина №19(НЖ-323)
КОМИТЕТ ПО УПРАВЛЕНИЮ МУНИЦ.ИМУЩЕСТВОМ Г.РАДУЖНЫЙ</t>
  </si>
  <si>
    <t>Вв.в экспл.ОС ГЭ0621</t>
  </si>
  <si>
    <t>Введено в эксплуатацию ОС
Артезианская скважина №20(НЖ-411)
ГОРВОДОКАНАЛ УП Г.РАДУЖНЫЙ
Артезианская скважина №20(НЖ-411)
КОМИТЕТ ПО УПРАВЛЕНИЮ МУНИЦ.ИМУЩЕСТВОМ Г.РАДУЖНЫЙ</t>
  </si>
  <si>
    <t>Вв.в экспл.ОС ГЭ0622</t>
  </si>
  <si>
    <t>Введено в эксплуатацию ОС
Артезианская скважина №21 (НЖ-412)
ГОРВОДОКАНАЛ УП Г.РАДУЖНЫЙ
Артезианская скважина №21 (НЖ-412)
КОМИТЕТ ПО УПРАВЛЕНИЮ МУНИЦ.ИМУЩЕСТВОМ Г.РАДУЖНЫЙ</t>
  </si>
  <si>
    <t>Вв.в экспл.ОС ГЭ0623</t>
  </si>
  <si>
    <t>Введено в эксплуатацию ОС
Артезианская скважина №22 (НЖ-413)
ГОРВОДОКАНАЛ УП Г.РАДУЖНЫЙ
Артезианская скважина №22 (НЖ-413)
КОМИТЕТ ПО УПРАВЛЕНИЮ МУНИЦ.ИМУЩЕСТВОМ Г.РАДУЖНЫЙ</t>
  </si>
  <si>
    <t>Вв.в экспл.ОС ГЭ0624</t>
  </si>
  <si>
    <t>Введено в эксплуатацию ОС
Водовод  ДУ=100 L=216м
ГОРВОДОКАНАЛ УП Г.РАДУЖНЫЙ
Водовод  ДУ=100 L=216м
КОМИТЕТ ПО УПРАВЛЕНИЮ МУНИЦ.ИМУЩЕСТВОМ Г.РАДУЖНЫЙ</t>
  </si>
  <si>
    <t>Вв.в экспл.ОС ГЭ0625</t>
  </si>
  <si>
    <t>Введено в эксплуатацию ОС
Водовод  ДУ=500 L=4500м
ГОРВОДОКАНАЛ УП Г.РАДУЖНЫЙ
Водовод  ДУ=500 L=4500м
КОМИТЕТ ПО УПРАВЛЕНИЮ МУНИЦ.ИМУЩЕСТВОМ Г.РАДУЖНЫЙ</t>
  </si>
  <si>
    <t>Вв.в экспл.ОС ГЭ0626</t>
  </si>
  <si>
    <t>Введено в эксплуатацию ОС
Водовод  ДУ=300 L=400м
ГОРВОДОКАНАЛ УП Г.РАДУЖНЫЙ
Водовод  ДУ=300 L=400м
КОМИТЕТ ПО УПРАВЛЕНИЮ МУНИЦ.ИМУЩЕСТВОМ Г.РАДУЖНЫЙ</t>
  </si>
  <si>
    <t>Вв.в экспл.ОС ГЭ0627</t>
  </si>
  <si>
    <t>Введено в эксплуатацию ОС
Водовод  ДУ=150 L=800м
ГОРВОДОКАНАЛ УП Г.РАДУЖНЫЙ
Водовод  ДУ=150 L=800м
КОМИТЕТ ПО УПРАВЛЕНИЮ МУНИЦ.ИМУЩЕСТВОМ Г.РАДУЖНЫЙ</t>
  </si>
  <si>
    <t>Вв.в экспл.ОС ГЭ0628</t>
  </si>
  <si>
    <t>Введено в эксплуатацию ОС
Дегазоратор 160 м3ч
ГОРВОДОКАНАЛ УП Г.РАДУЖНЫЙ
Дегазоратор 160 м3ч
КОМИТЕТ ПО УПРАВЛЕНИЮ МУНИЦ.ИМУЩЕСТВОМ Г.РАДУЖНЫЙ</t>
  </si>
  <si>
    <t>Вв.в экспл.ОС ГЭ0629</t>
  </si>
  <si>
    <t>Вв.в экспл.ОС ГЭ0630</t>
  </si>
  <si>
    <t>Вв.в экспл.ОС ГЭ0631</t>
  </si>
  <si>
    <t>Вв.в экспл.ОС ГЭ0632</t>
  </si>
  <si>
    <t>Введено в эксплуатацию ОС
Артезианская скважина  №3 СУ-968, 60м.
ГОРВОДОКАНАЛ УП Г.РАДУЖНЫЙ
Артезианская скважина  №3 СУ-968, 60м.
КОМИТЕТ ПО УПРАВЛЕНИЮ МУНИЦ.ИМУЩЕСТВОМ Г.РАДУЖНЫЙ</t>
  </si>
  <si>
    <t>Вв.в экспл.ОС ГЭ0633</t>
  </si>
  <si>
    <t>Введено в эксплуатацию ОС
Артезианская скважина  №4, СУ-968, 60м.
ГОРВОДОКАНАЛ УП Г.РАДУЖНЫЙ
Артезианская скважина  №4, СУ-968, 60м.
КОМИТЕТ ПО УПРАВЛЕНИЮ МУНИЦ.ИМУЩЕСТВОМ Г.РАДУЖНЫЙ</t>
  </si>
  <si>
    <t>Вв.в экспл.ОС ГЭ0634</t>
  </si>
  <si>
    <t>Введено в эксплуатацию ОС
Артезианская скважина № 315/4 (НЖ-263),МК-148,162м
ГОРВОДОКАНАЛ УП Г.РАДУЖНЫЙ
Артезианская скважина № 315/4 (НЖ-263),МК-148,162м
КОМИТЕТ ПО УПРАВЛЕНИЮ МУНИЦ.ИМУЩЕСТВОМ Г.РАДУЖНЫЙ</t>
  </si>
  <si>
    <t>Вв.в экспл.ОС ГЭ0635</t>
  </si>
  <si>
    <t>Введено в эксплуатацию ОС
Тепловые сети
ГОРВОДОКАНАЛ УП Г.РАДУЖНЫЙ
Тепловые сети
КОМИТЕТ ПО УПРАВЛЕНИЮ МУНИЦ.ИМУЩЕСТВОМ Г.РАДУЖНЫЙ</t>
  </si>
  <si>
    <t>Вв.в экспл.ОС ГЭ0636</t>
  </si>
  <si>
    <t>Введено в эксплуатацию ОС
Эл.погрузчик ЕВ 687
ГОРВОДОКАНАЛ УП Г.РАДУЖНЫЙ
Эл.погрузчик ЕВ 687
КОМИТЕТ ПО УПРАВЛЕНИЮ МУНИЦ.ИМУЩЕСТВОМ Г.РАДУЖНЫЙ</t>
  </si>
  <si>
    <t>Вв.в экспл.ОС ГЭ0637</t>
  </si>
  <si>
    <t>Введено в эксплуатацию ОС
Сети канализации, ул.Новая,стр.20, 441,3м.
ГОРВОДОКАНАЛ УП Г.РАДУЖНЫЙ
Сети канализации, ул.Новая,стр.20, 441,3м.
КОМИТЕТ ПО УПРАВЛЕНИЮ МУНИЦ.ИМУЩЕСТВОМ Г.РАДУЖНЫЙ</t>
  </si>
  <si>
    <t>Вв.в экспл.ОС ГЭ0638</t>
  </si>
  <si>
    <t>Введено в эксплуатацию ОС
АРМ оператора ВОС-15000 п.2.1.3 КЛ633+соб.ср-ва
ГОРВОДОКАНАЛ УП Г.РАДУЖНЫЙ
АРМ оператора ВОС-15000 п.2.1.3 КЛ633+соб.ср-ва
КОМИТЕТ ПО УПРАВЛЕНИЮ МУНИЦ.ИМУЩЕСТВОМ Г.РАДУЖНЫЙ</t>
  </si>
  <si>
    <t>Вв.в экспл.ОС ГЭ0639</t>
  </si>
  <si>
    <t>Введено в эксплуатацию ОС
Задвижка 100х16 с эл.приводом
ГОРВОДОКАНАЛ УП Г.РАДУЖНЫЙ
Задвижка 100х16 с эл.приводом
КОМИТЕТ ПО УПРАВЛЕНИЮ МУНИЦ.ИМУЩЕСТВОМ Г.РАДУЖНЫЙ</t>
  </si>
  <si>
    <t>Вв.в экспл.ОС ГЭ0640</t>
  </si>
  <si>
    <t>Введено в эксплуатацию ОС
Задвижка ДУ 500*16
ГОРВОДОКАНАЛ УП Г.РАДУЖНЫЙ
Задвижка ДУ 500*16
КОМИТЕТ ПО УПРАВЛЕНИЮ МУНИЦ.ИМУЩЕСТВОМ Г.РАДУЖНЫЙ</t>
  </si>
  <si>
    <t>Вв.в экспл.ОС ГЭ0641</t>
  </si>
  <si>
    <t>Вв.в экспл.ОС ГЭ0642</t>
  </si>
  <si>
    <t>Введено в эксплуатацию ОС
Задвижка ф 500*16
ГОРВОДОКАНАЛ УП Г.РАДУЖНЫЙ
Задвижка ф 500*16
КОМИТЕТ ПО УПРАВЛЕНИЮ МУНИЦ.ИМУЩЕСТВОМ Г.РАДУЖНЫЙ</t>
  </si>
  <si>
    <t>Вв.в экспл.ОС ГЭ0643</t>
  </si>
  <si>
    <t>Вв.в экспл.ОС ГЭ0644</t>
  </si>
  <si>
    <t>Вв.в экспл.ОС ГЭ0645</t>
  </si>
  <si>
    <t>Введено в эксплуатацию ОС
Затвор поворотный дисковый Ду 500 Ру 16
ГОРВОДОКАНАЛ УП Г.РАДУЖНЫЙ
Затвор поворотный дисковый Ду 500 Ру 16
КОМИТЕТ ПО УПРАВЛЕНИЮ МУНИЦ.ИМУЩЕСТВОМ Г.РАДУЖНЫЙ</t>
  </si>
  <si>
    <t>Вв.в экспл.ОС ГЭ0646</t>
  </si>
  <si>
    <t>Вв.в экспл.ОС ГЭ0647</t>
  </si>
  <si>
    <t>Введено в эксплуатацию ОС
Затвор дисковый 150*16 нерж.
ГОРВОДОКАНАЛ УП Г.РАДУЖНЫЙ
Затвор дисковый 150*16 нерж.
КОМИТЕТ ПО УПРАВЛЕНИЮ МУНИЦ.ИМУЩЕСТВОМ Г.РАДУЖНЫЙ</t>
  </si>
  <si>
    <t>Вв.в экспл.ОС ГЭ0648</t>
  </si>
  <si>
    <t>Введено в эксплуатацию ОС
Затвор дисковый 150*16 нерж
ГОРВОДОКАНАЛ УП Г.РАДУЖНЫЙ
Затвор дисковый 150*16 нерж
КОМИТЕТ ПО УПРАВЛЕНИЮ МУНИЦ.ИМУЩЕСТВОМ Г.РАДУЖНЫЙ</t>
  </si>
  <si>
    <t>Вв.в экспл.ОС ГЭ0649</t>
  </si>
  <si>
    <t>Вв.в экспл.ОС ГЭ0650</t>
  </si>
  <si>
    <t>Вв.в экспл.ОС ГЭ0651</t>
  </si>
  <si>
    <t>Вв.в экспл.ОС ГЭ0652</t>
  </si>
  <si>
    <t>Вв.в экспл.ОС ГЭ0653</t>
  </si>
  <si>
    <t>Вв.в экспл.ОС ГЭ0654</t>
  </si>
  <si>
    <t>Вв.в экспл.ОС ГЭ0655</t>
  </si>
  <si>
    <t>Вв.в экспл.ОС ГЭ0656</t>
  </si>
  <si>
    <t>Введено в эксплуатацию ОС
Затвор дисковый 300*16 нерж
ГОРВОДОКАНАЛ УП Г.РАДУЖНЫЙ
Затвор дисковый 300*16 нерж
КОМИТЕТ ПО УПРАВЛЕНИЮ МУНИЦ.ИМУЩЕСТВОМ Г.РАДУЖНЫЙ</t>
  </si>
  <si>
    <t>Вв.в экспл.ОС ГЭ0657</t>
  </si>
  <si>
    <t>Вв.в экспл.ОС ГЭ0658</t>
  </si>
  <si>
    <t>Вв.в экспл.ОС ГЭ0659</t>
  </si>
  <si>
    <t>Введено в эксплуатацию ОС
Затвор дисковый 400*16 нерж
ГОРВОДОКАНАЛ УП Г.РАДУЖНЫЙ
Затвор дисковый 400*16 нерж
КОМИТЕТ ПО УПРАВЛЕНИЮ МУНИЦ.ИМУЩЕСТВОМ Г.РАДУЖНЫЙ</t>
  </si>
  <si>
    <t>Вв.в экспл.ОС ГЭ0660</t>
  </si>
  <si>
    <t>Вв.в экспл.ОС ГЭ0661</t>
  </si>
  <si>
    <t>Вв.в экспл.ОС ГЭ0662</t>
  </si>
  <si>
    <t>Вв.в экспл.ОС ГЭ0663</t>
  </si>
  <si>
    <t>Введено в эксплуатацию ОС
Затвор дисковый DN250
ГОРВОДОКАНАЛ УП Г.РАДУЖНЫЙ
Затвор дисковый DN250
КОМИТЕТ ПО УПРАВЛЕНИЮ МУНИЦ.ИМУЩЕСТВОМ Г.РАДУЖНЫЙ</t>
  </si>
  <si>
    <t>Вв.в экспл.ОС ГЭ0664</t>
  </si>
  <si>
    <t>Вв.в экспл.ОС ГЭ0665</t>
  </si>
  <si>
    <t>Введено в эксплуатацию ОС
Затвор дисковый DN300
ГОРВОДОКАНАЛ УП Г.РАДУЖНЫЙ
Затвор дисковый DN300
КОМИТЕТ ПО УПРАВЛЕНИЮ МУНИЦ.ИМУЩЕСТВОМ Г.РАДУЖНЫЙ</t>
  </si>
  <si>
    <t>Вв.в экспл.ОС ГЭ0666</t>
  </si>
  <si>
    <t>Вв.в экспл.ОС ГЭ0667</t>
  </si>
  <si>
    <t>Вв.в экспл.ОС ГЭ0668</t>
  </si>
  <si>
    <t>Вв.в экспл.ОС ГЭ0669</t>
  </si>
  <si>
    <t>Вв.в экспл.ОС ГЭ0670</t>
  </si>
  <si>
    <t>Вв.в экспл.ОС ГЭ0671</t>
  </si>
  <si>
    <t>Вв.в экспл.ОС ГЭ0672</t>
  </si>
  <si>
    <t>Введено в эксплуатацию ОС
Клапан дроссельный DN150PN16   810018
ГОРВОДОКАНАЛ УП Г.РАДУЖНЫЙ
Клапан дроссельный DN150PN16   810018
КОМИТЕТ ПО УПРАВЛЕНИЮ МУНИЦ.ИМУЩЕСТВОМ Г.РАДУЖНЫЙ</t>
  </si>
  <si>
    <t>Вв.в экспл.ОС ГЭ0673</t>
  </si>
  <si>
    <t>Вв.в экспл.ОС ГЭ0674</t>
  </si>
  <si>
    <t>Вв.в экспл.ОС ГЭ0675</t>
  </si>
  <si>
    <t>Вв.в экспл.ОС ГЭ0676</t>
  </si>
  <si>
    <t>Вв.в экспл.ОС ГЭ0677</t>
  </si>
  <si>
    <t>Введено в эксплуатацию ОС
Клапан дроссельный DN150PN16   810021
ГОРВОДОКАНАЛ УП Г.РАДУЖНЫЙ
Клапан дроссельный DN150PN16   810021
КОМИТЕТ ПО УПРАВЛЕНИЮ МУНИЦ.ИМУЩЕСТВОМ Г.РАДУЖНЫЙ</t>
  </si>
  <si>
    <t>Вв.в экспл.ОС ГЭ0678</t>
  </si>
  <si>
    <t>Вв.в экспл.ОС ГЭ0679</t>
  </si>
  <si>
    <t>Вв.в экспл.ОС ГЭ0680</t>
  </si>
  <si>
    <t>Вв.в экспл.ОС ГЭ0681</t>
  </si>
  <si>
    <t>Вв.в экспл.ОС ГЭ0682</t>
  </si>
  <si>
    <t>Введено в эксплуатацию ОС
Клапан дроссельный DN200PN16   810019
ГОРВОДОКАНАЛ УП Г.РАДУЖНЫЙ
Клапан дроссельный DN200PN16   810019
КОМИТЕТ ПО УПРАВЛЕНИЮ МУНИЦ.ИМУЩЕСТВОМ Г.РАДУЖНЫЙ</t>
  </si>
  <si>
    <t>Вв.в экспл.ОС ГЭ0683</t>
  </si>
  <si>
    <t>Вв.в экспл.ОС ГЭ0684</t>
  </si>
  <si>
    <t>Вв.в экспл.ОС ГЭ0685</t>
  </si>
  <si>
    <t>Введено в эксплуатацию ОС
Клапан дроссельный DN50PN16   810020
ГОРВОДОКАНАЛ УП Г.РАДУЖНЫЙ
Клапан дроссельный DN50PN16   810020
КОМИТЕТ ПО УПРАВЛЕНИЮ МУНИЦ.ИМУЩЕСТВОМ Г.РАДУЖНЫЙ</t>
  </si>
  <si>
    <t>Вв.в экспл.ОС ГЭ0686</t>
  </si>
  <si>
    <t>Вв.в экспл.ОС ГЭ0687</t>
  </si>
  <si>
    <t>Введено в эксплуатацию ОС
Клапан дроссельный DN80PN16   810022
ГОРВОДОКАНАЛ УП Г.РАДУЖНЫЙ
Клапан дроссельный DN80PN16   810022
КОМИТЕТ ПО УПРАВЛЕНИЮ МУНИЦ.ИМУЩЕСТВОМ Г.РАДУЖНЫЙ</t>
  </si>
  <si>
    <t>Вв.в экспл.ОС ГЭ0688</t>
  </si>
  <si>
    <t>Вв.в экспл.ОС ГЭ0689</t>
  </si>
  <si>
    <t>Вв.в экспл.ОС ГЭ0690</t>
  </si>
  <si>
    <t>Вв.в экспл.ОС ГЭ0691</t>
  </si>
  <si>
    <t>Вв.в экспл.ОС ГЭ0692</t>
  </si>
  <si>
    <t>Вв.в экспл.ОС ГЭ0693</t>
  </si>
  <si>
    <t>Вв.в экспл.ОС ГЭ0694</t>
  </si>
  <si>
    <t>Вв.в экспл.ОС ГЭ0695</t>
  </si>
  <si>
    <t>Вв.в экспл.ОС ГЭ0696</t>
  </si>
  <si>
    <t>Вв.в экспл.ОС ГЭ0697</t>
  </si>
  <si>
    <t>Вв.в экспл.ОС ГЭ0698</t>
  </si>
  <si>
    <t>Вв.в экспл.ОС ГЭ0699</t>
  </si>
  <si>
    <t>Введено в эксплуатацию ОС
Клапан обратный DN80PN16   991825
ГОРВОДОКАНАЛ УП Г.РАДУЖНЫЙ
Клапан обратный DN80PN16   991825
КОМИТЕТ ПО УПРАВЛЕНИЮ МУНИЦ.ИМУЩЕСТВОМ Г.РАДУЖНЫЙ</t>
  </si>
  <si>
    <t>Вв.в экспл.ОС ГЭ0700</t>
  </si>
  <si>
    <t>Вв.в экспл.ОС ГЭ0701</t>
  </si>
  <si>
    <t>Введено в эксплуатацию ОС
Компенсатор реакт.мощн.КРМ-0,4-225-5-25-У ХЛ2 IP54
ГОРВОДОКАНАЛ УП Г.РАДУЖНЫЙ
Компенсатор реакт.мощн.КРМ-0,4-225-5-25-У ХЛ2 IP54
КОМИТЕТ ПО УПРАВЛЕНИЮ МУНИЦ.ИМУЩЕСТВОМ Г.РАДУЖНЫЙ</t>
  </si>
  <si>
    <t>Вв.в экспл.ОС ГЭ0702</t>
  </si>
  <si>
    <t>Введено в эксплуатацию ОС
Компрессор Ceccato  для пнев, п
ГОРВОДОКАНАЛ УП Г.РАДУЖНЫЙ
Компрессор Ceccato  для пнев, п
КОМИТЕТ ПО УПРАВЛЕНИЮ МУНИЦ.ИМУЩЕСТВОМ Г.РАДУЖНЫЙ</t>
  </si>
  <si>
    <t>Вв.в экспл.ОС ГЭ0703</t>
  </si>
  <si>
    <t>Вв.в экспл.ОС ГЭ0704</t>
  </si>
  <si>
    <t>Введено в эксплуатацию ОС
Насос  пер-ки  пром,вод  СМ 150-125-315
ГОРВОДОКАНАЛ УП Г.РАДУЖНЫЙ
Насос  пер-ки  пром,вод  СМ 150-125-315
КОМИТЕТ ПО УПРАВЛЕНИЮ МУНИЦ.ИМУЩЕСТВОМ Г.РАДУЖНЫЙ</t>
  </si>
  <si>
    <t>Вв.в экспл.ОС ГЭ0705</t>
  </si>
  <si>
    <t>Вв.в экспл.ОС ГЭ0706</t>
  </si>
  <si>
    <t>Введено в эксплуатацию ОС
Насос  подъема воды  в кам, р-ии
ГОРВОДОКАНАЛ УП Г.РАДУЖНЫЙ
Насос  подъема воды  в кам, р-ии
КОМИТЕТ ПО УПРАВЛЕНИЮ МУНИЦ.ИМУЩЕСТВОМ Г.РАДУЖНЫЙ</t>
  </si>
  <si>
    <t>Вв.в экспл.ОС ГЭ0707</t>
  </si>
  <si>
    <t>Вв.в экспл.ОС ГЭ0708</t>
  </si>
  <si>
    <t>Введено в эксплуатацию ОС
Насос DNP-200-180
ГОРВОДОКАНАЛ УП Г.РАДУЖНЫЙ
Насос DNP-200-180
КОМИТЕТ ПО УПРАВЛЕНИЮ МУНИЦ.ИМУЩЕСТВОМ Г.РАДУЖНЫЙ</t>
  </si>
  <si>
    <t>Вв.в экспл.ОС ГЭ0709</t>
  </si>
  <si>
    <t>Введено в эксплуатацию ОС
Насос № 4  150х315С
ГОРВОДОКАНАЛ УП Г.РАДУЖНЫЙ
Насос № 4  150х315С
КОМИТЕТ ПО УПРАВЛЕНИЮ МУНИЦ.ИМУЩЕСТВОМ Г.РАДУЖНЫЙ</t>
  </si>
  <si>
    <t>Вв.в экспл.ОС ГЭ0710</t>
  </si>
  <si>
    <t>Введено в эксплуатацию ОС
Насос WILO IL80/120-4/2
ГОРВОДОКАНАЛ УП Г.РАДУЖНЫЙ
Насос WILO IL80/120-4/2
КОМИТЕТ ПО УПРАВЛЕНИЮ МУНИЦ.ИМУЩЕСТВОМ Г.РАДУЖНЫЙ</t>
  </si>
  <si>
    <t>Вв.в экспл.ОС ГЭ0711</t>
  </si>
  <si>
    <t>Введено в эксплуатацию ОС
Насос Гном 100/25
ГОРВОДОКАНАЛ УП Г.РАДУЖНЫЙ
Насос Гном 100/25
КОМИТЕТ ПО УПРАВЛЕНИЮ МУНИЦ.ИМУЩЕСТВОМ Г.РАДУЖНЫЙ</t>
  </si>
  <si>
    <t>Вв.в экспл.ОС ГЭ0712</t>
  </si>
  <si>
    <t>Введено в эксплуатацию ОС
Насос самовсас ц/б непогруж. Т-4 А3S-B/FM п 4 КЛ63
ГОРВОДОКАНАЛ УП Г.РАДУЖНЫЙ
Насос самовсас ц/б непогруж. Т-4 А3S-B/FM п 4 КЛ63
КОМИТЕТ ПО УПРАВЛЕНИЮ МУНИЦ.ИМУЩЕСТВОМ Г.РАДУЖНЫЙ</t>
  </si>
  <si>
    <t>Вв.в экспл.ОС ГЭ0713</t>
  </si>
  <si>
    <t>Введено в эксплуатацию ОС
Насос самовсас ц/б непогруж. Т-4 А3S-B/FM п4.КЛ633
ГОРВОДОКАНАЛ УП Г.РАДУЖНЫЙ
Насос самовсас ц/б непогруж. Т-4 А3S-B/FM п4.КЛ633
КОМИТЕТ ПО УПРАВЛЕНИЮ МУНИЦ.ИМУЩЕСТВОМ Г.РАДУЖНЫЙ</t>
  </si>
  <si>
    <t>Вв.в экспл.ОС ГЭ0714</t>
  </si>
  <si>
    <t>Введено в эксплуатацию ОС
Осушитель фреоновый (холодильного типа) DLX 6
ГОРВОДОКАНАЛ УП Г.РАДУЖНЫЙ
Осушитель фреоновый (холодильного типа) DLX 6
КОМИТЕТ ПО УПРАВЛЕНИЮ МУНИЦ.ИМУЩЕСТВОМ Г.РАДУЖНЫЙ</t>
  </si>
  <si>
    <t>Вв.в экспл.ОС ГЭ0715</t>
  </si>
  <si>
    <t>Введено в эксплуатацию ОС
Подъемное устройство с эл.приводом
ГОРВОДОКАНАЛ УП Г.РАДУЖНЫЙ
Подъемное устройство с эл.приводом
КОМИТЕТ ПО УПРАВЛЕНИЮ МУНИЦ.ИМУЩЕСТВОМ Г.РАДУЖНЫЙ</t>
  </si>
  <si>
    <t>Вв.в экспл.ОС ГЭ0716</t>
  </si>
  <si>
    <t>Введено в эксплуатацию ОС
Сварочный аппарат п/п труб ф 40-90
ГОРВОДОКАНАЛ УП Г.РАДУЖНЫЙ
Сварочный аппарат п/п труб ф 40-90
КОМИТЕТ ПО УПРАВЛЕНИЮ МУНИЦ.ИМУЩЕСТВОМ Г.РАДУЖНЫЙ</t>
  </si>
  <si>
    <t>Вв.в экспл.ОС ГЭ0717</t>
  </si>
  <si>
    <t>Введено в эксплуатацию ОС
Система вентиляции ВОС-15000 м3/сут
ГОРВОДОКАНАЛ УП Г.РАДУЖНЫЙ
Система вентиляции ВОС-15000 м3/сут
КОМИТЕТ ПО УПРАВЛЕНИЮ МУНИЦ.ИМУЩЕСТВОМ Г.РАДУЖНЫЙ</t>
  </si>
  <si>
    <t>Вв.в экспл.ОС ГЭ0718</t>
  </si>
  <si>
    <t>Введено в эксплуатацию ОС
Система видеонаблюдения ВОС-15000 1 этап
ГОРВОДОКАНАЛ УП Г.РАДУЖНЫЙ
Система видеонаблюдения ВОС-15000 1 этап
КОМИТЕТ ПО УПРАВЛЕНИЮ МУНИЦ.ИМУЩЕСТВОМ Г.РАДУЖНЫЙ</t>
  </si>
  <si>
    <t>Вв.в экспл.ОС ГЭ0719</t>
  </si>
  <si>
    <t>Введено в эксплуатацию ОС
Система видеонаблюдения 1 этап
ГОРВОДОКАНАЛ УП Г.РАДУЖНЫЙ
Система видеонаблюдения 1 этап
КОМИТЕТ ПО УПРАВЛЕНИЮ МУНИЦ.ИМУЩЕСТВОМ Г.РАДУЖНЫЙ</t>
  </si>
  <si>
    <t>Вв.в экспл.ОС ГЭ0720</t>
  </si>
  <si>
    <t>Введено в эксплуатацию ОС
Система видеонаблюдения ВОС-15000 (2 этап)
ГОРВОДОКАНАЛ УП Г.РАДУЖНЫЙ
Система видеонаблюдения ВОС-15000 (2 этап)
КОМИТЕТ ПО УПРАВЛЕНИЮ МУНИЦ.ИМУЩЕСТВОМ Г.РАДУЖНЫЙ</t>
  </si>
  <si>
    <t>Вв.в экспл.ОС ГЭ0721</t>
  </si>
  <si>
    <t>Введено в эксплуатацию ОС
Система видеонаблюдения 3 этап ВОС-15000
ГОРВОДОКАНАЛ УП Г.РАДУЖНЫЙ
Система видеонаблюдения 3 этап ВОС-15000
КОМИТЕТ ПО УПРАВЛЕНИЮ МУНИЦ.ИМУЩЕСТВОМ Г.РАДУЖНЫЙ</t>
  </si>
  <si>
    <t>Вв.в экспл.ОС ГЭ0722</t>
  </si>
  <si>
    <t>Введено в эксплуатацию ОС
Система пожарной сигнализации ВОС-15000
ГОРВОДОКАНАЛ УП Г.РАДУЖНЫЙ
Система пожарной сигнализации ВОС-15000
КОМИТЕТ ПО УПРАВЛЕНИЮ МУНИЦ.ИМУЩЕСТВОМ Г.РАДУЖНЫЙ</t>
  </si>
  <si>
    <t>Вв.в экспл.ОС ГЭ0723</t>
  </si>
  <si>
    <t>Введено в эксплуатацию ОС
Система пожарной сигнализации ВОС-15000 (КПП)
ГОРВОДОКАНАЛ УП Г.РАДУЖНЫЙ
Система пожарной сигнализации ВОС-15000 (КПП)
КОМИТЕТ ПО УПРАВЛЕНИЮ МУНИЦ.ИМУЩЕСТВОМ Г.РАДУЖНЫЙ</t>
  </si>
  <si>
    <t>Вв.в экспл.ОС ГЭ0724</t>
  </si>
  <si>
    <t>Введено в эксплуатацию ОС
Система доступа ВОС-15000 1 этап
ГОРВОДОКАНАЛ УП Г.РАДУЖНЫЙ
Система доступа ВОС-15000 1 этап
КОМИТЕТ ПО УПРАВЛЕНИЮ МУНИЦ.ИМУЩЕСТВОМ Г.РАДУЖНЫЙ</t>
  </si>
  <si>
    <t>Вв.в экспл.ОС ГЭ0725</t>
  </si>
  <si>
    <t>Введено в эксплуатацию ОС
Система контроля и записи ВОС-15000 1 этап
ГОРВОДОКАНАЛ УП Г.РАДУЖНЫЙ
Система контроля и записи ВОС-15000 1 этап
КОМИТЕТ ПО УПРАВЛЕНИЮ МУНИЦ.ИМУЩЕСТВОМ Г.РАДУЖНЫЙ</t>
  </si>
  <si>
    <t>Вв.в экспл.ОС ГЭ0726</t>
  </si>
  <si>
    <t>Введено в эксплуатацию ОС
Тепловентилятор с вод.калорифером Volcano VR2
ГОРВОДОКАНАЛ УП Г.РАДУЖНЫЙ
Тепловентилятор с вод.калорифером Volcano VR2
КОМИТЕТ ПО УПРАВЛЕНИЮ МУНИЦ.ИМУЩЕСТВОМ Г.РАДУЖНЫЙ</t>
  </si>
  <si>
    <t>Вв.в экспл.ОС ГЭ0727</t>
  </si>
  <si>
    <t>Вв.в экспл.ОС ГЭ0728</t>
  </si>
  <si>
    <t>Вв.в экспл.ОС ГЭ0729</t>
  </si>
  <si>
    <t>Вв.в экспл.ОС ГЭ0730</t>
  </si>
  <si>
    <t>Вв.в экспл.ОС ГЭ0731</t>
  </si>
  <si>
    <t>Вв.в экспл.ОС ГЭ0732</t>
  </si>
  <si>
    <t>Введено в эксплуатацию ОС
Трубогиб с гидроприводом РГУ-2
ГОРВОДОКАНАЛ УП Г.РАДУЖНЫЙ
Трубогиб с гидроприводом РГУ-2
КОМИТЕТ ПО УПРАВЛЕНИЮ МУНИЦ.ИМУЩЕСТВОМ Г.РАДУЖНЫЙ</t>
  </si>
  <si>
    <t>Вв.в экспл.ОС ГЭ0733</t>
  </si>
  <si>
    <t>Введено в эксплуатацию ОС
Трубоочистная техника RAK-41
ГОРВОДОКАНАЛ УП Г.РАДУЖНЫЙ
Трубоочистная техника RAK-41
КОМИТЕТ ПО УПРАВЛЕНИЮ МУНИЦ.ИМУЩЕСТВОМ Г.РАДУЖНЫЙ</t>
  </si>
  <si>
    <t>Вв.в экспл.ОС ГЭ0734</t>
  </si>
  <si>
    <t>Введено в эксплуатацию ОС
ТЭМ-104 ДУ 100
ГОРВОДОКАНАЛ УП Г.РАДУЖНЫЙ
ТЭМ-104 ДУ 100
КОМИТЕТ ПО УПРАВЛЕНИЮ МУНИЦ.ИМУЩЕСТВОМ Г.РАДУЖНЫЙ</t>
  </si>
  <si>
    <t>Вв.в экспл.ОС ГЭ0735</t>
  </si>
  <si>
    <t>Введено в эксплуатацию ОС
Центробежный  вентилятор  на  дегаз
ГОРВОДОКАНАЛ УП Г.РАДУЖНЫЙ
Центробежный  вентилятор  на  дегаз
КОМИТЕТ ПО УПРАВЛЕНИЮ МУНИЦ.ИМУЩЕСТВОМ Г.РАДУЖНЫЙ</t>
  </si>
  <si>
    <t>Вв.в экспл.ОС ГЭ0736</t>
  </si>
  <si>
    <t>Вв.в экспл.ОС ГЭ0737</t>
  </si>
  <si>
    <t>Вв.в экспл.ОС ГЭ0738</t>
  </si>
  <si>
    <t>Вв.в экспл.ОС ГЭ0739</t>
  </si>
  <si>
    <t>Введено в эксплуатацию ОС
Шкаф автом.узла расх.ВОС-15000 п.2.1.3 в/с
ГОРВОДОКАНАЛ УП Г.РАДУЖНЫЙ
Шкаф автом.узла расх.ВОС-15000 п.2.1.3 в/с
КОМИТЕТ ПО УПРАВЛЕНИЮ МУНИЦ.ИМУЩЕСТВОМ Г.РАДУЖНЫЙ</t>
  </si>
  <si>
    <t>Вв.в экспл.ОС ГЭ0740</t>
  </si>
  <si>
    <t>Введено в эксплуатацию ОС
Шкаф автоматиз.РЧВ п.2.1.3 в/с КЛ633
ГОРВОДОКАНАЛ УП Г.РАДУЖНЫЙ
Шкаф автоматиз.РЧВ п.2.1.3 в/с КЛ633
КОМИТЕТ ПО УПРАВЛЕНИЮ МУНИЦ.ИМУЩЕСТВОМ Г.РАДУЖНЫЙ</t>
  </si>
  <si>
    <t>Вв.в экспл.ОС ГЭ0741</t>
  </si>
  <si>
    <t>Введено в эксплуатацию ОС
Шкаф управ двумя насос.в ком. LCD108.400 п 4 КЛ633
ГОРВОДОКАНАЛ УП Г.РАДУЖНЫЙ
Шкаф управ двумя насос.в ком. LCD108.400 п 4 КЛ633
КОМИТЕТ ПО УПРАВЛЕНИЮ МУНИЦ.ИМУЩЕСТВОМ Г.РАДУЖНЫЙ</t>
  </si>
  <si>
    <t>Вв.в экспл.ОС ГЭ0742</t>
  </si>
  <si>
    <t>Введено в эксплуатацию ОС
Шлагбаум
ГОРВОДОКАНАЛ УП Г.РАДУЖНЫЙ
Шлагбаум
КОМИТЕТ ПО УПРАВЛЕНИЮ МУНИЦ.ИМУЩЕСТВОМ Г.РАДУЖНЫЙ</t>
  </si>
  <si>
    <t>Вв.в экспл.ОС ГЭ0743</t>
  </si>
  <si>
    <t>Введено в эксплуатацию ОС
Шнековая установка  д. з-ки  соды
ГОРВОДОКАНАЛ УП Г.РАДУЖНЫЙ
Шнековая установка  д. з-ки  соды
КОМИТЕТ ПО УПРАВЛЕНИЮ МУНИЦ.ИМУЩЕСТВОМ Г.РАДУЖНЫЙ</t>
  </si>
  <si>
    <t>Вв.в экспл.ОС ГЭ0744</t>
  </si>
  <si>
    <t>Введено в эксплуатацию ОС
АРМ оператора (Компьютер)
ГОРВОДОКАНАЛ УП Г.РАДУЖНЫЙ
АРМ оператора (Компьютер)
КОМИТЕТ ПО УПРАВЛЕНИЮ МУНИЦ.ИМУЩЕСТВОМ Г.РАДУЖНЫЙ</t>
  </si>
  <si>
    <t>Вв.в экспл.ОС ГЭ0745</t>
  </si>
  <si>
    <t>Введено в эксплуатацию ОС
АСУ водозабора Кедровый
ГОРВОДОКАНАЛ УП Г.РАДУЖНЫЙ
АСУ водозабора Кедровый
КОМИТЕТ ПО УПРАВЛЕНИЮ МУНИЦ.ИМУЩЕСТВОМ Г.РАДУЖНЫЙ</t>
  </si>
  <si>
    <t>Вв.в экспл.ОС ГЭ0746</t>
  </si>
  <si>
    <t>Введено в эксплуатацию ОС
Дизель электростанция АД 200 С-Т400-2Р
ГОРВОДОКАНАЛ УП Г.РАДУЖНЫЙ
Дизель электростанция АД 200 С-Т400-2Р
КОМИТЕТ ПО УПРАВЛЕНИЮ МУНИЦ.ИМУЩЕСТВОМ Г.РАДУЖНЫЙ</t>
  </si>
  <si>
    <t>Вв.в экспл.ОС ГЭ0747</t>
  </si>
  <si>
    <t>Введено в эксплуатацию ОС
Компенсат.реакт.мощ.КРМ 0,4-040-10 УХЛ4
ГОРВОДОКАНАЛ УП Г.РАДУЖНЫЙ
Компенсат.реакт.мощ.КРМ 0,4-040-10 УХЛ4
КОМИТЕТ ПО УПРАВЛЕНИЮ МУНИЦ.ИМУЩЕСТВОМ Г.РАДУЖНЫЙ</t>
  </si>
  <si>
    <t>Вв.в экспл.ОС ГЭ0748</t>
  </si>
  <si>
    <t>Введено в эксплуатацию ОС
Компенсатор реакт.мощн. КРМ 0,4-15-05УХЛ4
ГОРВОДОКАНАЛ УП Г.РАДУЖНЫЙ
Компенсатор реакт.мощн. КРМ 0,4-15-05УХЛ4
КОМИТЕТ ПО УПРАВЛЕНИЮ МУНИЦ.ИМУЩЕСТВОМ Г.РАДУЖНЫЙ</t>
  </si>
  <si>
    <t>Вв.в экспл.ОС ГЭ0749</t>
  </si>
  <si>
    <t>Вв.в экспл.ОС ГЭ0750</t>
  </si>
  <si>
    <t>Вв.в экспл.ОС ГЭ0751</t>
  </si>
  <si>
    <t>Вв.в экспл.ОС ГЭ0752</t>
  </si>
  <si>
    <t>Вв.в экспл.ОС ГЭ0753</t>
  </si>
  <si>
    <t>Вв.в экспл.ОС ГЭ0754</t>
  </si>
  <si>
    <t>Вв.в экспл.ОС ГЭ0755</t>
  </si>
  <si>
    <t>Вв.в экспл.ОС ГЭ0756</t>
  </si>
  <si>
    <t>Вв.в экспл.ОС ГЭ0757</t>
  </si>
  <si>
    <t>Вв.в экспл.ОС ГЭ0758</t>
  </si>
  <si>
    <t>Вв.в экспл.ОС ГЭ0759</t>
  </si>
  <si>
    <t>Введено в эксплуатацию ОС
Насос ЭЦВ8-40-120 нерж
ГОРВОДОКАНАЛ УП Г.РАДУЖНЫЙ
Насос ЭЦВ8-40-120 нерж
КОМИТЕТ ПО УПРАВЛЕНИЮ МУНИЦ.ИМУЩЕСТВОМ Г.РАДУЖНЫЙ</t>
  </si>
  <si>
    <t>Вв.в экспл.ОС ГЭ0760</t>
  </si>
  <si>
    <t>Вв.в экспл.ОС ГЭ0761</t>
  </si>
  <si>
    <t>Вв.в экспл.ОС ГЭ0762</t>
  </si>
  <si>
    <t>Введено в эксплуатацию ОС
Насос ЭЦВ8-40-60
ГОРВОДОКАНАЛ УП Г.РАДУЖНЫЙ
Насос ЭЦВ8-40-60
КОМИТЕТ ПО УПРАВЛЕНИЮ МУНИЦ.ИМУЩЕСТВОМ Г.РАДУЖНЫЙ</t>
  </si>
  <si>
    <t>Вв.в экспл.ОС ГЭ0763</t>
  </si>
  <si>
    <t>Введено в эксплуатацию ОС
Ограждение водозабора Кедровый
ГОРВОДОКАНАЛ УП Г.РАДУЖНЫЙ
Ограждение водозабора Кедровый
КОМИТЕТ ПО УПРАВЛЕНИЮ МУНИЦ.ИМУЩЕСТВОМ Г.РАДУЖНЫЙ</t>
  </si>
  <si>
    <t>Вв.в экспл.ОС ГЭ0764</t>
  </si>
  <si>
    <t>Введено в эксплуатацию ОС
Павильон 3*3*2,6 сооруж.арт. скв.
ГОРВОДОКАНАЛ УП Г.РАДУЖНЫЙ
Павильон 3*3*2,6 сооруж.арт. скв.
КОМИТЕТ ПО УПРАВЛЕНИЮ МУНИЦ.ИМУЩЕСТВОМ Г.РАДУЖНЫЙ</t>
  </si>
  <si>
    <t>Вв.в экспл.ОС ГЭ0765</t>
  </si>
  <si>
    <t>Вв.в экспл.ОС ГЭ0766</t>
  </si>
  <si>
    <t>Вв.в экспл.ОС ГЭ0767</t>
  </si>
  <si>
    <t>Вв.в экспл.ОС ГЭ0768</t>
  </si>
  <si>
    <t>Вв.в экспл.ОС ГЭ0769</t>
  </si>
  <si>
    <t>Вв.в экспл.ОС ГЭ0770</t>
  </si>
  <si>
    <t>Вв.в экспл.ОС ГЭ0771</t>
  </si>
  <si>
    <t>Вв.в экспл.ОС ГЭ0772</t>
  </si>
  <si>
    <t>Вв.в экспл.ОС ГЭ0773</t>
  </si>
  <si>
    <t>Вв.в экспл.ОС ГЭ0774</t>
  </si>
  <si>
    <t>Введено в эксплуатацию ОС
Павильон 3*3*2,6
ГОРВОДОКАНАЛ УП Г.РАДУЖНЫЙ
Павильон 3*3*2,6
КОМИТЕТ ПО УПРАВЛЕНИЮ МУНИЦ.ИМУЩЕСТВОМ Г.РАДУЖНЫЙ</t>
  </si>
  <si>
    <t>Вв.в экспл.ОС ГЭ0775</t>
  </si>
  <si>
    <t>Введено в эксплуатацию ОС
Вагон-бытовка,3*6 м с мебелью
ГОРВОДОКАНАЛ УП Г.РАДУЖНЫЙ
Вагон-бытовка,3*6 м с мебелью
КОМИТЕТ ПО УПРАВЛЕНИЮ МУНИЦ.ИМУЩЕСТВОМ Г.РАДУЖНЫЙ</t>
  </si>
  <si>
    <t>Вв.в экспл.ОС ГЭ0776</t>
  </si>
  <si>
    <t>Введено в эксплуатацию ОС
Система автом.обнар.пожара водозабор Кедровый
ГОРВОДОКАНАЛ УП Г.РАДУЖНЫЙ
Система автом.обнар.пожара водозабор Кедровый
КОМИТЕТ ПО УПРАВЛЕНИЮ МУНИЦ.ИМУЩЕСТВОМ Г.РАДУЖНЫЙ</t>
  </si>
  <si>
    <t>Вв.в экспл.ОС ГЭ0777</t>
  </si>
  <si>
    <t>Введено в эксплуатацию ОС
Система видеонаблюдения Водозабор Кедровый
ГОРВОДОКАНАЛ УП Г.РАДУЖНЫЙ
Система видеонаблюдения Водозабор Кедровый
КОМИТЕТ ПО УПРАВЛЕНИЮ МУНИЦ.ИМУЩЕСТВОМ Г.РАДУЖНЫЙ</t>
  </si>
  <si>
    <t>Вв.в экспл.ОС ГЭ0778</t>
  </si>
  <si>
    <t>Введено в эксплуатацию ОС
Станция управл.артезианск.скваж.
ГОРВОДОКАНАЛ УП Г.РАДУЖНЫЙ
Станция управл.артезианск.скваж.
КОМИТЕТ ПО УПРАВЛЕНИЮ МУНИЦ.ИМУЩЕСТВОМ Г.РАДУЖНЫЙ</t>
  </si>
  <si>
    <t>Вв.в экспл.ОС ГЭ0779</t>
  </si>
  <si>
    <t>Вв.в экспл.ОС ГЭ0780</t>
  </si>
  <si>
    <t>Введено в эксплуатацию ОС
Вентилятор (воздуходувка) тип LRB
ГОРВОДОКАНАЛ УП Г.РАДУЖНЫЙ
Вентилятор (воздуходувка) тип LRB
КОМИТЕТ ПО УПРАВЛЕНИЮ МУНИЦ.ИМУЩЕСТВОМ Г.РАДУЖНЫЙ</t>
  </si>
  <si>
    <t>Вв.в экспл.ОС ГЭ0781</t>
  </si>
  <si>
    <t>Введено в эксплуатацию ОС
Верстак ВС-3 М
ГОРВОДОКАНАЛ УП Г.РАДУЖНЫЙ
Верстак ВС-3 М
КОМИТЕТ ПО УПРАВЛЕНИЮ МУНИЦ.ИМУЩЕСТВОМ Г.РАДУЖНЫЙ</t>
  </si>
  <si>
    <t>Вв.в экспл.ОС ГЭ0782</t>
  </si>
  <si>
    <t>Введено в эксплуатацию ОС
Верстак ВСМ (Экран ВСМ)
ГОРВОДОКАНАЛ УП Г.РАДУЖНЫЙ
Верстак ВСМ (Экран ВСМ)
КОМИТЕТ ПО УПРАВЛЕНИЮ МУНИЦ.ИМУЩЕСТВОМ Г.РАДУЖНЫЙ</t>
  </si>
  <si>
    <t>Вв.в экспл.ОС ГЭ0783</t>
  </si>
  <si>
    <t>Вв.в экспл.ОС ГЭ0784</t>
  </si>
  <si>
    <t>Введено в эксплуатацию ОС
Дизель-генераторная установка мощ.508кВТ
ГОРВОДОКАНАЛ УП Г.РАДУЖНЫЙ
Дизель-генераторная установка мощ.508кВТ
КОМИТЕТ ПО УПРАВЛЕНИЮ МУНИЦ.ИМУЩЕСТВОМ Г.РАДУЖНЫЙ</t>
  </si>
  <si>
    <t>Вв.в экспл.ОС ГЭ0785</t>
  </si>
  <si>
    <t>Введено в эксплуатацию ОС
Дозировочные установки (ХТО) Tank 200L
ГОРВОДОКАНАЛ УП Г.РАДУЖНЫЙ
Дозировочные установки (ХТО) Tank 200L
КОМИТЕТ ПО УПРАВЛЕНИЮ МУНИЦ.ИМУЩЕСТВОМ Г.РАДУЖНЫЙ</t>
  </si>
  <si>
    <t>Вв.в экспл.ОС ГЭ0786</t>
  </si>
  <si>
    <t>Введено в эксплуатацию ОС
Водоочист.сооруж.хоз.пит.воды 1000м3/сут.мкр Южный
ГОРВОДОКАНАЛ УП Г.РАДУЖНЫЙ
Водоочист.сооруж.хоз.пит.воды 1000м3/сут.мкр Южный
КОМИТЕТ ПО УПРАВЛЕНИЮ МУНИЦ.ИМУЩЕСТВОМ Г.РАДУЖНЫЙ</t>
  </si>
  <si>
    <t>Вв.в экспл.ОС ГЭ0787</t>
  </si>
  <si>
    <t>Введено в эксплуатацию ОС
Автоматическая система упр скваж. водозабора Южный
ГОРВОДОКАНАЛ УП Г.РАДУЖНЫЙ
Автоматическая система упр скваж. водозабора Южный
КОМИТЕТ ПО УПРАВЛЕНИЮ МУНИЦ.ИМУЩЕСТВОМ Г.РАДУЖНЫЙ</t>
  </si>
  <si>
    <t>Вв.в экспл.ОС ГЭ0788</t>
  </si>
  <si>
    <t>Введено в эксплуатацию ОС
Артезианская скважина 7718  (п.Южный) 285м.
ГОРВОДОКАНАЛ УП Г.РАДУЖНЫЙ
Артезианская скважина 7718  (п.Южный) 285м.
КОМИТЕТ ПО УПРАВЛЕНИЮ МУНИЦ.ИМУЩЕСТВОМ Г.РАДУЖНЫЙ</t>
  </si>
  <si>
    <t>Вв.в экспл.ОС ГЭ0789</t>
  </si>
  <si>
    <t>Введено в эксплуатацию ОС
Артезианская скважина 7719  (п.Южный) 285м.
ГОРВОДОКАНАЛ УП Г.РАДУЖНЫЙ
Артезианская скважина 7719  (п.Южный) 285м.
КОМИТЕТ ПО УПРАВЛЕНИЮ МУНИЦ.ИМУЩЕСТВОМ Г.РАДУЖНЫЙ</t>
  </si>
  <si>
    <t>Вв.в экспл.ОС ГЭ0790</t>
  </si>
  <si>
    <t>Введено в эксплуатацию ОС
Артезианская скважина 7720, мкр. Южный, 290м.
ГОРВОДОКАНАЛ УП Г.РАДУЖНЫЙ
Артезианская скважина 7720, мкр. Южный, 290м.
КОМИТЕТ ПО УПРАВЛЕНИЮ МУНИЦ.ИМУЩЕСТВОМ Г.РАДУЖНЫЙ</t>
  </si>
  <si>
    <t>Вв.в экспл.ОС ГЭ0791</t>
  </si>
  <si>
    <t>Введено в эксплуатацию ОС
Артезианская скважина 7721 мкр.Южный, 280м.
ГОРВОДОКАНАЛ УП Г.РАДУЖНЫЙ
Артезианская скважина 7721 мкр.Южный, 280м.
КОМИТЕТ ПО УПРАВЛЕНИЮ МУНИЦ.ИМУЩЕСТВОМ Г.РАДУЖНЫЙ</t>
  </si>
  <si>
    <t>Вв.в экспл.ОС ГЭ0792</t>
  </si>
  <si>
    <t>Введено в эксплуатацию ОС
Артезианская скважина КР-38 мкр.Южный 175м.
ГОРВОДОКАНАЛ УП Г.РАДУЖНЫЙ
Артезианская скважина КР-38 мкр.Южный 175м.
КОМИТЕТ ПО УПРАВЛЕНИЮ МУНИЦ.ИМУЩЕСТВОМ Г.РАДУЖНЫЙ</t>
  </si>
  <si>
    <t>Вв.в экспл.ОС ГЭ0793</t>
  </si>
  <si>
    <t>Введено в эксплуатацию ОС
Артезианская скважина КР-39 мкр.Южный соор 4/4
ГОРВОДОКАНАЛ УП Г.РАДУЖНЫЙ
Артезианская скважина КР-39 мкр.Южный соор 4/4
КОМИТЕТ ПО УПРАВЛЕНИЮ МУНИЦ.ИМУЩЕСТВОМ Г.РАДУЖНЫЙ</t>
  </si>
  <si>
    <t>Вв.в экспл.ОС ГЭ0794</t>
  </si>
  <si>
    <t>Введено в эксплуатацию ОС
Артезианская скважина КР-40, мкр. Южный 135м.
ГОРВОДОКАНАЛ УП Г.РАДУЖНЫЙ
Артезианская скважина КР-40, мкр. Южный 135м.
КОМИТЕТ ПО УПРАВЛЕНИЮ МУНИЦ.ИМУЩЕСТВОМ Г.РАДУЖНЫЙ</t>
  </si>
  <si>
    <t>Вв.в экспл.ОС ГЭ0795</t>
  </si>
  <si>
    <t>Введено в эксплуатацию ОС
Артезианская скважина КР-41
ГОРВОДОКАНАЛ УП Г.РАДУЖНЫЙ
Артезианская скважина КР-41
КОМИТЕТ ПО УПРАВЛЕНИЮ МУНИЦ.ИМУЩЕСТВОМ Г.РАДУЖНЫЙ</t>
  </si>
  <si>
    <t>Вв.в экспл.ОС ГЭ0796</t>
  </si>
  <si>
    <t>Введено в эксплуатацию ОС
Булит V=100м3
ГОРВОДОКАНАЛ УП Г.РАДУЖНЫЙ
Булит V=100м3
КОМИТЕТ ПО УПРАВЛЕНИЮ МУНИЦ.ИМУЩЕСТВОМ Г.РАДУЖНЫЙ</t>
  </si>
  <si>
    <t>Вв.в экспл.ОС ГЭ0797</t>
  </si>
  <si>
    <t>Вв.в экспл.ОС ГЭ0798</t>
  </si>
  <si>
    <t>Введено в эксплуатацию ОС
Булитная,нежилое здание,64,9 кв.м.
ГОРВОДОКАНАЛ УП Г.РАДУЖНЫЙ
Булитная,нежилое здание,64,9 кв.м.
КОМИТЕТ ПО УПРАВЛЕНИЮ МУНИЦ.ИМУЩЕСТВОМ Г.РАДУЖНЫЙ</t>
  </si>
  <si>
    <t>Вв.в экспл.ОС ГЭ0799</t>
  </si>
  <si>
    <t>Введено в эксплуатацию ОС
Дозировочные установки (ХТО) Tank 300L
ГОРВОДОКАНАЛ УП Г.РАДУЖНЫЙ
Дозировочные установки (ХТО) Tank 300L
КОМИТЕТ ПО УПРАВЛЕНИЮ МУНИЦ.ИМУЩЕСТВОМ Г.РАДУЖНЫЙ</t>
  </si>
  <si>
    <t>Вв.в экспл.ОС ГЭ0800</t>
  </si>
  <si>
    <t>Введено в эксплуатацию ОС
Дозирующий насос кривош-шатун
ГОРВОДОКАНАЛ УП Г.РАДУЖНЫЙ
Дозирующий насос кривош-шатун
КОМИТЕТ ПО УПРАВЛЕНИЮ МУНИЦ.ИМУЩЕСТВОМ Г.РАДУЖНЫЙ</t>
  </si>
  <si>
    <t>Вв.в экспл.ОС ГЭ0801</t>
  </si>
  <si>
    <t>Введено в эксплуатацию ОС
Дозирующий насос кривош.шатун
ГОРВОДОКАНАЛ УП Г.РАДУЖНЫЙ
Дозирующий насос кривош.шатун
КОМИТЕТ ПО УПРАВЛЕНИЮ МУНИЦ.ИМУЩЕСТВОМ Г.РАДУЖНЫЙ</t>
  </si>
  <si>
    <t>Вв.в экспл.ОС ГЭ0802</t>
  </si>
  <si>
    <t>Вв.в экспл.ОС ГЭ0803</t>
  </si>
  <si>
    <t>Вв.в экспл.ОС ГЭ0804</t>
  </si>
  <si>
    <t>Введено в эксплуатацию ОС
Задвижка ДУ 250*16
ГОРВОДОКАНАЛ УП Г.РАДУЖНЫЙ
Задвижка ДУ 250*16
КОМИТЕТ ПО УПРАВЛЕНИЮ МУНИЦ.ИМУЩЕСТВОМ Г.РАДУЖНЫЙ</t>
  </si>
  <si>
    <t>Вв.в экспл.ОС ГЭ0805</t>
  </si>
  <si>
    <t>Вв.в экспл.ОС ГЭ0806</t>
  </si>
  <si>
    <t>Введено в эксплуатацию ОС
Задвижка ф 200
ГОРВОДОКАНАЛ УП Г.РАДУЖНЫЙ
Задвижка ф 200
КОМИТЕТ ПО УПРАВЛЕНИЮ МУНИЦ.ИМУЩЕСТВОМ Г.РАДУЖНЫЙ</t>
  </si>
  <si>
    <t>Вв.в экспл.ОС ГЭ0807</t>
  </si>
  <si>
    <t>Введено в эксплуатацию ОС
Насос ЭЦВ 6-16-075
ГОРВОДОКАНАЛ УП Г.РАДУЖНЫЙ
Насос ЭЦВ 6-16-075
КОМИТЕТ ПО УПРАВЛЕНИЮ МУНИЦ.ИМУЩЕСТВОМ Г.РАДУЖНЫЙ</t>
  </si>
  <si>
    <t>Вв.в экспл.ОС ГЭ0808</t>
  </si>
  <si>
    <t>Введено в эксплуатацию ОС
Насос ЭЦВ 6-16-110
ГОРВОДОКАНАЛ УП Г.РАДУЖНЫЙ
Насос ЭЦВ 6-16-110
КОМИТЕТ ПО УПРАВЛЕНИЮ МУНИЦ.ИМУЩЕСТВОМ Г.РАДУЖНЫЙ</t>
  </si>
  <si>
    <t>Вв.в экспл.ОС ГЭ0809</t>
  </si>
  <si>
    <t>Вв.в экспл.ОС ГЭ0810</t>
  </si>
  <si>
    <t>Введено в эксплуатацию ОС
Насосная установка Calpeda 3MXV 50-1504 с датчикам
ГОРВОДОКАНАЛ УП Г.РАДУЖНЫЙ
Насосная установка Calpeda 3MXV 50-1504 с датчикам
КОМИТЕТ ПО УПРАВЛЕНИЮ МУНИЦ.ИМУЩЕСТВОМ Г.РАДУЖНЫЙ</t>
  </si>
  <si>
    <t>Вв.в экспл.ОС ГЭ0811</t>
  </si>
  <si>
    <t>Введено в эксплуатацию ОС
Ограждение скважины  № 7720,7721Южный
ГОРВОДОКАНАЛ УП Г.РАДУЖНЫЙ
Ограждение скважины  № 7720,7721Южный
КОМИТЕТ ПО УПРАВЛЕНИЮ МУНИЦ.ИМУЩЕСТВОМ Г.РАДУЖНЫЙ</t>
  </si>
  <si>
    <t>Вв.в экспл.ОС ГЭ0812</t>
  </si>
  <si>
    <t>Введено в эксплуатацию ОС
Охранная сигнализация "СТрапе"
ГОРВОДОКАНАЛ УП Г.РАДУЖНЫЙ
Охранная сигнализация "СТрапе"
КОМИТЕТ ПО УПРАВЛЕНИЮ МУНИЦ.ИМУЩЕСТВОМ Г.РАДУЖНЫЙ</t>
  </si>
  <si>
    <t>Вв.в экспл.ОС ГЭ0813</t>
  </si>
  <si>
    <t>Введено в эксплуатацию ОС
Павильон  (сооружение )  3,5х2,4 х2
ГОРВОДОКАНАЛ УП Г.РАДУЖНЫЙ
Павильон  (сооружение )  3,5х2,4 х2
КОМИТЕТ ПО УПРАВЛЕНИЮ МУНИЦ.ИМУЩЕСТВОМ Г.РАДУЖНЫЙ</t>
  </si>
  <si>
    <t>Вв.в экспл.ОС ГЭ0814</t>
  </si>
  <si>
    <t>Введено в эксплуатацию ОС
Павильон  (сооружение )  3х3х2,2
ГОРВОДОКАНАЛ УП Г.РАДУЖНЫЙ
Павильон  (сооружение )  3х3х2,2
КОМИТЕТ ПО УПРАВЛЕНИЮ МУНИЦ.ИМУЩЕСТВОМ Г.РАДУЖНЫЙ</t>
  </si>
  <si>
    <t>Вв.в экспл.ОС ГЭ0815</t>
  </si>
  <si>
    <t>Введено в эксплуатацию ОС
Павильон  (сооружение )  3х3х3
ГОРВОДОКАНАЛ УП Г.РАДУЖНЫЙ
Павильон  (сооружение )  3х3х3
КОМИТЕТ ПО УПРАВЛЕНИЮ МУНИЦ.ИМУЩЕСТВОМ Г.РАДУЖНЫЙ</t>
  </si>
  <si>
    <t>Вв.в экспл.ОС ГЭ0816</t>
  </si>
  <si>
    <t>Вв.в экспл.ОС ГЭ0817</t>
  </si>
  <si>
    <t>Вв.в экспл.ОС ГЭ0818</t>
  </si>
  <si>
    <t>Вв.в экспл.ОС ГЭ0819</t>
  </si>
  <si>
    <t>Вв.в экспл.ОС ГЭ0820</t>
  </si>
  <si>
    <t>Вв.в экспл.ОС ГЭ0821</t>
  </si>
  <si>
    <t>Введено в эксплуатацию ОС
Распределительная камера,сооружение,площадью 15,3
ГОРВОДОКАНАЛ УП Г.РАДУЖНЫЙ
Распределительная камера,сооружение,площадью 15,3
КОМИТЕТ ПО УПРАВЛЕНИЮ МУНИЦ.ИМУЩЕСТВОМ Г.РАДУЖНЫЙ</t>
  </si>
  <si>
    <t>Вв.в экспл.ОС ГЭ0822</t>
  </si>
  <si>
    <t>Введено в эксплуатацию ОС
Система автом.обнар.пожара водозабор Южный
ГОРВОДОКАНАЛ УП Г.РАДУЖНЫЙ
Система автом.обнар.пожара водозабор Южный
КОМИТЕТ ПО УПРАВЛЕНИЮ МУНИЦ.ИМУЩЕСТВОМ Г.РАДУЖНЫЙ</t>
  </si>
  <si>
    <t>Вв.в экспл.ОС ГЭ0823</t>
  </si>
  <si>
    <t>Введено в эксплуатацию ОС
Система видеонабл. Водозабора Южный
ГОРВОДОКАНАЛ УП Г.РАДУЖНЫЙ
Система видеонабл. Водозабора Южный
КОМИТЕТ ПО УПРАВЛЕНИЮ МУНИЦ.ИМУЩЕСТВОМ Г.РАДУЖНЫЙ</t>
  </si>
  <si>
    <t>Вв.в экспл.ОС ГЭ0824</t>
  </si>
  <si>
    <t>Введено в эксплуатацию ОС
Система видеонаблюдения Водозаборных сооружений мкр. Южный (на КПП)
ГОРВОДОКАНАЛ УП Г.РАДУЖНЫЙ
Система видеонаблюдения Водозаборных сооружений мкр. Южный (на КПП)
КОМИТЕТ ПО УПРАВЛЕНИЮ МУНИЦ.ИМУЩЕСТВОМ Г.РАДУЖНЫЙ</t>
  </si>
  <si>
    <t>Вв.в экспл.ОС ГЭ0825</t>
  </si>
  <si>
    <t>Введено в эксплуатацию ОС
Таль электр.передвижная
ГОРВОДОКАНАЛ УП Г.РАДУЖНЫЙ
Таль электр.передвижная
КОМИТЕТ ПО УПРАВЛЕНИЮ МУНИЦ.ИМУЩЕСТВОМ Г.РАДУЖНЫЙ</t>
  </si>
  <si>
    <t>Вв.в экспл.ОС ГЭ0826</t>
  </si>
  <si>
    <t>Введено в эксплуатацию ОС
ТЭМ-104 Ду  - 80 в комплекте
ГОРВОДОКАНАЛ УП Г.РАДУЖНЫЙ
ТЭМ-104 Ду  - 80 в комплекте
КОМИТЕТ ПО УПРАВЛЕНИЮ МУНИЦ.ИМУЩЕСТВОМ Г.РАДУЖНЫЙ</t>
  </si>
  <si>
    <t>Вв.в экспл.ОС ГЭ0827</t>
  </si>
  <si>
    <t>Введено в эксплуатацию ОС
Установка обезжелезования воды (авт.блоч.мод.станц
ГОРВОДОКАНАЛ УП Г.РАДУЖНЫЙ
Установка обезжелезования воды (авт.блоч.мод.станц
КОМИТЕТ ПО УПРАВЛЕНИЮ МУНИЦ.ИМУЩЕСТВОМ Г.РАДУЖНЫЙ</t>
  </si>
  <si>
    <t>Вв.в экспл.ОС ГЭ0828</t>
  </si>
  <si>
    <t>Введено в эксплуатацию ОС
Насосная станция,нежилое здание 90,4 кв.м.
ГОРВОДОКАНАЛ УП Г.РАДУЖНЫЙ
Насосная станция,нежилое здание 90,4 кв.м.
КОМИТЕТ ПО УПРАВЛЕНИЮ МУНИЦ.ИМУЩЕСТВОМ Г.РАДУЖНЫЙ</t>
  </si>
  <si>
    <t>Вв.в экспл.ОС ГЭ0829</t>
  </si>
  <si>
    <t>Введено в эксплуатацию ОС
Здание КОС-15000 нежил. здание для канализ.корп.1
ГОРВОДОКАНАЛ УП Г.РАДУЖНЫЙ
Здание КОС-15000 нежил. здание для канализ.корп.1
КОМИТЕТ ПО УПРАВЛЕНИЮ МУНИЦ.ИМУЩЕСТВОМ Г.РАДУЖНЫЙ</t>
  </si>
  <si>
    <t>Вв.в экспл.ОС ГЭ0830</t>
  </si>
  <si>
    <t>Введено в эксплуатацию ОС
Иловая карта сооружение 1/13
ГОРВОДОКАНАЛ УП Г.РАДУЖНЫЙ
Иловая карта сооружение 1/13
КОМИТЕТ ПО УПРАВЛЕНИЮ МУНИЦ.ИМУЩЕСТВОМ Г.РАДУЖНЫЙ</t>
  </si>
  <si>
    <t>Вв.в экспл.ОС ГЭ0831</t>
  </si>
  <si>
    <t>Введено в эксплуатацию ОС
Иловая карта сооружение 1/14
ГОРВОДОКАНАЛ УП Г.РАДУЖНЫЙ
Иловая карта сооружение 1/14
КОМИТЕТ ПО УПРАВЛЕНИЮ МУНИЦ.ИМУЩЕСТВОМ Г.РАДУЖНЫЙ</t>
  </si>
  <si>
    <t>Вв.в экспл.ОС ГЭ0832</t>
  </si>
  <si>
    <t>Введено в эксплуатацию ОС
Иловая карта сооружение 1/19
ГОРВОДОКАНАЛ УП Г.РАДУЖНЫЙ
Иловая карта сооружение 1/19
КОМИТЕТ ПО УПРАВЛЕНИЮ МУНИЦ.ИМУЩЕСТВОМ Г.РАДУЖНЫЙ</t>
  </si>
  <si>
    <t>Вв.в экспл.ОС ГЭ0833</t>
  </si>
  <si>
    <t>Введено в эксплуатацию ОС
Иловая карта сооружение 1/20
ГОРВОДОКАНАЛ УП Г.РАДУЖНЫЙ
Иловая карта сооружение 1/20
КОМИТЕТ ПО УПРАВЛЕНИЮ МУНИЦ.ИМУЩЕСТВОМ Г.РАДУЖНЫЙ</t>
  </si>
  <si>
    <t>Вв.в экспл.ОС ГЭ0834</t>
  </si>
  <si>
    <t>Введено в эксплуатацию ОС
Иловая карта сооружение № 1/15
ГОРВОДОКАНАЛ УП Г.РАДУЖНЫЙ
Иловая карта сооружение № 1/15
КОМИТЕТ ПО УПРАВЛЕНИЮ МУНИЦ.ИМУЩЕСТВОМ Г.РАДУЖНЫЙ</t>
  </si>
  <si>
    <t>Вв.в экспл.ОС ГЭ0835</t>
  </si>
  <si>
    <t>Введено в эксплуатацию ОС
Иловая карта сооружение № 1/16
ГОРВОДОКАНАЛ УП Г.РАДУЖНЫЙ
Иловая карта сооружение № 1/16
КОМИТЕТ ПО УПРАВЛЕНИЮ МУНИЦ.ИМУЩЕСТВОМ Г.РАДУЖНЫЙ</t>
  </si>
  <si>
    <t>Вв.в экспл.ОС ГЭ0836</t>
  </si>
  <si>
    <t>Введено в эксплуатацию ОС
Иловая карта сооружение № 1/17
ГОРВОДОКАНАЛ УП Г.РАДУЖНЫЙ
Иловая карта сооружение № 1/17
КОМИТЕТ ПО УПРАВЛЕНИЮ МУНИЦ.ИМУЩЕСТВОМ Г.РАДУЖНЫЙ</t>
  </si>
  <si>
    <t>Вв.в экспл.ОС ГЭ0837</t>
  </si>
  <si>
    <t>Введено в эксплуатацию ОС
Иловая карта сооружение № 1/18
ГОРВОДОКАНАЛ УП Г.РАДУЖНЫЙ
Иловая карта сооружение № 1/18
КОМИТЕТ ПО УПРАВЛЕНИЮ МУНИЦ.ИМУЩЕСТВОМ Г.РАДУЖНЫЙ</t>
  </si>
  <si>
    <t>Вв.в экспл.ОС ГЭ0838</t>
  </si>
  <si>
    <t>Введено в эксплуатацию ОС
Канализ.механиз.решетка СУ
ГОРВОДОКАНАЛ УП Г.РАДУЖНЫЙ
Канализ.механиз.решетка СУ
КОМИТЕТ ПО УПРАВЛЕНИЮ МУНИЦ.ИМУЩЕСТВОМ Г.РАДУЖНЫЙ</t>
  </si>
  <si>
    <t>Вв.в экспл.ОС ГЭ0839</t>
  </si>
  <si>
    <t>Вв.в экспл.ОС ГЭ0840</t>
  </si>
  <si>
    <t>Введено в эксплуатацию ОС
Канализационная механическая решетка РКЭн0909 на КОС-15000 м3/сут
ГОРВОДОКАНАЛ УП Г.РАДУЖНЫЙ
Канализационная механическая решетка РКЭн0909 на КОС-15000 м3/сут
КОМИТЕТ ПО УПРАВЛЕНИЮ МУНИЦ.ИМУЩЕСТВОМ Г.РАДУЖНЫЙ</t>
  </si>
  <si>
    <t>Вв.в экспл.ОС ГЭ0841</t>
  </si>
  <si>
    <t>Введено в эксплуатацию ОС
Канализационная механическая решетка СУЭ 1012 на КОС-15000 м3/сут
ГОРВОДОКАНАЛ УП Г.РАДУЖНЫЙ
Канализационная механическая решетка СУЭ 1012 на КОС-15000 м3/сут
КОМИТЕТ ПО УПРАВЛЕНИЮ МУНИЦ.ИМУЩЕСТВОМ Г.РАДУЖНЫЙ</t>
  </si>
  <si>
    <t>Вв.в экспл.ОС ГЭ0842</t>
  </si>
  <si>
    <t>Введено в эксплуатацию ОС
КНС  собств, нужды 3,5х7х10м,ул.№24,стр.№7, корп.2
ГОРВОДОКАНАЛ УП Г.РАДУЖНЫЙ
КНС  собств, нужды 3,5х7х10м,ул.№24,стр.№7, корп.2
КОМИТЕТ ПО УПРАВЛЕНИЮ МУНИЦ.ИМУЩЕСТВОМ Г.РАДУЖНЫЙ</t>
  </si>
  <si>
    <t>Вв.в экспл.ОС ГЭ0843</t>
  </si>
  <si>
    <t>Введено в эксплуатацию ОС
КНС-1 нежилое здание для канализ.насосн.станции
ГОРВОДОКАНАЛ УП Г.РАДУЖНЫЙ
КНС-1 нежилое здание для канализ.насосн.станции
КОМИТЕТ ПО УПРАВЛЕНИЮ МУНИЦ.ИМУЩЕСТВОМ Г.РАДУЖНЫЙ</t>
  </si>
  <si>
    <t>Вв.в экспл.ОС ГЭ0844</t>
  </si>
  <si>
    <t>Введено в эксплуатацию ОС
КНС-2 нежилое здание для канализ.насосн.станции
ГОРВОДОКАНАЛ УП Г.РАДУЖНЫЙ
КНС-2 нежилое здание для канализ.насосн.станции
КОМИТЕТ ПО УПРАВЛЕНИЮ МУНИЦ.ИМУЩЕСТВОМ Г.РАДУЖНЫЙ</t>
  </si>
  <si>
    <t>Вв.в экспл.ОС ГЭ0845</t>
  </si>
  <si>
    <t>Введено в эксплуатацию ОС
КНС-3 нежилое здание для канализ.насосн.станции
ГОРВОДОКАНАЛ УП Г.РАДУЖНЫЙ
КНС-3 нежилое здание для канализ.насосн.станции
КОМИТЕТ ПО УПРАВЛЕНИЮ МУНИЦ.ИМУЩЕСТВОМ Г.РАДУЖНЫЙ</t>
  </si>
  <si>
    <t>Вв.в экспл.ОС ГЭ0846</t>
  </si>
  <si>
    <t>Введено в эксплуатацию ОС
Компенсат.реакт.мощ.КРМ 0,4-180-10 УХЛ4
ГОРВОДОКАНАЛ УП Г.РАДУЖНЫЙ
Компенсат.реакт.мощ.КРМ 0,4-180-10 УХЛ4
КОМИТЕТ ПО УПРАВЛЕНИЮ МУНИЦ.ИМУЩЕСТВОМ Г.РАДУЖНЫЙ</t>
  </si>
  <si>
    <t>Вв.в экспл.ОС ГЭ0847</t>
  </si>
  <si>
    <t>Введено в эксплуатацию ОС
Админист-произв, кор КОС-7000
ГОРВОДОКАНАЛ УП Г.РАДУЖНЫЙ
Админист-произв, кор КОС-7000
КОМИТЕТ ПО УПРАВЛЕНИЮ МУНИЦ.ИМУЩЕСТВОМ Г.РАДУЖНЫЙ</t>
  </si>
  <si>
    <t>Вв.в экспл.ОС ГЭ0848</t>
  </si>
  <si>
    <t>Введено в эксплуатацию ОС
Блок автоматического дозирования флокулянта
ГОРВОДОКАНАЛ УП Г.РАДУЖНЫЙ
Блок автоматического дозирования флокулянта
КОМИТЕТ ПО УПРАВЛЕНИЮ МУНИЦ.ИМУЩЕСТВОМ Г.РАДУЖНЫЙ</t>
  </si>
  <si>
    <t>Вв.в экспл.ОС ГЭ0849</t>
  </si>
  <si>
    <t>Введено в эксплуатацию ОС
Вентилятор ВЦ4-75
ГОРВОДОКАНАЛ УП Г.РАДУЖНЫЙ
Вентилятор ВЦ4-75
КОМИТЕТ ПО УПРАВЛЕНИЮ МУНИЦ.ИМУЩЕСТВОМ Г.РАДУЖНЫЙ</t>
  </si>
  <si>
    <t>Вв.в экспл.ОС ГЭ0850</t>
  </si>
  <si>
    <t>Вв.в экспл.ОС ГЭ0851</t>
  </si>
  <si>
    <t>Введено в эксплуатацию ОС
Вентиляция Канализ.оч.соор.-15000м3/сут.РОСВ№1,2,3
ГОРВОДОКАНАЛ УП Г.РАДУЖНЫЙ
Вентиляция Канализ.оч.соор.-15000м3/сут.РОСВ№1,2,3
КОМИТЕТ ПО УПРАВЛЕНИЮ МУНИЦ.ИМУЩЕСТВОМ Г.РАДУЖНЫЙ</t>
  </si>
  <si>
    <t>Вв.в экспл.ОС ГЭ0852</t>
  </si>
  <si>
    <t>Введено в эксплуатацию ОС
Водопроводные сети Д 57*3 (станц.УФ)
ГОРВОДОКАНАЛ УП Г.РАДУЖНЫЙ
Водопроводные сети Д 57*3 (станц.УФ)
КОМИТЕТ ПО УПРАВЛЕНИЮ МУНИЦ.ИМУЩЕСТВОМ Г.РАДУЖНЫЙ</t>
  </si>
  <si>
    <t>Вв.в экспл.ОС ГЭ0853</t>
  </si>
  <si>
    <t>Введено в эксплуатацию ОС
Воздуховод
ГОРВОДОКАНАЛ УП Г.РАДУЖНЫЙ
Воздуховод
КОМИТЕТ ПО УПРАВЛЕНИЮ МУНИЦ.ИМУЩЕСТВОМ Г.РАДУЖНЫЙ</t>
  </si>
  <si>
    <t>Вв.в экспл.ОС ГЭ0854</t>
  </si>
  <si>
    <t>Введено в эксплуатацию ОС
Воздуховод ДУ-300=120м
ГОРВОДОКАНАЛ УП Г.РАДУЖНЫЙ
Воздуховод ДУ-300=120м
КОМИТЕТ ПО УПРАВЛЕНИЮ МУНИЦ.ИМУЩЕСТВОМ Г.РАДУЖНЫЙ</t>
  </si>
  <si>
    <t>Вв.в экспл.ОС ГЭ0855</t>
  </si>
  <si>
    <t>Введено в эксплуатацию ОС
Воздухонагнетательный агрегат DT110
ГОРВОДОКАНАЛ УП Г.РАДУЖНЫЙ
Воздухонагнетательный агрегат DT110
КОМИТЕТ ПО УПРАВЛЕНИЮ МУНИЦ.ИМУЩЕСТВОМ Г.РАДУЖНЫЙ</t>
  </si>
  <si>
    <t>Вв.в экспл.ОС ГЭ0856</t>
  </si>
  <si>
    <t>Вв.в экспл.ОС ГЭ0857</t>
  </si>
  <si>
    <t>Введено в эксплуатацию ОС
Конвейер винтовой КВЭ 3/7. 3 230
ГОРВОДОКАНАЛ УП Г.РАДУЖНЫЙ
Конвейер винтовой КВЭ 3/7. 3 230
КОМИТЕТ ПО УПРАВЛЕНИЮ МУНИЦ.ИМУЩЕСТВОМ Г.РАДУЖНЫЙ</t>
  </si>
  <si>
    <t>Вв.в экспл.ОС ГЭ0858</t>
  </si>
  <si>
    <t>Введено в эксплуатацию ОС
Конвейер винтовой КВЭ-2/9-190 п 4.4.1,2 в/о КЛ633
ГОРВОДОКАНАЛ УП Г.РАДУЖНЫЙ
Конвейер винтовой КВЭ-2/9-190 п 4.4.1,2 в/о КЛ633
КОМИТЕТ ПО УПРАВЛЕНИЮ МУНИЦ.ИМУЩЕСТВОМ Г.РАДУЖНЫЙ</t>
  </si>
  <si>
    <t>Вв.в экспл.ОС ГЭ0859</t>
  </si>
  <si>
    <t>Введено в эксплуатацию ОС
Контактный р-р № 1, V=100м3, ул.№24,стр.№7, с.1/5
ГОРВОДОКАНАЛ УП Г.РАДУЖНЫЙ
Контактный р-р № 1, V=100м3, ул.№24,стр.№7, с.1/5
КОМИТЕТ ПО УПРАВЛЕНИЮ МУНИЦ.ИМУЩЕСТВОМ Г.РАДУЖНЫЙ</t>
  </si>
  <si>
    <t>Вв.в экспл.ОС ГЭ0860</t>
  </si>
  <si>
    <t>Введено в эксплуатацию ОС
Контактный р-р V=100м3,ул.№24,стр.№7, с.1/6.
ГОРВОДОКАНАЛ УП Г.РАДУЖНЫЙ
Контактный р-р V=100м3,ул.№24,стр.№7, с.1/6.
КОМИТЕТ ПО УПРАВЛЕНИЮ МУНИЦ.ИМУЩЕСТВОМ Г.РАДУЖНЫЙ</t>
  </si>
  <si>
    <t>Вв.в экспл.ОС ГЭ0861</t>
  </si>
  <si>
    <t>Введено в эксплуатацию ОС
Контактный резервуар сооружение 1/1
ГОРВОДОКАНАЛ УП Г.РАДУЖНЫЙ
Контактный резервуар сооружение 1/1
КОМИТЕТ ПО УПРАВЛЕНИЮ МУНИЦ.ИМУЩЕСТВОМ Г.РАДУЖНЫЙ</t>
  </si>
  <si>
    <t>Вв.в экспл.ОС ГЭ0862</t>
  </si>
  <si>
    <t>Введено в эксплуатацию ОС
Контактный резервуар сооружение 1/2
ГОРВОДОКАНАЛ УП Г.РАДУЖНЫЙ
Контактный резервуар сооружение 1/2
КОМИТЕТ ПО УПРАВЛЕНИЮ МУНИЦ.ИМУЩЕСТВОМ Г.РАДУЖНЫЙ</t>
  </si>
  <si>
    <t>Вв.в экспл.ОС ГЭ0863</t>
  </si>
  <si>
    <t>Введено в эксплуатацию ОС
Контактный резервуар сооружение 1/4
ГОРВОДОКАНАЛ УП Г.РАДУЖНЫЙ
Контактный резервуар сооружение 1/4
КОМИТЕТ ПО УПРАВЛЕНИЮ МУНИЦ.ИМУЩЕСТВОМ Г.РАДУЖНЫЙ</t>
  </si>
  <si>
    <t>Вв.в экспл.ОС ГЭ0864</t>
  </si>
  <si>
    <t>Введено в эксплуатацию ОС
Контактный резервуар сооружение 1/5
ГОРВОДОКАНАЛ УП Г.РАДУЖНЫЙ
Контактный резервуар сооружение 1/5
КОМИТЕТ ПО УПРАВЛЕНИЮ МУНИЦ.ИМУЩЕСТВОМ Г.РАДУЖНЫЙ</t>
  </si>
  <si>
    <t>Вв.в экспл.ОС ГЭ0865</t>
  </si>
  <si>
    <t>Введено в эксплуатацию ОС
Контактный резервуар сооружение 1/6
ГОРВОДОКАНАЛ УП Г.РАДУЖНЫЙ
Контактный резервуар сооружение 1/6
КОМИТЕТ ПО УПРАВЛЕНИЮ МУНИЦ.ИМУЩЕСТВОМ Г.РАДУЖНЫЙ</t>
  </si>
  <si>
    <t>Вв.в экспл.ОС ГЭ0866</t>
  </si>
  <si>
    <t>Введено в эксплуатацию ОС
Контактный резервуар, строение 8, сооружение 1/3
ГОРВОДОКАНАЛ УП Г.РАДУЖНЫЙ
Контактный резервуар, строение 8, сооружение 1/3
КОМИТЕТ ПО УПРАВЛЕНИЮ МУНИЦ.ИМУЩЕСТВОМ Г.РАДУЖНЫЙ</t>
  </si>
  <si>
    <t>Вв.в экспл.ОС ГЭ0867</t>
  </si>
  <si>
    <t>Введено в эксплуатацию ОС
Линия по расфасовке обезвож.осадка
ГОРВОДОКАНАЛ УП Г.РАДУЖНЫЙ
Линия по расфасовке обезвож.осадка
КОМИТЕТ ПО УПРАВЛЕНИЮ МУНИЦ.ИМУЩЕСТВОМ Г.РАДУЖНЫЙ</t>
  </si>
  <si>
    <t>Вв.в экспл.ОС ГЭ0868</t>
  </si>
  <si>
    <t>Введено в эксплуатацию ОС
Напорный канализационный коллектор 289,12п.м.
ГОРВОДОКАНАЛ УП Г.РАДУЖНЫЙ
Напорный канализационный коллектор 289,12п.м.
КОМИТЕТ ПО УПРАВЛЕНИЮ МУНИЦ.ИМУЩЕСТВОМ Г.РАДУЖНЫЙ</t>
  </si>
  <si>
    <t>Вв.в экспл.ОС ГЭ0869</t>
  </si>
  <si>
    <t>Введено в эксплуатацию ОС
Насос Вило UHR40-60
ГОРВОДОКАНАЛ УП Г.РАДУЖНЫЙ
Насос Вило UHR40-60
КОМИТЕТ ПО УПРАВЛЕНИЮ МУНИЦ.ИМУЩЕСТВОМ Г.РАДУЖНЫЙ</t>
  </si>
  <si>
    <t>Вв.в экспл.ОС ГЭ0870</t>
  </si>
  <si>
    <t>Вв.в экспл.ОС ГЭ0871</t>
  </si>
  <si>
    <t>Введено в эксплуатацию ОС
Насос самовсас. ц/б непогруж. Т4 A3S-B/FM п 4.4.3
ГОРВОДОКАНАЛ УП Г.РАДУЖНЫЙ
Насос самовсас. ц/б непогруж. Т4 A3S-B/FM п 4.4.3
КОМИТЕТ ПО УПРАВЛЕНИЮ МУНИЦ.ИМУЩЕСТВОМ Г.РАДУЖНЫЙ</t>
  </si>
  <si>
    <t>Вв.в экспл.ОС ГЭ0872</t>
  </si>
  <si>
    <t>Вв.в экспл.ОС ГЭ0873</t>
  </si>
  <si>
    <t>Введено в эксплуатацию ОС
Насос самовсасыв.ц/б непогруж Т4 A3S-BFM п 4.4.3
ГОРВОДОКАНАЛ УП Г.РАДУЖНЫЙ
Насос самовсасыв.ц/б непогруж Т4 A3S-BFM п 4.4.3
КОМИТЕТ ПО УПРАВЛЕНИЮ МУНИЦ.ИМУЩЕСТВОМ Г.РАДУЖНЫЙ</t>
  </si>
  <si>
    <t>Вв.в экспл.ОС ГЭ0874</t>
  </si>
  <si>
    <t>Вв.в экспл.ОС ГЭ0875</t>
  </si>
  <si>
    <t>Введено в эксплуатацию ОС
Перфотрубы  Ду-50 L=450м
ГОРВОДОКАНАЛ УП Г.РАДУЖНЫЙ
Перфотрубы  Ду-50 L=450м
КОМИТЕТ ПО УПРАВЛЕНИЮ МУНИЦ.ИМУЩЕСТВОМ Г.РАДУЖНЫЙ</t>
  </si>
  <si>
    <t>Вв.в экспл.ОС ГЭ0876</t>
  </si>
  <si>
    <t>Введено в эксплуатацию ОС
Песковая карта сооружение 1/11
ГОРВОДОКАНАЛ УП Г.РАДУЖНЫЙ
Песковая карта сооружение 1/11
КОМИТЕТ ПО УПРАВЛЕНИЮ МУНИЦ.ИМУЩЕСТВОМ Г.РАДУЖНЫЙ</t>
  </si>
  <si>
    <t>Вв.в экспл.ОС ГЭ0877</t>
  </si>
  <si>
    <t>Введено в эксплуатацию ОС
Песковая карта сооружение 1/12
ГОРВОДОКАНАЛ УП Г.РАДУЖНЫЙ
Песковая карта сооружение 1/12
КОМИТЕТ ПО УПРАВЛЕНИЮ МУНИЦ.ИМУЩЕСТВОМ Г.РАДУЖНЫЙ</t>
  </si>
  <si>
    <t>Вв.в экспл.ОС ГЭ0878</t>
  </si>
  <si>
    <t>Введено в эксплуатацию ОС
Песковые карты  8х25,ул.№24, стр.№7, соор.№1/7
ГОРВОДОКАНАЛ УП Г.РАДУЖНЫЙ
Песковые карты  8х25,ул.№24, стр.№7, соор.№1/7
КОМИТЕТ ПО УПРАВЛЕНИЮ МУНИЦ.ИМУЩЕСТВОМ Г.РАДУЖНЫЙ</t>
  </si>
  <si>
    <t>Вв.в экспл.ОС ГЭ0879</t>
  </si>
  <si>
    <t>Введено в эксплуатацию ОС
Песковые карты  8х25,ул.№24,стр.№7, с.1/8
ГОРВОДОКАНАЛ УП Г.РАДУЖНЫЙ
Песковые карты  8х25,ул.№24,стр.№7, с.1/8
КОМИТЕТ ПО УПРАВЛЕНИЮ МУНИЦ.ИМУЩЕСТВОМ Г.РАДУЖНЫЙ</t>
  </si>
  <si>
    <t>Вв.в экспл.ОС ГЭ0880</t>
  </si>
  <si>
    <t>Введено в эксплуатацию ОС
Песковые карты 20х30м
ГОРВОДОКАНАЛ УП Г.РАДУЖНЫЙ
Песковые карты 20х30м
КОМИТЕТ ПО УПРАВЛЕНИЮ МУНИЦ.ИМУЩЕСТВОМ Г.РАДУЖНЫЙ</t>
  </si>
  <si>
    <t>Вв.в экспл.ОС ГЭ0881</t>
  </si>
  <si>
    <t>Вв.в экспл.ОС ГЭ0882</t>
  </si>
  <si>
    <t>Введено в эксплуатацию ОС
Пескоилопровод
ГОРВОДОКАНАЛ УП Г.РАДУЖНЫЙ
Пескоилопровод
КОМИТЕТ ПО УПРАВЛЕНИЮ МУНИЦ.ИМУЩЕСТВОМ Г.РАДУЖНЫЙ</t>
  </si>
  <si>
    <t>Вв.в экспл.ОС ГЭ0883</t>
  </si>
  <si>
    <t>Введено в эксплуатацию ОС
Пресс винтовой отжим.ПВОЭ 2009 п 2.3.2,3 в/о КЛ633
ГОРВОДОКАНАЛ УП Г.РАДУЖНЫЙ
Пресс винтовой отжим.ПВОЭ 2009 п 2.3.2,3 в/о КЛ633
КОМИТЕТ ПО УПРАВЛЕНИЮ МУНИЦ.ИМУЩЕСТВОМ Г.РАДУЖНЫЙ</t>
  </si>
  <si>
    <t>Вв.в экспл.ОС ГЭ0884</t>
  </si>
  <si>
    <t>Введено в эксплуатацию ОС
Пресс винтовой отжимн.ПВОЭ 2007 п 4.4.2 в/о КЛ633
ГОРВОДОКАНАЛ УП Г.РАДУЖНЫЙ
Пресс винтовой отжимн.ПВОЭ 2007 п 4.4.2 в/о КЛ633
КОМИТЕТ ПО УПРАВЛЕНИЮ МУНИЦ.ИМУЩЕСТВОМ Г.РАДУЖНЫЙ</t>
  </si>
  <si>
    <t>Вв.в экспл.ОС ГЭ0885</t>
  </si>
  <si>
    <t>Введено в эксплуатацию ОС
Р-р промывки воды  V=100м, ул.№24,стр.№7, с.№1/4,
ГОРВОДОКАНАЛ УП Г.РАДУЖНЫЙ
Р-р промывки воды  V=100м, ул.№24,стр.№7, с.№1/4,
КОМИТЕТ ПО УПРАВЛЕНИЮ МУНИЦ.ИМУЩЕСТВОМ Г.РАДУЖНЫЙ</t>
  </si>
  <si>
    <t>Вв.в экспл.ОС ГЭ0886</t>
  </si>
  <si>
    <t>Введено в эксплуатацию ОС
Расходомер ЭХО-Р-02
ГОРВОДОКАНАЛ УП Г.РАДУЖНЫЙ
Расходомер ЭХО-Р-02
КОМИТЕТ ПО УПРАВЛЕНИЮ МУНИЦ.ИМУЩЕСТВОМ Г.РАДУЖНЫЙ</t>
  </si>
  <si>
    <t>Вв.в экспл.ОС ГЭ0887</t>
  </si>
  <si>
    <t>Введено в эксплуатацию ОС
Расходомер ЭХО-Р-02 с блоком RS-232
ГОРВОДОКАНАЛ УП Г.РАДУЖНЫЙ
Расходомер ЭХО-Р-02 с блоком RS-232
КОМИТЕТ ПО УПРАВЛЕНИЮ МУНИЦ.ИМУЩЕСТВОМ Г.РАДУЖНЫЙ</t>
  </si>
  <si>
    <t>Вв.в экспл.ОС ГЭ0888</t>
  </si>
  <si>
    <t>Введено в эксплуатацию ОС
Резерв обраб. сточных вод №1 соор 1/7 объем 5000м3
ГОРВОДОКАНАЛ УП Г.РАДУЖНЫЙ
Резерв обраб. сточных вод №1 соор 1/7 объем 5000м3
КОМИТЕТ ПО УПРАВЛЕНИЮ МУНИЦ.ИМУЩЕСТВОМ Г.РАДУЖНЫЙ</t>
  </si>
  <si>
    <t>Вв.в экспл.ОС ГЭ0889</t>
  </si>
  <si>
    <t>Введено в эксплуатацию ОС
Резерв обраб. сточных вод №2 соор 1/8 объем 5000м3
ГОРВОДОКАНАЛ УП Г.РАДУЖНЫЙ
Резерв обраб. сточных вод №2 соор 1/8 объем 5000м3
КОМИТЕТ ПО УПРАВЛЕНИЮ МУНИЦ.ИМУЩЕСТВОМ Г.РАДУЖНЫЙ</t>
  </si>
  <si>
    <t>Вв.в экспл.ОС ГЭ0890</t>
  </si>
  <si>
    <t>Введено в эксплуатацию ОС
Резерв обраб. сточных вод №3 соор 1/9 объем 5000м3
ГОРВОДОКАНАЛ УП Г.РАДУЖНЫЙ
Резерв обраб. сточных вод №3 соор 1/9 объем 5000м3
КОМИТЕТ ПО УПРАВЛЕНИЮ МУНИЦ.ИМУЩЕСТВОМ Г.РАДУЖНЫЙ</t>
  </si>
  <si>
    <t>Вв.в экспл.ОС ГЭ0891</t>
  </si>
  <si>
    <t>Введено в эксплуатацию ОС
Резервуар обраб. осадка сооруж.1/10 объем 5000м3
ГОРВОДОКАНАЛ УП Г.РАДУЖНЫЙ
Резервуар обраб. осадка сооруж.1/10 объем 5000м3
КОМИТЕТ ПО УПРАВЛЕНИЮ МУНИЦ.ИМУЩЕСТВОМ Г.РАДУЖНЫЙ</t>
  </si>
  <si>
    <t>Вв.в экспл.ОС ГЭ0892</t>
  </si>
  <si>
    <t>Введено в эксплуатацию ОС
Резервуар обработки сточных вод № 1
ГОРВОДОКАНАЛ УП Г.РАДУЖНЫЙ
Резервуар обработки сточных вод № 1
КОМИТЕТ ПО УПРАВЛЕНИЮ МУНИЦ.ИМУЩЕСТВОМ Г.РАДУЖНЫЙ</t>
  </si>
  <si>
    <t>Вв.в экспл.ОС ГЭ0893</t>
  </si>
  <si>
    <t>Введено в эксплуатацию ОС
Резервуар обработки сточных вод № 2
ГОРВОДОКАНАЛ УП Г.РАДУЖНЫЙ
Резервуар обработки сточных вод № 2
КОМИТЕТ ПО УПРАВЛЕНИЮ МУНИЦ.ИМУЩЕСТВОМ Г.РАДУЖНЫЙ</t>
  </si>
  <si>
    <t>Вв.в экспл.ОС ГЭ0894</t>
  </si>
  <si>
    <t>Введено в эксплуатацию ОС
Резервуар обработки сточных вод № 3
ГОРВОДОКАНАЛ УП Г.РАДУЖНЫЙ
Резервуар обработки сточных вод № 3
КОМИТЕТ ПО УПРАВЛЕНИЮ МУНИЦ.ИМУЩЕСТВОМ Г.РАДУЖНЫЙ</t>
  </si>
  <si>
    <t>Вв.в экспл.ОС ГЭ0895</t>
  </si>
  <si>
    <t>Введено в эксплуатацию ОС
Резервуар промывки воды сооруж.1/23
ГОРВОДОКАНАЛ УП Г.РАДУЖНЫЙ
Резервуар промывки воды сооруж.1/23
КОМИТЕТ ПО УПРАВЛЕНИЮ МУНИЦ.ИМУЩЕСТВОМ Г.РАДУЖНЫЙ</t>
  </si>
  <si>
    <t>Вв.в экспл.ОС ГЭ0896</t>
  </si>
  <si>
    <t>Введено в эксплуатацию ОС
Сети канализации Д 630*8 (станц.УФ), 185м.
ГОРВОДОКАНАЛ УП Г.РАДУЖНЫЙ
Сети канализации Д 630*8 (станц.УФ), 185м.
КОМИТЕТ ПО УПРАВЛЕНИЮ МУНИЦ.ИМУЩЕСТВОМ Г.РАДУЖНЫЙ</t>
  </si>
  <si>
    <t>Вв.в экспл.ОС ГЭ0897</t>
  </si>
  <si>
    <t>Введено в эксплуатацию ОС
Камера К-1/К27  (станц.УФ)
ГОРВОДОКАНАЛ УП Г.РАДУЖНЫЙ
Камера К-1/К27  (станц.УФ)
КОМИТЕТ ПО УПРАВЛЕНИЮ МУНИЦ.ИМУЩЕСТВОМ Г.РАДУЖНЫЙ</t>
  </si>
  <si>
    <t>Вв.в экспл.ОС ГЭ0898</t>
  </si>
  <si>
    <t>Введено в эксплуатацию ОС
Сети теплоснабжения,сооруж.для подачи теплоэнергии
ГОРВОДОКАНАЛ УП Г.РАДУЖНЫЙ
Сети теплоснабжения,сооруж.для подачи теплоэнергии
КОМИТЕТ ПО УПРАВЛЕНИЮ МУНИЦ.ИМУЩЕСТВОМ Г.РАДУЖНЫЙ</t>
  </si>
  <si>
    <t>Вв.в экспл.ОС ГЭ0899</t>
  </si>
  <si>
    <t>Введено в эксплуатацию ОС
Сети холодного водоснабжения КОС-15000
ГОРВОДОКАНАЛ УП Г.РАДУЖНЫЙ
Сети холодного водоснабжения КОС-15000
КОМИТЕТ ПО УПРАВЛЕНИЮ МУНИЦ.ИМУЩЕСТВОМ Г.РАДУЖНЫЙ</t>
  </si>
  <si>
    <t>Вв.в экспл.ОС ГЭ0900</t>
  </si>
  <si>
    <t>Введено в эксплуатацию ОС
Система автом.обнаруж.пожара КОС-15000
ГОРВОДОКАНАЛ УП Г.РАДУЖНЫЙ
Система автом.обнаруж.пожара КОС-15000
КОМИТЕТ ПО УПРАВЛЕНИЮ МУНИЦ.ИМУЩЕСТВОМ Г.РАДУЖНЫЙ</t>
  </si>
  <si>
    <t>Вв.в экспл.ОС ГЭ0901</t>
  </si>
  <si>
    <t>Введено в эксплуатацию ОС
Система вентиляции в приемной камере КОС-15000м3/сут
ГОРВОДОКАНАЛ УП Г.РАДУЖНЫЙ
Система вентиляции в приемной камере КОС-15000м3/сут
КОМИТЕТ ПО УПРАВЛЕНИЮ МУНИЦ.ИМУЩЕСТВОМ Г.РАДУЖНЫЙ</t>
  </si>
  <si>
    <t>Вв.в экспл.ОС ГЭ0902</t>
  </si>
  <si>
    <t>Введено в эксплуатацию ОС
Система видеонаблюдения КОС
ГОРВОДОКАНАЛ УП Г.РАДУЖНЫЙ
Система видеонаблюдения КОС
КОМИТЕТ ПО УПРАВЛЕНИЮ МУНИЦ.ИМУЩЕСТВОМ Г.РАДУЖНЫЙ</t>
  </si>
  <si>
    <t>Вв.в экспл.ОС ГЭ0903</t>
  </si>
  <si>
    <t>Введено в эксплуатацию ОС
Станция мех.обезвож.осад на осн.лент.ф-прессПЛ-06К
ГОРВОДОКАНАЛ УП Г.РАДУЖНЫЙ
Станция мех.обезвож.осад на осн.лент.ф-прессПЛ-06К
КОМИТЕТ ПО УПРАВЛЕНИЮ МУНИЦ.ИМУЩЕСТВОМ Г.РАДУЖНЫЙ</t>
  </si>
  <si>
    <t>Вв.в экспл.ОС ГЭ0904</t>
  </si>
  <si>
    <t>Вв.в экспл.ОС ГЭ0905</t>
  </si>
  <si>
    <t>Введено в эксплуатацию ОС
Станция УФ-обеззараживания
ГОРВОДОКАНАЛ УП Г.РАДУЖНЫЙ
Станция УФ-обеззараживания
КОМИТЕТ ПО УПРАВЛЕНИЮ МУНИЦ.ИМУЩЕСТВОМ Г.РАДУЖНЫЙ</t>
  </si>
  <si>
    <t>Вв.в экспл.ОС ГЭ0906</t>
  </si>
  <si>
    <t>Введено в эксплуатацию ОС
Тепловые сети Д 48*3 (станц.УФ)
ГОРВОДОКАНАЛ УП Г.РАДУЖНЫЙ
Тепловые сети Д 48*3 (станц.УФ)
КОМИТЕТ ПО УПРАВЛЕНИЮ МУНИЦ.ИМУЩЕСТВОМ Г.РАДУЖНЫЙ</t>
  </si>
  <si>
    <t>Вв.в экспл.ОС ГЭ0907</t>
  </si>
  <si>
    <t>Введено в эксплуатацию ОС
Теплосчетчик ТЭМ-104 Ду -100/100(ПРП) в комплекте
ГОРВОДОКАНАЛ УП Г.РАДУЖНЫЙ
Теплосчетчик ТЭМ-104 Ду -100/100(ПРП) в комплекте
КОМИТЕТ ПО УПРАВЛЕНИЮ МУНИЦ.ИМУЩЕСТВОМ Г.РАДУЖНЫЙ</t>
  </si>
  <si>
    <t>Вв.в экспл.ОС ГЭ0908</t>
  </si>
  <si>
    <t>Введено в эксплуатацию ОС
Трубопровод   канализац ДУ=200 L
ГОРВОДОКАНАЛ УП Г.РАДУЖНЫЙ
Трубопровод   канализац ДУ=200 L
КОМИТЕТ ПО УПРАВЛЕНИЮ МУНИЦ.ИМУЩЕСТВОМ Г.РАДУЖНЫЙ</t>
  </si>
  <si>
    <t>Вв.в экспл.ОС ГЭ0909</t>
  </si>
  <si>
    <t>Введено в эксплуатацию ОС
Трубопровод   канализац ДУ=400 L
ГОРВОДОКАНАЛ УП Г.РАДУЖНЫЙ
Трубопровод   канализац ДУ=400 L
КОМИТЕТ ПО УПРАВЛЕНИЮ МУНИЦ.ИМУЩЕСТВОМ Г.РАДУЖНЫЙ</t>
  </si>
  <si>
    <t>Вв.в экспл.ОС ГЭ0910</t>
  </si>
  <si>
    <t>Введено в эксплуатацию ОС
Трубопровод   канализац ДУ=500 L
ГОРВОДОКАНАЛ УП Г.РАДУЖНЫЙ
Трубопровод   канализац ДУ=500 L
КОМИТЕТ ПО УПРАВЛЕНИЮ МУНИЦ.ИМУЩЕСТВОМ Г.РАДУЖНЫЙ</t>
  </si>
  <si>
    <t>Вв.в экспл.ОС ГЭ0911</t>
  </si>
  <si>
    <t>Введено в эксплуатацию ОС
Трубопровод   эрлифт  ( канал ),Ду-50
ГОРВОДОКАНАЛ УП Г.РАДУЖНЫЙ
Трубопровод   эрлифт  ( канал ),Ду-50
КОМИТЕТ ПО УПРАВЛЕНИЮ МУНИЦ.ИМУЩЕСТВОМ Г.РАДУЖНЫЙ</t>
  </si>
  <si>
    <t>Вв.в экспл.ОС ГЭ0912</t>
  </si>
  <si>
    <t>Введено в эксплуатацию ОС
Трубопровод   эрлифт  ( канал ),Ду/150
ГОРВОДОКАНАЛ УП Г.РАДУЖНЫЙ
Трубопровод   эрлифт  ( канал ),Ду/150
КОМИТЕТ ПО УПРАВЛЕНИЮ МУНИЦ.ИМУЩЕСТВОМ Г.РАДУЖНЫЙ</t>
  </si>
  <si>
    <t>Вв.в экспл.ОС ГЭ0913</t>
  </si>
  <si>
    <t>Введено в эксплуатацию ОС
Трубопровод   эрлифт  ( канал ),Ду/50
ГОРВОДОКАНАЛ УП Г.РАДУЖНЫЙ
Трубопровод   эрлифт  ( канал ),Ду/50
КОМИТЕТ ПО УПРАВЛЕНИЮ МУНИЦ.ИМУЩЕСТВОМ Г.РАДУЖНЫЙ</t>
  </si>
  <si>
    <t>Вв.в экспл.ОС ГЭ0914</t>
  </si>
  <si>
    <t>Введено в эксплуатацию ОС
Трубопровод доочистки
ГОРВОДОКАНАЛ УП Г.РАДУЖНЫЙ
Трубопровод доочистки
КОМИТЕТ ПО УПРАВЛЕНИЮ МУНИЦ.ИМУЩЕСТВОМ Г.РАДУЖНЫЙ</t>
  </si>
  <si>
    <t>Вв.в экспл.ОС ГЭ0915</t>
  </si>
  <si>
    <t>Введено в эксплуатацию ОС
Трубопровод дренажный
ГОРВОДОКАНАЛ УП Г.РАДУЖНЫЙ
Трубопровод дренажный
КОМИТЕТ ПО УПРАВЛЕНИЮ МУНИЦ.ИМУЩЕСТВОМ Г.РАДУЖНЫЙ</t>
  </si>
  <si>
    <t>Вв.в экспл.ОС ГЭ0916</t>
  </si>
  <si>
    <t>Введено в эксплуатацию ОС
Трубопровод подачи осветленной воды
ГОРВОДОКАНАЛ УП Г.РАДУЖНЫЙ
Трубопровод подачи осветленной воды
КОМИТЕТ ПО УПРАВЛЕНИЮ МУНИЦ.ИМУЩЕСТВОМ Г.РАДУЖНЫЙ</t>
  </si>
  <si>
    <t>Вв.в экспл.ОС ГЭ0917</t>
  </si>
  <si>
    <t>Введено в эксплуатацию ОС
Трубопровод холодной воды
ГОРВОДОКАНАЛ УП Г.РАДУЖНЫЙ
Трубопровод холодной воды
КОМИТЕТ ПО УПРАВЛЕНИЮ МУНИЦ.ИМУЩЕСТВОМ Г.РАДУЖНЫЙ</t>
  </si>
  <si>
    <t>Вв.в экспл.ОС ГЭ0918</t>
  </si>
  <si>
    <t>Введено в эксплуатацию ОС
Турбокомпрессор воздушный ТВ-80-1, 8 М 1-01
ГОРВОДОКАНАЛ УП Г.РАДУЖНЫЙ
Турбокомпрессор воздушный ТВ-80-1, 8 М 1-01
КОМИТЕТ ПО УПРАВЛЕНИЮ МУНИЦ.ИМУЩЕСТВОМ Г.РАДУЖНЫЙ</t>
  </si>
  <si>
    <t>Вв.в экспл.ОС ГЭ0919</t>
  </si>
  <si>
    <t>Введено в эксплуатацию ОС
Турбокомпрессор ТВ-80-1,8-М1-01
ГОРВОДОКАНАЛ УП Г.РАДУЖНЫЙ
Турбокомпрессор ТВ-80-1,8-М1-01
КОМИТЕТ ПО УПРАВЛЕНИЮ МУНИЦ.ИМУЩЕСТВОМ Г.РАДУЖНЫЙ</t>
  </si>
  <si>
    <t>Вв.в экспл.ОС ГЭ0920</t>
  </si>
  <si>
    <t>Вв.в экспл.ОС ГЭ0921</t>
  </si>
  <si>
    <t>Введено в эксплуатацию ОС
УДВ-288-У
ГОРВОДОКАНАЛ УП Г.РАДУЖНЫЙ
УДВ-288-У
КОМИТЕТ ПО УПРАВЛЕНИЮ МУНИЦ.ИМУЩЕСТВОМ Г.РАДУЖНЫЙ</t>
  </si>
  <si>
    <t>Вв.в экспл.ОС ГЭ0922</t>
  </si>
  <si>
    <t>Введено в эксплуатацию ОС
УДВ-288-УМ
ГОРВОДОКАНАЛ УП Г.РАДУЖНЫЙ
УДВ-288-УМ
КОМИТЕТ ПО УПРАВЛЕНИЮ МУНИЦ.ИМУЩЕСТВОМ Г.РАДУЖНЫЙ</t>
  </si>
  <si>
    <t>Вв.в экспл.ОС ГЭ0923</t>
  </si>
  <si>
    <t>Введено в эксплуатацию ОС
УДВ-288У
ГОРВОДОКАНАЛ УП Г.РАДУЖНЫЙ
УДВ-288У
КОМИТЕТ ПО УПРАВЛЕНИЮ МУНИЦ.ИМУЩЕСТВОМ Г.РАДУЖНЫЙ</t>
  </si>
  <si>
    <t>Вв.в экспл.ОС ГЭ0924</t>
  </si>
  <si>
    <t>Введено в эксплуатацию ОС
Устан. комп.реакт.мощ.КРМ0,4-180-201iP54
ГОРВОДОКАНАЛ УП Г.РАДУЖНЫЙ
Устан. комп.реакт.мощ.КРМ0,4-180-201iP54
КОМИТЕТ ПО УПРАВЛЕНИЮ МУНИЦ.ИМУЩЕСТВОМ Г.РАДУЖНЫЙ</t>
  </si>
  <si>
    <t>Вв.в экспл.ОС ГЭ0925</t>
  </si>
  <si>
    <t>Введено в эксплуатацию ОС
Установка компрессора
ГОРВОДОКАНАЛ УП Г.РАДУЖНЫЙ
Установка компрессора
КОМИТЕТ ПО УПРАВЛЕНИЮ МУНИЦ.ИМУЩЕСТВОМ Г.РАДУЖНЫЙ</t>
  </si>
  <si>
    <t>Вв.в экспл.ОС ГЭ0926</t>
  </si>
  <si>
    <t>Введено в эксплуатацию ОС
Установка по очистке воды
ГОРВОДОКАНАЛ УП Г.РАДУЖНЫЙ
Установка по очистке воды
КОМИТЕТ ПО УПРАВЛЕНИЮ МУНИЦ.ИМУЩЕСТВОМ Г.РАДУЖНЫЙ</t>
  </si>
  <si>
    <t>Вв.в экспл.ОС ГЭ0927</t>
  </si>
  <si>
    <t>Вв.в экспл.ОС ГЭ0928</t>
  </si>
  <si>
    <t>Введено в эксплуатацию ОС
Фильтр
ГОРВОДОКАНАЛ УП Г.РАДУЖНЫЙ
Фильтр
КОМИТЕТ ПО УПРАВЛЕНИЮ МУНИЦ.ИМУЩЕСТВОМ Г.РАДУЖНЫЙ</t>
  </si>
  <si>
    <t>Вв.в экспл.ОС ГЭ0929</t>
  </si>
  <si>
    <t>Вв.в экспл.ОС ГЭ0930</t>
  </si>
  <si>
    <t>Вв.в экспл.ОС ГЭ0931</t>
  </si>
  <si>
    <t>Вв.в экспл.ОС ГЭ0932</t>
  </si>
  <si>
    <t>Вв.в экспл.ОС ГЭ0933</t>
  </si>
  <si>
    <t>Вв.в экспл.ОС ГЭ0934</t>
  </si>
  <si>
    <t>Вв.в экспл.ОС ГЭ0935</t>
  </si>
  <si>
    <t>Вв.в экспл.ОС ГЭ0936</t>
  </si>
  <si>
    <t>Вв.в экспл.ОС ГЭ0937</t>
  </si>
  <si>
    <t>Вв.в экспл.ОС ГЭ0938</t>
  </si>
  <si>
    <t>Введено в эксплуатацию ОС
Фильтр 4х3х4 м сталь
ГОРВОДОКАНАЛ УП Г.РАДУЖНЫЙ
Фильтр 4х3х4 м сталь
КОМИТЕТ ПО УПРАВЛЕНИЮ МУНИЦ.ИМУЩЕСТВОМ Г.РАДУЖНЫЙ</t>
  </si>
  <si>
    <t>Вв.в экспл.ОС ГЭ0939</t>
  </si>
  <si>
    <t>Введено в эксплуатацию ОС
Шкаф управ двумя насос. в компл.LCD108.400.п 4.4.3
ГОРВОДОКАНАЛ УП Г.РАДУЖНЫЙ
Шкаф управ двумя насос. в компл.LCD108.400.п 4.4.3
КОМИТЕТ ПО УПРАВЛЕНИЮ МУНИЦ.ИМУЩЕСТВОМ Г.РАДУЖНЫЙ</t>
  </si>
  <si>
    <t>Вв.в экспл.ОС ГЭ0940</t>
  </si>
  <si>
    <t>Вв.в экспл.ОС ГЭ0941</t>
  </si>
  <si>
    <t>Введено в эксплуатацию ОС
АСУ КНС-4
ГОРВОДОКАНАЛ УП Г.РАДУЖНЫЙ
АСУ КНС-4
КОМИТЕТ ПО УПРАВЛЕНИЮ МУНИЦ.ИМУЩЕСТВОМ Г.РАДУЖНЫЙ</t>
  </si>
  <si>
    <t>Вв.в экспл.ОС ГЭ0942</t>
  </si>
  <si>
    <t>Введено в эксплуатацию ОС
Вентиляция КНС-4
ГОРВОДОКАНАЛ УП Г.РАДУЖНЫЙ
Вентиляция КНС-4
КОМИТЕТ ПО УПРАВЛЕНИЮ МУНИЦ.ИМУЩЕСТВОМ Г.РАДУЖНЫЙ</t>
  </si>
  <si>
    <t>Вв.в экспл.ОС ГЭ0943</t>
  </si>
  <si>
    <t>Введено в эксплуатацию ОС
КНС-4 Нежилое здание для канализ.насос.стан143,4м2
ГОРВОДОКАНАЛ УП Г.РАДУЖНЫЙ
КНС-4 Нежилое здание для канализ.насос.стан143,4м2
КОМИТЕТ ПО УПРАВЛЕНИЮ МУНИЦ.ИМУЩЕСТВОМ Г.РАДУЖНЫЙ</t>
  </si>
  <si>
    <t>Вв.в экспл.ОС ГЭ0944</t>
  </si>
  <si>
    <t>Введено в эксплуатацию ОС
Система автоматического обнаружения пожара КНС-4
ГОРВОДОКАНАЛ УП Г.РАДУЖНЫЙ
Система автоматического обнаружения пожара КНС-4
КОМИТЕТ ПО УПРАВЛЕНИЮ МУНИЦ.ИМУЩЕСТВОМ Г.РАДУЖНЫЙ</t>
  </si>
  <si>
    <t>Вв.в экспл.ОС ГЭ0945</t>
  </si>
  <si>
    <t>Введено в эксплуатацию ОС
Канализационный насос S1124АН6 п2.2.1 КЛ633
ГОРВОДОКАНАЛ УП Г.РАДУЖНЫЙ
Канализационный насос S1124АН6 п2.2.1 КЛ633
КОМИТЕТ ПО УПРАВЛЕНИЮ МУНИЦ.ИМУЩЕСТВОМ Г.РАДУЖНЫЙ</t>
  </si>
  <si>
    <t>Вв.в экспл.ОС ГЭ0946</t>
  </si>
  <si>
    <t>Введено в эксплуатацию ОС
Канализационный насос S1124AH6 п 2.2.1 КЛ633
ГОРВОДОКАНАЛ УП Г.РАДУЖНЫЙ
Канализационный насос S1124AH6 п 2.2.1 КЛ633
КОМИТЕТ ПО УПРАВЛЕНИЮ МУНИЦ.ИМУЩЕСТВОМ Г.РАДУЖНЫЙ</t>
  </si>
  <si>
    <t>Вв.в экспл.ОС ГЭ0947</t>
  </si>
  <si>
    <t>Вв.в экспл.ОС ГЭ0948</t>
  </si>
  <si>
    <t>Введено в эксплуатацию ОС
Канализационная механиз. решетка  РКЭ-0509
ГОРВОДОКАНАЛ УП Г.РАДУЖНЫЙ
Канализационная механиз. решетка  РКЭ-0509
КОМИТЕТ ПО УПРАВЛЕНИЮ МУНИЦ.ИМУЩЕСТВОМ Г.РАДУЖНЫЙ</t>
  </si>
  <si>
    <t>Вв.в экспл.ОС ГЭ0949</t>
  </si>
  <si>
    <t>Введено в эксплуатацию ОС
Компенсатор реакт.мощн. КРМ 0,4-40-10УХЛ4
ГОРВОДОКАНАЛ УП Г.РАДУЖНЫЙ
Компенсатор реакт.мощн. КРМ 0,4-40-10УХЛ4
КОМИТЕТ ПО УПРАВЛЕНИЮ МУНИЦ.ИМУЩЕСТВОМ Г.РАДУЖНЫЙ</t>
  </si>
  <si>
    <t>Вв.в экспл.ОС ГЭ0950</t>
  </si>
  <si>
    <t>Введено в эксплуатацию ОС
АСУ КНС-7
ГОРВОДОКАНАЛ УП Г.РАДУЖНЫЙ
АСУ КНС-7
КОМИТЕТ ПО УПРАВЛЕНИЮ МУНИЦ.ИМУЩЕСТВОМ Г.РАДУЖНЫЙ</t>
  </si>
  <si>
    <t>Вв.в экспл.ОС ГЭ0951</t>
  </si>
  <si>
    <t>Введено в эксплуатацию ОС
Нежилое строение -КНС-7
ГОРВОДОКАНАЛ УП Г.РАДУЖНЫЙ
Нежилое строение -КНС-7
КОМИТЕТ ПО УПРАВЛЕНИЮ МУНИЦ.ИМУЩЕСТВОМ Г.РАДУЖНЫЙ</t>
  </si>
  <si>
    <t>Вв.в экспл.ОС ГЭ0952</t>
  </si>
  <si>
    <t>Введено в эксплуатацию ОС
Система вентиляции КНС-7
ГОРВОДОКАНАЛ УП Г.РАДУЖНЫЙ
Система вентиляции КНС-7
КОМИТЕТ ПО УПРАВЛЕНИЮ МУНИЦ.ИМУЩЕСТВОМ Г.РАДУЖНЫЙ</t>
  </si>
  <si>
    <t>Вв.в экспл.ОС ГЭ0953</t>
  </si>
  <si>
    <t>Введено в эксплуатацию ОС
Система видеонабл. Канализ.насос.станция-7
ГОРВОДОКАНАЛ УП Г.РАДУЖНЫЙ
Система видеонабл. Канализ.насос.станция-7
КОМИТЕТ ПО УПРАВЛЕНИЮ МУНИЦ.ИМУЩЕСТВОМ Г.РАДУЖНЫЙ</t>
  </si>
  <si>
    <t>Вв.в экспл.ОС ГЭ0954</t>
  </si>
  <si>
    <t>Введено в эксплуатацию ОС
Система автоматического обнаружения пожара КНС-7
ГОРВОДОКАНАЛ УП Г.РАДУЖНЫЙ
Система автоматического обнаружения пожара КНС-7
КОМИТЕТ ПО УПРАВЛЕНИЮ МУНИЦ.ИМУЩЕСТВОМ Г.РАДУЖНЫЙ</t>
  </si>
  <si>
    <t>Вв.в экспл.ОС ГЭ0955</t>
  </si>
  <si>
    <t>Введено в эксплуатацию ОС
КНС 8   нежилое строение для канализ.насосн. станц
ГОРВОДОКАНАЛ УП Г.РАДУЖНЫЙ
КНС 8   нежилое строение для канализ.насосн. станц
КОМИТЕТ ПО УПРАВЛЕНИЮ МУНИЦ.ИМУЩЕСТВОМ Г.РАДУЖНЫЙ</t>
  </si>
  <si>
    <t>Вв.в экспл.ОС ГЭ0956</t>
  </si>
  <si>
    <t>Введено в эксплуатацию ОС
АСУ КНС-8
ГОРВОДОКАНАЛ УП Г.РАДУЖНЫЙ
АСУ КНС-8
КОМИТЕТ ПО УПРАВЛЕНИЮ МУНИЦ.ИМУЩЕСТВОМ Г.РАДУЖНЫЙ</t>
  </si>
  <si>
    <t>Вв.в экспл.ОС ГЭ0957</t>
  </si>
  <si>
    <t>Введено в эксплуатацию ОС
Вентиляция КНС-8
ГОРВОДОКАНАЛ УП Г.РАДУЖНЫЙ
Вентиляция КНС-8
КОМИТЕТ ПО УПРАВЛЕНИЮ МУНИЦ.ИМУЩЕСТВОМ Г.РАДУЖНЫЙ</t>
  </si>
  <si>
    <t>Вв.в экспл.ОС ГЭ0958</t>
  </si>
  <si>
    <t>Введено в эксплуатацию ОС
Система видеонабл. Канализ.насос.станция-8
ГОРВОДОКАНАЛ УП Г.РАДУЖНЫЙ
Система видеонабл. Канализ.насос.станция-8
КОМИТЕТ ПО УПРАВЛЕНИЮ МУНИЦ.ИМУЩЕСТВОМ Г.РАДУЖНЫЙ</t>
  </si>
  <si>
    <t>Вв.в экспл.ОС ГЭ0959</t>
  </si>
  <si>
    <t>Введено в эксплуатацию ОС
Система автоматического обнаружения пожара КНС-8
ГОРВОДОКАНАЛ УП Г.РАДУЖНЫЙ
Система автоматического обнаружения пожара КНС-8
КОМИТЕТ ПО УПРАВЛЕНИЮ МУНИЦ.ИМУЩЕСТВОМ Г.РАДУЖНЫЙ</t>
  </si>
  <si>
    <t>Вв.в экспл.ОС ГЭ0960</t>
  </si>
  <si>
    <t>Введено в эксплуатацию ОС
Канализационная механиз.решетка РКЭ-0912
ГОРВОДОКАНАЛ УП Г.РАДУЖНЫЙ
Канализационная механиз.решетка РКЭ-0912
КОМИТЕТ ПО УПРАВЛЕНИЮ МУНИЦ.ИМУЩЕСТВОМ Г.РАДУЖНЫЙ</t>
  </si>
  <si>
    <t>Вв.в экспл.ОС ГЭ0961</t>
  </si>
  <si>
    <t>Введено в эксплуатацию ОС
Канализационный насос S1124AH6 п 2.1.1 КЛ633
ГОРВОДОКАНАЛ УП Г.РАДУЖНЫЙ
Канализационный насос S1124AH6 п 2.1.1 КЛ633
КОМИТЕТ ПО УПРАВЛЕНИЮ МУНИЦ.ИМУЩЕСТВОМ Г.РАДУЖНЫЙ</t>
  </si>
  <si>
    <t>Вв.в экспл.ОС ГЭ0962</t>
  </si>
  <si>
    <t>Вв.в экспл.ОС ГЭ0963</t>
  </si>
  <si>
    <t>Вв.в экспл.ОС ГЭ0964</t>
  </si>
  <si>
    <t>Введено в эксплуатацию ОС
Компенсатор реакт.мощн. КРМ 0,4-15-3-5ХЛ1 IP54
ГОРВОДОКАНАЛ УП Г.РАДУЖНЫЙ
Компенсатор реакт.мощн. КРМ 0,4-15-3-5ХЛ1 IP54
КОМИТЕТ ПО УПРАВЛЕНИЮ МУНИЦ.ИМУЩЕСТВОМ Г.РАДУЖНЫЙ</t>
  </si>
  <si>
    <t>Вв.в экспл.ОС ГЭ0965</t>
  </si>
  <si>
    <t>Введено в эксплуатацию ОС
Головная канализационная станция.нежилое строение
ГОРВОДОКАНАЛ УП Г.РАДУЖНЫЙ
Головная канализационная станция.нежилое строение
КОМИТЕТ ПО УПРАВЛЕНИЮ МУНИЦ.ИМУЩЕСТВОМ Г.РАДУЖНЫЙ</t>
  </si>
  <si>
    <t>Вв.в экспл.ОС ГЭ0966</t>
  </si>
  <si>
    <t>Введено в эксплуатацию ОС
АСУ ГКНС
ГОРВОДОКАНАЛ УП Г.РАДУЖНЫЙ
АСУ ГКНС
КОМИТЕТ ПО УПРАВЛЕНИЮ МУНИЦ.ИМУЩЕСТВОМ Г.РАДУЖНЫЙ</t>
  </si>
  <si>
    <t>Вв.в экспл.ОС ГЭ0967</t>
  </si>
  <si>
    <t>Введено в эксплуатацию ОС
Вентиляция ГКНС
ГОРВОДОКАНАЛ УП Г.РАДУЖНЫЙ
Вентиляция ГКНС
КОМИТЕТ ПО УПРАВЛЕНИЮ МУНИЦ.ИМУЩЕСТВОМ Г.РАДУЖНЫЙ</t>
  </si>
  <si>
    <t>Вв.в экспл.ОС ГЭ0968</t>
  </si>
  <si>
    <t>Введено в эксплуатацию ОС
ГКНС  10х4х9 ( в полном объеме)
ГОРВОДОКАНАЛ УП Г.РАДУЖНЫЙ
ГКНС  10х4х9 ( в полном объеме)
КОМИТЕТ ПО УПРАВЛЕНИЮ МУНИЦ.ИМУЩЕСТВОМ Г.РАДУЖНЫЙ</t>
  </si>
  <si>
    <t>Вв.в экспл.ОС ГЭ0969</t>
  </si>
  <si>
    <t>Введено в эксплуатацию ОС
Система автом.обнар.пожара ГКНС
ГОРВОДОКАНАЛ УП Г.РАДУЖНЫЙ
Система автом.обнар.пожара ГКНС
КОМИТЕТ ПО УПРАВЛЕНИЮ МУНИЦ.ИМУЩЕСТВОМ Г.РАДУЖНЫЙ</t>
  </si>
  <si>
    <t>Вв.в экспл.ОС ГЭ0970</t>
  </si>
  <si>
    <t>Введено в эксплуатацию ОС
Система видеонаблюдения ГКНС
ГОРВОДОКАНАЛ УП Г.РАДУЖНЫЙ
Система видеонаблюдения ГКНС
КОМИТЕТ ПО УПРАВЛЕНИЮ МУНИЦ.ИМУЩЕСТВОМ Г.РАДУЖНЫЙ</t>
  </si>
  <si>
    <t>Вв.в экспл.ОС ГЭ0971</t>
  </si>
  <si>
    <t>Введено в эксплуатацию ОС
Шкаф ввода (ГКНС)
ГОРВОДОКАНАЛ УП Г.РАДУЖНЫЙ
Шкаф ввода (ГКНС)
КОМИТЕТ ПО УПРАВЛЕНИЮ МУНИЦ.ИМУЩЕСТВОМ Г.РАДУЖНЫЙ</t>
  </si>
  <si>
    <t>Вв.в экспл.ОС ГЭ0972</t>
  </si>
  <si>
    <t>Введено в эксплуатацию ОС
Шкаф насосных агрегатов (ГКНС)
ГОРВОДОКАНАЛ УП Г.РАДУЖНЫЙ
Шкаф насосных агрегатов (ГКНС)
КОМИТЕТ ПО УПРАВЛЕНИЮ МУНИЦ.ИМУЩЕСТВОМ Г.РАДУЖНЫЙ</t>
  </si>
  <si>
    <t>Вв.в экспл.ОС ГЭ0973</t>
  </si>
  <si>
    <t>Введено в эксплуатацию ОС
Шкаф собственных нужд (ГКНС)
ГОРВОДОКАНАЛ УП Г.РАДУЖНЫЙ
Шкаф собственных нужд (ГКНС)
КОМИТЕТ ПО УПРАВЛЕНИЮ МУНИЦ.ИМУЩЕСТВОМ Г.РАДУЖНЫЙ</t>
  </si>
  <si>
    <t>Вв.в экспл.ОС ГЭ0974</t>
  </si>
  <si>
    <t>Введено в эксплуатацию ОС
Погружной насос Сарлин со щитом управления
ГОРВОДОКАНАЛ УП Г.РАДУЖНЫЙ
Погружной насос Сарлин со щитом управления
КОМИТЕТ ПО УПРАВЛЕНИЮ МУНИЦ.ИМУЩЕСТВОМ Г.РАДУЖНЫЙ</t>
  </si>
  <si>
    <t>Вв.в экспл.ОС ГЭ0975</t>
  </si>
  <si>
    <t>Вв.в экспл.ОС ГЭ0976</t>
  </si>
  <si>
    <t>Вв.в экспл.ОС ГЭ0977</t>
  </si>
  <si>
    <t>Введено в эксплуатацию ОС
Погружной насос S2 854 АМ 6
ГОРВОДОКАНАЛ УП Г.РАДУЖНЫЙ
Погружной насос S2 854 АМ 6
КОМИТЕТ ПО УПРАВЛЕНИЮ МУНИЦ.ИМУЩЕСТВОМ Г.РАДУЖНЫЙ</t>
  </si>
  <si>
    <t>Вв.в экспл.ОС ГЭ0978</t>
  </si>
  <si>
    <t>Введено в эксплуатацию ОС
Канализац.механизирован.решетка РКЭ 0912
ГОРВОДОКАНАЛ УП Г.РАДУЖНЫЙ
Канализац.механизирован.решетка РКЭ 0912
КОМИТЕТ ПО УПРАВЛЕНИЮ МУНИЦ.ИМУЩЕСТВОМ Г.РАДУЖНЫЙ</t>
  </si>
  <si>
    <t>Вв.в экспл.ОС ГЭ0979</t>
  </si>
  <si>
    <t>Введено в эксплуатацию ОС
Канализационная механиз. решетка  РКЭ-0912
ГОРВОДОКАНАЛ УП Г.РАДУЖНЫЙ
Канализационная механиз. решетка  РКЭ-0912
КОМИТЕТ ПО УПРАВЛЕНИЮ МУНИЦ.ИМУЩЕСТВОМ Г.РАДУЖНЫЙ</t>
  </si>
  <si>
    <t>Вв.в экспл.ОС ГЭ0980</t>
  </si>
  <si>
    <t>Введено в эксплуатацию ОС
Канализационный насос  S2 854AM6 п 2.3.1в/о КЛ633
ГОРВОДОКАНАЛ УП Г.РАДУЖНЫЙ
Канализационный насос  S2 854AM6 п 2.3.1в/о КЛ633
КОМИТЕТ ПО УПРАВЛЕНИЮ МУНИЦ.ИМУЩЕСТВОМ Г.РАДУЖНЫЙ</t>
  </si>
  <si>
    <t>Вв.в экспл.ОС ГЭ0981</t>
  </si>
  <si>
    <t>Введено в эксплуатацию ОС
Клапан обратный DN200 шаровый чугунный фланцевый
ГОРВОДОКАНАЛ УП Г.РАДУЖНЫЙ
Клапан обратный DN200 шаровый чугунный фланцевый
КОМИТЕТ ПО УПРАВЛЕНИЮ МУНИЦ.ИМУЩЕСТВОМ Г.РАДУЖНЫЙ</t>
  </si>
  <si>
    <t>Вв.в экспл.ОС ГЭ0982</t>
  </si>
  <si>
    <t>Вв.в экспл.ОС ГЭ0983</t>
  </si>
  <si>
    <t>Введено в эксплуатацию ОС
Клапан обратный КОП 200х40 19с53нж
ГОРВОДОКАНАЛ УП Г.РАДУЖНЫЙ
Клапан обратный КОП 200х40 19с53нж
КОМИТЕТ ПО УПРАВЛЕНИЮ МУНИЦ.ИМУЩЕСТВОМ Г.РАДУЖНЫЙ</t>
  </si>
  <si>
    <t>Вв.в экспл.ОС ГЭ0984</t>
  </si>
  <si>
    <t>Вв.в экспл.ОС ГЭ0985</t>
  </si>
  <si>
    <t>Вв.в экспл.ОС ГЭ0986</t>
  </si>
  <si>
    <t>Вв.в экспл.ОС ГЭ0987</t>
  </si>
  <si>
    <t>Введено в эксплуатацию ОС
Компенсатор реакт.мощн. КРМ 0,4-150-6-25-УЗ IP20
ГОРВОДОКАНАЛ УП Г.РАДУЖНЫЙ
Компенсатор реакт.мощн. КРМ 0,4-150-6-25-УЗ IP20
КОМИТЕТ ПО УПРАВЛЕНИЮ МУНИЦ.ИМУЩЕСТВОМ Г.РАДУЖНЫЙ</t>
  </si>
  <si>
    <t>Вв.в экспл.ОС ГЭ0988</t>
  </si>
  <si>
    <t>Введено в эксплуатацию ОС
КНС № 1 мкр. Южный,16,2м2
ГОРВОДОКАНАЛ УП Г.РАДУЖНЫЙ
КНС № 1 мкр. Южный,16,2м2
КОМИТЕТ ПО УПРАВЛЕНИЮ МУНИЦ.ИМУЩЕСТВОМ Г.РАДУЖНЫЙ</t>
  </si>
  <si>
    <t>Вв.в экспл.ОС ГЭ0989</t>
  </si>
  <si>
    <t>Введено в эксплуатацию ОС
Система автоматического обнаружения пожара КНС-1
ГОРВОДОКАНАЛ УП Г.РАДУЖНЫЙ
Система автоматического обнаружения пожара КНС-1
КОМИТЕТ ПО УПРАВЛЕНИЮ МУНИЦ.ИМУЩЕСТВОМ Г.РАДУЖНЫЙ</t>
  </si>
  <si>
    <t>Вв.в экспл.ОС ГЭ0990</t>
  </si>
  <si>
    <t>Введено в эксплуатацию ОС
КНС № 2 ,мкр.Южный. 7,8м2
ГОРВОДОКАНАЛ УП Г.РАДУЖНЫЙ
КНС № 2 ,мкр.Южный. 7,8м2
КОМИТЕТ ПО УПРАВЛЕНИЮ МУНИЦ.ИМУЩЕСТВОМ Г.РАДУЖНЫЙ</t>
  </si>
  <si>
    <t>Вв.в экспл.ОС ГЭ0991</t>
  </si>
  <si>
    <t>Введено в эксплуатацию ОС
Насос СМ-150-125-315А
ГОРВОДОКАНАЛ УП Г.РАДУЖНЫЙ
Насос СМ-150-125-315А
КОМИТЕТ ПО УПРАВЛЕНИЮ МУНИЦ.ИМУЩЕСТВОМ Г.РАДУЖНЫЙ</t>
  </si>
  <si>
    <t>Вв.в экспл.ОС ГЭ0992</t>
  </si>
  <si>
    <t>Вв.в экспл.ОС ГЭ0993</t>
  </si>
  <si>
    <t>Введено в эксплуатацию ОС
Антенна АсеСор 16100 16 каналов 100к
ГОРВОДОКАНАЛ УП Г.РАДУЖНЫЙ
Антенна АсеСор 16100 16 каналов 100к
КОМИТЕТ ПО УПРАВЛЕНИЮ МУНИЦ.ИМУЩЕСТВОМ Г.РАДУЖНЫЙ</t>
  </si>
  <si>
    <t>Вв.в экспл.ОС ГЭ0994</t>
  </si>
  <si>
    <t>Вв.в экспл.ОС ГЭ0995</t>
  </si>
  <si>
    <t>Введено в эксплуатацию ОС
Задвижка  ДУ400/16
ГОРВОДОКАНАЛ УП Г.РАДУЖНЫЙ
Задвижка  ДУ400/16
КОМИТЕТ ПО УПРАВЛЕНИЮ МУНИЦ.ИМУЩЕСТВОМ Г.РАДУЖНЫЙ</t>
  </si>
  <si>
    <t>Вв.в экспл.ОС ГЭ0996</t>
  </si>
  <si>
    <t>Вв.в экспл.ОС ГЭ0997</t>
  </si>
  <si>
    <t>Вв.в экспл.ОС ГЭ0998</t>
  </si>
  <si>
    <t>Вв.в экспл.ОС ГЭ0999</t>
  </si>
  <si>
    <t>Вв.в экспл.ОС ГЭ1000</t>
  </si>
  <si>
    <t>Введено в эксплуатацию ОС
Задвижка  ДУ500/16
ГОРВОДОКАНАЛ УП Г.РАДУЖНЫЙ
Задвижка  ДУ500/16
КОМИТЕТ ПО УПРАВЛЕНИЮ МУНИЦ.ИМУЩЕСТВОМ Г.РАДУЖНЫЙ</t>
  </si>
  <si>
    <t>Вв.в экспл.ОС ГЭ1001</t>
  </si>
  <si>
    <t>Вв.в экспл.ОС ГЭ1002</t>
  </si>
  <si>
    <t>Вв.в экспл.ОС ГЭ1003</t>
  </si>
  <si>
    <t>Введено в эксплуатацию ОС
Задвижка 100*16 с эл.приводом
ГОРВОДОКАНАЛ УП Г.РАДУЖНЫЙ
Задвижка 100*16 с эл.приводом
КОМИТЕТ ПО УПРАВЛЕНИЮ МУНИЦ.ИМУЩЕСТВОМ Г.РАДУЖНЫЙ</t>
  </si>
  <si>
    <t>Вв.в экспл.ОС ГЭ1004</t>
  </si>
  <si>
    <t>Вв.в экспл.ОС ГЭ1005</t>
  </si>
  <si>
    <t>Вв.в экспл.ОС ГЭ1006</t>
  </si>
  <si>
    <t>Вв.в экспл.ОС ГЭ1007</t>
  </si>
  <si>
    <t>Вв.в экспл.ОС ГЭ1008</t>
  </si>
  <si>
    <t>Вв.в экспл.ОС ГЭ1009</t>
  </si>
  <si>
    <t>Вв.в экспл.ОС ГЭ1010</t>
  </si>
  <si>
    <t>Вв.в экспл.ОС ГЭ1011</t>
  </si>
  <si>
    <t>Вв.в экспл.ОС ГЭ1012</t>
  </si>
  <si>
    <t>Вв.в экспл.ОС ГЭ1013</t>
  </si>
  <si>
    <t>Введено в эксплуатацию ОС
Задвижка 150*16 с эл.приводом
ГОРВОДОКАНАЛ УП Г.РАДУЖНЫЙ
Задвижка 150*16 с эл.приводом
КОМИТЕТ ПО УПРАВЛЕНИЮ МУНИЦ.ИМУЩЕСТВОМ Г.РАДУЖНЫЙ</t>
  </si>
  <si>
    <t>Вв.в экспл.ОС ГЭ1014</t>
  </si>
  <si>
    <t>Вв.в экспл.ОС ГЭ1015</t>
  </si>
  <si>
    <t>Вв.в экспл.ОС ГЭ1016</t>
  </si>
  <si>
    <t>Вв.в экспл.ОС ГЭ1017</t>
  </si>
  <si>
    <t>Вв.в экспл.ОС ГЭ1018</t>
  </si>
  <si>
    <t>Вв.в экспл.ОС ГЭ1019</t>
  </si>
  <si>
    <t>Вв.в экспл.ОС ГЭ1020</t>
  </si>
  <si>
    <t>Вв.в экспл.ОС ГЭ1021</t>
  </si>
  <si>
    <t>Вв.в экспл.ОС ГЭ1022</t>
  </si>
  <si>
    <t>Вв.в экспл.ОС ГЭ1023</t>
  </si>
  <si>
    <t>Введено в эксплуатацию ОС
Задвижка 80*16 с эл.приводом
ГОРВОДОКАНАЛ УП Г.РАДУЖНЫЙ
Задвижка 80*16 с эл.приводом
КОМИТЕТ ПО УПРАВЛЕНИЮ МУНИЦ.ИМУЩЕСТВОМ Г.РАДУЖНЫЙ</t>
  </si>
  <si>
    <t>Вв.в экспл.ОС ГЭ1024</t>
  </si>
  <si>
    <t>Вв.в экспл.ОС ГЭ1025</t>
  </si>
  <si>
    <t>Вв.в экспл.ОС ГЭ1026</t>
  </si>
  <si>
    <t>Вв.в экспл.ОС ГЭ1027</t>
  </si>
  <si>
    <t>Вв.в экспл.ОС ГЭ1028</t>
  </si>
  <si>
    <t>Вв.в экспл.ОС ГЭ1029</t>
  </si>
  <si>
    <t>Вв.в экспл.ОС ГЭ1030</t>
  </si>
  <si>
    <t>Вв.в экспл.ОС ГЭ1031</t>
  </si>
  <si>
    <t>Вв.в экспл.ОС ГЭ1032</t>
  </si>
  <si>
    <t>Вв.в экспл.ОС ГЭ1033</t>
  </si>
  <si>
    <t>Введено в эксплуатацию ОС
Задвижка d80 с электроприводом
ГОРВОДОКАНАЛ УП Г.РАДУЖНЫЙ
Задвижка d80 с электроприводом
КОМИТЕТ ПО УПРАВЛЕНИЮ МУНИЦ.ИМУЩЕСТВОМ Г.РАДУЖНЫЙ</t>
  </si>
  <si>
    <t>Вв.в экспл.ОС ГЭ1034</t>
  </si>
  <si>
    <t>Вв.в экспл.ОС ГЭ1035</t>
  </si>
  <si>
    <t>Вв.в экспл.ОС ГЭ1036</t>
  </si>
  <si>
    <t>Введено в эксплуатацию ОС
Задвижка DN 400PN16
ГОРВОДОКАНАЛ УП Г.РАДУЖНЫЙ
Задвижка DN 400PN16
КОМИТЕТ ПО УПРАВЛЕНИЮ МУНИЦ.ИМУЩЕСТВОМ Г.РАДУЖНЫЙ</t>
  </si>
  <si>
    <t>Вв.в экспл.ОС ГЭ1037</t>
  </si>
  <si>
    <t>Введено в эксплуатацию ОС
Затвор 32ч906р ДУ 600 РУ10 в к-те эл.привод и флан
ГОРВОДОКАНАЛ УП Г.РАДУЖНЫЙ
Затвор 32ч906р ДУ 600 РУ10 в к-те эл.привод и флан
КОМИТЕТ ПО УПРАВЛЕНИЮ МУНИЦ.ИМУЩЕСТВОМ Г.РАДУЖНЫЙ</t>
  </si>
  <si>
    <t>Вв.в экспл.ОС ГЭ1038</t>
  </si>
  <si>
    <t>Вв.в экспл.ОС ГЭ1039</t>
  </si>
  <si>
    <t>Вв.в экспл.ОС ГЭ1040</t>
  </si>
  <si>
    <t>Вв.в экспл.ОС ГЭ1041</t>
  </si>
  <si>
    <t>Вв.в экспл.ОС ГЭ1042</t>
  </si>
  <si>
    <t>Введено в эксплуатацию ОС
Затвор дисковый ДУ 600  (Станц.УФ)
ГОРВОДОКАНАЛ УП Г.РАДУЖНЫЙ
Затвор дисковый ДУ 600  (Станц.УФ)
КОМИТЕТ ПО УПРАВЛЕНИЮ МУНИЦ.ИМУЩЕСТВОМ Г.РАДУЖНЫЙ</t>
  </si>
  <si>
    <t>Вв.в экспл.ОС ГЭ1043</t>
  </si>
  <si>
    <t>Введено в эксплуатацию ОС
Затвор дисковый ДУ 600  (станц.УФ)
ГОРВОДОКАНАЛ УП Г.РАДУЖНЫЙ
Затвор дисковый ДУ 600  (станц.УФ)
КОМИТЕТ ПО УПРАВЛЕНИЮ МУНИЦ.ИМУЩЕСТВОМ Г.РАДУЖНЫЙ</t>
  </si>
  <si>
    <t>Вв.в экспл.ОС ГЭ1044</t>
  </si>
  <si>
    <t>Вв.в экспл.ОС ГЭ1045</t>
  </si>
  <si>
    <t>Введено в эксплуатацию ОС
Затвор дисковый ДУ 600 (станц.УФ)
ГОРВОДОКАНАЛ УП Г.РАДУЖНЫЙ
Затвор дисковый ДУ 600 (станц.УФ)
КОМИТЕТ ПО УПРАВЛЕНИЮ МУНИЦ.ИМУЩЕСТВОМ Г.РАДУЖНЫЙ</t>
  </si>
  <si>
    <t>Вв.в экспл.ОС ГЭ1046</t>
  </si>
  <si>
    <t>Вв.в экспл.ОС ГЭ1047</t>
  </si>
  <si>
    <t>Вв.в экспл.ОС ГЭ1048</t>
  </si>
  <si>
    <t>Вв.в экспл.ОС ГЭ1049</t>
  </si>
  <si>
    <t>Вв.в экспл.ОС ГЭ1050</t>
  </si>
  <si>
    <t>Введено в эксплуатацию ОС
Затвор ДУ 300*16 с фл.
ГОРВОДОКАНАЛ УП Г.РАДУЖНЫЙ
Затвор ДУ 300*16 с фл.
КОМИТЕТ ПО УПРАВЛЕНИЮ МУНИЦ.ИМУЩЕСТВОМ Г.РАДУЖНЫЙ</t>
  </si>
  <si>
    <t>Вв.в экспл.ОС ГЭ1051</t>
  </si>
  <si>
    <t>Вв.в экспл.ОС ГЭ1052</t>
  </si>
  <si>
    <t>Вв.в экспл.ОС ГЭ1053</t>
  </si>
  <si>
    <t>Вв.в экспл.ОС ГЭ1054</t>
  </si>
  <si>
    <t>Вв.в экспл.ОС ГЭ1055</t>
  </si>
  <si>
    <t>Вв.в экспл.ОС ГЭ1056</t>
  </si>
  <si>
    <t>Введено в эксплуатацию ОС
Затвор щитовой поверх с ручным приЗЩПРО
ГОРВОДОКАНАЛ УП Г.РАДУЖНЫЙ
Затвор щитовой поверх с ручным приЗЩПРО
КОМИТЕТ ПО УПРАВЛЕНИЮ МУНИЦ.ИМУЩЕСТВОМ Г.РАДУЖНЫЙ</t>
  </si>
  <si>
    <t>Вв.в экспл.ОС ГЭ1057</t>
  </si>
  <si>
    <t>Вв.в экспл.ОС ГЭ1058</t>
  </si>
  <si>
    <t>Вв.в экспл.ОС ГЭ1059</t>
  </si>
  <si>
    <t>Введено в эксплуатацию ОС
Клапан электромагнитный
ГОРВОДОКАНАЛ УП Г.РАДУЖНЫЙ
Клапан электромагнитный
КОМИТЕТ ПО УПРАВЛЕНИЮ МУНИЦ.ИМУЩЕСТВОМ Г.РАДУЖНЫЙ</t>
  </si>
  <si>
    <t>Вв.в экспл.ОС ГЭ1060</t>
  </si>
  <si>
    <t>Введено в эксплуатацию ОС
Компьютер CD 19"LG Flatron L 1918
ГОРВОДОКАНАЛ УП Г.РАДУЖНЫЙ
Компьютер CD 19"LG Flatron L 1918
КОМИТЕТ ПО УПРАВЛЕНИЮ МУНИЦ.ИМУЩЕСТВОМ Г.РАДУЖНЫЙ</t>
  </si>
  <si>
    <t>Вв.в экспл.ОС ГЭ1061</t>
  </si>
  <si>
    <t>Введено в эксплуатацию ОС
Компьютер LCD 17"Fiatron 1750S
ГОРВОДОКАНАЛ УП Г.РАДУЖНЫЙ
Компьютер LCD 17"Fiatron 1750S
КОМИТЕТ ПО УПРАВЛЕНИЮ МУНИЦ.ИМУЩЕСТВОМ Г.РАДУЖНЫЙ</t>
  </si>
  <si>
    <t>Вв.в экспл.ОС ГЭ1062</t>
  </si>
  <si>
    <t>Введено в эксплуатацию ОС
Компьютер LCD 17*LG FLATRON
ГОРВОДОКАНАЛ УП Г.РАДУЖНЫЙ
Компьютер LCD 17*LG FLATRON
КОМИТЕТ ПО УПРАВЛЕНИЮ МУНИЦ.ИМУЩЕСТВОМ Г.РАДУЖНЫЙ</t>
  </si>
  <si>
    <t>Вв.в экспл.ОС ГЭ1063</t>
  </si>
  <si>
    <t>Введено в эксплуатацию ОС
Компьютер LG Pentium-111-500
ГОРВОДОКАНАЛ УП Г.РАДУЖНЫЙ
Компьютер LG Pentium-111-500
КОМИТЕТ ПО УПРАВЛЕНИЮ МУНИЦ.ИМУЩЕСТВОМ Г.РАДУЖНЫЙ</t>
  </si>
  <si>
    <t>Вв.в экспл.ОС ГЭ1064</t>
  </si>
  <si>
    <t>Введено в эксплуатацию ОС
Компьютер Samsung 710V LCD 17
ГОРВОДОКАНАЛ УП Г.РАДУЖНЫЙ
Компьютер Samsung 710V LCD 17
КОМИТЕТ ПО УПРАВЛЕНИЮ МУНИЦ.ИМУЩЕСТВОМ Г.РАДУЖНЫЙ</t>
  </si>
  <si>
    <t>Вв.в экспл.ОС ГЭ1065</t>
  </si>
  <si>
    <t>Введено в эксплуатацию ОС
Кухонный гарнитур
ГОРВОДОКАНАЛ УП Г.РАДУЖНЫЙ
Кухонный гарнитур
КОМИТЕТ ПО УПРАВЛЕНИЮ МУНИЦ.ИМУЩЕСТВОМ Г.РАДУЖНЫЙ</t>
  </si>
  <si>
    <t>Вв.в экспл.ОС ГЭ1066</t>
  </si>
  <si>
    <t>Введено в эксплуатацию ОС
Сварочный аппарат 220в-380в лова
ГОРВОДОКАНАЛ УП Г.РАДУЖНЫЙ
Сварочный аппарат 220в-380в лова
КОМИТЕТ ПО УПРАВЛЕНИЮ МУНИЦ.ИМУЩЕСТВОМ Г.РАДУЖНЫЙ</t>
  </si>
  <si>
    <t>Вв.в экспл.ОС ГЭ1067</t>
  </si>
  <si>
    <t>Введено в эксплуатацию ОС
Телевизор LG CF 20  J 50
ГОРВОДОКАНАЛ УП Г.РАДУЖНЫЙ
Телевизор LG CF 20  J 50
КОМИТЕТ ПО УПРАВЛЕНИЮ МУНИЦ.ИМУЩЕСТВОМ Г.РАДУЖНЫЙ</t>
  </si>
  <si>
    <t>Вв.в экспл.ОС ГЭ1068</t>
  </si>
  <si>
    <t>Вв.в экспл.ОС ГЭ1069</t>
  </si>
  <si>
    <t>Введено в эксплуатацию ОС
Тренажер
ГОРВОДОКАНАЛ УП Г.РАДУЖНЫЙ
Тренажер
КОМИТЕТ ПО УПРАВЛЕНИЮ МУНИЦ.ИМУЩЕСТВОМ Г.РАДУЖНЫЙ</t>
  </si>
  <si>
    <t>Вв.в экспл.ОС ГЭ1070</t>
  </si>
  <si>
    <t>Введено в эксплуатацию ОС
Щит "Уголок ГО 125х100см
ГОРВОДОКАНАЛ УП Г.РАДУЖНЫЙ
Щит "Уголок ГО 125х100см
КОМИТЕТ ПО УПРАВЛЕНИЮ МУНИЦ.ИМУЩЕСТВОМ Г.РАДУЖНЫЙ</t>
  </si>
  <si>
    <t>Вв.в экспл.ОС ГЭ1071</t>
  </si>
  <si>
    <t>Введено в эксплуатацию ОС
Складское помещение КОС-15000 м3/сут
ГОРВОДОКАНАЛ УП Г.РАДУЖНЫЙ
Складское помещение КОС-15000 м3/сут
КОМИТЕТ ПО УПРАВЛЕНИЮ МУНИЦ.ИМУЩЕСТВОМ Г.РАДУЖНЫЙ</t>
  </si>
  <si>
    <t>Вв.в экспл.ОС ГЭ1072</t>
  </si>
  <si>
    <t>Введено в эксплуатацию ОС
Вводное ВРУ 1-46
ГОРВОДОКАНАЛ УП Г.РАДУЖНЫЙ
Вводное ВРУ 1-46
КОМИТЕТ ПО УПРАВЛЕНИЮ МУНИЦ.ИМУЩЕСТВОМ Г.РАДУЖНЫЙ</t>
  </si>
  <si>
    <t>Вв.в экспл.ОС ГЭ1073</t>
  </si>
  <si>
    <t>Введено в эксплуатацию ОС
Вводный шкаф ВРУ 1-13-20
ГОРВОДОКАНАЛ УП Г.РАДУЖНЫЙ
Вводный шкаф ВРУ 1-13-20
КОМИТЕТ ПО УПРАВЛЕНИЮ МУНИЦ.ИМУЩЕСТВОМ Г.РАДУЖНЫЙ</t>
  </si>
  <si>
    <t>Вв.в экспл.ОС ГЭ1074</t>
  </si>
  <si>
    <t>Введено в эксплуатацию ОС
Дизель - генераторная установка
ГОРВОДОКАНАЛ УП Г.РАДУЖНЫЙ
Дизель - генераторная установка
КОМИТЕТ ПО УПРАВЛЕНИЮ МУНИЦ.ИМУЩЕСТВОМ Г.РАДУЖНЫЙ</t>
  </si>
  <si>
    <t>Вв.в экспл.ОС ГЭ1075</t>
  </si>
  <si>
    <t>Вв.в экспл.ОС ГЭ1076</t>
  </si>
  <si>
    <t>Введено в эксплуатацию ОС
Дизель-генераторная установка мощ.200кВТ
ГОРВОДОКАНАЛ УП Г.РАДУЖНЫЙ
Дизель-генераторная установка мощ.200кВТ
КОМИТЕТ ПО УПРАВЛЕНИЮ МУНИЦ.ИМУЩЕСТВОМ Г.РАДУЖНЫЙ</t>
  </si>
  <si>
    <t>Вв.в экспл.ОС ГЭ1077</t>
  </si>
  <si>
    <t>Введено в эксплуатацию ОС
Таль электрическая ТЭ 320
ГОРВОДОКАНАЛ УП Г.РАДУЖНЫЙ
Таль электрическая ТЭ 320
КОМИТЕТ ПО УПРАВЛЕНИЮ МУНИЦ.ИМУЩЕСТВОМ Г.РАДУЖНЫЙ</t>
  </si>
  <si>
    <t>Вв.в экспл.ОС ГЭ1078</t>
  </si>
  <si>
    <t>Вв.в экспл.ОС ГЭ1079</t>
  </si>
  <si>
    <t>Введено в эксплуатацию ОС
ТЭМ-104 Ду    32/32 в комплекте
ГОРВОДОКАНАЛ УП Г.РАДУЖНЫЙ
ТЭМ-104 Ду    32/32 в комплекте
КОМИТЕТ ПО УПРАВЛЕНИЮ МУНИЦ.ИМУЩЕСТВОМ Г.РАДУЖНЫЙ</t>
  </si>
  <si>
    <t>Вв.в экспл.ОС ГЭ1080</t>
  </si>
  <si>
    <t>Введено в эксплуатацию ОС
Система видеонаб. с пер.по радиоканалу ГКНС-КНС-4
ГОРВОДОКАНАЛ УП Г.РАДУЖНЫЙ
Система видеонаб. с пер.по радиоканалу ГКНС-КНС-4
КОМИТЕТ ПО УПРАВЛЕНИЮ МУНИЦ.ИМУЩЕСТВОМ Г.РАДУЖНЫЙ</t>
  </si>
  <si>
    <t>Вв.в экспл.ОС ГЭ1081</t>
  </si>
  <si>
    <t>Введено в эксплуатацию ОС
Проезд 1587,5кв.м.
ГОРВОДОКАНАЛ УП Г.РАДУЖНЫЙ
Проезд 1587,5кв.м.
КОМИТЕТ ПО УПРАВЛЕНИЮ МУНИЦ.ИМУЩЕСТВОМ Г.РАДУЖНЫЙ</t>
  </si>
  <si>
    <t>Вв.в экспл.ОС ГЭ1082</t>
  </si>
  <si>
    <t>Введено в эксплуатацию ОС
Ограждение
ГОРВОДОКАНАЛ УП Г.РАДУЖНЫЙ
Ограждение
КОМИТЕТ ПО УПРАВЛЕНИЮ МУНИЦ.ИМУЩЕСТВОМ Г.РАДУЖНЫЙ</t>
  </si>
  <si>
    <t>Вв.в экспл.ОС ГЭ1083</t>
  </si>
  <si>
    <t>Введено в эксплуатацию ОС
Кабельные эл.сети 0,4кВ 292м.
ГОРВОДОКАНАЛ УП Г.РАДУЖНЫЙ
Кабельные эл.сети 0,4кВ 292м.
КОМИТЕТ ПО УПРАВЛЕНИЮ МУНИЦ.ИМУЩЕСТВОМ Г.РАДУЖНЫЙ</t>
  </si>
  <si>
    <t>Вв.в экспл.ОС ГЭ1084</t>
  </si>
  <si>
    <t>Введено в эксплуатацию ОС
Пресс винтовой отжим.ПВОЭ 2007 п 4.4.1,2 в/о КЛ633
ГОРВОДОКАНАЛ УП Г.РАДУЖНЫЙ
Пресс винтовой отжим.ПВОЭ 2007 п 4.4.1,2 в/о КЛ633
КОМИТЕТ ПО УПРАВЛЕНИЮ МУНИЦ.ИМУЩЕСТВОМ Г.РАДУЖНЫЙ</t>
  </si>
  <si>
    <t>Вв.в экспл.ОС ГЭ1085</t>
  </si>
  <si>
    <t>Вв.в экспл.ОС ГЭ1086</t>
  </si>
  <si>
    <t>Введено в эксплуатацию ОС
Пресс винтовой отжимной ПВОЭ 2007 п.4.4.2 КЛ633
ГОРВОДОКАНАЛ УП Г.РАДУЖНЫЙ
Пресс винтовой отжимной ПВОЭ 2007 п.4.4.2 КЛ633
КОМИТЕТ ПО УПРАВЛЕНИЮ МУНИЦ.ИМУЩЕСТВОМ Г.РАДУЖНЫЙ</t>
  </si>
  <si>
    <t>Вв.в экспл.ОС ГЭ1087</t>
  </si>
  <si>
    <t>Введено в эксплуатацию ОС
Пресс отжимной винтовой ПВО
ГОРВОДОКАНАЛ УП Г.РАДУЖНЫЙ
Пресс отжимной винтовой ПВО
КОМИТЕТ ПО УПРАВЛЕНИЮ МУНИЦ.ИМУЩЕСТВОМ Г.РАДУЖНЫЙ</t>
  </si>
  <si>
    <t>Вв.в экспл.ОС ГЭ1088</t>
  </si>
  <si>
    <t>Введено в эксплуатацию ОС
Задвижка 250*16
ГОРВОДОКАНАЛ УП Г.РАДУЖНЫЙ
Задвижка 250*16
КОМИТЕТ ПО УПРАВЛЕНИЮ МУНИЦ.ИМУЩЕСТВОМ Г.РАДУЖНЫЙ</t>
  </si>
  <si>
    <t>Вв.в экспл.ОС ГЭ1089</t>
  </si>
  <si>
    <t>Вв.в экспл.ОС ГЭ1090</t>
  </si>
  <si>
    <t>Вв.в экспл.ОС ГЭ1091</t>
  </si>
  <si>
    <t>Вв.в экспл.ОС ГЭ1092</t>
  </si>
  <si>
    <t>Введено в эксплуатацию ОС
Задвижка 400*16
ГОРВОДОКАНАЛ УП Г.РАДУЖНЫЙ
Задвижка 400*16
КОМИТЕТ ПО УПРАВЛЕНИЮ МУНИЦ.ИМУЩЕСТВОМ Г.РАДУЖНЫЙ</t>
  </si>
  <si>
    <t>Вв.в экспл.ОС ГЭ1093</t>
  </si>
  <si>
    <t>Введено в эксплуатацию ОС
Задвижка 400*25
ГОРВОДОКАНАЛ УП Г.РАДУЖНЫЙ
Задвижка 400*25
КОМИТЕТ ПО УПРАВЛЕНИЮ МУНИЦ.ИМУЩЕСТВОМ Г.РАДУЖНЫЙ</t>
  </si>
  <si>
    <t>Вв.в экспл.ОС ГЭ1094</t>
  </si>
  <si>
    <t>Вв.в экспл.ОС ГЭ1095</t>
  </si>
  <si>
    <t>Введено в эксплуатацию ОС
Задвижка 500*16
ГОРВОДОКАНАЛ УП Г.РАДУЖНЫЙ
Задвижка 500*16
КОМИТЕТ ПО УПРАВЛЕНИЮ МУНИЦ.ИМУЩЕСТВОМ Г.РАДУЖНЫЙ</t>
  </si>
  <si>
    <t>Вв.в экспл.ОС ГЭ1096</t>
  </si>
  <si>
    <t>Вв.в экспл.ОС ГЭ1097</t>
  </si>
  <si>
    <t>Вв.в экспл.ОС ГЭ1098</t>
  </si>
  <si>
    <t>Введено в эксплуатацию ОС
Задвижка 500*25
ГОРВОДОКАНАЛ УП Г.РАДУЖНЫЙ
Задвижка 500*25
КОМИТЕТ ПО УПРАВЛЕНИЮ МУНИЦ.ИМУЩЕСТВОМ Г.РАДУЖНЫЙ</t>
  </si>
  <si>
    <t>Вв.в экспл.ОС ГЭ1099</t>
  </si>
  <si>
    <t>Введено в эксплуатацию ОС
Задвижка ДУ 150 РУ 16 с эл.приводом КЛ
ГОРВОДОКАНАЛ УП Г.РАДУЖНЫЙ
Задвижка ДУ 150 РУ 16 с эл.приводом КЛ
КОМИТЕТ ПО УПРАВЛЕНИЮ МУНИЦ.ИМУЩЕСТВОМ Г.РАДУЖНЫЙ</t>
  </si>
  <si>
    <t>Вв.в экспл.ОС ГЭ1100</t>
  </si>
  <si>
    <t>Вв.в экспл.ОС ГЭ1101</t>
  </si>
  <si>
    <t>Вв.в экспл.ОС ГЭ1102</t>
  </si>
  <si>
    <t>Вв.в экспл.ОС ГЭ1103</t>
  </si>
  <si>
    <t>Вв.в экспл.ОС ГЭ1104</t>
  </si>
  <si>
    <t>Вв.в экспл.ОС ГЭ1105</t>
  </si>
  <si>
    <t>Вв.в экспл.ОС ГЭ1106</t>
  </si>
  <si>
    <t>Вв.в экспл.ОС ГЭ1107</t>
  </si>
  <si>
    <t>Вв.в экспл.ОС ГЭ1108</t>
  </si>
  <si>
    <t>Вв.в экспл.ОС ГЭ1109</t>
  </si>
  <si>
    <t>Вв.в экспл.ОС ГЭ1110</t>
  </si>
  <si>
    <t>Вв.в экспл.ОС ГЭ1111</t>
  </si>
  <si>
    <t>Введено в эксплуатацию ОС
Задвижка ДУ 250 РУ16
ГОРВОДОКАНАЛ УП Г.РАДУЖНЫЙ
Задвижка ДУ 250 РУ16
КОМИТЕТ ПО УПРАВЛЕНИЮ МУНИЦ.ИМУЩЕСТВОМ Г.РАДУЖНЫЙ</t>
  </si>
  <si>
    <t>Вв.в экспл.ОС ГЭ1112</t>
  </si>
  <si>
    <t>Вв.в экспл.ОС ГЭ1113</t>
  </si>
  <si>
    <t>Вв.в экспл.ОС ГЭ1114</t>
  </si>
  <si>
    <t>Вв.в экспл.ОС ГЭ1115</t>
  </si>
  <si>
    <t>Вв.в экспл.ОС ГЭ1116</t>
  </si>
  <si>
    <t>Введено в эксплуатацию ОС
Задвижка ДУ 300*16 (компл)
ГОРВОДОКАНАЛ УП Г.РАДУЖНЫЙ
Задвижка ДУ 300*16 (компл)
КОМИТЕТ ПО УПРАВЛЕНИЮ МУНИЦ.ИМУЩЕСТВОМ Г.РАДУЖНЫЙ</t>
  </si>
  <si>
    <t>Вв.в экспл.ОС ГЭ1117</t>
  </si>
  <si>
    <t>Введено в эксплуатацию ОС
Задвижка ДУ= 400/16
ГОРВОДОКАНАЛ УП Г.РАДУЖНЫЙ
Задвижка ДУ= 400/16
КОМИТЕТ ПО УПРАВЛЕНИЮ МУНИЦ.ИМУЩЕСТВОМ Г.РАДУЖНЫЙ</t>
  </si>
  <si>
    <t>Вв.в экспл.ОС ГЭ1118</t>
  </si>
  <si>
    <t>Введено в эксплуатацию ОС
Затвор дисковый FL3  -500х10 под эл.привод
ГОРВОДОКАНАЛ УП Г.РАДУЖНЫЙ
Затвор дисковый FL3  -500х10 под эл.привод
КОМИТЕТ ПО УПРАВЛЕНИЮ МУНИЦ.ИМУЩЕСТВОМ Г.РАДУЖНЫЙ</t>
  </si>
  <si>
    <t>Вв.в экспл.ОС ГЭ1119</t>
  </si>
  <si>
    <t>Введено в эксплуатацию ОС
Затвор дисковый FL3  400х10 под эл.привод
ГОРВОДОКАНАЛ УП Г.РАДУЖНЫЙ
Затвор дисковый FL3  400х10 под эл.привод
КОМИТЕТ ПО УПРАВЛЕНИЮ МУНИЦ.ИМУЩЕСТВОМ Г.РАДУЖНЫЙ</t>
  </si>
  <si>
    <t>Вв.в экспл.ОС ГЭ1120</t>
  </si>
  <si>
    <t>Введено в эксплуатацию ОС
Затвор дисковый FL3  500х10 под эл.привод
ГОРВОДОКАНАЛ УП Г.РАДУЖНЫЙ
Затвор дисковый FL3  500х10 под эл.привод
КОМИТЕТ ПО УПРАВЛЕНИЮ МУНИЦ.ИМУЩЕСТВОМ Г.РАДУЖНЫЙ</t>
  </si>
  <si>
    <t>Вв.в экспл.ОС ГЭ1121</t>
  </si>
  <si>
    <t>Введено в эксплуатацию ОС
Затвор дисковый FL3 -500х10 под эл.привод
ГОРВОДОКАНАЛ УП Г.РАДУЖНЫЙ
Затвор дисковый FL3 -500х10 под эл.привод
КОМИТЕТ ПО УПРАВЛЕНИЮ МУНИЦ.ИМУЩЕСТВОМ Г.РАДУЖНЫЙ</t>
  </si>
  <si>
    <t>Вв.в экспл.ОС ГЭ1122</t>
  </si>
  <si>
    <t>Введено в эксплуатацию ОС
Затвор дисковый FL3 500х10 под эл.привод
ГОРВОДОКАНАЛ УП Г.РАДУЖНЫЙ
Затвор дисковый FL3 500х10 под эл.привод
КОМИТЕТ ПО УПРАВЛЕНИЮ МУНИЦ.ИМУЩЕСТВОМ Г.РАДУЖНЫЙ</t>
  </si>
  <si>
    <t>Вв.в экспл.ОС ГЭ1123</t>
  </si>
  <si>
    <t>Введено в эксплуатацию ОС
Затвор дисковый FL3- 400х10 под эл.привод
ГОРВОДОКАНАЛ УП Г.РАДУЖНЫЙ
Затвор дисковый FL3- 400х10 под эл.привод
КОМИТЕТ ПО УПРАВЛЕНИЮ МУНИЦ.ИМУЩЕСТВОМ Г.РАДУЖНЫЙ</t>
  </si>
  <si>
    <t>Вв.в экспл.ОС ГЭ1124</t>
  </si>
  <si>
    <t>Введено в эксплуатацию ОС
Затвор дисковый FL3-400х10 под эл.привод
ГОРВОДОКАНАЛ УП Г.РАДУЖНЫЙ
Затвор дисковый FL3-400х10 под эл.привод
КОМИТЕТ ПО УПРАВЛЕНИЮ МУНИЦ.ИМУЩЕСТВОМ Г.РАДУЖНЫЙ</t>
  </si>
  <si>
    <t>Вв.в экспл.ОС ГЭ1125</t>
  </si>
  <si>
    <t>Введено в эксплуатацию ОС
Проезды и площадки,сооружение для обеспеч. проезда
ГОРВОДОКАНАЛ УП Г.РАДУЖНЫЙ
Проезды и площадки,сооружение для обеспеч. проезда
КОМИТЕТ ПО УПРАВЛЕНИЮ МУНИЦ.ИМУЩЕСТВОМ Г.РАДУЖНЫЙ</t>
  </si>
  <si>
    <t>Вв.в экспл.ОС ГЭ1126</t>
  </si>
  <si>
    <t>Введено в эксплуатацию ОС
Ограждение.сооружение для огражд.территории
ГОРВОДОКАНАЛ УП Г.РАДУЖНЫЙ
Ограждение.сооружение для огражд.территории
КОМИТЕТ ПО УПРАВЛЕНИЮ МУНИЦ.ИМУЩЕСТВОМ Г.РАДУЖНЫЙ</t>
  </si>
  <si>
    <t>Вв.в экспл.ОС ГЭ1127</t>
  </si>
  <si>
    <t>Введено в эксплуатацию ОС
Кабельные линии 0,4Кв. соор.для подачи эл.эн. 158м
ГОРВОДОКАНАЛ УП Г.РАДУЖНЫЙ
Кабельные линии 0,4Кв. соор.для подачи эл.эн. 158м
КОМИТЕТ ПО УПРАВЛЕНИЮ МУНИЦ.ИМУЩЕСТВОМ Г.РАДУЖНЫЙ</t>
  </si>
  <si>
    <t>Вв.в экспл.ОС ГЭ1128</t>
  </si>
  <si>
    <t>Введено в эксплуатацию ОС
КОС-400 м3/сут.
ГОРВОДОКАНАЛ УП Г.РАДУЖНЫЙ
КОС-400 м3/сут.
КОМИТЕТ ПО УПРАВЛЕНИЮ МУНИЦ.ИМУЩЕСТВОМ Г.РАДУЖНЫЙ</t>
  </si>
  <si>
    <t>Вв.в экспл.ОС ГЭ1129</t>
  </si>
  <si>
    <t>Введено в эксплуатацию ОС
Сети тепловодоснабжения КОС-400 м.куб/сут
ГОРВОДОКАНАЛ УП Г.РАДУЖНЫЙ
Сети тепловодоснабжения КОС-400 м.куб/сут
КОМИТЕТ ПО УПРАВЛЕНИЮ МУНИЦ.ИМУЩЕСТВОМ Г.РАДУЖНЫЙ</t>
  </si>
  <si>
    <t>Вв.в экспл.ОС ГЭ1130</t>
  </si>
  <si>
    <t>Введено в эксплуатацию ОС
Система автоматического обнаружения пожара Канализационные очистные сооружения-400м3/сут
ГОРВОДОКАНАЛ УП Г.РАДУЖНЫЙ
Система автоматического обнаружения пожара Канализационные очистные сооружения-400м3/сут
КОМИТЕТ ПО УПРАВЛЕНИЮ МУ</t>
  </si>
  <si>
    <t>Вв.в экспл.ОС ГЭ1131</t>
  </si>
  <si>
    <t>Введено в эксплуатацию ОС
КНС № 3,мкр.Южный, 16,2м2
ГОРВОДОКАНАЛ УП Г.РАДУЖНЫЙ
КНС № 3,мкр.Южный, 16,2м2
КОМИТЕТ ПО УПРАВЛЕНИЮ МУНИЦ.ИМУЩЕСТВОМ Г.РАДУЖНЫЙ</t>
  </si>
  <si>
    <t>Вв.в экспл.ОС ГЭ1132</t>
  </si>
  <si>
    <t>Введено в эксплуатацию ОС
Внутр.кв.сети канализ. 1 мкр.от ж/д№25а-КК1-25
ГОРВОДОКАНАЛ УП Г.РАДУЖНЫЙ
Внутр.кв.сети канализ. 1 мкр.от ж/д№25а-КК1-25
КОМИТЕТ ПО УПРАВЛЕНИЮ МУНИЦ.ИМУЩЕСТВОМ Г.РАДУЖНЫЙ</t>
  </si>
  <si>
    <t>Вв.в экспл.ОС ГЭ1133</t>
  </si>
  <si>
    <t>Введено в эксплуатацию ОС
Канал сети  к   здан. д.Пионеров 199 мк1
ГОРВОДОКАНАЛ УП Г.РАДУЖНЫЙ
Канал сети  к   здан. д.Пионеров 199 мк1
КОМИТЕТ ПО УПРАВЛЕНИЮ МУНИЦ.ИМУЩЕСТВОМ Г.РАДУЖНЫЙ</t>
  </si>
  <si>
    <t>Вв.в экспл.ОС ГЭ1134</t>
  </si>
  <si>
    <t>Введено в эксплуатацию ОС
Канал сети  к   маг.Бест 144с-5п 1мкр
ГОРВОДОКАНАЛ УП Г.РАДУЖНЫЙ
Канал сети  к   маг.Бест 144с-5п 1мкр
КОМИТЕТ ПО УПРАВЛЕНИЮ МУНИЦ.ИМУЩЕСТВОМ Г.РАДУЖНЫЙ</t>
  </si>
  <si>
    <t>Вв.в экспл.ОС ГЭ1135</t>
  </si>
  <si>
    <t>Введено в эксплуатацию ОС
Канал сети  к  ж.д   8с-52п 1мкр
ГОРВОДОКАНАЛ УП Г.РАДУЖНЫЙ
Канал сети  к  ж.д   8с-52п 1мкр
КОМИТЕТ ПО УПРАВЛЕНИЮ МУНИЦ.ИМУЩЕСТВОМ Г.РАДУЖНЫЙ</t>
  </si>
  <si>
    <t>Вв.в экспл.ОС ГЭ1136</t>
  </si>
  <si>
    <t>Введено в эксплуатацию ОС
Канал сети  к  ж.д 137с-9п, 1мкр
ГОРВОДОКАНАЛ УП Г.РАДУЖНЫЙ
Канал сети  к  ж.д 137с-9п, 1мкр
КОМИТЕТ ПО УПРАВЛЕНИЮ МУНИЦ.ИМУЩЕСТВОМ Г.РАДУЖНЫЙ</t>
  </si>
  <si>
    <t>Вв.в экспл.ОС ГЭ1137</t>
  </si>
  <si>
    <t>Введено в эксплуатацию ОС
Канал сети  к  ж.д 138с-7п, 1мкр
ГОРВОДОКАНАЛ УП Г.РАДУЖНЫЙ
Канал сети  к  ж.д 138с-7п, 1мкр
КОМИТЕТ ПО УПРАВЛЕНИЮ МУНИЦ.ИМУЩЕСТВОМ Г.РАДУЖНЫЙ</t>
  </si>
  <si>
    <t>Вв.в экспл.ОС ГЭ1138</t>
  </si>
  <si>
    <t>Введено в эксплуатацию ОС
Канал сети  к  ж.д 140с-3а, 1мкр
ГОРВОДОКАНАЛ УП Г.РАДУЖНЫЙ
Канал сети  к  ж.д 140с-3а, 1мкр
КОМИТЕТ ПО УПРАВЛЕНИЮ МУНИЦ.ИМУЩЕСТВОМ Г.РАДУЖНЫЙ</t>
  </si>
  <si>
    <t>Вв.в экспл.ОС ГЭ1139</t>
  </si>
  <si>
    <t>Введено в эксплуатацию ОС
Канал сети  к  ж.д 187с-14п, 1мкр
ГОРВОДОКАНАЛ УП Г.РАДУЖНЫЙ
Канал сети  к  ж.д 187с-14п, 1мкр
КОМИТЕТ ПО УПРАВЛЕНИЮ МУНИЦ.ИМУЩЕСТВОМ Г.РАДУЖНЫЙ</t>
  </si>
  <si>
    <t>Вв.в экспл.ОС ГЭ1140</t>
  </si>
  <si>
    <t>Введено в эксплуатацию ОС
Канал сети  к  ж.д 188с-46п, 1мкр
ГОРВОДОКАНАЛ УП Г.РАДУЖНЫЙ
Канал сети  к  ж.д 188с-46п, 1мкр
КОМИТЕТ ПО УПРАВЛЕНИЮ МУНИЦ.ИМУЩЕСТВОМ Г.РАДУЖНЫЙ</t>
  </si>
  <si>
    <t>Вв.в экспл.ОС ГЭ1141</t>
  </si>
  <si>
    <t>Введено в эксплуатацию ОС
Канал сети  к  ж.д 202с-12п, 1мкр
ГОРВОДОКАНАЛ УП Г.РАДУЖНЫЙ
Канал сети  к  ж.д 202с-12п, 1мкр
КОМИТЕТ ПО УПРАВЛЕНИЮ МУНИЦ.ИМУЩЕСТВОМ Г.РАДУЖНЫЙ</t>
  </si>
  <si>
    <t>Вв.в экспл.ОС ГЭ1142</t>
  </si>
  <si>
    <t>Введено в эксплуатацию ОС
Канал сети  к  ж.д 2с-54п, 1мкр
ГОРВОДОКАНАЛ УП Г.РАДУЖНЫЙ
Канал сети  к  ж.д 2с-54п, 1мкр
КОМИТЕТ ПО УПРАВЛЕНИЮ МУНИЦ.ИМУЩЕСТВОМ Г.РАДУЖНЫЙ</t>
  </si>
  <si>
    <t>Вв.в экспл.ОС ГЭ1143</t>
  </si>
  <si>
    <t>Введено в эксплуатацию ОС
Канал сети  к  ж.д 31с-24п, 1мкр
ГОРВОДОКАНАЛ УП Г.РАДУЖНЫЙ
Канал сети  к  ж.д 31с-24п, 1мкр
КОМИТЕТ ПО УПРАВЛЕНИЮ МУНИЦ.ИМУЩЕСТВОМ Г.РАДУЖНЫЙ</t>
  </si>
  <si>
    <t>Вв.в экспл.ОС ГЭ1144</t>
  </si>
  <si>
    <t>Введено в эксплуатацию ОС
Канал сети  к  ж.д 32с-25п, 1мкр
ГОРВОДОКАНАЛ УП Г.РАДУЖНЫЙ
Канал сети  к  ж.д 32с-25п, 1мкр
КОМИТЕТ ПО УПРАВЛЕНИЮ МУНИЦ.ИМУЩЕСТВОМ Г.РАДУЖНЫЙ</t>
  </si>
  <si>
    <t>Вв.в экспл.ОС ГЭ1145</t>
  </si>
  <si>
    <t>Введено в эксплуатацию ОС
Канал сети  к  ж.д 33с-26п, 1мкр
ГОРВОДОКАНАЛ УП Г.РАДУЖНЫЙ
Канал сети  к  ж.д 33с-26п, 1мкр
КОМИТЕТ ПО УПРАВЛЕНИЮ МУНИЦ.ИМУЩЕСТВОМ Г.РАДУЖНЫЙ</t>
  </si>
  <si>
    <t>Вв.в экспл.ОС ГЭ1146</t>
  </si>
  <si>
    <t>Введено в эксплуатацию ОС
Канал сети  к  ж.д 34с-27п,1мкр
ГОРВОДОКАНАЛ УП Г.РАДУЖНЫЙ
Канал сети  к  ж.д 34с-27п,1мкр
КОМИТЕТ ПО УПРАВЛЕНИЮ МУНИЦ.ИМУЩЕСТВОМ Г.РАДУЖНЫЙ</t>
  </si>
  <si>
    <t>Вв.в экспл.ОС ГЭ1147</t>
  </si>
  <si>
    <t>Введено в эксплуатацию ОС
Канал сети  к  ж.д 35с-28п, 1мкр
ГОРВОДОКАНАЛ УП Г.РАДУЖНЫЙ
Канал сети  к  ж.д 35с-28п, 1мкр
КОМИТЕТ ПО УПРАВЛЕНИЮ МУНИЦ.ИМУЩЕСТВОМ Г.РАДУЖНЫЙ</t>
  </si>
  <si>
    <t>Вв.в экспл.ОС ГЭ1148</t>
  </si>
  <si>
    <t>Введено в эксплуатацию ОС
Канал сети  к  ж.д10с-50п,1мкр
ГОРВОДОКАНАЛ УП Г.РАДУЖНЫЙ
Канал сети  к  ж.д10с-50п,1мкр
КОМИТЕТ ПО УПРАВЛЕНИЮ МУНИЦ.ИМУЩЕСТВОМ Г.РАДУЖНЫЙ</t>
  </si>
  <si>
    <t>Вв.в экспл.ОС ГЭ1149</t>
  </si>
  <si>
    <t>Введено в эксплуатацию ОС
Канал сети  к  ж.д189с-30п, 1мкр
ГОРВОДОКАНАЛ УП Г.РАДУЖНЫЙ
Канал сети  к  ж.д189с-30п, 1мкр
КОМИТЕТ ПО УПРАВЛЕНИЮ МУНИЦ.ИМУЩЕСТВОМ Г.РАДУЖНЫЙ</t>
  </si>
  <si>
    <t>Вв.в экспл.ОС ГЭ1150</t>
  </si>
  <si>
    <t>Введено в эксплуатацию ОС
Канал сети  к  ж.д22с-40п, 1мкр
ГОРВОДОКАНАЛ УП Г.РАДУЖНЫЙ
Канал сети  к  ж.д22с-40п, 1мкр
КОМИТЕТ ПО УПРАВЛЕНИЮ МУНИЦ.ИМУЩЕСТВОМ Г.РАДУЖНЫЙ</t>
  </si>
  <si>
    <t>Вв.в экспл.ОС ГЭ1151</t>
  </si>
  <si>
    <t>Введено в эксплуатацию ОС
Канал сети  к  ж.д30с-32п,1мкр
ГОРВОДОКАНАЛ УП Г.РАДУЖНЫЙ
Канал сети  к  ж.д30с-32п,1мкр
КОМИТЕТ ПО УПРАВЛЕНИЮ МУНИЦ.ИМУЩЕСТВОМ Г.РАДУЖНЫЙ</t>
  </si>
  <si>
    <t>Вв.в экспл.ОС ГЭ1152</t>
  </si>
  <si>
    <t>Введено в эксплуатацию ОС
Канал сети  к  здан.бак.лаболатор1мкр
ГОРВОДОКАНАЛ УП Г.РАДУЖНЫЙ
Канал сети  к  здан.бак.лаболатор1мкр
КОМИТЕТ ПО УПРАВЛЕНИЮ МУНИЦ.ИМУЩЕСТВОМ Г.РАДУЖНЫЙ</t>
  </si>
  <si>
    <t>Вв.в экспл.ОС ГЭ1153</t>
  </si>
  <si>
    <t>Введено в эксплуатацию ОС
Канал сети  к ж/д 202а,с-13п 1мкр
ГОРВОДОКАНАЛ УП Г.РАДУЖНЫЙ
Канал сети  к ж/д 202а,с-13п 1мкр
КОМИТЕТ ПО УПРАВЛЕНИЮ МУНИЦ.ИМУЩЕСТВОМ Г.РАДУЖНЫЙ</t>
  </si>
  <si>
    <t>Вв.в экспл.ОС ГЭ1154</t>
  </si>
  <si>
    <t>Введено в эксплуатацию ОС
Канал сети  к здан. ГУС 193с-4 5п1мкр
ГОРВОДОКАНАЛ УП Г.РАДУЖНЫЙ
Канал сети  к здан. ГУС 193с-4 5п1мкр
КОМИТЕТ ПО УПРАВЛЕНИЮ МУНИЦ.ИМУЩЕСТВОМ Г.РАДУЖНЫЙ</t>
  </si>
  <si>
    <t>Вв.в экспл.ОС ГЭ1155</t>
  </si>
  <si>
    <t>Введено в эксплуатацию ОС
Канал сети  к здан. д/б Стиль 98с-1мкр
ГОРВОДОКАНАЛ УП Г.РАДУЖНЫЙ
Канал сети  к здан. д/б Стиль 98с-1мкр
КОМИТЕТ ПО УПРАВЛЕНИЮ МУНИЦ.ИМУЩЕСТВОМ Г.РАДУЖНЫЙ</t>
  </si>
  <si>
    <t>Вв.в экспл.ОС ГЭ1156</t>
  </si>
  <si>
    <t>Введено в эксплуатацию ОС
Канал сети  к здан. д/с 3 149с-29,1мкр
ГОРВОДОКАНАЛ УП Г.РАДУЖНЫЙ
Канал сети  к здан. д/с 3 149с-29,1мкр
КОМИТЕТ ПО УПРАВЛЕНИЮ МУНИЦ.ИМУЩЕСТВОМ Г.РАДУЖНЫЙ</t>
  </si>
  <si>
    <t>Вв.в экспл.ОС ГЭ1157</t>
  </si>
  <si>
    <t>Введено в эксплуатацию ОС
Канал сети  к здан. шк.2 91с -1мкр1
ГОРВОДОКАНАЛ УП Г.РАДУЖНЫЙ
Канал сети  к здан. шк.2 91с -1мкр1
КОМИТЕТ ПО УПРАВЛЕНИЮ МУНИЦ.ИМУЩЕСТВОМ Г.РАДУЖНЫЙ</t>
  </si>
  <si>
    <t>Вв.в экспл.ОС ГЭ1158</t>
  </si>
  <si>
    <t>Введено в эксплуатацию ОС
Канал сети  к здан. шк.искусств 205,мкр1
ГОРВОДОКАНАЛ УП Г.РАДУЖНЫЙ
Канал сети  к здан. шк.искусств 205,мкр1
КОМИТЕТ ПО УПРАВЛЕНИЮ МУНИЦ.ИМУЩЕСТВОМ Г.РАДУЖНЫЙ</t>
  </si>
  <si>
    <t>Вв.в экспл.ОС ГЭ1159</t>
  </si>
  <si>
    <t>Введено в эксплуатацию ОС
Канал сети к ж,д 41с-22п 1мкр
ГОРВОДОКАНАЛ УП Г.РАДУЖНЫЙ
Канал сети к ж,д 41с-22п 1мкр
КОМИТЕТ ПО УПРАВЛЕНИЮ МУНИЦ.ИМУЩЕСТВОМ Г.РАДУЖНЫЙ</t>
  </si>
  <si>
    <t>Вв.в экспл.ОС ГЭ1160</t>
  </si>
  <si>
    <t>Введено в эксплуатацию ОС
Канал сети к ж/д 200с-6п 1мкр
ГОРВОДОКАНАЛ УП Г.РАДУЖНЫЙ
Канал сети к ж/д 200с-6п 1мкр
КОМИТЕТ ПО УПРАВЛЕНИЮ МУНИЦ.ИМУЩЕСТВОМ Г.РАДУЖНЫЙ</t>
  </si>
  <si>
    <t>Вв.в экспл.ОС ГЭ1161</t>
  </si>
  <si>
    <t>Введено в эксплуатацию ОС
Канал сети к ж/д 43с-20п 1мкр
ГОРВОДОКАНАЛ УП Г.РАДУЖНЫЙ
Канал сети к ж/д 43с-20п 1мкр
КОМИТЕТ ПО УПРАВЛЕНИЮ МУНИЦ.ИМУЩЕСТВОМ Г.РАДУЖНЫЙ</t>
  </si>
  <si>
    <t>Вв.в экспл.ОС ГЭ1162</t>
  </si>
  <si>
    <t>Введено в эксплуатацию ОС
Канал сети к ж/д 44с-19п 1мкр
ГОРВОДОКАНАЛ УП Г.РАДУЖНЫЙ
Канал сети к ж/д 44с-19п 1мкр
КОМИТЕТ ПО УПРАВЛЕНИЮ МУНИЦ.ИМУЩЕСТВОМ Г.РАДУЖНЫЙ</t>
  </si>
  <si>
    <t>Вв.в экспл.ОС ГЭ1163</t>
  </si>
  <si>
    <t>Введено в эксплуатацию ОС
Канал сети к здании Аган 1мкр
ГОРВОДОКАНАЛ УП Г.РАДУЖНЫЙ
Канал сети к здании Аган 1мкр
КОМИТЕТ ПО УПРАВЛЕНИЮ МУНИЦ.ИМУЩЕСТВОМ Г.РАДУЖНЫЙ</t>
  </si>
  <si>
    <t>Вв.в экспл.ОС ГЭ1164</t>
  </si>
  <si>
    <t>Введено в эксплуатацию ОС
Канал сети к здании маг,Радуга 1мкр
ГОРВОДОКАНАЛ УП Г.РАДУЖНЫЙ
Канал сети к здании маг,Радуга 1мкр
КОМИТЕТ ПО УПРАВЛЕНИЮ МУНИЦ.ИМУЩЕСТВОМ Г.РАДУЖНЫЙ</t>
  </si>
  <si>
    <t>Вв.в экспл.ОС ГЭ1165</t>
  </si>
  <si>
    <t>Введено в эксплуатацию ОС
Канал сети к зданию д/с Черепашка 1мкр
ГОРВОДОКАНАЛ УП Г.РАДУЖНЫЙ
Канал сети к зданию д/с Черепашка 1мкр
КОМИТЕТ ПО УПРАВЛЕНИЮ МУНИЦ.ИМУЩЕСТВОМ Г.РАДУЖНЫЙ</t>
  </si>
  <si>
    <t>Вв.в экспл.ОС ГЭ1166</t>
  </si>
  <si>
    <t>Введено в эксплуатацию ОС
Канал сети  к  ж.д   31с -   25п 2мкр
ГОРВОДОКАНАЛ УП Г.РАДУЖНЫЙ
Канал сети  к  ж.д   31с -   25п 2мкр
КОМИТЕТ ПО УПРАВЛЕНИЮ МУНИЦ.ИМУЩЕСТВОМ Г.РАДУЖНЫЙ</t>
  </si>
  <si>
    <t>Вв.в экспл.ОС ГЭ1167</t>
  </si>
  <si>
    <t>Введено в эксплуатацию ОС
Канал сети  к  ж.д   33с -   8п 2мкр
ГОРВОДОКАНАЛ УП Г.РАДУЖНЫЙ
Канал сети  к  ж.д   33с -   8п 2мкр
КОМИТЕТ ПО УПРАВЛЕНИЮ МУНИЦ.ИМУЩЕСТВОМ Г.РАДУЖНЫЙ</t>
  </si>
  <si>
    <t>Вв.в экспл.ОС ГЭ1168</t>
  </si>
  <si>
    <t>Введено в эксплуатацию ОС
Канал сети  к  ж.д   52с -   9п 2мкр
ГОРВОДОКАНАЛ УП Г.РАДУЖНЫЙ
Канал сети  к  ж.д   52с -   9п 2мкр
КОМИТЕТ ПО УПРАВЛЕНИЮ МУНИЦ.ИМУЩЕСТВОМ Г.РАДУЖНЫЙ</t>
  </si>
  <si>
    <t>Вв.в экспл.ОС ГЭ1169</t>
  </si>
  <si>
    <t>Введено в эксплуатацию ОС
Канал сети  к  ж.д  15с -   38п 2мкр
ГОРВОДОКАНАЛ УП Г.РАДУЖНЫЙ
Канал сети  к  ж.д  15с -   38п 2мкр
КОМИТЕТ ПО УПРАВЛЕНИЮ МУНИЦ.ИМУЩЕСТВОМ Г.РАДУЖНЫЙ</t>
  </si>
  <si>
    <t>Вв.в экспл.ОС ГЭ1170</t>
  </si>
  <si>
    <t>Введено в эксплуатацию ОС
Канал сети  к  ж.д  25с -   10п 2мкр
ГОРВОДОКАНАЛ УП Г.РАДУЖНЫЙ
Канал сети  к  ж.д  25с -   10п 2мкр
КОМИТЕТ ПО УПРАВЛЕНИЮ МУНИЦ.ИМУЩЕСТВОМ Г.РАДУЖНЫЙ</t>
  </si>
  <si>
    <t>Вв.в экспл.ОС ГЭ1171</t>
  </si>
  <si>
    <t>Введено в эксплуатацию ОС
Канал сети  к  ж.д  26с -   11п 2мкр
ГОРВОДОКАНАЛ УП Г.РАДУЖНЫЙ
Канал сети  к  ж.д  26с -   11п 2мкр
КОМИТЕТ ПО УПРАВЛЕНИЮ МУНИЦ.ИМУЩЕСТВОМ Г.РАДУЖНЫЙ</t>
  </si>
  <si>
    <t>Вв.в экспл.ОС ГЭ1172</t>
  </si>
  <si>
    <t>Введено в эксплуатацию ОС
Канал сети  к  ж.д  27с -   4п 2мкр
ГОРВОДОКАНАЛ УП Г.РАДУЖНЫЙ
Канал сети  к  ж.д  27с -   4п 2мкр
КОМИТЕТ ПО УПРАВЛЕНИЮ МУНИЦ.ИМУЩЕСТВОМ Г.РАДУЖНЫЙ</t>
  </si>
  <si>
    <t>Вв.в экспл.ОС ГЭ1173</t>
  </si>
  <si>
    <t>Введено в эксплуатацию ОС
Канал сети  к  ж.д  28с -   5п 2мкр
ГОРВОДОКАНАЛ УП Г.РАДУЖНЫЙ
Канал сети  к  ж.д  28с -   5п 2мкр
КОМИТЕТ ПО УПРАВЛЕНИЮ МУНИЦ.ИМУЩЕСТВОМ Г.РАДУЖНЫЙ</t>
  </si>
  <si>
    <t>Вв.в экспл.ОС ГЭ1174</t>
  </si>
  <si>
    <t>Введено в эксплуатацию ОС
Канал сети  к  ж.д 16с -   37п 2мкр
ГОРВОДОКАНАЛ УП Г.РАДУЖНЫЙ
Канал сети  к  ж.д 16с -   37п 2мкр
КОМИТЕТ ПО УПРАВЛЕНИЮ МУНИЦ.ИМУЩЕСТВОМ Г.РАДУЖНЫЙ</t>
  </si>
  <si>
    <t>Вв.в экспл.ОС ГЭ1175</t>
  </si>
  <si>
    <t>Введено в эксплуатацию ОС
Канал сети  к  ж.д 18с -26п 2мкр
ГОРВОДОКАНАЛ УП Г.РАДУЖНЫЙ
Канал сети  к  ж.д 18с -26п 2мкр
КОМИТЕТ ПО УПРАВЛЕНИЮ МУНИЦ.ИМУЩЕСТВОМ Г.РАДУЖНЫЙ</t>
  </si>
  <si>
    <t>Вв.в экспл.ОС ГЭ1176</t>
  </si>
  <si>
    <t>Введено в эксплуатацию ОС
Канал сети  к  ж.д 32с -23п 2мкр
ГОРВОДОКАНАЛ УП Г.РАДУЖНЫЙ
Канал сети  к  ж.д 32с -23п 2мкр
КОМИТЕТ ПО УПРАВЛЕНИЮ МУНИЦ.ИМУЩЕСТВОМ Г.РАДУЖНЫЙ</t>
  </si>
  <si>
    <t>Вв.в экспл.ОС ГЭ1177</t>
  </si>
  <si>
    <t>Введено в эксплуатацию ОС
Канал сети  к  ж.д 34с -3п 2мкр
ГОРВОДОКАНАЛ УП Г.РАДУЖНЫЙ
Канал сети  к  ж.д 34с -3п 2мкр
КОМИТЕТ ПО УПРАВЛЕНИЮ МУНИЦ.ИМУЩЕСТВОМ Г.РАДУЖНЫЙ</t>
  </si>
  <si>
    <t>Вв.в экспл.ОС ГЭ1178</t>
  </si>
  <si>
    <t>Введено в эксплуатацию ОС
Канал сети  к  ж.д 6с -   36п 2мкр
ГОРВОДОКАНАЛ УП Г.РАДУЖНЫЙ
Канал сети  к  ж.д 6с -   36п 2мкр
КОМИТЕТ ПО УПРАВЛЕНИЮ МУНИЦ.ИМУЩЕСТВОМ Г.РАДУЖНЫЙ</t>
  </si>
  <si>
    <t>Вв.в экспл.ОС ГЭ1179</t>
  </si>
  <si>
    <t>Введено в эксплуатацию ОС
Канал сети  к  ж.д 8с -   32п 2 мкр
ГОРВОДОКАНАЛ УП Г.РАДУЖНЫЙ
Канал сети  к  ж.д 8с -   32п 2 мкр
КОМИТЕТ ПО УПРАВЛЕНИЮ МУНИЦ.ИМУЩЕСТВОМ Г.РАДУЖНЫЙ</t>
  </si>
  <si>
    <t>Вв.в экспл.ОС ГЭ1180</t>
  </si>
  <si>
    <t>Введено в эксплуатацию ОС
Канал сети  к  ж.д, 21с -  13п 2мкр
ГОРВОДОКАНАЛ УП Г.РАДУЖНЫЙ
Канал сети  к  ж.д, 21с -  13п 2мкр
КОМИТЕТ ПО УПРАВЛЕНИЮ МУНИЦ.ИМУЩЕСТВОМ Г.РАДУЖНЫЙ</t>
  </si>
  <si>
    <t>Вв.в экспл.ОС ГЭ1181</t>
  </si>
  <si>
    <t>Введено в эксплуатацию ОС
Канал сети  к  ж.д, 30с -2п 2мкр
ГОРВОДОКАНАЛ УП Г.РАДУЖНЫЙ
Канал сети  к  ж.д, 30с -2п 2мкр
КОМИТЕТ ПО УПРАВЛЕНИЮ МУНИЦ.ИМУЩЕСТВОМ Г.РАДУЖНЫЙ</t>
  </si>
  <si>
    <t>Вв.в экспл.ОС ГЭ1182</t>
  </si>
  <si>
    <t>Введено в эксплуатацию ОС
Канал сети  к  ж.д,19с -  17п 2мкр
ГОРВОДОКАНАЛ УП Г.РАДУЖНЫЙ
Канал сети  к  ж.д,19с -  17п 2мкр
КОМИТЕТ ПО УПРАВЛЕНИЮ МУНИЦ.ИМУЩЕСТВОМ Г.РАДУЖНЫЙ</t>
  </si>
  <si>
    <t>Вв.в экспл.ОС ГЭ1183</t>
  </si>
  <si>
    <t>Введено в эксплуатацию ОС
Канал сети  к  ж.д,20с -  18п 2мкр
ГОРВОДОКАНАЛ УП Г.РАДУЖНЫЙ
Канал сети  к  ж.д,20с -  18п 2мкр
КОМИТЕТ ПО УПРАВЛЕНИЮ МУНИЦ.ИМУЩЕСТВОМ Г.РАДУЖНЫЙ</t>
  </si>
  <si>
    <t>Вв.в экспл.ОС ГЭ1184</t>
  </si>
  <si>
    <t>Введено в эксплуатацию ОС
Канал сети  к  ж.д10с -   45п 2мкр
ГОРВОДОКАНАЛ УП Г.РАДУЖНЫЙ
Канал сети  к  ж.д10с -   45п 2мкр
КОМИТЕТ ПО УПРАВЛЕНИЮ МУНИЦ.ИМУЩЕСТВОМ Г.РАДУЖНЫЙ</t>
  </si>
  <si>
    <t>Вв.в экспл.ОС ГЭ1185</t>
  </si>
  <si>
    <t>Введено в эксплуатацию ОС
Канал сети  к  ж.д11с -   41п 2мкр
ГОРВОДОКАНАЛ УП Г.РАДУЖНЫЙ
Канал сети  к  ж.д11с -   41п 2мкр
КОМИТЕТ ПО УПРАВЛЕНИЮ МУНИЦ.ИМУЩЕСТВОМ Г.РАДУЖНЫЙ</t>
  </si>
  <si>
    <t>Вв.в экспл.ОС ГЭ1186</t>
  </si>
  <si>
    <t>Введено в эксплуатацию ОС
Канал сети  к  ж.д14с -   42п 2мкр
ГОРВОДОКАНАЛ УП Г.РАДУЖНЫЙ
Канал сети  к  ж.д14с -   42п 2мкр
КОМИТЕТ ПО УПРАВЛЕНИЮ МУНИЦ.ИМУЩЕСТВОМ Г.РАДУЖНЫЙ</t>
  </si>
  <si>
    <t>Вв.в экспл.ОС ГЭ1187</t>
  </si>
  <si>
    <t>Введено в эксплуатацию ОС
Канал сети  к  ж.д1с -   39п 2мкр
ГОРВОДОКАНАЛ УП Г.РАДУЖНЫЙ
Канал сети  к  ж.д1с -   39п 2мкр
КОМИТЕТ ПО УПРАВЛЕНИЮ МУНИЦ.ИМУЩЕСТВОМ Г.РАДУЖНЫЙ</t>
  </si>
  <si>
    <t>Вв.в экспл.ОС ГЭ1188</t>
  </si>
  <si>
    <t>Введено в эксплуатацию ОС
Канал сети  к  ж.д22с -   24п 2мкр
ГОРВОДОКАНАЛ УП Г.РАДУЖНЫЙ
Канал сети  к  ж.д22с -   24п 2мкр
КОМИТЕТ ПО УПРАВЛЕНИЮ МУНИЦ.ИМУЩЕСТВОМ Г.РАДУЖНЫЙ</t>
  </si>
  <si>
    <t>Вв.в экспл.ОС ГЭ1189</t>
  </si>
  <si>
    <t>Введено в эксплуатацию ОС
Канал сети  к  ж.д23с -   22п 2мкр
ГОРВОДОКАНАЛ УП Г.РАДУЖНЫЙ
Канал сети  к  ж.д23с -   22п 2мкр
КОМИТЕТ ПО УПРАВЛЕНИЮ МУНИЦ.ИМУЩЕСТВОМ Г.РАДУЖНЫЙ</t>
  </si>
  <si>
    <t>Вв.в экспл.ОС ГЭ1190</t>
  </si>
  <si>
    <t>Введено в эксплуатацию ОС
Канал сети  к  ж.д24с -   20п 2мкр
ГОРВОДОКАНАЛ УП Г.РАДУЖНЫЙ
Канал сети  к  ж.д24с -   20п 2мкр
КОМИТЕТ ПО УПРАВЛЕНИЮ МУНИЦ.ИМУЩЕСТВОМ Г.РАДУЖНЫЙ</t>
  </si>
  <si>
    <t>Вв.в экспл.ОС ГЭ1191</t>
  </si>
  <si>
    <t>Введено в эксплуатацию ОС
Канал сети  к  ж.д29с - 6п 2мкр
ГОРВОДОКАНАЛ УП Г.РАДУЖНЫЙ
Канал сети  к  ж.д29с - 6п 2мкр
КОМИТЕТ ПО УПРАВЛЕНИЮ МУНИЦ.ИМУЩЕСТВОМ Г.РАДУЖНЫЙ</t>
  </si>
  <si>
    <t>Вв.в экспл.ОС ГЭ1192</t>
  </si>
  <si>
    <t>Введено в эксплуатацию ОС
Канал сети  к  ж.д2с -   44п 2мкр
ГОРВОДОКАНАЛ УП Г.РАДУЖНЫЙ
Канал сети  к  ж.д2с -   44п 2мкр
КОМИТЕТ ПО УПРАВЛЕНИЮ МУНИЦ.ИМУЩЕСТВОМ Г.РАДУЖНЫЙ</t>
  </si>
  <si>
    <t>Вв.в экспл.ОС ГЭ1193</t>
  </si>
  <si>
    <t>Введено в эксплуатацию ОС
Канал сети  к  ж.д3с -   43п 2мкр
ГОРВОДОКАНАЛ УП Г.РАДУЖНЫЙ
Канал сети  к  ж.д3с -   43п 2мкр
КОМИТЕТ ПО УПРАВЛЕНИЮ МУНИЦ.ИМУЩЕСТВОМ Г.РАДУЖНЫЙ</t>
  </si>
  <si>
    <t>Вв.в экспл.ОС ГЭ1194</t>
  </si>
  <si>
    <t>Введено в эксплуатацию ОС
Канал сети  к  ж.д4с -   35п 2мкр
ГОРВОДОКАНАЛ УП Г.РАДУЖНЫЙ
Канал сети  к  ж.д4с -   35п 2мкр
КОМИТЕТ ПО УПРАВЛЕНИЮ МУНИЦ.ИМУЩЕСТВОМ Г.РАДУЖНЫЙ</t>
  </si>
  <si>
    <t>Вв.в экспл.ОС ГЭ1195</t>
  </si>
  <si>
    <t>Введено в эксплуатацию ОС
Канал сети  к  ж.д5с -   34п 2мкр
ГОРВОДОКАНАЛ УП Г.РАДУЖНЫЙ
Канал сети  к  ж.д5с -   34п 2мкр
КОМИТЕТ ПО УПРАВЛЕНИЮ МУНИЦ.ИМУЩЕСТВОМ Г.РАДУЖНЫЙ</t>
  </si>
  <si>
    <t>Вв.в экспл.ОС ГЭ1196</t>
  </si>
  <si>
    <t>Введено в эксплуатацию ОС
Канал сети  к  ж.д9с -   46п 2мкр
ГОРВОДОКАНАЛ УП Г.РАДУЖНЫЙ
Канал сети  к  ж.д9с -   46п 2мкр
КОМИТЕТ ПО УПРАВЛЕНИЮ МУНИЦ.ИМУЩЕСТВОМ Г.РАДУЖНЫЙ</t>
  </si>
  <si>
    <t>Вв.в экспл.ОС ГЭ1197</t>
  </si>
  <si>
    <t>Введено в эксплуатацию ОС
Канал сети  к  здан   ВНГ  194с2мкр
ГОРВОДОКАНАЛ УП Г.РАДУЖНЫЙ
Канал сети  к  здан   ВНГ  194с2мкр
КОМИТЕТ ПО УПРАВЛЕНИЮ МУНИЦ.ИМУЩЕСТВОМ Г.РАДУЖНЫЙ</t>
  </si>
  <si>
    <t>Вв.в экспл.ОС ГЭ1198</t>
  </si>
  <si>
    <t>Введено в эксплуатацию ОС
Канал сети  к  здан   детск. поликл 2мкр
ГОРВОДОКАНАЛ УП Г.РАДУЖНЫЙ
Канал сети  к  здан   детск. поликл 2мкр
КОМИТЕТ ПО УПРАВЛЕНИЮ МУНИЦ.ИМУЩЕСТВОМ Г.РАДУЖНЫЙ</t>
  </si>
  <si>
    <t>Вв.в экспл.ОС ГЭ1199</t>
  </si>
  <si>
    <t>Введено в эксплуатацию ОС
Канал сети  к  здан   жен.конс.хир 2мкр
ГОРВОДОКАНАЛ УП Г.РАДУЖНЫЙ
Канал сети  к  здан   жен.конс.хир 2мкр
КОМИТЕТ ПО УПРАВЛЕНИЮ МУНИЦ.ИМУЩЕСТВОМ Г.РАДУЖНЫЙ</t>
  </si>
  <si>
    <t>Вв.в экспл.ОС ГЭ1200</t>
  </si>
  <si>
    <t>Введено в эксплуатацию ОС
Канал сети  к  здан Больница 1мкр2
ГОРВОДОКАНАЛ УП Г.РАДУЖНЫЙ
Канал сети  к  здан Больница 1мкр2
КОМИТЕТ ПО УПРАВЛЕНИЮ МУНИЦ.ИМУЩЕСТВОМ Г.РАДУЖНЫЙ</t>
  </si>
  <si>
    <t>Вв.в экспл.ОС ГЭ1201</t>
  </si>
  <si>
    <t>Введено в эксплуатацию ОС
Канал сети  к  здан д/с 10  36мкр2
ГОРВОДОКАНАЛ УП Г.РАДУЖНЫЙ
Канал сети  к  здан д/с 10  36мкр2
КОМИТЕТ ПО УПРАВЛЕНИЮ МУНИЦ.ИМУЩЕСТВОМ Г.РАДУЖНЫЙ</t>
  </si>
  <si>
    <t>Вв.в экспл.ОС ГЭ1202</t>
  </si>
  <si>
    <t>Введено в эксплуатацию ОС
Канал сети  к  здан д/с 14  38с2мкр
ГОРВОДОКАНАЛ УП Г.РАДУЖНЫЙ
Канал сети  к  здан д/с 14  38с2мкр
КОМИТЕТ ПО УПРАВЛЕНИЮ МУНИЦ.ИМУЩЕСТВОМ Г.РАДУЖНЫЙ</t>
  </si>
  <si>
    <t>Вв.в экспл.ОС ГЭ1203</t>
  </si>
  <si>
    <t>Введено в эксплуатацию ОС
Канал сети  к  здан шк.4  39с2мкр
ГОРВОДОКАНАЛ УП Г.РАДУЖНЫЙ
Канал сети  к  здан шк.4  39с2мкр
КОМИТЕТ ПО УПРАВЛЕНИЮ МУНИЦ.ИМУЩЕСТВОМ Г.РАДУЖНЫЙ</t>
  </si>
  <si>
    <t>Вв.в экспл.ОС ГЭ1204</t>
  </si>
  <si>
    <t>Введено в эксплуатацию ОС
Канал сети  к  зданию Роддом 37мкр2
ГОРВОДОКАНАЛ УП Г.РАДУЖНЫЙ
Канал сети  к  зданию Роддом 37мкр2
КОМИТЕТ ПО УПРАВЛЕНИЮ МУНИЦ.ИМУЩЕСТВОМ Г.РАДУЖНЫЙ</t>
  </si>
  <si>
    <t>Вв.в экспл.ОС ГЭ1205</t>
  </si>
  <si>
    <t>Введено в эксплуатацию ОС
Канал сети  к ж/д 35с-1п 2мкр
ГОРВОДОКАНАЛ УП Г.РАДУЖНЫЙ
Канал сети  к ж/д 35с-1п 2мкр
КОМИТЕТ ПО УПРАВЛЕНИЮ МУНИЦ.ИМУЩЕСТВОМ Г.РАДУЖНЫЙ</t>
  </si>
  <si>
    <t>Вв.в экспл.ОС ГЭ1206</t>
  </si>
  <si>
    <t>Введено в эксплуатацию ОС
Канал сети  к зд.. физиотер.170с  2мкр
ГОРВОДОКАНАЛ УП Г.РАДУЖНЫЙ
Канал сети  к зд.. физиотер.170с  2мкр
КОМИТЕТ ПО УПРАВЛЕНИЮ МУНИЦ.ИМУЩЕСТВОМ Г.РАДУЖНЫЙ</t>
  </si>
  <si>
    <t>Вв.в экспл.ОС ГЭ1207</t>
  </si>
  <si>
    <t>Введено в эксплуатацию ОС
Канал сети  к зд..ДК Нефт. 95с -19п 2мкр
ГОРВОДОКАНАЛ УП Г.РАДУЖНЫЙ
Канал сети  к зд..ДК Нефт. 95с -19п 2мкр
КОМИТЕТ ПО УПРАВЛЕНИЮ МУНИЦ.ИМУЩЕСТВОМ Г.РАДУЖНЫЙ</t>
  </si>
  <si>
    <t>Вв.в экспл.ОС ГЭ1208</t>
  </si>
  <si>
    <t>Введено в эксплуатацию ОС
Канал сети  к зд..морг 168с 2мкр
ГОРВОДОКАНАЛ УП Г.РАДУЖНЫЙ
Канал сети  к зд..морг 168с 2мкр
КОМИТЕТ ПО УПРАВЛЕНИЮ МУНИЦ.ИМУЩЕСТВОМ Г.РАДУЖНЫЙ</t>
  </si>
  <si>
    <t>Вв.в экспл.ОС ГЭ1209</t>
  </si>
  <si>
    <t>Введено в эксплуатацию ОС
Канал сети  к зданию Аптека 2мкр
ГОРВОДОКАНАЛ УП Г.РАДУЖНЫЙ
Канал сети  к зданию Аптека 2мкр
КОМИТЕТ ПО УПРАВЛЕНИЮ МУНИЦ.ИМУЩЕСТВОМ Г.РАДУЖНЫЙ</t>
  </si>
  <si>
    <t>Вв.в экспл.ОС ГЭ1210</t>
  </si>
  <si>
    <t>Введено в эксплуатацию ОС
Канал сети  к зданию маг,2 мкр2
ГОРВОДОКАНАЛ УП Г.РАДУЖНЫЙ
Канал сети  к зданию маг,2 мкр2
КОМИТЕТ ПО УПРАВЛЕНИЮ МУНИЦ.ИМУЩЕСТВОМ Г.РАДУЖНЫЙ</t>
  </si>
  <si>
    <t>Вв.в экспл.ОС ГЭ1211</t>
  </si>
  <si>
    <t>Введено в эксплуатацию ОС
Канал сети к зданию мол,кухня 2мкр
ГОРВОДОКАНАЛ УП Г.РАДУЖНЫЙ
Канал сети к зданию мол,кухня 2мкр
КОМИТЕТ ПО УПРАВЛЕНИЮ МУНИЦ.ИМУЩЕСТВОМ Г.РАДУЖНЫЙ</t>
  </si>
  <si>
    <t>Вв.в экспл.ОС ГЭ1212</t>
  </si>
  <si>
    <t>Введено в эксплуатацию ОС
Канализац,сети к зданию Церковь2мкр
ГОРВОДОКАНАЛ УП Г.РАДУЖНЫЙ
Канализац,сети к зданию Церковь2мкр
КОМИТЕТ ПО УПРАВЛЕНИЮ МУНИЦ.ИМУЩЕСТВОМ Г.РАДУЖНЫЙ</t>
  </si>
  <si>
    <t>Вв.в экспл.ОС ГЭ1213</t>
  </si>
  <si>
    <t>Введено в эксплуатацию ОС
Канал сети  к  ж.д 100с-14п,3мкр
ГОРВОДОКАНАЛ УП Г.РАДУЖНЫЙ
Канал сети  к  ж.д 100с-14п,3мкр
КОМИТЕТ ПО УПРАВЛЕНИЮ МУНИЦ.ИМУЩЕСТВОМ Г.РАДУЖНЫЙ</t>
  </si>
  <si>
    <t>Вв.в экспл.ОС ГЭ1214</t>
  </si>
  <si>
    <t>Введено в эксплуатацию ОС
Канал сети  к  ж.д 101с-15п, 3мкр
ГОРВОДОКАНАЛ УП Г.РАДУЖНЫЙ
Канал сети  к  ж.д 101с-15п, 3мкр
КОМИТЕТ ПО УПРАВЛЕНИЮ МУНИЦ.ИМУЩЕСТВОМ Г.РАДУЖНЫЙ</t>
  </si>
  <si>
    <t>Вв.в экспл.ОС ГЭ1215</t>
  </si>
  <si>
    <t>Введено в эксплуатацию ОС
Канал сети  к  ж.д 102с-20п,3мкр
ГОРВОДОКАНАЛ УП Г.РАДУЖНЫЙ
Канал сети  к  ж.д 102с-20п,3мкр
КОМИТЕТ ПО УПРАВЛЕНИЮ МУНИЦ.ИМУЩЕСТВОМ Г.РАДУЖНЫЙ</t>
  </si>
  <si>
    <t>Вв.в экспл.ОС ГЭ1216</t>
  </si>
  <si>
    <t>Введено в эксплуатацию ОС
Канал сети  к  ж.д 103с-17п, 3мкр
ГОРВОДОКАНАЛ УП Г.РАДУЖНЫЙ
Канал сети  к  ж.д 103с-17п, 3мкр
КОМИТЕТ ПО УПРАВЛЕНИЮ МУНИЦ.ИМУЩЕСТВОМ Г.РАДУЖНЫЙ</t>
  </si>
  <si>
    <t>Вв.в экспл.ОС ГЭ1217</t>
  </si>
  <si>
    <t>Введено в эксплуатацию ОС
Канал сети  к  ж.д 104с-18п,3мкр
ГОРВОДОКАНАЛ УП Г.РАДУЖНЫЙ
Канал сети  к  ж.д 104с-18п,3мкр
КОМИТЕТ ПО УПРАВЛЕНИЮ МУНИЦ.ИМУЩЕСТВОМ Г.РАДУЖНЫЙ</t>
  </si>
  <si>
    <t>Вв.в экспл.ОС ГЭ1218</t>
  </si>
  <si>
    <t>Введено в эксплуатацию ОС
Канал сети  к  ж.д 106с-12п, шк 3 3мкр
ГОРВОДОКАНАЛ УП Г.РАДУЖНЫЙ
Канал сети  к  ж.д 106с-12п, шк 3 3мкр
КОМИТЕТ ПО УПРАВЛЕНИЮ МУНИЦ.ИМУЩЕСТВОМ Г.РАДУЖНЫЙ</t>
  </si>
  <si>
    <t>Вв.в экспл.ОС ГЭ1219</t>
  </si>
  <si>
    <t>Введено в эксплуатацию ОС
Канал сети  к  ж.д 120с-5п,3мкр
ГОРВОДОКАНАЛ УП Г.РАДУЖНЫЙ
Канал сети  к  ж.д 120с-5п,3мкр
КОМИТЕТ ПО УПРАВЛЕНИЮ МУНИЦ.ИМУЩЕСТВОМ Г.РАДУЖНЫЙ</t>
  </si>
  <si>
    <t>Вв.в экспл.ОС ГЭ1220</t>
  </si>
  <si>
    <t>Введено в эксплуатацию ОС
Канал сети  к  ж.д 60с-21п,3мкр
ГОРВОДОКАНАЛ УП Г.РАДУЖНЫЙ
Канал сети  к  ж.д 60с-21п,3мкр
КОМИТЕТ ПО УПРАВЛЕНИЮ МУНИЦ.ИМУЩЕСТВОМ Г.РАДУЖНЫЙ</t>
  </si>
  <si>
    <t>Вв.в экспл.ОС ГЭ1221</t>
  </si>
  <si>
    <t>Введено в эксплуатацию ОС
Канал сети  к  ж.д 6с-13п,3мкр
ГОРВОДОКАНАЛ УП Г.РАДУЖНЫЙ
Канал сети  к  ж.д 6с-13п,3мкр
КОМИТЕТ ПО УПРАВЛЕНИЮ МУНИЦ.ИМУЩЕСТВОМ Г.РАДУЖНЫЙ</t>
  </si>
  <si>
    <t>Вв.в экспл.ОС ГЭ1222</t>
  </si>
  <si>
    <t>Введено в эксплуатацию ОС
Канал сети  к  ж.д 89с-11п,3мкр
ГОРВОДОКАНАЛ УП Г.РАДУЖНЫЙ
Канал сети  к  ж.д 89с-11п,3мкр
КОМИТЕТ ПО УПРАВЛЕНИЮ МУНИЦ.ИМУЩЕСТВОМ Г.РАДУЖНЫЙ</t>
  </si>
  <si>
    <t>Вв.в экспл.ОС ГЭ1223</t>
  </si>
  <si>
    <t>Введено в эксплуатацию ОС
Канал сети  к  ж.д 94с-10п,3мкр
ГОРВОДОКАНАЛ УП Г.РАДУЖНЫЙ
Канал сети  к  ж.д 94с-10п,3мкр
КОМИТЕТ ПО УПРАВЛЕНИЮ МУНИЦ.ИМУЩЕСТВОМ Г.РАДУЖНЫЙ</t>
  </si>
  <si>
    <t>Вв.в экспл.ОС ГЭ1224</t>
  </si>
  <si>
    <t>Введено в эксплуатацию ОС
Канал сети  к  здан.Капитал 3мкр
ГОРВОДОКАНАЛ УП Г.РАДУЖНЫЙ
Канал сети  к  здан.Капитал 3мкр
КОМИТЕТ ПО УПРАВЛЕНИЮ МУНИЦ.ИМУЩЕСТВОМ Г.РАДУЖНЫЙ</t>
  </si>
  <si>
    <t>Вв.в экспл.ОС ГЭ1225</t>
  </si>
  <si>
    <t>Введено в эксплуатацию ОС
Канал сети  к ж,д, 99с-2п3мкр
ГОРВОДОКАНАЛ УП Г.РАДУЖНЫЙ
Канал сети  к ж,д, 99с-2п3мкр
КОМИТЕТ ПО УПРАВЛЕНИЮ МУНИЦ.ИМУЩЕСТВОМ Г.РАДУЖНЫЙ</t>
  </si>
  <si>
    <t>Вв.в экспл.ОС ГЭ1226</t>
  </si>
  <si>
    <t>Введено в эксплуатацию ОС
Канал сети  к ж,д,115с-1п3мкр
ГОРВОДОКАНАЛ УП Г.РАДУЖНЫЙ
Канал сети  к ж,д,115с-1п3мкр
КОМИТЕТ ПО УПРАВЛЕНИЮ МУНИЦ.ИМУЩЕСТВОМ Г.РАДУЖНЫЙ</t>
  </si>
  <si>
    <t>Вв.в экспл.ОС ГЭ1227</t>
  </si>
  <si>
    <t>Введено в эксплуатацию ОС
Канал сети  к ж,д,97с-9п 3мкр
ГОРВОДОКАНАЛ УП Г.РАДУЖНЫЙ
Канал сети  к ж,д,97с-9п 3мкр
КОМИТЕТ ПО УПРАВЛЕНИЮ МУНИЦ.ИМУЩЕСТВОМ Г.РАДУЖНЫЙ</t>
  </si>
  <si>
    <t>Вв.в экспл.ОС ГЭ1228</t>
  </si>
  <si>
    <t>Введено в эксплуатацию ОС
Канал сети  к ж/д 93с-6п 3мкр
ГОРВОДОКАНАЛ УП Г.РАДУЖНЫЙ
Канал сети  к ж/д 93с-6п 3мкр
КОМИТЕТ ПО УПРАВЛЕНИЮ МУНИЦ.ИМУЩЕСТВОМ Г.РАДУЖНЫЙ</t>
  </si>
  <si>
    <t>Вв.в экспл.ОС ГЭ1229</t>
  </si>
  <si>
    <t>Введено в эксплуатацию ОС
Канал сети  к здан.Комарик108ст,3мкр
ГОРВОДОКАНАЛ УП Г.РАДУЖНЫЙ
Канал сети  к здан.Комарик108ст,3мкр
КОМИТЕТ ПО УПРАВЛЕНИЮ МУНИЦ.ИМУЩЕСТВОМ Г.РАДУЖНЫЙ</t>
  </si>
  <si>
    <t>Вв.в экспл.ОС ГЭ1230</t>
  </si>
  <si>
    <t>Введено в эксплуатацию ОС
Канал сети ДЮСША Факел
ГОРВОДОКАНАЛ УП Г.РАДУЖНЫЙ
Канал сети ДЮСША Факел
КОМИТЕТ ПО УПРАВЛЕНИЮ МУНИЦ.ИМУЩЕСТВОМ Г.РАДУЖНЫЙ</t>
  </si>
  <si>
    <t>Вв.в экспл.ОС ГЭ1231</t>
  </si>
  <si>
    <t>Введено в эксплуатацию ОС
Канал сети к ж,д,114с-4п 3мкр
ГОРВОДОКАНАЛ УП Г.РАДУЖНЫЙ
Канал сети к ж,д,114с-4п 3мкр
КОМИТЕТ ПО УПРАВЛЕНИЮ МУНИЦ.ИМУЩЕСТВОМ Г.РАДУЖНЫЙ</t>
  </si>
  <si>
    <t>Вв.в экспл.ОС ГЭ1232</t>
  </si>
  <si>
    <t>Введено в эксплуатацию ОС
Канал сети к ж/д 95с-8п 3мкр
ГОРВОДОКАНАЛ УП Г.РАДУЖНЫЙ
Канал сети к ж/д 95с-8п 3мкр
КОМИТЕТ ПО УПРАВЛЕНИЮ МУНИЦ.ИМУЩЕСТВОМ Г.РАДУЖНЫЙ</t>
  </si>
  <si>
    <t>Вв.в экспл.ОС ГЭ1233</t>
  </si>
  <si>
    <t>Введено в эксплуатацию ОС
Канал сети к ж/д 98с-7п 3мкр
ГОРВОДОКАНАЛ УП Г.РАДУЖНЫЙ
Канал сети к ж/д 98с-7п 3мкр
КОМИТЕТ ПО УПРАВЛЕНИЮ МУНИЦ.ИМУЩЕСТВОМ Г.РАДУЖНЫЙ</t>
  </si>
  <si>
    <t>Вв.в экспл.ОС ГЭ1234</t>
  </si>
  <si>
    <t>Введено в эксплуатацию ОС
Канализац,сети к зданию  администр,11мк3
ГОРВОДОКАНАЛ УП Г.РАДУЖНЫЙ
Канализац,сети к зданию  администр,11мк3
КОМИТЕТ ПО УПРАВЛЕНИЮ МУНИЦ.ИМУЩЕСТВОМ Г.РАДУЖНЫЙ</t>
  </si>
  <si>
    <t>Вв.в экспл.ОС ГЭ1235</t>
  </si>
  <si>
    <t>Введено в эксплуатацию ОС
Канал сети к  здан  кафе Жемчуг 4мкр
ГОРВОДОКАНАЛ УП Г.РАДУЖНЫЙ
Канал сети к  здан  кафе Жемчуг 4мкр
КОМИТЕТ ПО УПРАВЛЕНИЮ МУНИЦ.ИМУЩЕСТВОМ Г.РАДУЖНЫЙ</t>
  </si>
  <si>
    <t>Вв.в экспл.ОС ГЭ1236</t>
  </si>
  <si>
    <t>Введено в эксплуатацию ОС
Канал сети к  здан д/с 13 Приют 4мкр
ГОРВОДОКАНАЛ УП Г.РАДУЖНЫЙ
Канал сети к  здан д/с 13 Приют 4мкр
КОМИТЕТ ПО УПРАВЛЕНИЮ МУНИЦ.ИМУЩЕСТВОМ Г.РАДУЖНЫЙ</t>
  </si>
  <si>
    <t>Вв.в экспл.ОС ГЭ1237</t>
  </si>
  <si>
    <t>Введено в эксплуатацию ОС
Канал сети к  здании Баня 4мкр
ГОРВОДОКАНАЛ УП Г.РАДУЖНЫЙ
Канал сети к  здании Баня 4мкр
КОМИТЕТ ПО УПРАВЛЕНИЮ МУНИЦ.ИМУЩЕСТВОМ Г.РАДУЖНЫЙ</t>
  </si>
  <si>
    <t>Вв.в экспл.ОС ГЭ1238</t>
  </si>
  <si>
    <t>Введено в эксплуатацию ОС
Канал сети к  здании ГОВД 5с-2 4мкр
ГОРВОДОКАНАЛ УП Г.РАДУЖНЫЙ
Канал сети к  здании ГОВД 5с-2 4мкр
КОМИТЕТ ПО УПРАВЛЕНИЮ МУНИЦ.ИМУЩЕСТВОМ Г.РАДУЖНЫЙ</t>
  </si>
  <si>
    <t>Вв.в экспл.ОС ГЭ1239</t>
  </si>
  <si>
    <t>Введено в эксплуатацию ОС
Канал сети к ж/д   15с-9п 4мкр
ГОРВОДОКАНАЛ УП Г.РАДУЖНЫЙ
Канал сети к ж/д   15с-9п 4мкр
КОМИТЕТ ПО УПРАВЛЕНИЮ МУНИЦ.ИМУЩЕСТВОМ Г.РАДУЖНЫЙ</t>
  </si>
  <si>
    <t>Вв.в экспл.ОС ГЭ1240</t>
  </si>
  <si>
    <t>Введено в эксплуатацию ОС
Канал сети к ж/д   16с-8п 4мкр
ГОРВОДОКАНАЛ УП Г.РАДУЖНЫЙ
Канал сети к ж/д   16с-8п 4мкр
КОМИТЕТ ПО УПРАВЛЕНИЮ МУНИЦ.ИМУЩЕСТВОМ Г.РАДУЖНЫЙ</t>
  </si>
  <si>
    <t>Вв.в экспл.ОС ГЭ1241</t>
  </si>
  <si>
    <t>Введено в эксплуатацию ОС
Канал сети к ж/д  14с-10п 4мкр
ГОРВОДОКАНАЛ УП Г.РАДУЖНЫЙ
Канал сети к ж/д  14с-10п 4мкр
КОМИТЕТ ПО УПРАВЛЕНИЮ МУНИЦ.ИМУЩЕСТВОМ Г.РАДУЖНЫЙ</t>
  </si>
  <si>
    <t>Вв.в экспл.ОС ГЭ1242</t>
  </si>
  <si>
    <t>Введено в эксплуатацию ОС
Канал сети к ж/д  17с-2п 4мкр
ГОРВОДОКАНАЛ УП Г.РАДУЖНЫЙ
Канал сети к ж/д  17с-2п 4мкр
КОМИТЕТ ПО УПРАВЛЕНИЮ МУНИЦ.ИМУЩЕСТВОМ Г.РАДУЖНЫЙ</t>
  </si>
  <si>
    <t>Вв.в экспл.ОС ГЭ1243</t>
  </si>
  <si>
    <t>Введено в эксплуатацию ОС
Канал сети к ж/д  17с-7п 4мкр
ГОРВОДОКАНАЛ УП Г.РАДУЖНЫЙ
Канал сети к ж/д  17с-7п 4мкр
КОМИТЕТ ПО УПРАВЛЕНИЮ МУНИЦ.ИМУЩЕСТВОМ Г.РАДУЖНЫЙ</t>
  </si>
  <si>
    <t>Вв.в экспл.ОС ГЭ1244</t>
  </si>
  <si>
    <t>Введено в эксплуатацию ОС
Канал сети к ж/д 11с-19п 4мкр
ГОРВОДОКАНАЛ УП Г.РАДУЖНЫЙ
Канал сети к ж/д 11с-19п 4мкр
КОМИТЕТ ПО УПРАВЛЕНИЮ МУНИЦ.ИМУЩЕСТВОМ Г.РАДУЖНЫЙ</t>
  </si>
  <si>
    <t>Вв.в экспл.ОС ГЭ1245</t>
  </si>
  <si>
    <t>Введено в эксплуатацию ОС
Канал сети к ж/д 16с-17п 4мкр
ГОРВОДОКАНАЛ УП Г.РАДУЖНЫЙ
Канал сети к ж/д 16с-17п 4мкр
КОМИТЕТ ПО УПРАВЛЕНИЮ МУНИЦ.ИМУЩЕСТВОМ Г.РАДУЖНЫЙ</t>
  </si>
  <si>
    <t>Вв.в экспл.ОС ГЭ1246</t>
  </si>
  <si>
    <t>Введено в эксплуатацию ОС
Канал сети к ж/д 1п 4мкр
ГОРВОДОКАНАЛ УП Г.РАДУЖНЫЙ
Канал сети к ж/д 1п 4мкр
КОМИТЕТ ПО УПРАВЛЕНИЮ МУНИЦ.ИМУЩЕСТВОМ Г.РАДУЖНЫЙ</t>
  </si>
  <si>
    <t>Вв.в экспл.ОС ГЭ1247</t>
  </si>
  <si>
    <t>Введено в эксплуатацию ОС
Канал сети к ж/д 27п 4мкр
ГОРВОДОКАНАЛ УП Г.РАДУЖНЫЙ
Канал сети к ж/д 27п 4мкр
КОМИТЕТ ПО УПРАВЛЕНИЮ МУНИЦ.ИМУЩЕСТВОМ Г.РАДУЖНЫЙ</t>
  </si>
  <si>
    <t>Вв.в экспл.ОС ГЭ1248</t>
  </si>
  <si>
    <t>Введено в эксплуатацию ОС
Канал сети к ж/д 29п 4мкр
ГОРВОДОКАНАЛ УП Г.РАДУЖНЫЙ
Канал сети к ж/д 29п 4мкр
КОМИТЕТ ПО УПРАВЛЕНИЮ МУНИЦ.ИМУЩЕСТВОМ Г.РАДУЖНЫЙ</t>
  </si>
  <si>
    <t>Вв.в экспл.ОС ГЭ1249</t>
  </si>
  <si>
    <t>Введено в эксплуатацию ОС
Канал сети к ж/д 9с-26п 4мкр
ГОРВОДОКАНАЛ УП Г.РАДУЖНЫЙ
Канал сети к ж/д 9с-26п 4мкр
КОМИТЕТ ПО УПРАВЛЕНИЮ МУНИЦ.ИМУЩЕСТВОМ Г.РАДУЖНЫЙ</t>
  </si>
  <si>
    <t>Вв.в экспл.ОС ГЭ1250</t>
  </si>
  <si>
    <t>Введено в эксплуатацию ОС
Канал сети к 5 мкр
ГОРВОДОКАНАЛ УП Г.РАДУЖНЫЙ
Канал сети к 5 мкр
КОМИТЕТ ПО УПРАВЛЕНИЮ МУНИЦ.ИМУЩЕСТВОМ Г.РАДУЖНЫЙ</t>
  </si>
  <si>
    <t>Вв.в экспл.ОС ГЭ1251</t>
  </si>
  <si>
    <t>Введено в эксплуатацию ОС
Канал сети к ж/д  2,3,5,7,6,4с 5мкр
ГОРВОДОКАНАЛ УП Г.РАДУЖНЫЙ
Канал сети к ж/д  2,3,5,7,6,4с 5мкр
КОМИТЕТ ПО УПРАВЛЕНИЮ МУНИЦ.ИМУЩЕСТВОМ Г.РАДУЖНЫЙ</t>
  </si>
  <si>
    <t>Вв.в экспл.ОС ГЭ1252</t>
  </si>
  <si>
    <t>Введено в эксплуатацию ОС
Канал сети к ж/д 17с-13п 5мкр
ГОРВОДОКАНАЛ УП Г.РАДУЖНЫЙ
Канал сети к ж/д 17с-13п 5мкр
КОМИТЕТ ПО УПРАВЛЕНИЮ МУНИЦ.ИМУЩЕСТВОМ Г.РАДУЖНЫЙ</t>
  </si>
  <si>
    <t>Вв.в экспл.ОС ГЭ1253</t>
  </si>
  <si>
    <t>Введено в эксплуатацию ОС
Канал сети к ж/д 1с-1п 5мкр
ГОРВОДОКАНАЛ УП Г.РАДУЖНЫЙ
Канал сети к ж/д 1с-1п 5мкр
КОМИТЕТ ПО УПРАВЛЕНИЮ МУНИЦ.ИМУЩЕСТВОМ Г.РАДУЖНЫЙ</t>
  </si>
  <si>
    <t>Вв.в экспл.ОС ГЭ1254</t>
  </si>
  <si>
    <t>Введено в эксплуатацию ОС
Канал сети к ж/д 23,22,24,25с 5 мкр
ГОРВОДОКАНАЛ УП Г.РАДУЖНЫЙ
Канал сети к ж/д 23,22,24,25с 5 мкр
КОМИТЕТ ПО УПРАВЛЕНИЮ МУНИЦ.ИМУЩЕСТВОМ Г.РАДУЖНЫЙ</t>
  </si>
  <si>
    <t>Вв.в экспл.ОС ГЭ1255</t>
  </si>
  <si>
    <t>Введено в эксплуатацию ОС
Канал сети к ж/д 30с-29п 5мкр
ГОРВОДОКАНАЛ УП Г.РАДУЖНЫЙ
Канал сети к ж/д 30с-29п 5мкр
КОМИТЕТ ПО УПРАВЛЕНИЮ МУНИЦ.ИМУЩЕСТВОМ Г.РАДУЖНЫЙ</t>
  </si>
  <si>
    <t>Вв.в экспл.ОС ГЭ1256</t>
  </si>
  <si>
    <t>Введено в эксплуатацию ОС
Канал сети к ж/д10,9,8,12,14.13,11с.мкр5
ГОРВОДОКАНАЛ УП Г.РАДУЖНЫЙ
Канал сети к ж/д10,9,8,12,14.13,11с.мкр5
КОМИТЕТ ПО УПРАВЛЕНИЮ МУНИЦ.ИМУЩЕСТВОМ Г.РАДУЖНЫЙ</t>
  </si>
  <si>
    <t>Вв.в экспл.ОС ГЭ1257</t>
  </si>
  <si>
    <t>Введено в эксплуатацию ОС
Канал сети к ж/д18с-19п 5 мкр
ГОРВОДОКАНАЛ УП Г.РАДУЖНЫЙ
Канал сети к ж/д18с-19п 5 мкр
КОМИТЕТ ПО УПРАВЛЕНИЮ МУНИЦ.ИМУЩЕСТВОМ Г.РАДУЖНЫЙ</t>
  </si>
  <si>
    <t>Вв.в экспл.ОС ГЭ1258</t>
  </si>
  <si>
    <t>Введено в эксплуатацию ОС
Канал сети к ж/д31с-24п 5 мкр
ГОРВОДОКАНАЛ УП Г.РАДУЖНЫЙ
Канал сети к ж/д31с-24п 5 мкр
КОМИТЕТ ПО УПРАВЛЕНИЮ МУНИЦ.ИМУЩЕСТВОМ Г.РАДУЖНЫЙ</t>
  </si>
  <si>
    <t>Вв.в экспл.ОС ГЭ1259</t>
  </si>
  <si>
    <t>Введено в эксплуатацию ОС
Канал сети к зданию д/с 12 16м 5 мкр
ГОРВОДОКАНАЛ УП Г.РАДУЖНЫЙ
Канал сети к зданию д/с 12 16м 5 мкр
КОМИТЕТ ПО УПРАВЛЕНИЮ МУНИЦ.ИМУЩЕСТВОМ Г.РАДУЖНЫЙ</t>
  </si>
  <si>
    <t>Вв.в экспл.ОС ГЭ1260</t>
  </si>
  <si>
    <t>Введено в эксплуатацию ОС
Канал сети  к ж/д 28с-20п 6мкр
ГОРВОДОКАНАЛ УП Г.РАДУЖНЫЙ
Канал сети  к ж/д 28с-20п 6мкр
КОМИТЕТ ПО УПРАВЛЕНИЮ МУНИЦ.ИМУЩЕСТВОМ Г.РАДУЖНЫЙ</t>
  </si>
  <si>
    <t>Вв.в экспл.ОС ГЭ1261</t>
  </si>
  <si>
    <t>Введено в эксплуатацию ОС
Канал сети к  здании  д/с 32с 6мкр
ГОРВОДОКАНАЛ УП Г.РАДУЖНЫЙ
Канал сети к  здании  д/с 32с 6мкр
КОМИТЕТ ПО УПРАВЛЕНИЮ МУНИЦ.ИМУЩЕСТВОМ Г.РАДУЖНЫЙ</t>
  </si>
  <si>
    <t>Вв.в экспл.ОС ГЭ1262</t>
  </si>
  <si>
    <t>Введено в эксплуатацию ОС
Канал сети к  здании  школа 21с 6мкр
ГОРВОДОКАНАЛ УП Г.РАДУЖНЫЙ
Канал сети к  здании  школа 21с 6мкр
КОМИТЕТ ПО УПРАВЛЕНИЮ МУНИЦ.ИМУЩЕСТВОМ Г.РАДУЖНЫЙ</t>
  </si>
  <si>
    <t>Вв.в экспл.ОС ГЭ1263</t>
  </si>
  <si>
    <t>Введено в эксплуатацию ОС
Канал сети к ж/д  4с 6мкр
ГОРВОДОКАНАЛ УП Г.РАДУЖНЫЙ
Канал сети к ж/д  4с 6мкр
КОМИТЕТ ПО УПРАВЛЕНИЮ МУНИЦ.ИМУЩЕСТВОМ Г.РАДУЖНЫЙ</t>
  </si>
  <si>
    <t>Вв.в экспл.ОС ГЭ1264</t>
  </si>
  <si>
    <t>Введено в эксплуатацию ОС
Канал сети к ж/д 12с-5п 6мкр
ГОРВОДОКАНАЛ УП Г.РАДУЖНЫЙ
Канал сети к ж/д 12с-5п 6мкр
КОМИТЕТ ПО УПРАВЛЕНИЮ МУНИЦ.ИМУЩЕСТВОМ Г.РАДУЖНЫЙ</t>
  </si>
  <si>
    <t>Вв.в экспл.ОС ГЭ1265</t>
  </si>
  <si>
    <t>Введено в эксплуатацию ОС
Канал сети к ж/д 13с-4п 6мкр
ГОРВОДОКАНАЛ УП Г.РАДУЖНЫЙ
Канал сети к ж/д 13с-4п 6мкр
КОМИТЕТ ПО УПРАВЛЕНИЮ МУНИЦ.ИМУЩЕСТВОМ Г.РАДУЖНЫЙ</t>
  </si>
  <si>
    <t>Вв.в экспл.ОС ГЭ1266</t>
  </si>
  <si>
    <t>Введено в эксплуатацию ОС
Канал сети к ж/д 15с-2п 6мкр
ГОРВОДОКАНАЛ УП Г.РАДУЖНЫЙ
Канал сети к ж/д 15с-2п 6мкр
КОМИТЕТ ПО УПРАВЛЕНИЮ МУНИЦ.ИМУЩЕСТВОМ Г.РАДУЖНЫЙ</t>
  </si>
  <si>
    <t>Вв.в экспл.ОС ГЭ1267</t>
  </si>
  <si>
    <t>Введено в эксплуатацию ОС
Канал сети к ж/д 16с-1п 6мкр
ГОРВОДОКАНАЛ УП Г.РАДУЖНЫЙ
Канал сети к ж/д 16с-1п 6мкр
КОМИТЕТ ПО УПРАВЛЕНИЮ МУНИЦ.ИМУЩЕСТВОМ Г.РАДУЖНЫЙ</t>
  </si>
  <si>
    <t>Вв.в экспл.ОС ГЭ1268</t>
  </si>
  <si>
    <t>Введено в эксплуатацию ОС
Канал сети к ж/д 18с-25п 6мкр
ГОРВОДОКАНАЛ УП Г.РАДУЖНЫЙ
Канал сети к ж/д 18с-25п 6мкр
КОМИТЕТ ПО УПРАВЛЕНИЮ МУНИЦ.ИМУЩЕСТВОМ Г.РАДУЖНЫЙ</t>
  </si>
  <si>
    <t>Вв.в экспл.ОС ГЭ1269</t>
  </si>
  <si>
    <t>Введено в эксплуатацию ОС
Канал сети к ж/д 1с 6мкр
ГОРВОДОКАНАЛ УП Г.РАДУЖНЫЙ
Канал сети к ж/д 1с 6мкр
КОМИТЕТ ПО УПРАВЛЕНИЮ МУНИЦ.ИМУЩЕСТВОМ Г.РАДУЖНЫЙ</t>
  </si>
  <si>
    <t>Вв.в экспл.ОС ГЭ1270</t>
  </si>
  <si>
    <t>Введено в эксплуатацию ОС
Канал сети к ж/д 25с-26п 6мкр
ГОРВОДОКАНАЛ УП Г.РАДУЖНЫЙ
Канал сети к ж/д 25с-26п 6мкр
КОМИТЕТ ПО УПРАВЛЕНИЮ МУНИЦ.ИМУЩЕСТВОМ Г.РАДУЖНЫЙ</t>
  </si>
  <si>
    <t>Вв.в экспл.ОС ГЭ1271</t>
  </si>
  <si>
    <t>Введено в эксплуатацию ОС
Канал сети к ж/д 26с-23п 6мкр
ГОРВОДОКАНАЛ УП Г.РАДУЖНЫЙ
Канал сети к ж/д 26с-23п 6мкр
КОМИТЕТ ПО УПРАВЛЕНИЮ МУНИЦ.ИМУЩЕСТВОМ Г.РАДУЖНЫЙ</t>
  </si>
  <si>
    <t>Вв.в экспл.ОС ГЭ1272</t>
  </si>
  <si>
    <t>Введено в эксплуатацию ОС
Канал сети к ж/д 29с-18п 6мкр
ГОРВОДОКАНАЛ УП Г.РАДУЖНЫЙ
Канал сети к ж/д 29с-18п 6мкр
КОМИТЕТ ПО УПРАВЛЕНИЮ МУНИЦ.ИМУЩЕСТВОМ Г.РАДУЖНЫЙ</t>
  </si>
  <si>
    <t>Вв.в экспл.ОС ГЭ1273</t>
  </si>
  <si>
    <t>Введено в эксплуатацию ОС
Канал сети к ж/д 2с-15п 6мкр
ГОРВОДОКАНАЛ УП Г.РАДУЖНЫЙ
Канал сети к ж/д 2с-15п 6мкр
КОМИТЕТ ПО УПРАВЛЕНИЮ МУНИЦ.ИМУЩЕСТВОМ Г.РАДУЖНЫЙ</t>
  </si>
  <si>
    <t>Вв.в экспл.ОС ГЭ1274</t>
  </si>
  <si>
    <t>Введено в эксплуатацию ОС
Канал сети к ж/д 31с-19п 6мкр
ГОРВОДОКАНАЛ УП Г.РАДУЖНЫЙ
Канал сети к ж/д 31с-19п 6мкр
КОМИТЕТ ПО УПРАВЛЕНИЮ МУНИЦ.ИМУЩЕСТВОМ Г.РАДУЖНЫЙ</t>
  </si>
  <si>
    <t>Вв.в экспл.ОС ГЭ1275</t>
  </si>
  <si>
    <t>Введено в эксплуатацию ОС
Канал сети к ж/д 3с-14п 6мкр
ГОРВОДОКАНАЛ УП Г.РАДУЖНЫЙ
Канал сети к ж/д 3с-14п 6мкр
КОМИТЕТ ПО УПРАВЛЕНИЮ МУНИЦ.ИМУЩЕСТВОМ Г.РАДУЖНЫЙ</t>
  </si>
  <si>
    <t>Вв.в экспл.ОС ГЭ1276</t>
  </si>
  <si>
    <t>Введено в эксплуатацию ОС
Канал сети к ж/д 5с-13п 6мкр
ГОРВОДОКАНАЛ УП Г.РАДУЖНЫЙ
Канал сети к ж/д 5с-13п 6мкр
КОМИТЕТ ПО УПРАВЛЕНИЮ МУНИЦ.ИМУЩЕСТВОМ Г.РАДУЖНЫЙ</t>
  </si>
  <si>
    <t>Вв.в экспл.ОС ГЭ1277</t>
  </si>
  <si>
    <t>Введено в эксплуатацию ОС
Канал сети к ж/д 6с-11п 6мкр
ГОРВОДОКАНАЛ УП Г.РАДУЖНЫЙ
Канал сети к ж/д 6с-11п 6мкр
КОМИТЕТ ПО УПРАВЛЕНИЮ МУНИЦ.ИМУЩЕСТВОМ Г.РАДУЖНЫЙ</t>
  </si>
  <si>
    <t>Вв.в экспл.ОС ГЭ1278</t>
  </si>
  <si>
    <t>Введено в эксплуатацию ОС
Канал сети к ж/д 8с 6мкр
ГОРВОДОКАНАЛ УП Г.РАДУЖНЫЙ
Канал сети к ж/д 8с 6мкр
КОМИТЕТ ПО УПРАВЛЕНИЮ МУНИЦ.ИМУЩЕСТВОМ Г.РАДУЖНЫЙ</t>
  </si>
  <si>
    <t>Вв.в экспл.ОС ГЭ1279</t>
  </si>
  <si>
    <t>Введено в эксплуатацию ОС
Канал сети к ж/д 9с 6мкр
ГОРВОДОКАНАЛ УП Г.РАДУЖНЫЙ
Канал сети к ж/д 9с 6мкр
КОМИТЕТ ПО УПРАВЛЕНИЮ МУНИЦ.ИМУЩЕСТВОМ Г.РАДУЖНЫЙ</t>
  </si>
  <si>
    <t>Вв.в экспл.ОС ГЭ1280</t>
  </si>
  <si>
    <t>Введено в эксплуатацию ОС
Канал сети к здан д/с 30 с 6мкр
ГОРВОДОКАНАЛ УП Г.РАДУЖНЫЙ
Канал сети к здан д/с 30 с 6мкр
КОМИТЕТ ПО УПРАВЛЕНИЮ МУНИЦ.ИМУЩЕСТВОМ Г.РАДУЖНЫЙ</t>
  </si>
  <si>
    <t>Вв.в экспл.ОС ГЭ1281</t>
  </si>
  <si>
    <t>Введено в эксплуатацию ОС
Канал сети к здании поликлиники 6мкр
ГОРВОДОКАНАЛ УП Г.РАДУЖНЫЙ
Канал сети к здании поликлиники 6мкр
КОМИТЕТ ПО УПРАВЛЕНИЮ МУНИЦ.ИМУЩЕСТВОМ Г.РАДУЖНЫЙ</t>
  </si>
  <si>
    <t>Вв.в экспл.ОС ГЭ1282</t>
  </si>
  <si>
    <t>Введено в эксплуатацию ОС
Канал сети  к   здан   ПУЭРОГХ  24с 7мкр
ГОРВОДОКАНАЛ УП Г.РАДУЖНЫЙ
Канал сети  к   здан   ПУЭРОГХ  24с 7мкр
КОМИТЕТ ПО УПРАВЛЕНИЮ МУНИЦ.ИМУЩЕСТВОМ Г.РАДУЖНЫЙ</t>
  </si>
  <si>
    <t>Вв.в экспл.ОС ГЭ1283</t>
  </si>
  <si>
    <t>Введено в эксплуатацию ОС
Канал сети  к   здан  Аптека  7мкр
ГОРВОДОКАНАЛ УП Г.РАДУЖНЫЙ
Канал сети  к   здан  Аптека  7мкр
КОМИТЕТ ПО УПРАВЛЕНИЮ МУНИЦ.ИМУЩЕСТВОМ Г.РАДУЖНЫЙ</t>
  </si>
  <si>
    <t>Вв.в экспл.ОС ГЭ1284</t>
  </si>
  <si>
    <t>Введено в эксплуатацию ОС
Канал сети  к   здан  д/с 15 25с 7мкр
ГОРВОДОКАНАЛ УП Г.РАДУЖНЫЙ
Канал сети  к   здан  д/с 15 25с 7мкр
КОМИТЕТ ПО УПРАВЛЕНИЮ МУНИЦ.ИМУЩЕСТВОМ Г.РАДУЖНЫЙ</t>
  </si>
  <si>
    <t>Вв.в экспл.ОС ГЭ1285</t>
  </si>
  <si>
    <t>Введено в эксплуатацию ОС
Канал сети  к   здан д/с 30 с- 7мкр
ГОРВОДОКАНАЛ УП Г.РАДУЖНЫЙ
Канал сети  к   здан д/с 30 с- 7мкр
КОМИТЕТ ПО УПРАВЛЕНИЮ МУНИЦ.ИМУЩЕСТВОМ Г.РАДУЖНЫЙ</t>
  </si>
  <si>
    <t>Вв.в экспл.ОС ГЭ1286</t>
  </si>
  <si>
    <t>Введено в эксплуатацию ОС
Канал сети  к   здан д/с 31 с- 7мкр
ГОРВОДОКАНАЛ УП Г.РАДУЖНЫЙ
Канал сети  к   здан д/с 31 с- 7мкр
КОМИТЕТ ПО УПРАВЛЕНИЮ МУНИЦ.ИМУЩЕСТВОМ Г.РАДУЖНЫЙ</t>
  </si>
  <si>
    <t>Вв.в экспл.ОС ГЭ1287</t>
  </si>
  <si>
    <t>Введено в эксплуатацию ОС
Канал сети  к   здан.  Лидия  29 мкр7
ГОРВОДОКАНАЛ УП Г.РАДУЖНЫЙ
Канал сети  к   здан.  Лидия  29 мкр7
КОМИТЕТ ПО УПРАВЛЕНИЮ МУНИЦ.ИМУЩЕСТВОМ Г.РАДУЖНЫЙ</t>
  </si>
  <si>
    <t>Вв.в экспл.ОС ГЭ1288</t>
  </si>
  <si>
    <t>Введено в эксплуатацию ОС
Канал сети  к   здан.  мол.кухня 1 мкр7
ГОРВОДОКАНАЛ УП Г.РАДУЖНЫЙ
Канал сети  к   здан.  мол.кухня 1 мкр7
КОМИТЕТ ПО УПРАВЛЕНИЮ МУНИЦ.ИМУЩЕСТВОМ Г.РАДУЖНЫЙ</t>
  </si>
  <si>
    <t>Вв.в экспл.ОС ГЭ1289</t>
  </si>
  <si>
    <t>Введено в эксплуатацию ОС
Канал сети  к   здан. шк.5 26с 7мкр
ГОРВОДОКАНАЛ УП Г.РАДУЖНЫЙ
Канал сети  к   здан. шк.5 26с 7мкр
КОМИТЕТ ПО УПРАВЛЕНИЮ МУНИЦ.ИМУЩЕСТВОМ Г.РАДУЖНЫЙ</t>
  </si>
  <si>
    <t>Вв.в экспл.ОС ГЭ1290</t>
  </si>
  <si>
    <t>Введено в эксплуатацию ОС
Канал сети  к  д/с 16-32с 7мкр
ГОРВОДОКАНАЛ УП Г.РАДУЖНЫЙ
Канал сети  к  д/с 16-32с 7мкр
КОМИТЕТ ПО УПРАВЛЕНИЮ МУНИЦ.ИМУЩЕСТВОМ Г.РАДУЖНЫЙ</t>
  </si>
  <si>
    <t>Вв.в экспл.ОС ГЭ1291</t>
  </si>
  <si>
    <t>Введено в эксплуатацию ОС
Канал сети  к  ж.д10с-14п, 7мкр
ГОРВОДОКАНАЛ УП Г.РАДУЖНЫЙ
Канал сети  к  ж.д10с-14п, 7мкр
КОМИТЕТ ПО УПРАВЛЕНИЮ МУНИЦ.ИМУЩЕСТВОМ Г.РАДУЖНЫЙ</t>
  </si>
  <si>
    <t>Вв.в экспл.ОС ГЭ1292</t>
  </si>
  <si>
    <t>Введено в эксплуатацию ОС
Канал сети  к  ж.д13с-16п,7мкр
ГОРВОДОКАНАЛ УП Г.РАДУЖНЫЙ
Канал сети  к  ж.д13с-16п,7мкр
КОМИТЕТ ПО УПРАВЛЕНИЮ МУНИЦ.ИМУЩЕСТВОМ Г.РАДУЖНЫЙ</t>
  </si>
  <si>
    <t>Вв.в экспл.ОС ГЭ1293</t>
  </si>
  <si>
    <t>Введено в эксплуатацию ОС
Канал сети  к  ж.д14с-18п, 7мкр
ГОРВОДОКАНАЛ УП Г.РАДУЖНЫЙ
Канал сети  к  ж.д14с-18п, 7мкр
КОМИТЕТ ПО УПРАВЛЕНИЮ МУНИЦ.ИМУЩЕСТВОМ Г.РАДУЖНЫЙ</t>
  </si>
  <si>
    <t>Вв.в экспл.ОС ГЭ1294</t>
  </si>
  <si>
    <t>Введено в эксплуатацию ОС
Канал сети  к  ж.д15с-23п,7мкр
ГОРВОДОКАНАЛ УП Г.РАДУЖНЫЙ
Канал сети  к  ж.д15с-23п,7мкр
КОМИТЕТ ПО УПРАВЛЕНИЮ МУНИЦ.ИМУЩЕСТВОМ Г.РАДУЖНЫЙ</t>
  </si>
  <si>
    <t>Вв.в экспл.ОС ГЭ1295</t>
  </si>
  <si>
    <t>Введено в эксплуатацию ОС
Канал сети  к  ж.д16с-27п, 7мкр
ГОРВОДОКАНАЛ УП Г.РАДУЖНЫЙ
Канал сети  к  ж.д16с-27п, 7мкр
КОМИТЕТ ПО УПРАВЛЕНИЮ МУНИЦ.ИМУЩЕСТВОМ Г.РАДУЖНЫЙ</t>
  </si>
  <si>
    <t>Вв.в экспл.ОС ГЭ1296</t>
  </si>
  <si>
    <t>Введено в эксплуатацию ОС
Канал сети  к  ж.д1с-1п, 7мкр
ГОРВОДОКАНАЛ УП Г.РАДУЖНЫЙ
Канал сети  к  ж.д1с-1п, 7мкр
КОМИТЕТ ПО УПРАВЛЕНИЮ МУНИЦ.ИМУЩЕСТВОМ Г.РАДУЖНЫЙ</t>
  </si>
  <si>
    <t>Вв.в экспл.ОС ГЭ1297</t>
  </si>
  <si>
    <t>Введено в эксплуатацию ОС
Канал сети  к  ж.д20с-26п, 7мкр
ГОРВОДОКАНАЛ УП Г.РАДУЖНЫЙ
Канал сети  к  ж.д20с-26п, 7мкр
КОМИТЕТ ПО УПРАВЛЕНИЮ МУНИЦ.ИМУЩЕСТВОМ Г.РАДУЖНЫЙ</t>
  </si>
  <si>
    <t>Вв.в экспл.ОС ГЭ1298</t>
  </si>
  <si>
    <t>Введено в эксплуатацию ОС
Канал сети  к  ж.д2с-2п, 7мкр
ГОРВОДОКАНАЛ УП Г.РАДУЖНЫЙ
Канал сети  к  ж.д2с-2п, 7мкр
КОМИТЕТ ПО УПРАВЛЕНИЮ МУНИЦ.ИМУЩЕСТВОМ Г.РАДУЖНЫЙ</t>
  </si>
  <si>
    <t>Вв.в экспл.ОС ГЭ1299</t>
  </si>
  <si>
    <t>Введено в эксплуатацию ОС
Канал сети  к  ж.д3с-4п,7мкр
ГОРВОДОКАНАЛ УП Г.РАДУЖНЫЙ
Канал сети  к  ж.д3с-4п,7мкр
КОМИТЕТ ПО УПРАВЛЕНИЮ МУНИЦ.ИМУЩЕСТВОМ Г.РАДУЖНЫЙ</t>
  </si>
  <si>
    <t>Вв.в экспл.ОС ГЭ1300</t>
  </si>
  <si>
    <t>Введено в эксплуатацию ОС
Канал сети  к  ж.д4с-6п,7мкр
ГОРВОДОКАНАЛ УП Г.РАДУЖНЫЙ
Канал сети  к  ж.д4с-6п,7мкр
КОМИТЕТ ПО УПРАВЛЕНИЮ МУНИЦ.ИМУЩЕСТВОМ Г.РАДУЖНЫЙ</t>
  </si>
  <si>
    <t>Вв.в экспл.ОС ГЭ1301</t>
  </si>
  <si>
    <t>Введено в эксплуатацию ОС
Канал сети  к  ж.д6с-8п,7мкр
ГОРВОДОКАНАЛ УП Г.РАДУЖНЫЙ
Канал сети  к  ж.д6с-8п,7мкр
КОМИТЕТ ПО УПРАВЛЕНИЮ МУНИЦ.ИМУЩЕСТВОМ Г.РАДУЖНЫЙ</t>
  </si>
  <si>
    <t>Вв.в экспл.ОС ГЭ1302</t>
  </si>
  <si>
    <t>Введено в эксплуатацию ОС
Канал сети  к  ж.д8с-15п,7 мкр
ГОРВОДОКАНАЛ УП Г.РАДУЖНЫЙ
Канал сети  к  ж.д8с-15п,7 мкр
КОМИТЕТ ПО УПРАВЛЕНИЮ МУНИЦ.ИМУЩЕСТВОМ Г.РАДУЖНЫЙ</t>
  </si>
  <si>
    <t>Вв.в экспл.ОС ГЭ1303</t>
  </si>
  <si>
    <t>Введено в эксплуатацию ОС
Канал сети  к  ж.д9с-12п,7мкр
ГОРВОДОКАНАЛ УП Г.РАДУЖНЫЙ
Канал сети  к  ж.д9с-12п,7мкр
КОМИТЕТ ПО УПРАВЛЕНИЮ МУНИЦ.ИМУЩЕСТВОМ Г.РАДУЖНЫЙ</t>
  </si>
  <si>
    <t>Вв.в экспл.ОС ГЭ1304</t>
  </si>
  <si>
    <t>Введено в эксплуатацию ОС
Канал сети д,46 9 мкр 1,8м.
ГОРВОДОКАНАЛ УП Г.РАДУЖНЫЙ
Канал сети д,46 9 мкр 1,8м.
КОМИТЕТ ПО УПРАВЛЕНИЮ МУНИЦ.ИМУЩЕСТВОМ Г.РАДУЖНЫЙ</t>
  </si>
  <si>
    <t>Вв.в экспл.ОС ГЭ1305</t>
  </si>
  <si>
    <t>Введено в эксплуатацию ОС
Сети канализации 9 мкр, 1400м.
ГОРВОДОКАНАЛ УП Г.РАДУЖНЫЙ
Сети канализации 9 мкр, 1400м.
КОМИТЕТ ПО УПРАВЛЕНИЮ МУНИЦ.ИМУЩЕСТВОМ Г.РАДУЖНЫЙ</t>
  </si>
  <si>
    <t>Вв.в экспл.ОС ГЭ1306</t>
  </si>
  <si>
    <t>Введено в эксплуатацию ОС
Внутриквартальный канализац.коллектор 9-10 мкр.
ГОРВОДОКАНАЛ УП Г.РАДУЖНЫЙ
Внутриквартальный канализац.коллектор 9-10 мкр.
КОМИТЕТ ПО УПРАВЛЕНИЮ МУНИЦ.ИМУЩЕСТВОМ Г.РАДУЖНЫЙ</t>
  </si>
  <si>
    <t>Вв.в экспл.ОС ГЭ1307</t>
  </si>
  <si>
    <t>Введено в эксплуатацию ОС
Канал сети 10 мкр. от ж.д.№9 до КК10-8   48,05м.
ГОРВОДОКАНАЛ УП Г.РАДУЖНЫЙ
Канал сети 10 мкр. от ж.д.№9 до КК10-8   48,05м.
КОМИТЕТ ПО УПРАВЛЕНИЮ МУНИЦ.ИМУЩЕСТВОМ Г.РАДУЖНЫЙ</t>
  </si>
  <si>
    <t>Вв.в экспл.ОС ГЭ1308</t>
  </si>
  <si>
    <t>Введено в эксплуатацию ОС
Магист.сети кан.10 мкр.КК10-22 до ККУ9-К/3  178,2м
ГОРВОДОКАНАЛ УП Г.РАДУЖНЫЙ
Магист.сети кан.10 мкр.КК10-22 до ККУ9-К/3  178,2м
КОМИТЕТ ПО УПРАВЛЕНИЮ МУНИЦ.ИМУЩЕСТВОМ Г.РАДУЖНЫЙ</t>
  </si>
  <si>
    <t>Вв.в экспл.ОС ГЭ1309</t>
  </si>
  <si>
    <t>Введено в эксплуатацию ОС
Магист.сети кан.10 мкр.КК10.3.00-КК10.3.20-126,4м
ГОРВОДОКАНАЛ УП Г.РАДУЖНЫЙ
Магист.сети кан.10 мкр.КК10.3.00-КК10.3.20-126,4м
КОМИТЕТ ПО УПРАВЛЕНИЮ МУНИЦ.ИМУЩЕСТВОМ Г.РАДУЖНЫЙ</t>
  </si>
  <si>
    <t>Вв.в экспл.ОС ГЭ1310</t>
  </si>
  <si>
    <t>Введено в эксплуатацию ОС
Напор.канал.кол-тор от ГКНС до р.к.№1.21,1872,5м
ГОРВОДОКАНАЛ УП Г.РАДУЖНЫЙ
Напор.канал.кол-тор от ГКНС до р.к.№1.21,1872,5м
КОМИТЕТ ПО УПРАВЛЕНИЮ МУНИЦ.ИМУЩЕСТВОМ Г.РАДУЖНЫЙ</t>
  </si>
  <si>
    <t>Вв.в экспл.ОС ГЭ1311</t>
  </si>
  <si>
    <t>Введено в эксплуатацию ОС
Напорн.канал.кол-тор вд.ул2Казамк.КНС-8-ККГ-2,373м
ГОРВОДОКАНАЛ УП Г.РАДУЖНЫЙ
Напорн.канал.кол-тор вд.ул2Казамк.КНС-8-ККГ-2,373м
КОМИТЕТ ПО УПРАВЛЕНИЮ МУНИЦ.ИМУЩЕСТВОМ Г.РАДУЖНЫЙ</t>
  </si>
  <si>
    <t>Вв.в экспл.ОС ГЭ1312</t>
  </si>
  <si>
    <t>Введено в эксплуатацию ОС
Напорный канал.коллектор от КНС-4 до КК4,191,5м
ГОРВОДОКАНАЛ УП Г.РАДУЖНЫЙ
Напорный канал.коллектор от КНС-4 до КК4,191,5м
КОМИТЕТ ПО УПРАВЛЕНИЮ МУНИЦ.ИМУЩЕСТВОМ Г.РАДУЖНЫЙ</t>
  </si>
  <si>
    <t>Вв.в экспл.ОС ГЭ1313</t>
  </si>
  <si>
    <t>Введено в эксплуатацию ОС
Напорный коллектор 139м.
ГОРВОДОКАНАЛ УП Г.РАДУЖНЫЙ
Напорный коллектор 139м.
КОМИТЕТ ПО УПРАВЛЕНИЮ МУНИЦ.ИМУЩЕСТВОМ Г.РАДУЖНЫЙ</t>
  </si>
  <si>
    <t>Вв.в экспл.ОС ГЭ1314</t>
  </si>
  <si>
    <t>Введено в эксплуатацию ОС
Самот.кан.кол.вд.ул.№4Первост.отКК1-28доКК2,488,5м
ГОРВОДОКАНАЛ УП Г.РАДУЖНЫЙ
Самот.кан.кол.вд.ул.№4Первост.отКК1-28доКК2,488,5м
КОМИТЕТ ПО УПРАВЛЕНИЮ МУНИЦ.ИМУЩЕСТВОМ Г.РАДУЖНЫЙ</t>
  </si>
  <si>
    <t>Вв.в экспл.ОС ГЭ1315</t>
  </si>
  <si>
    <t>Введено в эксплуатацию ОС
Самот.канал.кол-тор вд.ул.№6Нефт.КК6-29-ККЗ,934,5м
ГОРВОДОКАНАЛ УП Г.РАДУЖНЫЙ
Самот.канал.кол-тор вд.ул.№6Нефт.КК6-29-ККЗ,934,5м
КОМИТЕТ ПО УПРАВЛЕНИЮ МУНИЦ.ИМУЩЕСТВОМ Г.РАДУЖНЫЙ</t>
  </si>
  <si>
    <t>Вв.в экспл.ОС ГЭ1316</t>
  </si>
  <si>
    <t>Введено в эксплуатацию ОС
Самот.канал.кол-тор от р.к.№1.22, досбросАган1050м
ГОРВОДОКАНАЛ УП Г.РАДУЖНЫЙ
Самот.канал.кол-тор от р.к.№1.22, досбросАган1050м
КОМИТЕТ ПО УПРАВЛЕНИЮ МУНИЦ.ИМУЩЕСТВОМ Г.РАДУЖНЫЙ</t>
  </si>
  <si>
    <t>Вв.в экспл.ОС ГЭ1317</t>
  </si>
  <si>
    <t>Введено в эксплуатацию ОС
Самотеч.кан.кол-тор ул.№3,8  КК6-6- КК6-КК5-7,820м
ГОРВОДОКАНАЛ УП Г.РАДУЖНЫЙ
Самотеч.кан.кол-тор ул.№3,8  КК6-6- КК6-КК5-7,820м
КОМИТЕТ ПО УПРАВЛЕНИЮ МУНИЦ.ИМУЩЕСТВОМ Г.РАДУЖНЫЙ</t>
  </si>
  <si>
    <t>Вв.в экспл.ОС ГЭ1318</t>
  </si>
  <si>
    <t>Введено в эксплуатацию ОС
Самотеч.канал.кол--тор ул.№3 от КК6-2до КК6-1,180м
ГОРВОДОКАНАЛ УП Г.РАДУЖНЫЙ
Самотеч.канал.кол--тор ул.№3 от КК6-2до КК6-1,180м
КОМИТЕТ ПО УПРАВЛЕНИЮ МУНИЦ.ИМУЩЕСТВОМ Г.РАДУЖНЫЙ</t>
  </si>
  <si>
    <t>Вв.в экспл.ОС ГЭ1319</t>
  </si>
  <si>
    <t>Введено в эксплуатацию ОС
Самотеч.канал.коллек.вд.ул.№2отККГ-2доГКНС,1414,5м
ГОРВОДОКАНАЛ УП Г.РАДУЖНЫЙ
Самотеч.канал.коллек.вд.ул.№2отККГ-2доГКНС,1414,5м
КОМИТЕТ ПО УПРАВЛЕНИЮ МУНИЦ.ИМУЩЕСТВОМ Г.РАДУЖНЫЙ</t>
  </si>
  <si>
    <t>Вв.в экспл.ОС ГЭ1320</t>
  </si>
  <si>
    <t>Введено в эксплуатацию ОС
Самотеч.канал.коллектор вд.ул.Ягельн(№10)КК5-КНС-4
ГОРВОДОКАНАЛ УП Г.РАДУЖНЫЙ
Самотеч.канал.коллектор вд.ул.Ягельн(№10)КК5-КНС-4
КОМИТЕТ ПО УПРАВЛЕНИЮ МУНИЦ.ИМУЩЕСТВОМ Г.РАДУЖНЫЙ</t>
  </si>
  <si>
    <t>Вв.в экспл.ОС ГЭ1321</t>
  </si>
  <si>
    <t>Введено в эксплуатацию ОС
Самотеч.канал.коллектор КК12-КНС-8,207м.
ГОРВОДОКАНАЛ УП Г.РАДУЖНЫЙ
Самотеч.канал.коллектор КК12-КНС-8,207м.
КОМИТЕТ ПО УПРАВЛЕНИЮ МУНИЦ.ИМУЩЕСТВОМ Г.РАДУЖНЫЙ</t>
  </si>
  <si>
    <t>Вв.в экспл.ОС ГЭ1322</t>
  </si>
  <si>
    <t>Введено в эксплуатацию ОС
Самотеч.канал.коллектор КК6-18-ККГ-2, 853,5м.
ГОРВОДОКАНАЛ УП Г.РАДУЖНЫЙ
Самотеч.канал.коллектор КК6-18-ККГ-2, 853,5м.
КОМИТЕТ ПО УПРАВЛЕНИЮ МУНИЦ.ИМУЩЕСТВОМ Г.РАДУЖНЫЙ</t>
  </si>
  <si>
    <t>Вв.в экспл.ОС ГЭ1323</t>
  </si>
  <si>
    <t>Введено в эксплуатацию ОС
Самотеч.канал.коллектор КК7-КК6,ул.№5,403м.5 мкр.
ГОРВОДОКАНАЛ УП Г.РАДУЖНЫЙ
Самотеч.канал.коллектор КК7-КК6,ул.№5,403м.5 мкр.
КОМИТЕТ ПО УПРАВЛЕНИЮ МУНИЦ.ИМУЩЕСТВОМ Г.РАДУЖНЫЙ</t>
  </si>
  <si>
    <t>Вв.в экспл.ОС ГЭ1324</t>
  </si>
  <si>
    <t>Введено в эксплуатацию ОС
Самотеч.канал.коллектор, вд.ул.№1-12-КК7/1- КК1
ГОРВОДОКАНАЛ УП Г.РАДУЖНЫЙ
Самотеч.канал.коллектор, вд.ул.№1-12-КК7/1- КК1
КОМИТЕТ ПО УПРАВЛЕНИЮ МУНИЦ.ИМУЩЕСТВОМ Г.РАДУЖНЫЙ</t>
  </si>
  <si>
    <t>Вв.в экспл.ОС ГЭ1325</t>
  </si>
  <si>
    <t>Введено в эксплуатацию ОС
Самотечный канализационный коллектор 78,38м
ГОРВОДОКАНАЛ УП Г.РАДУЖНЫЙ
Самотечный канализационный коллектор 78,38м
КОМИТЕТ ПО УПРАВЛЕНИЮ МУНИЦ.ИМУЩЕСТВОМ Г.РАДУЖНЫЙ</t>
  </si>
  <si>
    <t>Вв.в экспл.ОС ГЭ1326</t>
  </si>
  <si>
    <t>Введено в эксплуатацию ОС
Самотечный коллектор 222м.
ГОРВОДОКАНАЛ УП Г.РАДУЖНЫЙ
Самотечный коллектор 222м.
КОМИТЕТ ПО УПРАВЛЕНИЮ МУНИЦ.ИМУЩЕСТВОМ Г.РАДУЖНЫЙ</t>
  </si>
  <si>
    <t>Вв.в экспл.ОС ГЭ1327</t>
  </si>
  <si>
    <t>Введено в эксплуатацию ОС
Сети кан.10мкр от ж/д №1,2,3,4,ЦТП до К10-2,330,4м
ГОРВОДОКАНАЛ УП Г.РАДУЖНЫЙ
Сети кан.10мкр от ж/д №1,2,3,4,ЦТП до К10-2,330,4м
КОМИТЕТ ПО УПРАВЛЕНИЮ МУНИЦ.ИМУЩЕСТВОМ Г.РАДУЖНЫЙ</t>
  </si>
  <si>
    <t>Вв.в экспл.ОС ГЭ1328</t>
  </si>
  <si>
    <t>Введено в эксплуатацию ОС
Сети кан.10мкр от ж/д10,11,12 до К10-4 480,6м
ГОРВОДОКАНАЛ УП Г.РАДУЖНЫЙ
Сети кан.10мкр от ж/д10,11,12 до К10-4 480,6м
КОМИТЕТ ПО УПРАВЛЕНИЮ МУНИЦ.ИМУЩЕСТВОМ Г.РАДУЖНЫЙ</t>
  </si>
  <si>
    <t>Вв.в экспл.ОС ГЭ1329</t>
  </si>
  <si>
    <t>Введено в эксплуатацию ОС
Сети кан.3мкр ККЗ-23/1 до колодца ККЗ-2 , 20м.
ГОРВОДОКАНАЛ УП Г.РАДУЖНЫЙ
Сети кан.3мкр ККЗ-23/1 до колодца ККЗ-2 , 20м.
КОМИТЕТ ПО УПРАВЛЕНИЮ МУНИЦ.ИМУЩЕСТВОМ Г.РАДУЖНЫЙ</t>
  </si>
  <si>
    <t>Вв.в экспл.ОС ГЭ1330</t>
  </si>
  <si>
    <t>Введено в эксплуатацию ОС
Сети канал. внутрик120м.мкр10 от д.27 до КК10-22
ГОРВОДОКАНАЛ УП Г.РАДУЖНЫЙ
Сети канал. внутрик120м.мкр10 от д.27 до КК10-22
КОМИТЕТ ПО УПРАВЛЕНИЮ МУНИЦ.ИМУЩЕСТВОМ Г.РАДУЖНЫЙ</t>
  </si>
  <si>
    <t>Вв.в экспл.ОС ГЭ1331</t>
  </si>
  <si>
    <t>Введено в эксплуатацию ОС
Сети канал.10мкрот КК10-16/3доКК10-15.1/3,  57.5м.
ГОРВОДОКАНАЛ УП Г.РАДУЖНЫЙ
Сети канал.10мкрот КК10-16/3доКК10-15.1/3,  57.5м.
КОМИТЕТ ПО УПРАВЛЕНИЮ МУНИЦ.ИМУЩЕСТВОМ Г.РАДУЖНЫЙ</t>
  </si>
  <si>
    <t>Вв.в экспл.ОС ГЭ1332</t>
  </si>
  <si>
    <t>Введено в эксплуатацию ОС
Сети канал.4мкр от ж/д 21а до КК4-15/3, 162.4м.
ГОРВОДОКАНАЛ УП Г.РАДУЖНЫЙ
Сети канал.4мкр от ж/д 21а до КК4-15/3, 162.4м.
КОМИТЕТ ПО УПРАВЛЕНИЮ МУНИЦ.ИМУЩЕСТВОМ Г.РАДУЖНЫЙ</t>
  </si>
  <si>
    <t>Вв.в экспл.ОС ГЭ1333</t>
  </si>
  <si>
    <t>Введено в эксплуатацию ОС
Сети канализ, 4мкр от д.12 до КК-4-21а/1 28м
ГОРВОДОКАНАЛ УП Г.РАДУЖНЫЙ
Сети канализ, 4мкр от д.12 до КК-4-21а/1 28м
КОМИТЕТ ПО УПРАВЛЕНИЮ МУНИЦ.ИМУЩЕСТВОМ Г.РАДУЖНЫЙ</t>
  </si>
  <si>
    <t>Вв.в экспл.ОС ГЭ1334</t>
  </si>
  <si>
    <t>Введено в эксплуатацию ОС
Сети канализ, 4мкр от д.13 до КК-4-21а/3 6м
ГОРВОДОКАНАЛ УП Г.РАДУЖНЫЙ
Сети канализ, 4мкр от д.13 до КК-4-21а/3 6м
КОМИТЕТ ПО УПРАВЛЕНИЮ МУНИЦ.ИМУЩЕСТВОМ Г.РАДУЖНЫЙ</t>
  </si>
  <si>
    <t>Вв.в экспл.ОС ГЭ1335</t>
  </si>
  <si>
    <t>Введено в эксплуатацию ОС
Сети канализ, 5мкр-н ,от стр. 28 до КК 5-27 154,2м
ГОРВОДОКАНАЛ УП Г.РАДУЖНЫЙ
Сети канализ, 5мкр-н ,от стр. 28 до КК 5-27 154,2м
КОМИТЕТ ПО УПРАВЛЕНИЮ МУНИЦ.ИМУЩЕСТВОМ Г.РАДУЖНЫЙ</t>
  </si>
  <si>
    <t>Вв.в экспл.ОС ГЭ1336</t>
  </si>
  <si>
    <t>Введено в эксплуатацию ОС
Сети канализ. 5 мкр стр.20-КК5-24 40,8м
ГОРВОДОКАНАЛ УП Г.РАДУЖНЫЙ
Сети канализ. 5 мкр стр.20-КК5-24 40,8м
КОМИТЕТ ПО УПРАВЛЕНИЮ МУНИЦ.ИМУЩЕСТВОМ Г.РАДУЖНЫЙ</t>
  </si>
  <si>
    <t>Вв.в экспл.ОС ГЭ1337</t>
  </si>
  <si>
    <t>Введено в эксплуатацию ОС
Сети канализ. 5 мкр.от стр.2 до КК 6-6, 197,4м.
ГОРВОДОКАНАЛ УП Г.РАДУЖНЫЙ
Сети канализ. 5 мкр.от стр.2 до КК 6-6, 197,4м.
КОМИТЕТ ПО УПРАВЛЕНИЮ МУНИЦ.ИМУЩЕСТВОМ Г.РАДУЖНЫЙ</t>
  </si>
  <si>
    <t>Вв.в экспл.ОС ГЭ1338</t>
  </si>
  <si>
    <t>Введено в эксплуатацию ОС
Сети канализ. 9 мкр от стр.37до КК9-61/1, 53,3м
ГОРВОДОКАНАЛ УП Г.РАДУЖНЫЙ
Сети канализ. 9 мкр от стр.37до КК9-61/1, 53,3м
КОМИТЕТ ПО УПРАВЛЕНИЮ МУНИЦ.ИМУЩЕСТВОМ Г.РАДУЖНЫЙ</t>
  </si>
  <si>
    <t>Вв.в экспл.ОС ГЭ1339</t>
  </si>
  <si>
    <t>Введено в эксплуатацию ОС
Сети канализ. от зд АОЦдо КК 1-42/7,1 42/2 187,5м
ГОРВОДОКАНАЛ УП Г.РАДУЖНЫЙ
Сети канализ. от зд АОЦдо КК 1-42/7,1 42/2 187,5м
КОМИТЕТ ПО УПРАВЛЕНИЮ МУНИЦ.ИМУЩЕСТВОМ Г.РАДУЖНЫЙ</t>
  </si>
  <si>
    <t>Вв.в экспл.ОС ГЭ1340</t>
  </si>
  <si>
    <t>Введено в эксплуатацию ОС
Сети канализ. отКК9-21,КК10-4,КК9-30,КТ-Т2доКНС-7
ГОРВОДОКАНАЛ УП Г.РАДУЖНЫЙ
Сети канализ. отКК9-21,КК10-4,КК9-30,КТ-Т2доКНС-7
КОМИТЕТ ПО УПРАВЛЕНИЮ МУНИЦ.ИМУЩЕСТВОМ Г.РАДУЖНЫЙ</t>
  </si>
  <si>
    <t>Вв.в экспл.ОС ГЭ1341</t>
  </si>
  <si>
    <t>Введено в эксплуатацию ОС
Сети канализ.1 мкр от стр.48а до КК1-48а, 44.9м.
ГОРВОДОКАНАЛ УП Г.РАДУЖНЫЙ
Сети канализ.1 мкр от стр.48а до КК1-48а, 44.9м.
КОМИТЕТ ПО УПРАВЛЕНИЮ МУНИЦ.ИМУЩЕСТВОМ Г.РАДУЖНЫЙ</t>
  </si>
  <si>
    <t>Вв.в экспл.ОС ГЭ1342</t>
  </si>
  <si>
    <t>Введено в эксплуатацию ОС
Сети канализ.1 мкр, от стр.48а до КК1-14,  82м.
ГОРВОДОКАНАЛ УП Г.РАДУЖНЫЙ
Сети канализ.1 мкр, от стр.48а до КК1-14,  82м.
КОМИТЕТ ПО УПРАВЛЕНИЮ МУНИЦ.ИМУЩЕСТВОМ Г.РАДУЖНЫЙ</t>
  </si>
  <si>
    <t>Вв.в экспл.ОС ГЭ1343</t>
  </si>
  <si>
    <t>Введено в эксплуатацию ОС
Сети канализ.1 мкр., от ж.д. №20 КК1-21/1., 59м
ГОРВОДОКАНАЛ УП Г.РАДУЖНЫЙ
Сети канализ.1 мкр., от ж.д. №20 КК1-21/1., 59м
КОМИТЕТ ПО УПРАВЛЕНИЮ МУНИЦ.ИМУЩЕСТВОМ Г.РАДУЖНЫЙ</t>
  </si>
  <si>
    <t>Вв.в экспл.ОС ГЭ1344</t>
  </si>
  <si>
    <t>Введено в эксплуатацию ОС
Сети канализ.10 мкр от ж/д 15 до КК10-14, 74,5м.
ГОРВОДОКАНАЛ УП Г.РАДУЖНЫЙ
Сети канализ.10 мкр от ж/д 15 до КК10-14, 74,5м.
КОМИТЕТ ПО УПРАВЛЕНИЮ МУНИЦ.ИМУЩЕСТВОМ Г.РАДУЖНЫЙ</t>
  </si>
  <si>
    <t>Вв.в экспл.ОС ГЭ1345</t>
  </si>
  <si>
    <t>Введено в эксплуатацию ОС
Сети канализ.2 мкр от ж/д 30а до КК-2-33-1, 83м.
ГОРВОДОКАНАЛ УП Г.РАДУЖНЫЙ
Сети канализ.2 мкр от ж/д 30а до КК-2-33-1, 83м.
КОМИТЕТ ПО УПРАВЛЕНИЮ МУНИЦ.ИМУЩЕСТВОМ Г.РАДУЖНЫЙ</t>
  </si>
  <si>
    <t>Вв.в экспл.ОС ГЭ1346</t>
  </si>
  <si>
    <t>Введено в эксплуатацию ОС
Сети канализ.2 мкр. от д.34а до КК2-24-6  57м.
ГОРВОДОКАНАЛ УП Г.РАДУЖНЫЙ
Сети канализ.2 мкр. от д.34а до КК2-24-6  57м.
КОМИТЕТ ПО УПРАВЛЕНИЮ МУНИЦ.ИМУЩЕСТВОМ Г.РАДУЖНЫЙ</t>
  </si>
  <si>
    <t>Вв.в экспл.ОС ГЭ1347</t>
  </si>
  <si>
    <t>Введено в эксплуатацию ОС
Сети канализ.6 мкр. от КК6-12/2 до К17 335м.
ГОРВОДОКАНАЛ УП Г.РАДУЖНЫЙ
Сети канализ.6 мкр. от КК6-12/2 до К17 335м.
КОМИТЕТ ПО УПРАВЛЕНИЮ МУНИЦ.ИМУЩЕСТВОМ Г.РАДУЖНЫЙ</t>
  </si>
  <si>
    <t>Вв.в экспл.ОС ГЭ1348</t>
  </si>
  <si>
    <t>Введено в эксплуатацию ОС
Сети канализ.9 мкр от ж/д 36 до КК9-К/13,101м.
ГОРВОДОКАНАЛ УП Г.РАДУЖНЫЙ
Сети канализ.9 мкр от ж/д 36 до КК9-К/13,101м.
КОМИТЕТ ПО УПРАВЛЕНИЮ МУНИЦ.ИМУЩЕСТВОМ Г.РАДУЖНЫЙ</t>
  </si>
  <si>
    <t>Вв.в экспл.ОС ГЭ1349</t>
  </si>
  <si>
    <t>Введено в эксплуатацию ОС
Сети канализ.9м.мкр4 от д.12а до КК4-21а/5
ГОРВОДОКАНАЛ УП Г.РАДУЖНЫЙ
Сети канализ.9м.мкр4 от д.12а до КК4-21а/5
КОМИТЕТ ПО УПРАВЛЕНИЮ МУНИЦ.ИМУЩЕСТВОМ Г.РАДУЖНЫЙ</t>
  </si>
  <si>
    <t>Вв.в экспл.ОС ГЭ1350</t>
  </si>
  <si>
    <t>Введено в эксплуатацию ОС
Сети канализации  6мкр 59,7м
ГОРВОДОКАНАЛ УП Г.РАДУЖНЫЙ
Сети канализации  6мкр 59,7м
КОМИТЕТ ПО УПРАВЛЕНИЮ МУНИЦ.ИМУЩЕСТВОМ Г.РАДУЖНЫЙ</t>
  </si>
  <si>
    <t>Вв.в экспл.ОС ГЭ1351</t>
  </si>
  <si>
    <t>Введено в эксплуатацию ОС
Сети канализации  9мкр .от ж.д.53  19,2м
ГОРВОДОКАНАЛ УП Г.РАДУЖНЫЙ
Сети канализации  9мкр .от ж.д.53  19,2м
КОМИТЕТ ПО УПРАВЛЕНИЮ МУНИЦ.ИМУЩЕСТВОМ Г.РАДУЖНЫЙ</t>
  </si>
  <si>
    <t>Вв.в экспл.ОС ГЭ1352</t>
  </si>
  <si>
    <t>Введено в эксплуатацию ОС
Сети канализации  9мкр 80,9 м от жд 49 до КК9-10/1
ГОРВОДОКАНАЛ УП Г.РАДУЖНЫЙ
Сети канализации  9мкр 80,9 м от жд 49 до КК9-10/1
КОМИТЕТ ПО УПРАВЛЕНИЮ МУНИЦ.ИМУЩЕСТВОМ Г.РАДУЖНЫЙ</t>
  </si>
  <si>
    <t>Вв.в экспл.ОС ГЭ1353</t>
  </si>
  <si>
    <t>Введено в эксплуатацию ОС
Сети канализации 1023,63м
ГОРВОДОКАНАЛ УП Г.РАДУЖНЫЙ
Сети канализации 1023,63м
КОМИТЕТ ПО УПРАВЛЕНИЮ МУНИЦ.ИМУЩЕСТВОМ Г.РАДУЖНЫЙ</t>
  </si>
  <si>
    <t>Вв.в экспл.ОС ГЭ1354</t>
  </si>
  <si>
    <t>Введено в эксплуатацию ОС
Сети канализации 10мкр 95.05м.
ГОРВОДОКАНАЛ УП Г.РАДУЖНЫЙ
Сети канализации 10мкр 95.05м.
КОМИТЕТ ПО УПРАВЛЕНИЮ МУНИЦ.ИМУЩЕСТВОМ Г.РАДУЖНЫЙ</t>
  </si>
  <si>
    <t>Вв.в экспл.ОС ГЭ1355</t>
  </si>
  <si>
    <t>Введено в эксплуатацию ОС
Сети канализации 10мкр от ж.д.8 до КК 10-7, 61.2м.
ГОРВОДОКАНАЛ УП Г.РАДУЖНЫЙ
Сети канализации 10мкр от ж.д.8 до КК 10-7, 61.2м.
КОМИТЕТ ПО УПРАВЛЕНИЮ МУНИЦ.ИМУЩЕСТВОМ Г.РАДУЖНЫЙ</t>
  </si>
  <si>
    <t>Вв.в экспл.ОС ГЭ1356</t>
  </si>
  <si>
    <t>Введено в эксплуатацию ОС
Сети канализации 10мкр. 42,7м
ГОРВОДОКАНАЛ УП Г.РАДУЖНЫЙ
Сети канализации 10мкр. 42,7м
КОМИТЕТ ПО УПРАВЛЕНИЮ МУНИЦ.ИМУЩЕСТВОМ Г.РАДУЖНЫЙ</t>
  </si>
  <si>
    <t>Вв.в экспл.ОС ГЭ1357</t>
  </si>
  <si>
    <t>Введено в эксплуатацию ОС
Сети канализации 1мкр. 108,1м
ГОРВОДОКАНАЛ УП Г.РАДУЖНЫЙ
Сети канализации 1мкр. 108,1м
КОМИТЕТ ПО УПРАВЛЕНИЮ МУНИЦ.ИМУЩЕСТВОМ Г.РАДУЖНЫЙ</t>
  </si>
  <si>
    <t>Вв.в экспл.ОС ГЭ1358</t>
  </si>
  <si>
    <t>Введено в эксплуатацию ОС
Сети канализации 6 мкр 206.7м.
ГОРВОДОКАНАЛ УП Г.РАДУЖНЫЙ
Сети канализации 6 мкр 206.7м.
КОМИТЕТ ПО УПРАВЛЕНИЮ МУНИЦ.ИМУЩЕСТВОМ Г.РАДУЖНЫЙ</t>
  </si>
  <si>
    <t>Вв.в экспл.ОС ГЭ1359</t>
  </si>
  <si>
    <t>Введено в эксплуатацию ОС
Сети канализации 6мкр 221м.
ГОРВОДОКАНАЛ УП Г.РАДУЖНЫЙ
Сети канализации 6мкр 221м.
КОМИТЕТ ПО УПРАВЛЕНИЮ МУНИЦ.ИМУЩЕСТВОМ Г.РАДУЖНЫЙ</t>
  </si>
  <si>
    <t>Вв.в экспл.ОС ГЭ1360</t>
  </si>
  <si>
    <t>Введено в эксплуатацию ОС
Сети канализации 7 мкр. 27,5м.
ГОРВОДОКАНАЛ УП Г.РАДУЖНЫЙ
Сети канализации 7 мкр. 27,5м.
КОМИТЕТ ПО УПРАВЛЕНИЮ МУНИЦ.ИМУЩЕСТВОМ Г.РАДУЖНЫЙ</t>
  </si>
  <si>
    <t>Вв.в экспл.ОС ГЭ1361</t>
  </si>
  <si>
    <t>Введено в эксплуатацию ОС
Сети канализации 9 мкр  от ж.д.51  25м.
ГОРВОДОКАНАЛ УП Г.РАДУЖНЫЙ
Сети канализации 9 мкр  от ж.д.51  25м.
КОМИТЕТ ПО УПРАВЛЕНИЮ МУНИЦ.ИМУЩЕСТВОМ Г.РАДУЖНЫЙ</t>
  </si>
  <si>
    <t>Вв.в экспл.ОС ГЭ1362</t>
  </si>
  <si>
    <t>Введено в эксплуатацию ОС
Сети канализации 9 мкр от ж.д.25-29 до КК-7, 449,1м.
ГОРВОДОКАНАЛ УП Г.РАДУЖНЫЙ
Сети канализации 9 мкр от ж.д.25-29 до КК-7, 449,1м.
КОМИТЕТ ПО УПРАВЛЕНИЮ МУНИЦ.ИМУЩЕСТВОМ Г.РАДУЖНЫЙ</t>
  </si>
  <si>
    <t>Вв.в экспл.ОС ГЭ1363</t>
  </si>
  <si>
    <t>Введено в эксплуатацию ОС
Сети канализации 9 мкр от ж.д.32  36.2м.
ГОРВОДОКАНАЛ УП Г.РАДУЖНЫЙ
Сети канализации 9 мкр от ж.д.32  36.2м.
КОМИТЕТ ПО УПРАВЛЕНИЮ МУНИЦ.ИМУЩЕСТВОМ Г.РАДУЖНЫЙ</t>
  </si>
  <si>
    <t>Вв.в экспл.ОС ГЭ1364</t>
  </si>
  <si>
    <t>Введено в эксплуатацию ОС
Сети канализации 9 мкр от ж.д.54 до КК-3/10
ГОРВОДОКАНАЛ УП Г.РАДУЖНЫЙ
Сети канализации 9 мкр от ж.д.54 до КК-3/10
КОМИТЕТ ПО УПРАВЛЕНИЮ МУНИЦ.ИМУЩЕСТВОМ Г.РАДУЖНЫЙ</t>
  </si>
  <si>
    <t>Вв.в экспл.ОС ГЭ1365</t>
  </si>
  <si>
    <t>Введено в эксплуатацию ОС
Сети канализации 9 мкр от ж.д.№50 до КК9-К/6
ГОРВОДОКАНАЛ УП Г.РАДУЖНЫЙ
Сети канализации 9 мкр от ж.д.№50 до КК9-К/6
КОМИТЕТ ПО УПРАВЛЕНИЮ МУНИЦ.ИМУЩЕСТВОМ Г.РАДУЖНЫЙ</t>
  </si>
  <si>
    <t>Вв.в экспл.ОС ГЭ1366</t>
  </si>
  <si>
    <t>Введено в эксплуатацию ОС
Сети канализации 9 мкр, от д.23 до КК9-17 17м.
ГОРВОДОКАНАЛ УП Г.РАДУЖНЫЙ
Сети канализации 9 мкр, от д.23 до КК9-17 17м.
КОМИТЕТ ПО УПРАВЛЕНИЮ МУНИЦ.ИМУЩЕСТВОМ Г.РАДУЖНЫЙ</t>
  </si>
  <si>
    <t>Вв.в экспл.ОС ГЭ1367</t>
  </si>
  <si>
    <t>Введено в эксплуатацию ОС
Сети канализации 9 мкр. от ж.д.43 до К-9-28  48,7м
ГОРВОДОКАНАЛ УП Г.РАДУЖНЫЙ
Сети канализации 9 мкр. от ж.д.43 до К-9-28  48,7м
КОМИТЕТ ПО УПРАВЛЕНИЮ МУНИЦ.ИМУЩЕСТВОМ Г.РАДУЖНЫЙ</t>
  </si>
  <si>
    <t>Вв.в экспл.ОС ГЭ1368</t>
  </si>
  <si>
    <t>Введено в эксплуатацию ОС
Сети канализации 9 мкр. от ж/д № 35, 158,3 м
ГОРВОДОКАНАЛ УП Г.РАДУЖНЫЙ
Сети канализации 9 мкр. от ж/д № 35, 158,3 м
КОМИТЕТ ПО УПРАВЛЕНИЮ МУНИЦ.ИМУЩЕСТВОМ Г.РАДУЖНЫЙ</t>
  </si>
  <si>
    <t>Вв.в экспл.ОС ГЭ1369</t>
  </si>
  <si>
    <t>Введено в эксплуатацию ОС
Сети канализации 9мкр  от ж.д.52  22м.
ГОРВОДОКАНАЛ УП Г.РАДУЖНЫЙ
Сети канализации 9мкр  от ж.д.52  22м.
КОМИТЕТ ПО УПРАВЛЕНИЮ МУНИЦ.ИМУЩЕСТВОМ Г.РАДУЖНЫЙ</t>
  </si>
  <si>
    <t>Вв.в экспл.ОС ГЭ1370</t>
  </si>
  <si>
    <t>Введено в эксплуатацию ОС
Сети канализации 9мкр от ж.д.21 до КК9-16/1
ГОРВОДОКАНАЛ УП Г.РАДУЖНЫЙ
Сети канализации 9мкр от ж.д.21 до КК9-16/1
КОМИТЕТ ПО УПРАВЛЕНИЮ МУНИЦ.ИМУЩЕСТВОМ Г.РАДУЖНЫЙ</t>
  </si>
  <si>
    <t>Вв.в экспл.ОС ГЭ1371</t>
  </si>
  <si>
    <t>Введено в эксплуатацию ОС
Сети канализации Больничный комплекс 1070.8м.
ГОРВОДОКАНАЛ УП Г.РАДУЖНЫЙ
Сети канализации Больничный комплекс 1070.8м.
КОМИТЕТ ПО УПРАВЛЕНИЮ МУНИЦ.ИМУЩЕСТВОМ Г.РАДУЖНЫЙ</t>
  </si>
  <si>
    <t>Вв.в экспл.ОС ГЭ1372</t>
  </si>
  <si>
    <t>Введено в эксплуатацию ОС
Сети канализации ул Новая до БК16
ГОРВОДОКАНАЛ УП Г.РАДУЖНЫЙ
Сети канализации ул Новая до БК16
КОМИТЕТ ПО УПРАВЛЕНИЮ МУНИЦ.ИМУЩЕСТВОМ Г.РАДУЖНЫЙ</t>
  </si>
  <si>
    <t>Вв.в экспл.ОС ГЭ1373</t>
  </si>
  <si>
    <t>Введено в эксплуатацию ОС
Сети канализации ул Новая до КК10-41
ГОРВОДОКАНАЛ УП Г.РАДУЖНЫЙ
Сети канализации ул Новая до КК10-41
КОМИТЕТ ПО УПРАВЛЕНИЮ МУНИЦ.ИМУЩЕСТВОМ Г.РАДУЖНЫЙ</t>
  </si>
  <si>
    <t>Вв.в экспл.ОС ГЭ1374</t>
  </si>
  <si>
    <t>Введено в эксплуатацию ОС
Сети канализации ул.Новая до КК10-30/32
ГОРВОДОКАНАЛ УП Г.РАДУЖНЫЙ
Сети канализации ул.Новая до КК10-30/32
КОМИТЕТ ПО УПРАВЛЕНИЮ МУНИЦ.ИМУЩЕСТВОМ Г.РАДУЖНЫЙ</t>
  </si>
  <si>
    <t>Вв.в экспл.ОС ГЭ1375</t>
  </si>
  <si>
    <t>Введено в эксплуатацию ОС
Сети канализации,  ул. Новая, Северо-западная коммунальная зона, от строения 29 до КК10-
ГОРВОДОКАНАЛ УП Г.РАДУЖНЫЙ
Сети канализации,  ул. Новая, Северо-западная коммунальная зона, от строения 29 до КК10-
КОМИТЕТ ПО УПРАВЛЕНИЮ МУ</t>
  </si>
  <si>
    <t>Вв.в экспл.ОС ГЭ1376</t>
  </si>
  <si>
    <t>Введено в эксплуатацию ОС
Сети канализации, 9 мкр  37м.
ГОРВОДОКАНАЛ УП Г.РАДУЖНЫЙ
Сети канализации, 9 мкр  37м.
КОМИТЕТ ПО УПРАВЛЕНИЮ МУНИЦ.ИМУЩЕСТВОМ Г.РАДУЖНЫЙ</t>
  </si>
  <si>
    <t>Вв.в экспл.ОС ГЭ1377</t>
  </si>
  <si>
    <t>Введено в эксплуатацию ОС
Сети канализации, протяженность 51 м, 1 мкр. от строения №28 до КК1-32/2
ГОРВОДОКАНАЛ УП Г.РАДУЖНЫЙ
Сети канализации, протяженность 51 м, 1 мкр. от строения №28 до КК1-32/2
КОМИТЕТ ПО УПРАВЛЕНИЮ МУНИЦ.ИМУЩЕСТВОМ Г.РАДУЖНЫЙ</t>
  </si>
  <si>
    <t>Вв.в экспл.ОС ГЭ1378</t>
  </si>
  <si>
    <t>Введено в эксплуатацию ОС
Сети канализации, ул. Новая, Северо-западная комм зона, от корп. 2 стр. 29 до КК10-29/4
ГОРВОДОКАНАЛ УП Г.РАДУЖНЫЙ
Сети канализации, ул. Новая, Северо-западная комм зона, от корп. 2 стр. 29 до КК10-29/4
КОМИТЕТ ПО УПРАВЛЕНИЮ МУНИ</t>
  </si>
  <si>
    <t>Вв.в экспл.ОС ГЭ1379</t>
  </si>
  <si>
    <t>Введено в эксплуатацию ОС
Сети канализации,10 мкр.от строения 31 до КК 10.3.16
ГОРВОДОКАНАЛ УП Г.РАДУЖНЫЙ
Сети канализации,10 мкр.от строения 31 до КК 10.3.16
КОМИТЕТ ПО УПРАВЛЕНИЮ МУНИЦ.ИМУЩЕСТВОМ Г.РАДУЖНЫЙ</t>
  </si>
  <si>
    <t>Вв.в экспл.ОС ГЭ1380</t>
  </si>
  <si>
    <t>Введено в эксплуатацию ОС
Сети наруж канализации 5мкр от стр. 5 до КК5-28/1
ГОРВОДОКАНАЛ УП Г.РАДУЖНЫЙ
Сети наруж канализации 5мкр от стр. 5 до КК5-28/1
КОМИТЕТ ПО УПРАВЛЕНИЮ МУНИЦ.ИМУЩЕСТВОМ Г.РАДУЖНЫЙ</t>
  </si>
  <si>
    <t>Вв.в экспл.ОС ГЭ1381</t>
  </si>
  <si>
    <t>Введено в эксплуатацию ОС
Сети наруж.канал.9 мкр,от ж.д.№33доКК 9-27/1,84,1м
ГОРВОДОКАНАЛ УП Г.РАДУЖНЫЙ
Сети наруж.канал.9 мкр,от ж.д.№33доКК 9-27/1,84,1м
КОМИТЕТ ПО УПРАВЛЕНИЮ МУНИЦ.ИМУЩЕСТВОМ Г.РАДУЖНЫЙ</t>
  </si>
  <si>
    <t>Вв.в экспл.ОС ГЭ1382</t>
  </si>
  <si>
    <t>Введено в эксплуатацию ОС
Погружной насосный агрегат ЦН
ГОРВОДОКАНАЛ УП Г.РАДУЖНЫЙ
Погружной насосный агрегат ЦН
КОМИТЕТ ПО УПРАВЛЕНИЮ МУНИЦ.ИМУЩЕСТВОМ Г.РАДУЖНЫЙ</t>
  </si>
  <si>
    <t>Вв.в экспл.ОС ГЭ1383</t>
  </si>
  <si>
    <t>Вв.в экспл.ОС ГЭ1384</t>
  </si>
  <si>
    <t>Введено в эксплуатацию ОС
Компьютер LCD ACER  AL1917 Nsdm
ГОРВОДОКАНАЛ УП Г.РАДУЖНЫЙ
Компьютер LCD ACER  AL1917 Nsdm
КОМИТЕТ ПО УПРАВЛЕНИЮ МУНИЦ.ИМУЩЕСТВОМ Г.РАДУЖНЫЙ</t>
  </si>
  <si>
    <t>Вв.в экспл.ОС ГЭ1385</t>
  </si>
  <si>
    <t>Вв.в экспл.ОС ГЭ1386</t>
  </si>
  <si>
    <t>Введено в эксплуатацию ОС
Торовые заглушки ДУ 600мм
ГОРВОДОКАНАЛ УП Г.РАДУЖНЫЙ
Торовые заглушки ДУ 600мм
КОМИТЕТ ПО УПРАВЛЕНИЮ МУНИЦ.ИМУЩЕСТВОМ Г.РАДУЖНЫЙ</t>
  </si>
  <si>
    <t>Вв.в экспл.ОС ГЭ1387</t>
  </si>
  <si>
    <t>Введено в эксплуатацию ОС
Торовые заглушки ДУ 800мм
ГОРВОДОКАНАЛ УП Г.РАДУЖНЫЙ
Торовые заглушки ДУ 800мм
КОМИТЕТ ПО УПРАВЛЕНИЮ МУНИЦ.ИМУЩЕСТВОМ Г.РАДУЖНЫЙ</t>
  </si>
  <si>
    <t>Вв.в экспл.ОС ГЭ1388</t>
  </si>
  <si>
    <t>Введено в эксплуатацию ОС
Установка вакуум.водопониж.УВВ-3А-6КМ
ГОРВОДОКАНАЛ УП Г.РАДУЖНЫЙ
Установка вакуум.водопониж.УВВ-3А-6КМ
КОМИТЕТ ПО УПРАВЛЕНИЮ МУНИЦ.ИМУЩЕСТВОМ Г.РАДУЖНЫЙ</t>
  </si>
  <si>
    <t>Вв.в экспл.ОС ГЭ1389</t>
  </si>
  <si>
    <t>Введено в эксплуатацию ОС
Установка УВВ 306
ГОРВОДОКАНАЛ УП Г.РАДУЖНЫЙ
Установка УВВ 306
КОМИТЕТ ПО УПРАВЛЕНИЮ МУНИЦ.ИМУЩЕСТВОМ Г.РАДУЖНЫЙ</t>
  </si>
  <si>
    <t>Вв.в экспл.ОС ГЭ1390</t>
  </si>
  <si>
    <t>Введено в эксплуатацию ОС
Мотопомпа
ГОРВОДОКАНАЛ УП Г.РАДУЖНЫЙ
Мотопомпа
КОМИТЕТ ПО УПРАВЛЕНИЮ МУНИЦ.ИМУЩЕСТВОМ Г.РАДУЖНЫЙ</t>
  </si>
  <si>
    <t>Вв.в экспл.ОС ГЭ1391</t>
  </si>
  <si>
    <t>Вв.в экспл.ОС ГЭ1392</t>
  </si>
  <si>
    <t>Введено в эксплуатацию ОС
Секц.аппарат с бензин.двигателем ПИТОН-Е
ГОРВОДОКАНАЛ УП Г.РАДУЖНЫЙ
Секц.аппарат с бензин.двигателем ПИТОН-Е
КОМИТЕТ ПО УПРАВЛЕНИЮ МУНИЦ.ИМУЩЕСТВОМ Г.РАДУЖНЫЙ</t>
  </si>
  <si>
    <t>Вв.в экспл.ОС ГЭ1393</t>
  </si>
  <si>
    <t>Введено в эксплуатацию ОС
Цепочная карусель ДН-125
ГОРВОДОКАНАЛ УП Г.РАДУЖНЫЙ
Цепочная карусель ДН-125
КОМИТЕТ ПО УПРАВЛЕНИЮ МУНИЦ.ИМУЩЕСТВОМ Г.РАДУЖНЫЙ</t>
  </si>
  <si>
    <t>Вв.в экспл.ОС ГЭ1394</t>
  </si>
  <si>
    <t>Введено в эксплуатацию ОС
Вагон машинистов 2,8х9,4х2,5
ГОРВОДОКАНАЛ УП Г.РАДУЖНЫЙ
Вагон машинистов 2,8х9,4х2,5
КОМИТЕТ ПО УПРАВЛЕНИЮ МУНИЦ.ИМУЩЕСТВОМ Г.РАДУЖНЫЙ</t>
  </si>
  <si>
    <t>Вв.в экспл.ОС ГЭ1395</t>
  </si>
  <si>
    <t>Введено в эксплуатацию ОС
Вагон-склад 3,2х12,5х4
ГОРВОДОКАНАЛ УП Г.РАДУЖНЫЙ
Вагон-склад 3,2х12,5х4
КОМИТЕТ ПО УПРАВЛЕНИЮ МУНИЦ.ИМУЩЕСТВОМ Г.РАДУЖНЫЙ</t>
  </si>
  <si>
    <t>Вв.в экспл.ОС ГЭ1396</t>
  </si>
  <si>
    <t>Вв.в экспл.ОС ГЭ1397</t>
  </si>
  <si>
    <t>Введено в эксплуатацию ОС
Слесарка 3х8,5х2,4
ГОРВОДОКАНАЛ УП Г.РАДУЖНЫЙ
Слесарка 3х8,5х2,4
КОМИТЕТ ПО УПРАВЛЕНИЮ МУНИЦ.ИМУЩЕСТВОМ Г.РАДУЖНЫЙ</t>
  </si>
  <si>
    <t>Вв.в экспл.ОС ГЭ1398</t>
  </si>
  <si>
    <t>Вв.в экспл.ОС ГЭ1399</t>
  </si>
  <si>
    <t>Введено в эксплуатацию ОС
Сети канал.мкр Южный,ул.Школ.от ж/д12/10доКК-12.7
ГОРВОДОКАНАЛ УП Г.РАДУЖНЫЙ
Сети канал.мкр Южный,ул.Школ.от ж/д12/10доКК-12.7
КОМИТЕТ ПО УПРАВЛЕНИЮ МУНИЦ.ИМУЩЕСТВОМ Г.РАДУЖНЫЙ</t>
  </si>
  <si>
    <t>Вв.в экспл.ОС ГЭ1400</t>
  </si>
  <si>
    <t>Введено в эксплуатацию ОС
Сети канал.Южный КНС-1 и КНС-4-р.Аган 1035м
ГОРВОДОКАНАЛ УП Г.РАДУЖНЫЙ
Сети канал.Южный КНС-1 и КНС-4-р.Аган 1035м
КОМИТЕТ ПО УПРАВЛЕНИЮ МУНИЦ.ИМУЩЕСТВОМ Г.РАДУЖНЫЙ</t>
  </si>
  <si>
    <t>Вв.в экспл.ОС ГЭ1401</t>
  </si>
  <si>
    <t>Введено в эксплуатацию ОС
Сети канализ.мкрЮжный,ул.Школьная от ж/д12/9, 17м.
ГОРВОДОКАНАЛ УП Г.РАДУЖНЫЙ
Сети канализ.мкрЮжный,ул.Школьная от ж/д12/9, 17м.
КОМИТЕТ ПО УПРАВЛЕНИЮ МУНИЦ.ИМУЩЕСТВОМ Г.РАДУЖНЫЙ</t>
  </si>
  <si>
    <t>Вв.в экспл.ОС ГЭ1402</t>
  </si>
  <si>
    <t>Введено в эксплуатацию ОС
Сети канализ.мкрЮжный,ул.Школьная,от ж.д.12/1-12/8
ГОРВОДОКАНАЛ УП Г.РАДУЖНЫЙ
Сети канализ.мкрЮжный,ул.Школьная,от ж.д.12/1-12/8
КОМИТЕТ ПО УПРАВЛЕНИЮ МУНИЦ.ИМУЩЕСТВОМ Г.РАДУЖНЫЙ</t>
  </si>
  <si>
    <t>Вв.в экспл.ОС ГЭ1403</t>
  </si>
  <si>
    <t>Введено в эксплуатацию ОС
Сети канализа. мкр.Южный (р-н КНС-3) прот.2191,6м
ГОРВОДОКАНАЛ УП Г.РАДУЖНЫЙ
Сети канализа. мкр.Южный (р-н КНС-3) прот.2191,6м
КОМИТЕТ ПО УПРАВЛЕНИЮ МУНИЦ.ИМУЩЕСТВОМ Г.РАДУЖНЫЙ</t>
  </si>
  <si>
    <t>Вв.в экспл.ОС ГЭ1404</t>
  </si>
  <si>
    <t>Введено в эксплуатацию ОС
Сети канализации мкр.Южный (р-н КНС-1) прот.2091м.
ГОРВОДОКАНАЛ УП Г.РАДУЖНЫЙ
Сети канализации мкр.Южный (р-н КНС-1) прот.2091м.
КОМИТЕТ ПО УПРАВЛЕНИЮ МУНИЦ.ИМУЩЕСТВОМ Г.РАДУЖНЫЙ</t>
  </si>
  <si>
    <t>Вв.в экспл.ОС ГЭ1405</t>
  </si>
  <si>
    <t>Введено в эксплуатацию ОС
Сети канализации мкр.Южный (р-н КНС-2) прот.3059м.
ГОРВОДОКАНАЛ УП Г.РАДУЖНЫЙ
Сети канализации мкр.Южный (р-н КНС-2) прот.3059м.
КОМИТЕТ ПО УПРАВЛЕНИЮ МУНИЦ.ИМУЩЕСТВОМ Г.РАДУЖНЫЙ</t>
  </si>
  <si>
    <t>Вв.в экспл.ОС ГЭ1406</t>
  </si>
  <si>
    <t>Введено в эксплуатацию ОС
Сети канализации мкр.Южный (р-н КНС-4) прот.441м.
ГОРВОДОКАНАЛ УП Г.РАДУЖНЫЙ
Сети канализации мкр.Южный (р-н КНС-4) прот.441м.
КОМИТЕТ ПО УПРАВЛЕНИЮ МУНИЦ.ИМУЩЕСТВОМ Г.РАДУЖНЫЙ</t>
  </si>
  <si>
    <t>Вв.в экспл.ОС ГЭ1407</t>
  </si>
  <si>
    <t>Введено в эксплуатацию ОС
Автоматическая система управления  предприятия
ГОРВОДОКАНАЛ УП Г.РАДУЖНЫЙ
Автоматическая система управления  предприятия
КОМИТЕТ ПО УПРАВЛЕНИЮ МУНИЦ.ИМУЩЕСТВОМ Г.РАДУЖНЫЙ</t>
  </si>
  <si>
    <t>Вв.в экспл.ОС ГЭ1408</t>
  </si>
  <si>
    <t>Введено в эксплуатацию ОС
Источний бесперебойного питания  APC Smart 2200VA/1980W
ГОРВОДОКАНАЛ УП Г.РАДУЖНЫЙ
Источний бесперебойного питания  APC Smart 2200VA/1980W
КОМИТЕТ ПО УПРАВЛЕНИЮ МУНИЦ.ИМУЩЕСТВОМ Г.РАДУЖНЫЙ</t>
  </si>
  <si>
    <t>Вв.в экспл.ОС ГЭ1409</t>
  </si>
  <si>
    <t>Введено в эксплуатацию ОС
Компьютер LCD 17" LG Fiatron 1750S
ГОРВОДОКАНАЛ УП Г.РАДУЖНЫЙ
Компьютер LCD 17" LG Fiatron 1750S
КОМИТЕТ ПО УПРАВЛЕНИЮ МУНИЦ.ИМУЩЕСТВОМ Г.РАДУЖНЫЙ</t>
  </si>
  <si>
    <t>Вв.в экспл.ОС ГЭ1410</t>
  </si>
  <si>
    <t>Вв.в экспл.ОС ГЭ1411</t>
  </si>
  <si>
    <t>Вв.в экспл.ОС ГЭ1412</t>
  </si>
  <si>
    <t>Введено в эксплуатацию ОС
Компьютер LCD 19"Samsung SyncMaster 943 N"
ГОРВОДОКАНАЛ УП Г.РАДУЖНЫЙ
Компьютер LCD 19"Samsung SyncMaster 943 N"
КОМИТЕТ ПО УПРАВЛЕНИЮ МУНИЦ.ИМУЩЕСТВОМ Г.РАДУЖНЫЙ</t>
  </si>
  <si>
    <t>Вв.в экспл.ОС ГЭ1413</t>
  </si>
  <si>
    <t>Введено в эксплуатацию ОС
Компьютер НоутбукНР Compag 6720S
ГОРВОДОКАНАЛ УП Г.РАДУЖНЫЙ
Компьютер НоутбукНР Compag 6720S
КОМИТЕТ ПО УПРАВЛЕНИЮ МУНИЦ.ИМУЩЕСТВОМ Г.РАДУЖНЫЙ</t>
  </si>
  <si>
    <t>Вв.в экспл.ОС ГЭ1414</t>
  </si>
  <si>
    <t>Вв.в экспл.ОС ГЭ1415</t>
  </si>
  <si>
    <t>Введено в эксплуатацию ОС
Копировальный аппарат Kyocera Mita KM-1635
ГОРВОДОКАНАЛ УП Г.РАДУЖНЫЙ
Копировальный аппарат Kyocera Mita KM-1635
КОМИТЕТ ПО УПРАВЛЕНИЮ МУНИЦ.ИМУЩЕСТВОМ Г.РАДУЖНЫЙ</t>
  </si>
  <si>
    <t>Вв.в экспл.ОС ГЭ1416</t>
  </si>
  <si>
    <t>Введено в эксплуатацию ОС
Принтер НР LJ 1020
ГОРВОДОКАНАЛ УП Г.РАДУЖНЫЙ
Принтер НР LJ 1020
КОМИТЕТ ПО УПРАВЛЕНИЮ МУНИЦ.ИМУЩЕСТВОМ Г.РАДУЖНЫЙ</t>
  </si>
  <si>
    <t>Вв.в экспл.ОС ГЭ1417</t>
  </si>
  <si>
    <t>Вв.в экспл.ОС ГЭ1418</t>
  </si>
  <si>
    <t>Введено в эксплуатацию ОС
Сейф ЛС 041 с трейзером
ГОРВОДОКАНАЛ УП Г.РАДУЖНЫЙ
Сейф ЛС 041 с трейзером
КОМИТЕТ ПО УПРАВЛЕНИЮ МУНИЦ.ИМУЩЕСТВОМ Г.РАДУЖНЫЙ</t>
  </si>
  <si>
    <t>Вв.в экспл.ОС ГЭ1419</t>
  </si>
  <si>
    <t>Введено в эксплуатацию ОС
Система автом.обнар.пожара АБК(Сев.зап.ком.зона)
ГОРВОДОКАНАЛ УП Г.РАДУЖНЫЙ
Система автом.обнар.пожара АБК(Сев.зап.ком.зона)
КОМИТЕТ ПО УПРАВЛЕНИЮ МУНИЦ.ИМУЩЕСТВОМ Г.РАДУЖНЫЙ</t>
  </si>
  <si>
    <t>Вв.в экспл.ОС ГЭ1420</t>
  </si>
  <si>
    <t>Введено в эксплуатацию ОС
Система видеонаблюдения АБК
ГОРВОДОКАНАЛ УП Г.РАДУЖНЫЙ
Система видеонаблюдения АБК
КОМИТЕТ ПО УПРАВЛЕНИЮ МУНИЦ.ИМУЩЕСТВОМ Г.РАДУЖНЫЙ</t>
  </si>
  <si>
    <t>Вв.в экспл.ОС ГЭ1421</t>
  </si>
  <si>
    <t>Введено в эксплуатацию ОС
Тренажер "Витим 2-22У"
ГОРВОДОКАНАЛ УП Г.РАДУЖНЫЙ
Тренажер "Витим 2-22У"
КОМИТЕТ ПО УПРАВЛЕНИЮ МУНИЦ.ИМУЩЕСТВОМ Г.РАДУЖНЫЙ</t>
  </si>
  <si>
    <t>Вв.в экспл.ОС ГЭ1422</t>
  </si>
  <si>
    <t>Введено в эксплуатацию ОС
Шкаф КБ -033 (гр.карт.6 шт.)
ГОРВОДОКАНАЛ УП Г.РАДУЖНЫЙ
Шкаф КБ -033 (гр.карт.6 шт.)
КОМИТЕТ ПО УПРАВЛЕНИЮ МУНИЦ.ИМУЩЕСТВОМ Г.РАДУЖНЫЙ</t>
  </si>
  <si>
    <t>Вв.в экспл.ОС ГЭ1423</t>
  </si>
  <si>
    <t>Введено в эксплуатацию ОС
ККМ "Элвес-Микро-К01"
ГОРВОДОКАНАЛ УП Г.РАДУЖНЫЙ
ККМ "Элвес-Микро-К01"
КОМИТЕТ ПО УПРАВЛЕНИЮ МУНИЦ.ИМУЩЕСТВОМ Г.РАДУЖНЫЙ</t>
  </si>
  <si>
    <t>Вв.в экспл.ОС ГЭ1424</t>
  </si>
  <si>
    <t>Введено в эксплуатацию ОС
Компьютер InteI
ГОРВОДОКАНАЛ УП Г.РАДУЖНЫЙ
Компьютер InteI
КОМИТЕТ ПО УПРАВЛЕНИЮ МУНИЦ.ИМУЩЕСТВОМ Г.РАДУЖНЫЙ</t>
  </si>
  <si>
    <t>Вв.в экспл.ОС ГЭ1425</t>
  </si>
  <si>
    <t>Вв.в экспл.ОС ГЭ1426</t>
  </si>
  <si>
    <t>Введено в эксплуатацию ОС
Компьютер LCD 17"LG Flatron 1750S
ГОРВОДОКАНАЛ УП Г.РАДУЖНЫЙ
Компьютер LCD 17"LG Flatron 1750S
КОМИТЕТ ПО УПРАВЛЕНИЮ МУНИЦ.ИМУЩЕСТВОМ Г.РАДУЖНЫЙ</t>
  </si>
  <si>
    <t>Вв.в экспл.ОС ГЭ1427</t>
  </si>
  <si>
    <t>Введено в эксплуатацию ОС
Компьютер LCD 19 Wide ACER AL
ГОРВОДОКАНАЛ УП Г.РАДУЖНЫЙ
Компьютер LCD 19 Wide ACER AL
КОМИТЕТ ПО УПРАВЛЕНИЮ МУНИЦ.ИМУЩЕСТВОМ Г.РАДУЖНЫЙ</t>
  </si>
  <si>
    <t>Вв.в экспл.ОС ГЭ1428</t>
  </si>
  <si>
    <t>Ввод в эксплуатацию ОС Введено в эксплуатацию ОС
Компьютер Samsung TFT 19
ГОРВОДОКАНАЛ УП Г.РАДУЖНЫЙ
Компьютер Samsung TFT 19
КОМИТЕТ ПО УПРАВЛЕНИЮ МУНИЦ.ИМУЩЕСТВОМ Г.РАДУЖНЫЙ</t>
  </si>
  <si>
    <t>Вв.в экспл.ОС ГЭ1429</t>
  </si>
  <si>
    <t>Введено в эксплуатацию ОС
Принтер НР Laser Jet 5000
ГОРВОДОКАНАЛ УП Г.РАДУЖНЫЙ
Принтер НР Laser Jet 5000
КОМИТЕТ ПО УПРАВЛЕНИЮ МУНИЦ.ИМУЩЕСТВОМ Г.РАДУЖНЫЙ</t>
  </si>
  <si>
    <t>Вв.в экспл.ОС ГЭ1430</t>
  </si>
  <si>
    <t>Вв.в экспл.ОС ГЭ1431</t>
  </si>
  <si>
    <t>Введено в эксплуатацию ОС
Принтер НР LJ 1320
ГОРВОДОКАНАЛ УП Г.РАДУЖНЫЙ
Принтер НР LJ 1320
КОМИТЕТ ПО УПРАВЛЕНИЮ МУНИЦ.ИМУЩЕСТВОМ Г.РАДУЖНЫЙ</t>
  </si>
  <si>
    <t>Вв.в экспл.ОС ГЭ1432</t>
  </si>
  <si>
    <t>Вв.в экспл.ОС ГЭ1433</t>
  </si>
  <si>
    <t>Введено в эксплуатацию ОС
Сервер Intel Pentium 4 Xeon 2800
ГОРВОДОКАНАЛ УП Г.РАДУЖНЫЙ
Сервер Intel Pentium 4 Xeon 2800
КОМИТЕТ ПО УПРАВЛЕНИЮ МУНИЦ.ИМУЩЕСТВОМ Г.РАДУЖНЫЙ</t>
  </si>
  <si>
    <t>Вв.в экспл.ОС ГЭ1434</t>
  </si>
  <si>
    <t>Введено в эксплуатацию ОС
Компьютер Pentium-111  700
ГОРВОДОКАНАЛ УП Г.РАДУЖНЫЙ
Компьютер Pentium-111  700
КОМИТЕТ ПО УПРАВЛЕНИЮ МУНИЦ.ИМУЩЕСТВОМ Г.РАДУЖНЫЙ</t>
  </si>
  <si>
    <t>Вв.в экспл.ОС ГЭ1435</t>
  </si>
  <si>
    <t>Вв.в экспл.ОС ГЭ1436</t>
  </si>
  <si>
    <t>Вв.в экспл.ОС ГЭ1437</t>
  </si>
  <si>
    <t>Введено в эксплуатацию ОС
Калорифер 28 кВт
ГОРВОДОКАНАЛ УП Г.РАДУЖНЫЙ
Калорифер 28 кВт
КОМИТЕТ ПО УПРАВЛЕНИЮ МУНИЦ.ИМУЩЕСТВОМ Г.РАДУЖНЫЙ</t>
  </si>
  <si>
    <t>Вв.в экспл.ОС ГЭ1438</t>
  </si>
  <si>
    <t>Введено в эксплуатацию ОС
Компрессор поршневой.передвижной дизель Д-242
ГОРВОДОКАНАЛ УП Г.РАДУЖНЫЙ
Компрессор поршневой.передвижной дизель Д-242
КОМИТЕТ ПО УПРАВЛЕНИЮ МУНИЦ.ИМУЩЕСТВОМ Г.РАДУЖНЫЙ</t>
  </si>
  <si>
    <t>Вв.в экспл.ОС ГЭ1439</t>
  </si>
  <si>
    <t>Введено в эксплуатацию ОС
Кран-балка
ГОРВОДОКАНАЛ УП Г.РАДУЖНЫЙ
Кран-балка
КОМИТЕТ ПО УПРАВЛЕНИЮ МУНИЦ.ИМУЩЕСТВОМ Г.РАДУЖНЫЙ</t>
  </si>
  <si>
    <t>Вв.в экспл.ОС ГЭ1440</t>
  </si>
  <si>
    <t>Введено в эксплуатацию ОС
МЭЦ (Здание Хард)
ГОРВОДОКАНАЛ УП Г.РАДУЖНЫЙ
МЭЦ (Здание Хард)
КОМИТЕТ ПО УПРАВЛЕНИЮ МУНИЦ.ИМУЩЕСТВОМ Г.РАДУЖНЫЙ</t>
  </si>
  <si>
    <t>Вв.в экспл.ОС ГЭ1441</t>
  </si>
  <si>
    <t>Введено в эксплуатацию ОС
ПЗУ "Динамик-620" (Зарядное устр.для аккумул.)
ГОРВОДОКАНАЛ УП Г.РАДУЖНЫЙ
ПЗУ "Динамик-620" (Зарядное устр.для аккумул.)
КОМИТЕТ ПО УПРАВЛЕНИЮ МУНИЦ.ИМУЩЕСТВОМ Г.РАДУЖНЫЙ</t>
  </si>
  <si>
    <t>Вв.в экспл.ОС ГЭ1442</t>
  </si>
  <si>
    <t>Вв.в экспл.ОС ГЭ1443</t>
  </si>
  <si>
    <t>Введено в эксплуатацию ОС
Подогреватель
ГОРВОДОКАНАЛ УП Г.РАДУЖНЫЙ
Подогреватель
КОМИТЕТ ПО УПРАВЛЕНИЮ МУНИЦ.ИМУЩЕСТВОМ Г.РАДУЖНЫЙ</t>
  </si>
  <si>
    <t>Вв.в экспл.ОС ГЭ1444</t>
  </si>
  <si>
    <t>Введено в эксплуатацию ОС
Сварочный агрегат
ГОРВОДОКАНАЛ УП Г.РАДУЖНЫЙ
Сварочный агрегат
КОМИТЕТ ПО УПРАВЛЕНИЮ МУНИЦ.ИМУЩЕСТВОМ Г.РАДУЖНЫЙ</t>
  </si>
  <si>
    <t>Вв.в экспл.ОС ГЭ1445</t>
  </si>
  <si>
    <t>Введено в эксплуатацию ОС
Сварочный агрегат АДД  38975
ГОРВОДОКАНАЛ УП Г.РАДУЖНЫЙ
Сварочный агрегат АДД  38975
КОМИТЕТ ПО УПРАВЛЕНИЮ МУНИЦ.ИМУЩЕСТВОМ Г.РАДУЖНЫЙ</t>
  </si>
  <si>
    <t>Вв.в экспл.ОС ГЭ1446</t>
  </si>
  <si>
    <t>Введено в эксплуатацию ОС
Система видеонаблюдения МЭЦ
ГОРВОДОКАНАЛ УП Г.РАДУЖНЫЙ
Система видеонаблюдения МЭЦ
КОМИТЕТ ПО УПРАВЛЕНИЮ МУНИЦ.ИМУЩЕСТВОМ Г.РАДУЖНЫЙ</t>
  </si>
  <si>
    <t>Вв.в экспл.ОС ГЭ1447</t>
  </si>
  <si>
    <t>Введено в эксплуатацию ОС
Система пожарной сигнализации МЭЦ (здание ХАРД)
ГОРВОДОКАНАЛ УП Г.РАДУЖНЫЙ
Система пожарной сигнализации МЭЦ (здание ХАРД)
КОМИТЕТ ПО УПРАВЛЕНИЮ МУНИЦ.ИМУЩЕСТВОМ Г.РАДУЖНЫЙ</t>
  </si>
  <si>
    <t>Вв.в экспл.ОС ГЭ1448</t>
  </si>
  <si>
    <t>Введено в эксплуатацию ОС
Станок токарный
ГОРВОДОКАНАЛ УП Г.РАДУЖНЫЙ
Станок токарный
КОМИТЕТ ПО УПРАВЛЕНИЮ МУНИЦ.ИМУЩЕСТВОМ Г.РАДУЖНЫЙ</t>
  </si>
  <si>
    <t>Вв.в экспл.ОС ГЭ1449</t>
  </si>
  <si>
    <t>Введено в эксплуатацию ОС
Станок холодной гибки труб
ГОРВОДОКАНАЛ УП Г.РАДУЖНЫЙ
Станок холодной гибки труб
КОМИТЕТ ПО УПРАВЛЕНИЮ МУНИЦ.ИМУЩЕСТВОМ Г.РАДУЖНЫЙ</t>
  </si>
  <si>
    <t>Вв.в экспл.ОС ГЭ1450</t>
  </si>
  <si>
    <t>Введено в эксплуатацию ОС
Стенд "Уголок гражданской обороны"
ГОРВОДОКАНАЛ УП Г.РАДУЖНЫЙ
Стенд "Уголок гражданской обороны"
КОМИТЕТ ПО УПРАВЛЕНИЮ МУНИЦ.ИМУЩЕСТВОМ Г.РАДУЖНЫЙ</t>
  </si>
  <si>
    <t>Вв.в экспл.ОС ГЭ1451</t>
  </si>
  <si>
    <t>Вв.в экспл.ОС ГЭ1452</t>
  </si>
  <si>
    <t>Введено в эксплуатацию ОС
Термомайзер Р-7.Т-12-0,43
ГОРВОДОКАНАЛ УП Г.РАДУЖНЫЙ
Термомайзер Р-7.Т-12-0,43
КОМИТЕТ ПО УПРАВЛЕНИЮ МУНИЦ.ИМУЩЕСТВОМ Г.РАДУЖНЫЙ</t>
  </si>
  <si>
    <t>Вв.в экспл.ОС ГЭ1453</t>
  </si>
  <si>
    <t>Введено в эксплуатацию ОС
ТЭМ-104 Ду    50/50 в комплекте
ГОРВОДОКАНАЛ УП Г.РАДУЖНЫЙ
ТЭМ-104 Ду    50/50 в комплекте
КОМИТЕТ ПО УПРАВЛЕНИЮ МУНИЦ.ИМУЩЕСТВОМ Г.РАДУЖНЫЙ</t>
  </si>
  <si>
    <t>Вв.в экспл.ОС ГЭ1454</t>
  </si>
  <si>
    <t>Введено в эксплуатацию ОС
ТЭМ-104 ДУ   50/50
ГОРВОДОКАНАЛ УП Г.РАДУЖНЫЙ
ТЭМ-104 ДУ   50/50
КОМИТЕТ ПО УПРАВЛЕНИЮ МУНИЦ.ИМУЩЕСТВОМ Г.РАДУЖНЫЙ</t>
  </si>
  <si>
    <t>Вв.в экспл.ОС ГЭ1455</t>
  </si>
  <si>
    <t>Введено в эксплуатацию ОС
Холодильник LG GR 051 SF
ГОРВОДОКАНАЛ УП Г.РАДУЖНЫЙ
Холодильник LG GR 051 SF
КОМИТЕТ ПО УПРАВЛЕНИЮ МУНИЦ.ИМУЩЕСТВОМ Г.РАДУЖНЫЙ</t>
  </si>
  <si>
    <t>Вв.в экспл.ОС ГЭ1456</t>
  </si>
  <si>
    <t>Введено в эксплуатацию ОС
Холодильник Атлант МХ 365-00
ГОРВОДОКАНАЛ УП Г.РАДУЖНЫЙ
Холодильник Атлант МХ 365-00
КОМИТЕТ ПО УПРАВЛЕНИЮ МУНИЦ.ИМУЩЕСТВОМ Г.РАДУЖНЫЙ</t>
  </si>
  <si>
    <t>Вв.в экспл.ОС ГЭ1457</t>
  </si>
  <si>
    <t>Вв.в экспл.ОС ГЭ1458</t>
  </si>
  <si>
    <t>Введено в эксплуатацию ОС
АТС Panasonic КХ-ТА 616
ГОРВОДОКАНАЛ УП Г.РАДУЖНЫЙ
АТС Panasonic КХ-ТА 616
КОМИТЕТ ПО УПРАВЛЕНИЮ МУНИЦ.ИМУЩЕСТВОМ Г.РАДУЖНЫЙ</t>
  </si>
  <si>
    <t>Вв.в экспл.ОС ГЭ1459</t>
  </si>
  <si>
    <t>Введено в эксплуатацию ОС
Выставочный стенд
ГОРВОДОКАНАЛ УП Г.РАДУЖНЫЙ
Выставочный стенд
КОМИТЕТ ПО УПРАВЛЕНИЮ МУНИЦ.ИМУЩЕСТВОМ Г.РАДУЖНЫЙ</t>
  </si>
  <si>
    <t>Вв.в экспл.ОС ГЭ1460</t>
  </si>
  <si>
    <t>Вв.в экспл.ОС ГЭ1461</t>
  </si>
  <si>
    <t>Введено в эксплуатацию ОС
ГАЗ-3102
ГОРВОДОКАНАЛ УП Г.РАДУЖНЫЙ
ГАЗ-3102
КОМИТЕТ ПО УПРАВЛЕНИЮ МУНИЦ.ИМУЩЕСТВОМ Г.РАДУЖНЫЙ</t>
  </si>
  <si>
    <t>Вв.в экспл.ОС ГЭ1462</t>
  </si>
  <si>
    <t>Введено в эксплуатацию ОС
Кабинет Классика
ГОРВОДОКАНАЛ УП Г.РАДУЖНЫЙ
Кабинет Классика
КОМИТЕТ ПО УПРАВЛЕНИЮ МУНИЦ.ИМУЩЕСТВОМ Г.РАДУЖНЫЙ</t>
  </si>
  <si>
    <t>Вв.в экспл.ОС ГЭ1463</t>
  </si>
  <si>
    <t>Введено в эксплуатацию ОС
Компьютер ACER LCD19 AL1917 AS 8ms
ГОРВОДОКАНАЛ УП Г.РАДУЖНЫЙ
Компьютер ACER LCD19 AL1917 AS 8ms
КОМИТЕТ ПО УПРАВЛЕНИЮ МУНИЦ.ИМУЩЕСТВОМ Г.РАДУЖНЫЙ</t>
  </si>
  <si>
    <t>Вв.в экспл.ОС ГЭ1464</t>
  </si>
  <si>
    <t>Вв.в экспл.ОС ГЭ1465</t>
  </si>
  <si>
    <t>Введено в эксплуатацию ОС
Шкаф настенный  9U 350х600х400 (L34037)
ГОРВОДОКАНАЛ УП Г.РАДУЖНЫЙ
Шкаф настенный  9U 350х600х400 (L34037)
КОМИТЕТ ПО УПРАВЛЕНИЮ МУНИЦ.ИМУЩЕСТВОМ Г.РАДУЖНЫЙ</t>
  </si>
  <si>
    <t>Вв.в экспл.ОС ГЭ1466</t>
  </si>
  <si>
    <t>Введено в эксплуатацию ОС
Компьютер InteL Pentium 4
ГОРВОДОКАНАЛ УП Г.РАДУЖНЫЙ
Компьютер InteL Pentium 4
КОМИТЕТ ПО УПРАВЛЕНИЮ МУНИЦ.ИМУЩЕСТВОМ Г.РАДУЖНЫЙ</t>
  </si>
  <si>
    <t>Вв.в экспл.ОС ГЭ1467</t>
  </si>
  <si>
    <t>Вв.в экспл.ОС ГЭ1468</t>
  </si>
  <si>
    <t>Вв.в экспл.ОС ГЭ1469</t>
  </si>
  <si>
    <t>Введено в эксплуатацию ОС
Компьютер LCD 19 LG Flatron L 1933S
ГОРВОДОКАНАЛ УП Г.РАДУЖНЫЙ
Компьютер LCD 19 LG Flatron L 1933S
КОМИТЕТ ПО УПРАВЛЕНИЮ МУНИЦ.ИМУЩЕСТВОМ Г.РАДУЖНЫЙ</t>
  </si>
  <si>
    <t>Вв.в экспл.ОС ГЭ1470</t>
  </si>
  <si>
    <t>Введено в эксплуатацию ОС
Компьютер LCD ACER AL 1917 Nsdm
ГОРВОДОКАНАЛ УП Г.РАДУЖНЫЙ
Компьютер LCD ACER AL 1917 Nsdm
КОМИТЕТ ПО УПРАВЛЕНИЮ МУНИЦ.ИМУЩЕСТВОМ Г.РАДУЖНЫЙ</t>
  </si>
  <si>
    <t>Вв.в экспл.ОС ГЭ1471</t>
  </si>
  <si>
    <t>Вв.в экспл.ОС ГЭ1472</t>
  </si>
  <si>
    <t>Вв.в экспл.ОС ГЭ1473</t>
  </si>
  <si>
    <t>Введено в эксплуатацию ОС
Копировальный аппарат Canon FC-208
ГОРВОДОКАНАЛ УП Г.РАДУЖНЫЙ
Копировальный аппарат Canon FC-208
КОМИТЕТ ПО УПРАВЛЕНИЮ МУНИЦ.ИМУЩЕСТВОМ Г.РАДУЖНЫЙ</t>
  </si>
  <si>
    <t>Вв.в экспл.ОС ГЭ1474</t>
  </si>
  <si>
    <t>Введено в эксплуатацию ОС
Аппарат д/сварки п/п труб 20-110
ГОРВОДОКАНАЛ УП Г.РАДУЖНЫЙ
Аппарат д/сварки п/п труб 20-110
КОМИТЕТ ПО УПРАВЛЕНИЮ МУНИЦ.ИМУЩЕСТВОМ Г.РАДУЖНЫЙ</t>
  </si>
  <si>
    <t>Вв.в экспл.ОС ГЭ1475</t>
  </si>
  <si>
    <t>Введено в эксплуатацию ОС
Аппарат для удаления накипи PO XS
ГОРВОДОКАНАЛ УП Г.РАДУЖНЫЙ
Аппарат для удаления накипи PO XS
КОМИТЕТ ПО УПРАВЛЕНИЮ МУНИЦ.ИМУЩЕСТВОМ Г.РАДУЖНЫЙ</t>
  </si>
  <si>
    <t>Вв.в экспл.ОС ГЭ1476</t>
  </si>
  <si>
    <t>Введено в эксплуатацию ОС
Аппарат Крот мини (РН-DR-D)
ГОРВОДОКАНАЛ УП Г.РАДУЖНЫЙ
Аппарат Крот мини (РН-DR-D)
КОМИТЕТ ПО УПРАВЛЕНИЮ МУНИЦ.ИМУЩЕСТВОМ Г.РАДУЖНЫЙ</t>
  </si>
  <si>
    <t>Вв.в экспл.ОС ГЭ1477</t>
  </si>
  <si>
    <t>Введено в эксплуатацию ОС
Бокс-1 50,4м2 ул.Новая стр. №4/1 корп.№4
ГОРВОДОКАНАЛ УП Г.РАДУЖНЫЙ
Бокс-1 50,4м2 ул.Новая стр. №4/1 корп.№4
КОМИТЕТ ПО УПРАВЛЕНИЮ МУНИЦ.ИМУЩЕСТВОМ Г.РАДУЖНЫЙ</t>
  </si>
  <si>
    <t>Вв.в экспл.ОС ГЭ1478</t>
  </si>
  <si>
    <t>Введено в эксплуатацию ОС
Бокс-2, 52,6м2 ул.Новая стр.№4/1 корп.№3
ГОРВОДОКАНАЛ УП Г.РАДУЖНЫЙ
Бокс-2, 52,6м2 ул.Новая стр.№4/1 корп.№3
КОМИТЕТ ПО УПРАВЛЕНИЮ МУНИЦ.ИМУЩЕСТВОМ Г.РАДУЖНЫЙ</t>
  </si>
  <si>
    <t>Вв.в экспл.ОС ГЭ1479</t>
  </si>
  <si>
    <t>Введено в эксплуатацию ОС
Бокс-3, 53,6м2 ул.Новая стр.№4/1 корп.№2
ГОРВОДОКАНАЛ УП Г.РАДУЖНЫЙ
Бокс-3, 53,6м2 ул.Новая стр.№4/1 корп.№2
КОМИТЕТ ПО УПРАВЛЕНИЮ МУНИЦ.ИМУЩЕСТВОМ Г.РАДУЖНЫЙ</t>
  </si>
  <si>
    <t>Вв.в экспл.ОС ГЭ1480</t>
  </si>
  <si>
    <t>Введено в эксплуатацию ОС
Компьютер LCD 19 ACER AL 1916
ГОРВОДОКАНАЛ УП Г.РАДУЖНЫЙ
Компьютер LCD 19 ACER AL 1916
КОМИТЕТ ПО УПРАВЛЕНИЮ МУНИЦ.ИМУЩЕСТВОМ Г.РАДУЖНЫЙ</t>
  </si>
  <si>
    <t>Вв.в экспл.ОС ГЭ1481</t>
  </si>
  <si>
    <t>Введено в эксплуатацию ОС
Мультиплаз 2500 № 031028 (Газосварочный аппарат)
ГОРВОДОКАНАЛ УП Г.РАДУЖНЫЙ
Мультиплаз 2500 № 031028 (Газосварочный аппарат)
КОМИТЕТ ПО УПРАВЛЕНИЮ МУНИЦ.ИМУЩЕСТВОМ Г.РАДУЖНЫЙ</t>
  </si>
  <si>
    <t>Вв.в экспл.ОС ГЭ1482</t>
  </si>
  <si>
    <t>Введено в эксплуатацию ОС
Оборудование для перекрытия канализации
ГОРВОДОКАНАЛ УП Г.РАДУЖНЫЙ
Оборудование для перекрытия канализации
КОМИТЕТ ПО УПРАВЛЕНИЮ МУНИЦ.ИМУЩЕСТВОМ Г.РАДУЖНЫЙ</t>
  </si>
  <si>
    <t>Вв.в экспл.ОС ГЭ1483</t>
  </si>
  <si>
    <t>Вв.в экспл.ОС ГЭ1484</t>
  </si>
  <si>
    <t>Вв.в экспл.ОС ГЭ1485</t>
  </si>
  <si>
    <t>Введено в эксплуатацию ОС
Система автом.обнар.пожара ВДС (Бокс №1,2,3)
ГОРВОДОКАНАЛ УП Г.РАДУЖНЫЙ
Система автом.обнар.пожара ВДС (Бокс №1,2,3)
КОМИТЕТ ПО УПРАВЛЕНИЮ МУНИЦ.ИМУЩЕСТВОМ Г.РАДУЖНЫЙ</t>
  </si>
  <si>
    <t>Вв.в экспл.ОС ГЭ1486</t>
  </si>
  <si>
    <t>Вв.в экспл.ОС ГЭ1487</t>
  </si>
  <si>
    <t>Введено в эксплуатацию ОС
Трансформатор сварочный 220 v
ГОРВОДОКАНАЛ УП Г.РАДУЖНЫЙ
Трансформатор сварочный 220 v
КОМИТЕТ ПО УПРАВЛЕНИЮ МУНИЦ.ИМУЩЕСТВОМ Г.РАДУЖНЫЙ</t>
  </si>
  <si>
    <t>Вв.в экспл.ОС ГЭ1488</t>
  </si>
  <si>
    <t>Вв.в экспл.ОС ГЭ1489</t>
  </si>
  <si>
    <t>Введено в эксплуатацию ОС
Холодильник Бирюса  226
ГОРВОДОКАНАЛ УП Г.РАДУЖНЫЙ
Холодильник Бирюса  226
КОМИТЕТ ПО УПРАВЛЕНИЮ МУНИЦ.ИМУЩЕСТВОМ Г.РАДУЖНЫЙ</t>
  </si>
  <si>
    <t>Вв.в экспл.ОС ГЭ1490</t>
  </si>
  <si>
    <t>Введено в эксплуатацию ОС
Электростанция ESE 704 SBS-AC сварочная бензиновая
ГОРВОДОКАНАЛ УП Г.РАДУЖНЫЙ
Электростанция ESE 704 SBS-AC сварочная бензиновая
КОМИТЕТ ПО УПРАВЛЕНИЮ МУНИЦ.ИМУЩЕСТВОМ Г.РАДУЖНЫЙ</t>
  </si>
  <si>
    <t>Вв.в экспл.ОС ГЭ1491</t>
  </si>
  <si>
    <t>Введено в эксплуатацию ОС
Компьютер Acer LCD 19"  V193
ГОРВОДОКАНАЛ УП Г.РАДУЖНЫЙ
Компьютер Acer LCD 19"  V193
КОМИТЕТ ПО УПРАВЛЕНИЮ МУНИЦ.ИМУЩЕСТВОМ Г.РАДУЖНЫЙ</t>
  </si>
  <si>
    <t>Вв.в экспл.ОС ГЭ1492</t>
  </si>
  <si>
    <t>Введено в эксплуатацию ОС
Компьютер LG 1730
ГОРВОДОКАНАЛ УП Г.РАДУЖНЫЙ
Компьютер LG 1730
КОМИТЕТ ПО УПРАВЛЕНИЮ МУНИЦ.ИМУЩЕСТВОМ Г.РАДУЖНЫЙ</t>
  </si>
  <si>
    <t>Вв.в экспл.ОС ГЭ1493</t>
  </si>
  <si>
    <t>Введено в эксплуатацию ОС
Компьютер Samsung LCD 20" Wide SungMaster Black
ГОРВОДОКАНАЛ УП Г.РАДУЖНЫЙ
Компьютер Samsung LCD 20" Wide SungMaster Black
КОМИТЕТ ПО УПРАВЛЕНИЮ МУНИЦ.ИМУЩЕСТВОМ Г.РАДУЖНЫЙ</t>
  </si>
  <si>
    <t>Вв.в экспл.ОС ГЭ1494</t>
  </si>
  <si>
    <t>Введено в эксплуатацию ОС
Принтер Лазерный сетевой Ф-А3(цветной) НР LJ 5550N
ГОРВОДОКАНАЛ УП Г.РАДУЖНЫЙ
Принтер Лазерный сетевой Ф-А3(цветной) НР LJ 5550N
КОМИТЕТ ПО УПРАВЛЕНИЮ МУНИЦ.ИМУЩЕСТВОМ Г.РАДУЖНЫЙ</t>
  </si>
  <si>
    <t>Вв.в экспл.ОС ГЭ1495</t>
  </si>
  <si>
    <t>Введено в эксплуатацию ОС
Процессор С\БZ-Medium
ГОРВОДОКАНАЛ УП Г.РАДУЖНЫЙ
Процессор С\БZ-Medium
КОМИТЕТ ПО УПРАВЛЕНИЮ МУНИЦ.ИМУЩЕСТВОМ Г.РАДУЖНЫЙ</t>
  </si>
  <si>
    <t>Вв.в экспл.ОС ГЭ1496</t>
  </si>
  <si>
    <t>Вв.в экспл.ОС ГЭ1497</t>
  </si>
  <si>
    <t>Введено в эксплуатацию ОС
Компьютер ACER LCD 19" V 193 Db
ГОРВОДОКАНАЛ УП Г.РАДУЖНЫЙ
Компьютер ACER LCD 19" V 193 Db
КОМИТЕТ ПО УПРАВЛЕНИЮ МУНИЦ.ИМУЩЕСТВОМ Г.РАДУЖНЫЙ</t>
  </si>
  <si>
    <t>Вв.в экспл.ОС ГЭ1498</t>
  </si>
  <si>
    <t>Вв.в экспл.ОС ГЭ1499</t>
  </si>
  <si>
    <t>Введено в эксплуатацию ОС
Компьютер LCD 19"Sony S 93 H
ГОРВОДОКАНАЛ УП Г.РАДУЖНЫЙ
Компьютер LCD 19"Sony S 93 H
КОМИТЕТ ПО УПРАВЛЕНИЮ МУНИЦ.ИМУЩЕСТВОМ Г.РАДУЖНЫЙ</t>
  </si>
  <si>
    <t>Вв.в экспл.ОС ГЭ1500</t>
  </si>
  <si>
    <t>Введено в эксплуатацию ОС
Компьютер LCD 19*Acer AL 191Z
ГОРВОДОКАНАЛ УП Г.РАДУЖНЫЙ
Компьютер LCD 19*Acer AL 191Z
КОМИТЕТ ПО УПРАВЛЕНИЮ МУНИЦ.ИМУЩЕСТВОМ Г.РАДУЖНЫЙ</t>
  </si>
  <si>
    <t>Вв.в экспл.ОС ГЭ1501</t>
  </si>
  <si>
    <t>Введено в эксплуатацию ОС
Телефон сот.SonyEricsson w995 черный
ГОРВОДОКАНАЛ УП Г.РАДУЖНЫЙ
Телефон сот.SonyEricsson w995 черный
КОМИТЕТ ПО УПРАВЛЕНИЮ МУНИЦ.ИМУЩЕСТВОМ Г.РАДУЖНЫЙ</t>
  </si>
  <si>
    <t>Вв.в экспл.ОС ГЭ1502</t>
  </si>
  <si>
    <t>Введено в эксплуатацию ОС
Аппарат д/сварки п/п труб ф40-90
ГОРВОДОКАНАЛ УП Г.РАДУЖНЫЙ
Аппарат д/сварки п/п труб ф40-90
КОМИТЕТ ПО УПРАВЛЕНИЮ МУНИЦ.ИМУЩЕСТВОМ Г.РАДУЖНЫЙ</t>
  </si>
  <si>
    <t>Вв.в экспл.ОС ГЭ1503</t>
  </si>
  <si>
    <t>Введено в эксплуатацию ОС
Воздуходувка Robuschi RBS45/V
ГОРВОДОКАНАЛ УП Г.РАДУЖНЫЙ
Воздуходувка Robuschi RBS45/V
КОМИТЕТ ПО УПРАВЛЕНИЮ МУНИЦ.ИМУЩЕСТВОМ Г.РАДУЖНЫЙ</t>
  </si>
  <si>
    <t>Вв.в экспл.ОС ГЭ1504</t>
  </si>
  <si>
    <t>Вв.в экспл.ОС ГЭ1505</t>
  </si>
  <si>
    <t>Вв.в экспл.ОС ГЭ1506</t>
  </si>
  <si>
    <t>Вв.в экспл.ОС ГЭ1507</t>
  </si>
  <si>
    <t>Вв.в экспл.ОС ГЭ1508</t>
  </si>
  <si>
    <t>Вв.в экспл.ОС ГЭ1509</t>
  </si>
  <si>
    <t>Вв.в экспл.ОС ГЭ1510</t>
  </si>
  <si>
    <t>Вв.в экспл.ОС ГЭ1511</t>
  </si>
  <si>
    <t>Вв.в экспл.ОС ГЭ1512</t>
  </si>
  <si>
    <t>Вв.в экспл.ОС ГЭ1513</t>
  </si>
  <si>
    <t>Введено в эксплуатацию ОС
Задвижка ДУ 400*16 (компл)
ГОРВОДОКАНАЛ УП Г.РАДУЖНЫЙ
Задвижка ДУ 400*16 (компл)
КОМИТЕТ ПО УПРАВЛЕНИЮ МУНИЦ.ИМУЩЕСТВОМ Г.РАДУЖНЫЙ</t>
  </si>
  <si>
    <t>Вв.в экспл.ОС ГЭ1514</t>
  </si>
  <si>
    <t>Вв.в экспл.ОС ГЭ1515</t>
  </si>
  <si>
    <t>Введено в эксплуатацию ОС
Задвижка ЗКЛ 500*16
ГОРВОДОКАНАЛ УП Г.РАДУЖНЫЙ
Задвижка ЗКЛ 500*16
КОМИТЕТ ПО УПРАВЛЕНИЮ МУНИЦ.ИМУЩЕСТВОМ Г.РАДУЖНЫЙ</t>
  </si>
  <si>
    <t>Вв.в экспл.ОС ГЭ1516</t>
  </si>
  <si>
    <t>Введено в эксплуатацию ОС
Задвижка 500/16
ГОРВОДОКАНАЛ УП Г.РАДУЖНЫЙ
Задвижка 500/16
КОМИТЕТ ПО УПРАВЛЕНИЮ МУНИЦ.ИМУЩЕСТВОМ Г.РАДУЖНЫЙ</t>
  </si>
  <si>
    <t>Вв.в экспл.ОС ГЭ1517</t>
  </si>
  <si>
    <t>Введено в эксплуатацию ОС
Задвижка с эл.приводом 200х25
ГОРВОДОКАНАЛ УП Г.РАДУЖНЫЙ
Задвижка с эл.приводом 200х25
КОМИТЕТ ПО УПРАВЛЕНИЮ МУНИЦ.ИМУЩЕСТВОМ Г.РАДУЖНЫЙ</t>
  </si>
  <si>
    <t>Вв.в экспл.ОС ГЭ1518</t>
  </si>
  <si>
    <t>Вв.в экспл.ОС ГЭ1519</t>
  </si>
  <si>
    <t>Вв.в экспл.ОС ГЭ1520</t>
  </si>
  <si>
    <t>Вв.в экспл.ОС ГЭ1521</t>
  </si>
  <si>
    <t>Вв.в экспл.ОС ГЭ1522</t>
  </si>
  <si>
    <t>Вв.в экспл.ОС ГЭ1523</t>
  </si>
  <si>
    <t>Вв.в экспл.ОС ГЭ1524</t>
  </si>
  <si>
    <t>Вв.в экспл.ОС ГЭ1525</t>
  </si>
  <si>
    <t>Вв.в экспл.ОС ГЭ1526</t>
  </si>
  <si>
    <t>Вв.в экспл.ОС ГЭ1527</t>
  </si>
  <si>
    <t>Вв.в экспл.ОС ГЭ1528</t>
  </si>
  <si>
    <t>Вв.в экспл.ОС ГЭ1529</t>
  </si>
  <si>
    <t>Вв.в экспл.ОС ГЭ1530</t>
  </si>
  <si>
    <t>Вв.в экспл.ОС ГЭ1531</t>
  </si>
  <si>
    <t>Вв.в экспл.ОС ГЭ1532</t>
  </si>
  <si>
    <t>Введено в эксплуатацию ОС
Затвор поворотный дисковый ДУ 350 Ру 16
ГОРВОДОКАНАЛ УП Г.РАДУЖНЫЙ
Затвор поворотный дисковый ДУ 350 Ру 16
КОМИТЕТ ПО УПРАВЛЕНИЮ МУНИЦ.ИМУЩЕСТВОМ Г.РАДУЖНЫЙ</t>
  </si>
  <si>
    <t>Вв.в экспл.ОС ГЭ1533</t>
  </si>
  <si>
    <t>Вв.в экспл.ОС ГЭ1534</t>
  </si>
  <si>
    <t>Вв.в экспл.ОС ГЭ1535</t>
  </si>
  <si>
    <t>Введено в эксплуатацию ОС
Затвор поворотный дисковый Ду 80 Ру 16 с эл.привод
ГОРВОДОКАНАЛ УП Г.РАДУЖНЫЙ
Затвор поворотный дисковый Ду 80 Ру 16 с эл.привод
КОМИТЕТ ПО УПРАВЛЕНИЮ МУНИЦ.ИМУЩЕСТВОМ Г.РАДУЖНЫЙ</t>
  </si>
  <si>
    <t>Вв.в экспл.ОС ГЭ1536</t>
  </si>
  <si>
    <t>Вв.в экспл.ОС ГЭ1537</t>
  </si>
  <si>
    <t>Введено в эксплуатацию ОС
Камера сушильная для спецодежды СКС-2
ГОРВОДОКАНАЛ УП Г.РАДУЖНЫЙ
Камера сушильная для спецодежды СКС-2
КОМИТЕТ ПО УПРАВЛЕНИЮ МУНИЦ.ИМУЩЕСТВОМ Г.РАДУЖНЫЙ</t>
  </si>
  <si>
    <t>Вв.в экспл.ОС ГЭ1538</t>
  </si>
  <si>
    <t>Введено в эксплуатацию ОС
Клапан дроссельный DN125PN16   810017 (2110003154)
ГОРВОДОКАНАЛ УП Г.РАДУЖНЫЙ
Клапан дроссельный DN125PN16   810017
КОМИТЕТ ПО УПРАВЛЕНИЮ МУНИЦ.ИМУЩЕСТВОМ Г.РАДУЖНЫЙ</t>
  </si>
  <si>
    <t>Вв.в экспл.ОС ГЭ1539</t>
  </si>
  <si>
    <t>Введено в эксплуатацию ОС
Клапан дроссельный DN125PN16   810017 (2110003152)
ГОРВОДОКАНАЛ УП Г.РАДУЖНЫЙ
Клапан дроссельный DN125PN16   810017
КОМИТЕТ ПО УПРАВЛЕНИЮ МУНИЦ.ИМУЩЕСТВОМ Г.РАДУЖНЫЙ</t>
  </si>
  <si>
    <t>Вв.в экспл.ОС ГЭ1540</t>
  </si>
  <si>
    <t>Введено в эксплуатацию ОС
Клапан дроссельный DN125PN16   810017 (2110003153)
ГОРВОДОКАНАЛ УП Г.РАДУЖНЫЙ
Клапан дроссельный DN125PN16   810017
КОМИТЕТ ПО УПРАВЛЕНИЮ МУНИЦ.ИМУЩЕСТВОМ Г.РАДУЖНЫЙ</t>
  </si>
  <si>
    <t>Вв.в экспл.ОС ГЭ1541</t>
  </si>
  <si>
    <t>Вв.в экспл.ОС ГЭ1542</t>
  </si>
  <si>
    <t>Вв.в экспл.ОС ГЭ1543</t>
  </si>
  <si>
    <t>Вв.в экспл.ОС ГЭ1544</t>
  </si>
  <si>
    <t>Вв.в экспл.ОС ГЭ1545</t>
  </si>
  <si>
    <t>Вв.в экспл.ОС ГЭ1546</t>
  </si>
  <si>
    <t>Вв.в экспл.ОС ГЭ1547</t>
  </si>
  <si>
    <t>Вв.в экспл.ОС ГЭ1548</t>
  </si>
  <si>
    <t>Вв.в экспл.ОС ГЭ1549</t>
  </si>
  <si>
    <t>Вв.в экспл.ОС ГЭ1550</t>
  </si>
  <si>
    <t>Вв.в экспл.ОС ГЭ1551</t>
  </si>
  <si>
    <t>Вв.в экспл.ОС ГЭ1552</t>
  </si>
  <si>
    <t>Вв.в экспл.ОС ГЭ1553</t>
  </si>
  <si>
    <t>Вв.в экспл.ОС ГЭ1554</t>
  </si>
  <si>
    <t>Вв.в экспл.ОС ГЭ1555</t>
  </si>
  <si>
    <t>Вв.в экспл.ОС ГЭ1556</t>
  </si>
  <si>
    <t>Введено в эксплуатацию ОС
Клапан дроссельный DN250PN16   810023
ГОРВОДОКАНАЛ УП Г.РАДУЖНЫЙ
Клапан дроссельный DN250PN16   810023
КОМИТЕТ ПО УПРАВЛЕНИЮ МУНИЦ.ИМУЩЕСТВОМ Г.РАДУЖНЫЙ</t>
  </si>
  <si>
    <t>Вв.в экспл.ОС ГЭ1557</t>
  </si>
  <si>
    <t>Вв.в экспл.ОС ГЭ1558</t>
  </si>
  <si>
    <t>Вв.в экспл.ОС ГЭ1559</t>
  </si>
  <si>
    <t>Вв.в экспл.ОС ГЭ1560</t>
  </si>
  <si>
    <t>Вв.в экспл.ОС ГЭ1561</t>
  </si>
  <si>
    <t>Вв.в экспл.ОС ГЭ1562</t>
  </si>
  <si>
    <t>Вв.в экспл.ОС ГЭ1563</t>
  </si>
  <si>
    <t>Вв.в экспл.ОС ГЭ1564</t>
  </si>
  <si>
    <t>Вв.в экспл.ОС ГЭ1565</t>
  </si>
  <si>
    <t>Вв.в экспл.ОС ГЭ1566</t>
  </si>
  <si>
    <t>Вв.в экспл.ОС ГЭ1567</t>
  </si>
  <si>
    <t>Вв.в экспл.ОС ГЭ1568</t>
  </si>
  <si>
    <t>Вв.в экспл.ОС ГЭ1569</t>
  </si>
  <si>
    <t>Вв.в экспл.ОС ГЭ1570</t>
  </si>
  <si>
    <t>Вв.в экспл.ОС ГЭ1571</t>
  </si>
  <si>
    <t>Вв.в экспл.ОС ГЭ1572</t>
  </si>
  <si>
    <t>Вв.в экспл.ОС ГЭ1573</t>
  </si>
  <si>
    <t>Вв.в экспл.ОС ГЭ1574</t>
  </si>
  <si>
    <t>Вв.в экспл.ОС ГЭ1575</t>
  </si>
  <si>
    <t>Вв.в экспл.ОС ГЭ1576</t>
  </si>
  <si>
    <t>Вв.в экспл.ОС ГЭ1577</t>
  </si>
  <si>
    <t>Вв.в экспл.ОС ГЭ1578</t>
  </si>
  <si>
    <t>Вв.в экспл.ОС ГЭ1579</t>
  </si>
  <si>
    <t>Вв.в экспл.ОС ГЭ1580</t>
  </si>
  <si>
    <t>Вв.в экспл.ОС ГЭ1581</t>
  </si>
  <si>
    <t>Вв.в экспл.ОС ГЭ1582</t>
  </si>
  <si>
    <t>Введено в эксплуатацию ОС
Компрессор (Ceccato)  Mark серия Stormy
ГОРВОДОКАНАЛ УП Г.РАДУЖНЫЙ
Компрессор (Ceccato)  Mark серия Stormy
КОМИТЕТ ПО УПРАВЛЕНИЮ МУНИЦ.ИМУЩЕСТВОМ Г.РАДУЖНЫЙ</t>
  </si>
  <si>
    <t>Вв.в экспл.ОС ГЭ1583</t>
  </si>
  <si>
    <t>Вв.в экспл.ОС ГЭ1584</t>
  </si>
  <si>
    <t>Вв.в экспл.ОС ГЭ1585</t>
  </si>
  <si>
    <t>Вв.в экспл.ОС ГЭ1586</t>
  </si>
  <si>
    <t>Вв.в экспл.ОС ГЭ1587</t>
  </si>
  <si>
    <t>Введено в эксплуатацию ОС
Мембранный дозирующий насос G589-541Q
ГОРВОДОКАНАЛ УП Г.РАДУЖНЫЙ
Мембранный дозирующий насос G589-541Q
КОМИТЕТ ПО УПРАВЛЕНИЮ МУНИЦ.ИМУЩЕСТВОМ Г.РАДУЖНЫЙ</t>
  </si>
  <si>
    <t>Вв.в экспл.ОС ГЭ1588</t>
  </si>
  <si>
    <t>Введено в эксплуатацию ОС
Мембранный насос-дозатор GM10D1T3
ГОРВОДОКАНАЛ УП Г.РАДУЖНЫЙ
Мембранный насос-дозатор GM10D1T3
КОМИТЕТ ПО УПРАВЛЕНИЮ МУНИЦ.ИМУЩЕСТВОМ Г.РАДУЖНЫЙ</t>
  </si>
  <si>
    <t>Вв.в экспл.ОС ГЭ1589</t>
  </si>
  <si>
    <t>Введено в эксплуатацию ОС
Механизм мешалки для баков-дозаторов
ГОРВОДОКАНАЛ УП Г.РАДУЖНЫЙ
Механизм мешалки для баков-дозаторов
КОМИТЕТ ПО УПРАВЛЕНИЮ МУНИЦ.ИМУЩЕСТВОМ Г.РАДУЖНЫЙ</t>
  </si>
  <si>
    <t>Вв.в экспл.ОС ГЭ1590</t>
  </si>
  <si>
    <t>Введено в эксплуатацию ОС
Механизм управ.мешалкой
ГОРВОДОКАНАЛ УП Г.РАДУЖНЫЙ
Механизм управ.мешалкой
КОМИТЕТ ПО УПРАВЛЕНИЮ МУНИЦ.ИМУЩЕСТВОМ Г.РАДУЖНЫЙ</t>
  </si>
  <si>
    <t>Вв.в экспл.ОС ГЭ1591</t>
  </si>
  <si>
    <t>Введено в эксплуатацию ОС
Механизм управ.осветлителем
ГОРВОДОКАНАЛ УП Г.РАДУЖНЫЙ
Механизм управ.осветлителем
КОМИТЕТ ПО УПРАВЛЕНИЮ МУНИЦ.ИМУЩЕСТВОМ Г.РАДУЖНЫЙ</t>
  </si>
  <si>
    <t>Вв.в экспл.ОС ГЭ1592</t>
  </si>
  <si>
    <t>Введено в эксплуатацию ОС
Мешалка электрическая НМ 600Е230
ГОРВОДОКАНАЛ УП Г.РАДУЖНЫЙ
Мешалка электрическая НМ 600Е230
КОМИТЕТ ПО УПРАВЛЕНИЮ МУНИЦ.ИМУЩЕСТВОМ Г.РАДУЖНЫЙ</t>
  </si>
  <si>
    <t>Вв.в экспл.ОС ГЭ1593</t>
  </si>
  <si>
    <t>Вв.в экспл.ОС ГЭ1594</t>
  </si>
  <si>
    <t>Вв.в экспл.ОС ГЭ1595</t>
  </si>
  <si>
    <t>Введено в эксплуатацию ОС
Насос К-80х50х200
ГОРВОДОКАНАЛ УП Г.РАДУЖНЫЙ
Насос К-80х50х200
КОМИТЕТ ПО УПРАВЛЕНИЮ МУНИЦ.ИМУЩЕСТВОМ Г.РАДУЖНЫЙ</t>
  </si>
  <si>
    <t>Вв.в экспл.ОС ГЭ1596</t>
  </si>
  <si>
    <t>Вв.в экспл.ОС ГЭ1597</t>
  </si>
  <si>
    <t>Введено в эксплуатацию ОС
Насос МОНО
ГОРВОДОКАНАЛ УП Г.РАДУЖНЫЙ
Насос МОНО
КОМИТЕТ ПО УПРАВЛЕНИЮ МУНИЦ.ИМУЩЕСТВОМ Г.РАДУЖНЫЙ</t>
  </si>
  <si>
    <t>Вв.в экспл.ОС ГЭ1598</t>
  </si>
  <si>
    <t>Введено в эксплуатацию ОС
Насос СМ 250-200-400
ГОРВОДОКАНАЛ УП Г.РАДУЖНЫЙ
Насос СМ 250-200-400
КОМИТЕТ ПО УПРАВЛЕНИЮ МУНИЦ.ИМУЩЕСТВОМ Г.РАДУЖНЫЙ</t>
  </si>
  <si>
    <t>Вв.в экспл.ОС ГЭ1599</t>
  </si>
  <si>
    <t>Введено в эксплуатацию ОС
Насос эл.РО ХС для промывки трубопр. систем 90л/м
ГОРВОДОКАНАЛ УП Г.РАДУЖНЫЙ
Насос эл.РО ХС для промывки трубопр. систем 90л/м
КОМИТЕТ ПО УПРАВЛЕНИЮ МУНИЦ.ИМУЩЕСТВОМ Г.РАДУЖНЫЙ</t>
  </si>
  <si>
    <t>Вв.в экспл.ОС ГЭ1600</t>
  </si>
  <si>
    <t>Введено в эксплуатацию ОС
Насосный агрегат погруж.ЦН 180
ГОРВОДОКАНАЛ УП Г.РАДУЖНЫЙ
Насосный агрегат погруж.ЦН 180
КОМИТЕТ ПО УПРАВЛЕНИЮ МУНИЦ.ИМУЩЕСТВОМ Г.РАДУЖНЫЙ</t>
  </si>
  <si>
    <t>Вв.в экспл.ОС ГЭ1601</t>
  </si>
  <si>
    <t>Вв.в экспл.ОС ГЭ1602</t>
  </si>
  <si>
    <t>Введено в эксплуатацию ОС
Регулирующая повор. заслонка с пневморегулятором
ГОРВОДОКАНАЛ УП Г.РАДУЖНЫЙ
Регулирующая повор. заслонка с пневморегулятором
КОМИТЕТ ПО УПРАВЛЕНИЮ МУНИЦ.ИМУЩЕСТВОМ Г.РАДУЖНЫЙ</t>
  </si>
  <si>
    <t>Вв.в экспл.ОС ГЭ1603</t>
  </si>
  <si>
    <t>Введено в эксплуатацию ОС
Редукционный клапан (Регулятор прямого действия)
ГОРВОДОКАНАЛ УП Г.РАДУЖНЫЙ
Редукционный клапан (Регулятор прямого действия)
КОМИТЕТ ПО УПРАВЛЕНИЮ МУНИЦ.ИМУЩЕСТВОМ Г.РАДУЖНЫЙ</t>
  </si>
  <si>
    <t>Вв.в экспл.ОС ГЭ1604</t>
  </si>
  <si>
    <t>Вв.в экспл.ОС ГЭ1605</t>
  </si>
  <si>
    <t>Вв.в экспл.ОС ГЭ1606</t>
  </si>
  <si>
    <t>Вв.в экспл.ОС ГЭ1607</t>
  </si>
  <si>
    <t>Вв.в экспл.ОС ГЭ1608</t>
  </si>
  <si>
    <t>Вв.в экспл.ОС ГЭ1609</t>
  </si>
  <si>
    <t>Вв.в экспл.ОС ГЭ1610</t>
  </si>
  <si>
    <t>Вв.в экспл.ОС ГЭ1611</t>
  </si>
  <si>
    <t>Введено в эксплуатацию ОС
Таль электрическая передвижная
ГОРВОДОКАНАЛ УП Г.РАДУЖНЫЙ
Таль электрическая передвижная
КОМИТЕТ ПО УПРАВЛЕНИЮ МУНИЦ.ИМУЩЕСТВОМ Г.РАДУЖНЫЙ</t>
  </si>
  <si>
    <t>Вв.в экспл.ОС ГЭ1612</t>
  </si>
  <si>
    <t>Вв.в экспл.ОС ГЭ1613</t>
  </si>
  <si>
    <t>Вв.в экспл.ОС ГЭ1614</t>
  </si>
  <si>
    <t>Вв.в экспл.ОС ГЭ1615</t>
  </si>
  <si>
    <t>Введено в эксплуатацию ОС
Центробежный насос  1Д-315-90
ГОРВОДОКАНАЛ УП Г.РАДУЖНЫЙ
Ц ентробежный насос  1Д-315-90
КОМИТЕТ ПО УПРАВЛЕНИЮ МУНИЦ.ИМУЩЕСТВОМ Г.РАДУЖНЫЙ</t>
  </si>
  <si>
    <t>Вв.в экспл.ОС ГЭ1616</t>
  </si>
  <si>
    <t>Вв.в экспл.ОС ГЭ1617</t>
  </si>
  <si>
    <t>Введено в эксплуатацию ОС
Центробежный насос  1Д-630-90
ГОРВОДОКАНАЛ УП Г.РАДУЖНЫЙ
Ц ентробежный насос  1Д-630-90
КОМИТЕТ ПО УПРАВЛЕНИЮ МУНИЦ.ИМУЩЕСТВОМ Г.РАДУЖНЫЙ</t>
  </si>
  <si>
    <t>Вв.в экспл.ОС ГЭ1618</t>
  </si>
  <si>
    <t>Вв.в экспл.ОС ГЭ1619</t>
  </si>
  <si>
    <t>Вв.в экспл.ОС ГЭ1620</t>
  </si>
  <si>
    <t>Введено в эксплуатацию ОС
Шнек
ГОРВОДОКАНАЛ УП Г.РАДУЖНЫЙ
Шнек
КОМИТЕТ ПО УПРАВЛЕНИЮ МУНИЦ.ИМУЩЕСТВОМ Г.РАДУЖНЫЙ</t>
  </si>
  <si>
    <t>Вв.в экспл.ОС ГЭ1621</t>
  </si>
  <si>
    <t>Введено в эксплуатацию ОС
Агрегат АДД-400411
ГОРВОДОКАНАЛ УП Г.РАДУЖНЫЙ
Агрегат АДД-400411
КОМИТЕТ ПО УПРАВЛЕНИЮ МУНИЦ.ИМУЩЕСТВОМ Г.РАДУЖНЫЙ</t>
  </si>
  <si>
    <t>Вв.в экспл.ОС ГЭ1622</t>
  </si>
  <si>
    <t>Введено в эксплуатацию ОС
Аппарат сварочный АДД-4004МВУ1
ГОРВОДОКАНАЛ УП Г.РАДУЖНЫЙ
Аппарат сварочный АДД-4004МВУ1
КОМИТЕТ ПО УПРАВЛЕНИЮ МУНИЦ.ИМУЩЕСТВОМ Г.РАДУЖНЫЙ</t>
  </si>
  <si>
    <t>Вв.в экспл.ОС ГЭ1623</t>
  </si>
  <si>
    <t>Введено в эксплуатацию ОС
ГАЗ-2766
ГОРВОДОКАНАЛ УП Г.РАДУЖНЫЙ
ГАЗ-2766
КОМИТЕТ ПО УПРАВЛЕНИЮ МУНИЦ.ИМУЩЕСТВОМ Г.РАДУЖНЫЙ</t>
  </si>
  <si>
    <t>Вв.в экспл.ОС ГЭ1624</t>
  </si>
  <si>
    <t>Введено в эксплуатацию ОС
ЗИЛ-433362 Г6 0ПА - 4,9-0,2
ГОРВОДОКАНАЛ УП Г.РАДУЖНЫЙ
ЗИЛ-433362 Г6 0ПА - 4,9-0,2
КОМИТЕТ ПО УПРАВЛЕНИЮ МУНИЦ.ИМУЩЕСТВОМ Г.РАДУЖНЫЙ</t>
  </si>
  <si>
    <t>Вв.в экспл.ОС ГЭ1625</t>
  </si>
  <si>
    <t>Введено в эксплуатацию ОС
КАМАЗ 53228-15 ЭО-43212 экскаватор-планировщик
ГОРВОДОКАНАЛ УП Г.РАДУЖНЫЙ
КАМАЗ 53228-15 ЭО-43212 экскаватор-планировщик
КОМИТЕТ ПО УПРАВЛЕНИЮ МУНИЦ.ИМУЩЕСТВОМ Г.РАДУЖНЫЙ</t>
  </si>
  <si>
    <t>Вв.в экспл.ОС ГЭ1626</t>
  </si>
  <si>
    <t>Введено в эксплуатацию ОС
КИА МАДЖЕНТИС (GD2243)
ГОРВОДОКАНАЛ УП Г.РАДУЖНЫЙ
КИА МАДЖЕНТИС (GD2243)
КОМИТЕТ ПО УПРАВЛЕНИЮ МУНИЦ.ИМУЩЕСТВОМ Г.РАДУЖНЫЙ</t>
  </si>
  <si>
    <t>Вв.в экспл.ОС ГЭ1627</t>
  </si>
  <si>
    <t>Вв.в экспл.ОС ГЭ1628</t>
  </si>
  <si>
    <t>Введено в эксплуатацию ОС
Компьютер ViewSonic 17*E-70.27 MPR-11
ГОРВОДОКАНАЛ УП Г.РАДУЖНЫЙ
Компьютер ViewSonic 17*E-70.27 MPR-11
КОМИТЕТ ПО УПРАВЛЕНИЮ МУНИЦ.ИМУЩЕСТВОМ Г.РАДУЖНЫЙ</t>
  </si>
  <si>
    <t>Вв.в экспл.ОС ГЭ1629</t>
  </si>
  <si>
    <t>Вв.в экспл.ОС ГЭ1630</t>
  </si>
  <si>
    <t>Введено в эксплуатацию ОС
КС 35714
ГОРВОДОКАНАЛ УП Г.РАДУЖНЫЙ
КС 35714
КОМИТЕТ ПО УПРАВЛЕНИЮ МУНИЦ.ИМУЩЕСТВОМ Г.РАДУЖНЫЙ</t>
  </si>
  <si>
    <t>Вв.в экспл.ОС ГЭ1631</t>
  </si>
  <si>
    <t>Введено в эксплуатацию ОС
Машина вакуумная КО -505А
ГОРВОДОКАНАЛ УП Г.РАДУЖНЫЙ
Машина вакуумная КО -505А
КОМИТЕТ ПО УПРАВЛЕНИЮ МУНИЦ.ИМУЩЕСТВОМ Г.РАДУЖНЫЙ</t>
  </si>
  <si>
    <t>Вв.в экспл.ОС ГЭ1632</t>
  </si>
  <si>
    <t>Введено в эксплуатацию ОС
МТЗ-80   УВ-2
ГОРВОДОКАНАЛ УП Г.РАДУЖНЫЙ
МТЗ-80   УВ-2
КОМИТЕТ ПО УПРАВЛЕНИЮ МУНИЦ.ИМУЩЕСТВОМ Г.РАДУЖНЫЙ</t>
  </si>
  <si>
    <t>Вв.в экспл.ОС ГЭ1633</t>
  </si>
  <si>
    <t>Введено в эксплуатацию ОС
МТЗ-80  УВ-2
ГОРВОДОКАНАЛ УП Г.РАДУЖНЫЙ
МТЗ-80  УВ-2
КОМИТЕТ ПО УПРАВЛЕНИЮ МУНИЦ.ИМУЩЕСТВОМ Г.РАДУЖНЫЙ</t>
  </si>
  <si>
    <t>Вв.в экспл.ОС ГЭ1634</t>
  </si>
  <si>
    <t>Введено в эксплуатацию ОС
Принтер НР LJ 1200
ГОРВОДОКАНАЛ УП Г.РАДУЖНЫЙ
Принтер НР LJ 1200
КОМИТЕТ ПО УПРАВЛЕНИЮ МУНИЦ.ИМУЩЕСТВОМ Г.РАДУЖНЫЙ</t>
  </si>
  <si>
    <t>Вв.в экспл.ОС ГЭ1635</t>
  </si>
  <si>
    <t>Введено в эксплуатацию ОС
Рукоять для экскаватора
ГОРВОДОКАНАЛ УП Г.РАДУЖНЫЙ
Рукоять для экскаватора
КОМИТЕТ ПО УПРАВЛЕНИЮ МУНИЦ.ИМУЩЕСТВОМ Г.РАДУЖНЫЙ</t>
  </si>
  <si>
    <t>Вв.в экспл.ОС ГЭ1636</t>
  </si>
  <si>
    <t>Введено в эксплуатацию ОС
Сейф ЛС-050М
ГОРВОДОКАНАЛ УП Г.РАДУЖНЫЙ
Сейф ЛС-050М
КОМИТЕТ ПО УПРАВЛЕНИЮ МУНИЦ.ИМУЩЕСТВОМ Г.РАДУЖНЫЙ</t>
  </si>
  <si>
    <t>Вв.в экспл.ОС ГЭ1637</t>
  </si>
  <si>
    <t>Введено в эксплуатацию ОС
УАЗ-3909
ГОРВОДОКАНАЛ УП Г.РАДУЖНЫЙ
УАЗ-3909
КОМИТЕТ ПО УПРАВЛЕНИЮ МУНИЦ.ИМУЩЕСТВОМ Г.РАДУЖНЫЙ</t>
  </si>
  <si>
    <t>Вв.в экспл.ОС ГЭ1638</t>
  </si>
  <si>
    <t>Введено в эксплуатацию ОС
УАЗ-390902
ГОРВОДОКАНАЛ УП Г.РАДУЖНЫЙ
УАЗ-390902
КОМИТЕТ ПО УПРАВЛЕНИЮ МУНИЦ.ИМУЩЕСТВОМ Г.РАДУЖНЫЙ</t>
  </si>
  <si>
    <t>Вв.в экспл.ОС ГЭ1639</t>
  </si>
  <si>
    <t>Введено в эксплуатацию ОС
УАЗ-390942
ГОРВОДОКАНАЛ УП Г.РАДУЖНЫЙ
УАЗ-390942
КОМИТЕТ ПО УПРАВЛЕНИЮ МУНИЦ.ИМУЩЕСТВОМ Г.РАДУЖНЫЙ</t>
  </si>
  <si>
    <t>Вв.в экспл.ОС ГЭ1640</t>
  </si>
  <si>
    <t>Введено в эксплуатацию ОС
УАЗ-390994
ГОРВОДОКАНАЛ УП Г.РАДУЖНЫЙ
УАЗ-390994
КОМИТЕТ ПО УПРАВЛЕНИЮ МУНИЦ.ИМУЩЕСТВОМ Г.РАДУЖНЫЙ</t>
  </si>
  <si>
    <t>Вв.в экспл.ОС ГЭ1641</t>
  </si>
  <si>
    <t>Введено в эксплуатацию ОС
УАЗ-39629
ГОРВОДОКАНАЛ УП Г.РАДУЖНЫЙ
УАЗ-39629
КОМИТЕТ ПО УПРАВЛЕНИЮ МУНИЦ.ИМУЩЕСТВОМ Г.РАДУЖНЫЙ</t>
  </si>
  <si>
    <t>Вв.в экспл.ОС ГЭ1642</t>
  </si>
  <si>
    <t>Введено в эксплуатацию ОС
Универсальный гидравлический эксковатор ЭО-4225 А
ГОРВОДОКАНАЛ УП Г.РАДУЖНЫЙ
Универсальный гидравлический эксковатор ЭО-4225 А
КОМИТЕТ ПО УПРАВЛЕНИЮ МУНИЦ.ИМУЩЕСТВОМ Г.РАДУЖНЫЙ</t>
  </si>
  <si>
    <t>Вв.в экспл.ОС ГЭ1643</t>
  </si>
  <si>
    <t>Введено в эксплуатацию ОС
Электроимпульсная установка ЗЕВС-41
ГОРВОДОКАНАЛ УП Г.РАДУЖНЫЙ
Электроимпульсная установка ЗЕВС-41
КОМИТЕТ ПО УПРАВЛЕНИЮ МУНИЦ.ИМУЩЕСТВОМ Г.РАДУЖНЫЙ</t>
  </si>
  <si>
    <t>Вв.в экспл.ОС ГЭ1644</t>
  </si>
  <si>
    <t>Введено в эксплуатацию ОС
Автоматич.линия по розливу воды
ГОРВОДОКАНАЛ УП Г.РАДУЖНЫЙ
Автоматич.линия по розливу воды
КОМИТЕТ ПО УПРАВЛЕНИЮ МУНИЦ.ИМУЩЕСТВОМ Г.РАДУЖНЫЙ</t>
  </si>
  <si>
    <t>Вв.в экспл.ОС ГЭ1645</t>
  </si>
  <si>
    <t>Введено в эксплуатацию ОС
Компьютер ViewSonic VX910 700:1,250кд/м
ГОРВОДОКАНАЛ УП Г.РАДУЖНЫЙ
Компьютер ViewSonic VX910 700:1,250кд/м
КОМИТЕТ ПО УПРАВЛЕНИЮ МУНИЦ.ИМУЩЕСТВОМ Г.РАДУЖНЫЙ</t>
  </si>
  <si>
    <t>Вв.в экспл.ОС ГЭ1646</t>
  </si>
  <si>
    <t>Введено в эксплуатацию ОС
MERCEDES BENZ
ГОРВОДОКАНАЛ УП Г.РАДУЖНЫЙ
MERCEDES BENZ
КОМИТЕТ ПО УПРАВЛЕНИЮ МУНИЦ.ИМУЩЕСТВОМ Г.РАДУЖНЫЙ</t>
  </si>
  <si>
    <t>Вв.в экспл.ОС ГЭ1647</t>
  </si>
  <si>
    <t>Введено в эксплуатацию ОС
ГАЗ-33307 КО503
ГОРВОДОКАНАЛ УП Г.РАДУЖНЫЙ
ГАЗ-33307 КО503
КОМИТЕТ ПО УПРАВЛЕНИЮ МУНИЦ.ИМУЩЕСТВОМ Г.РАДУЖНЫЙ</t>
  </si>
  <si>
    <t>Вв.в экспл.ОС ГЭ1648</t>
  </si>
  <si>
    <t>Введено в эксплуатацию ОС
Краз-250
ГОРВОДОКАНАЛ УП Г.РАДУЖНЫЙ
Краз-250
КОМИТЕТ ПО УПРАВЛЕНИЮ МУНИЦ.ИМУЩЕСТВОМ Г.РАДУЖНЫЙ</t>
  </si>
  <si>
    <t>Вв.в экспл.ОС ГЭ1649</t>
  </si>
  <si>
    <t>Введено в эксплуатацию ОС
Мерседес
ГОРВОДОКАНАЛ УП Г.РАДУЖНЫЙ
Мерседес
КОМИТЕТ ПО УПРАВЛЕНИЮ МУНИЦ.ИМУЩЕСТВОМ Г.РАДУЖНЫЙ</t>
  </si>
  <si>
    <t>Вв.в экспл.ОС ГЭ1650</t>
  </si>
  <si>
    <t>Введено в эксплуатацию ОС
Аппарат высоконапорный водоструйный
ГОРВОДОКАНАЛ УП Г.РАДУЖНЫЙ
Аппарат высоконапорный водоструйный
КОМИТЕТ ПО УПРАВЛЕНИЮ МУНИЦ.ИМУЩЕСТВОМ Г.РАДУЖНЫЙ</t>
  </si>
  <si>
    <t>Вв.в экспл.ОС ГЭ1651</t>
  </si>
  <si>
    <t>Введено в эксплуатацию ОС
Высоконапорный аппарат Посейдон ВНА 350-17-А
ГОРВОДОКАНАЛ УП Г.РАДУЖНЫЙ
Высоконапорный аппарат Посейдон ВНА 350-17-А
КОМИТЕТ ПО УПРАВЛЕНИЮ МУНИЦ.ИМУЩЕСТВОМ Г.РАДУЖНЫЙ</t>
  </si>
  <si>
    <t>Вв.в экспл.ОС ГЭ1652</t>
  </si>
  <si>
    <t>Введено в эксплуатацию ОС
Измеритель ВАФ-85-М1
ГОРВОДОКАНАЛ УП Г.РАДУЖНЫЙ
Измеритель ВАФ-85-М1
КОМИТЕТ ПО УПРАВЛЕНИЮ МУНИЦ.ИМУЩЕСТВОМ Г.РАДУЖНЫЙ</t>
  </si>
  <si>
    <t>Вв.в экспл.ОС ГЭ1653</t>
  </si>
  <si>
    <t>Введено в эксплуатацию ОС
Комплект расходометриста Лебедь КР2
ГОРВОДОКАНАЛ УП Г.РАДУЖНЫЙ
Комплект расходометриста Лебедь КР2
КОМИТЕТ ПО УПРАВЛЕНИЮ МУНИЦ.ИМУЩЕСТВОМ Г.РАДУЖНЫЙ</t>
  </si>
  <si>
    <t>Вв.в экспл.ОС ГЭ1654</t>
  </si>
  <si>
    <t>Введено в эксплуатацию ОС
Компьютер LCD ACER AL 1917
ГОРВОДОКАНАЛ УП Г.РАДУЖНЫЙ
Компьютер LCD ACER AL 1917
КОМИТЕТ ПО УПРАВЛЕНИЮ МУНИЦ.ИМУЩЕСТВОМ Г.РАДУЖНЫЙ</t>
  </si>
  <si>
    <t>Вв.в экспл.ОС ГЭ1655</t>
  </si>
  <si>
    <t>Вв.в экспл.ОС ГЭ1656</t>
  </si>
  <si>
    <t>Вв.в экспл.ОС ГЭ1657</t>
  </si>
  <si>
    <t>Вв.в экспл.ОС ГЭ1658</t>
  </si>
  <si>
    <t>Вв.в экспл.ОС ГЭ1659</t>
  </si>
  <si>
    <t>Введено в эксплуатацию ОС
Шкаф управления "Микроникс"
ГОРВОДОКАНАЛ УП Г.РАДУЖНЫЙ
Шкаф управления "Микроникс"
КОМИТЕТ ПО УПРАВЛЕНИЮ МУНИЦ.ИМУЩЕСТВОМ Г.РАДУЖНЫЙ</t>
  </si>
  <si>
    <t>Вв.в экспл.ОС ГЭ1660</t>
  </si>
  <si>
    <t>Введено в эксплуатацию ОС
Электростанция цифровая TI 6000
ГОРВОДОКАНАЛ УП Г.РАДУЖНЫЙ
Электростанция цифровая TI 6000
КОМИТЕТ ПО УПРАВЛЕНИЮ МУНИЦ.ИМУЩЕСТВОМ Г.РАДУЖНЫЙ</t>
  </si>
  <si>
    <t>Вв.в экспл.ОС ГЭ1661</t>
  </si>
  <si>
    <t>Введено в эксплуатацию ОС
Аквадистиллятор ДЭ-4-02 (г.С-Пб)
ГОРВОДОКАНАЛ УП Г.РАДУЖНЫЙ
Аквадистиллятор ДЭ-4-02 (г.С-Пб)
КОМИТЕТ ПО УПРАВЛЕНИЮ МУНИЦ.ИМУЩЕСТВОМ Г.РАДУЖНЫЙ</t>
  </si>
  <si>
    <t>Вв.в экспл.ОС ГЭ1662</t>
  </si>
  <si>
    <t>Введено в эксплуатацию ОС
Аквадистиллятор ДЭ-4-2
ГОРВОДОКАНАЛ УП Г.РАДУЖНЫЙ
Аквадистиллятор ДЭ-4-2
КОМИТЕТ ПО УПРАВЛЕНИЮ МУНИЦ.ИМУЩЕСТВОМ Г.РАДУЖНЫЙ</t>
  </si>
  <si>
    <t>Вв.в экспл.ОС ГЭ1663</t>
  </si>
  <si>
    <t>Введено в эксплуатацию ОС
Аквадистилятор ДЭ-4
ГОРВОДОКАНАЛ УП Г.РАДУЖНЫЙ
Аквадистилятор ДЭ-4
КОМИТЕТ ПО УПРАВЛЕНИЮ МУНИЦ.ИМУЩЕСТВОМ Г.РАДУЖНЫЙ</t>
  </si>
  <si>
    <t>Вв.в экспл.ОС ГЭ1664</t>
  </si>
  <si>
    <t>Введено в эксплуатацию ОС
Баня ПЭ-4300 водяная многоместная
ГОРВОДОКАНАЛ УП Г.РАДУЖНЫЙ
Баня ПЭ-4300 водяная многоместная
КОМИТЕТ ПО УПРАВЛЕНИЮ МУНИЦ.ИМУЩЕСТВОМ Г.РАДУЖНЫЙ</t>
  </si>
  <si>
    <t>Вв.в экспл.ОС ГЭ1665</t>
  </si>
  <si>
    <t>Вв.в экспл.ОС ГЭ1666</t>
  </si>
  <si>
    <t>Введено в эксплуатацию ОС
Весы  GR-202
ГОРВОДОКАНАЛ УП Г.РАДУЖНЫЙ
Весы  GR-202
КОМИТЕТ ПО УПРАВЛЕНИЮ МУНИЦ.ИМУЩЕСТВОМ Г.РАДУЖНЫЙ</t>
  </si>
  <si>
    <t>Вв.в экспл.ОС ГЭ1667</t>
  </si>
  <si>
    <t>Введено в эксплуатацию ОС
Весы AND EK 600I
ГОРВОДОКАНАЛ УП Г.РАДУЖНЫЙ
Весы AND EK 600I
КОМИТЕТ ПО УПРАВЛЕНИЮ МУНИЦ.ИМУЩЕСТВОМ Г.РАДУЖНЫЙ</t>
  </si>
  <si>
    <t>Вв.в экспл.ОС ГЭ1668</t>
  </si>
  <si>
    <t>Введено в эксплуатацию ОС
Весы DV-215 CD Ohaus
ГОРВОДОКАНАЛ УП Г.РАДУЖНЫЙ
Весы DV-215 CD Ohaus
КОМИТЕТ ПО УПРАВЛЕНИЮ МУНИЦ.ИМУЩЕСТВОМ Г.РАДУЖНЫЙ</t>
  </si>
  <si>
    <t>Вв.в экспл.ОС ГЭ1669</t>
  </si>
  <si>
    <t>Введено в эксплуатацию ОС
Весы РВ 602-S/A
ГОРВОДОКАНАЛ УП Г.РАДУЖНЫЙ
Весы РВ 602-S/A
КОМИТЕТ ПО УПРАВЛЕНИЮ МУНИЦ.ИМУЩЕСТВОМ Г.РАДУЖНЫЙ</t>
  </si>
  <si>
    <t>Вв.в экспл.ОС ГЭ1670</t>
  </si>
  <si>
    <t>Введено в эксплуатацию ОС
Вытяжной шкаф ШР 1
ГОРВОДОКАНАЛ УП Г.РАДУЖНЫЙ
Вытяжной шкаф ШР 1
КОМИТЕТ ПО УПРАВЛЕНИЮ МУНИЦ.ИМУЩЕСТВОМ Г.РАДУЖНЫЙ</t>
  </si>
  <si>
    <t>Вв.в экспл.ОС ГЭ1671</t>
  </si>
  <si>
    <t>Вв.в экспл.ОС ГЭ1672</t>
  </si>
  <si>
    <t>Введено в эксплуатацию ОС
Кислородомер SEVEBGO SG6-ELK портативный
ГОРВОДОКАНАЛ УП Г.РАДУЖНЫЙ
Кислородомер SEVEBGO SG6-ELK портативный
КОМИТЕТ ПО УПРАВЛЕНИЮ МУНИЦ.ИМУЩЕСТВОМ Г.РАДУЖНЫЙ</t>
  </si>
  <si>
    <t>Вв.в экспл.ОС ГЭ1673</t>
  </si>
  <si>
    <t>Введено в эксплуатацию ОС
Колбонагреватель ПЭ-4130М
ГОРВОДОКАНАЛ УП Г.РАДУЖНЫЙ
Колбонагреватель ПЭ-4130М
КОМИТЕТ ПО УПРАВЛЕНИЮ МУНИЦ.ИМУЩЕСТВОМ Г.РАДУЖНЫЙ</t>
  </si>
  <si>
    <t>Вв.в экспл.ОС ГЭ1674</t>
  </si>
  <si>
    <t>Вв.в экспл.ОС ГЭ1675</t>
  </si>
  <si>
    <t>Введено в эксплуатацию ОС
Компьютер LCD 17"LG Fiatron 1750S
ГОРВОДОКАНАЛ УП Г.РАДУЖНЫЙ
Компьютер LCD 17"LG Fiatron 1750S
КОМИТЕТ ПО УПРАВЛЕНИЮ МУНИЦ.ИМУЩЕСТВОМ Г.РАДУЖНЫЙ</t>
  </si>
  <si>
    <t>Вв.в экспл.ОС ГЭ1676</t>
  </si>
  <si>
    <t>Введено в эксплуатацию ОС
Компьютер SAMSUNG 753 DFX
ГОРВОДОКАНАЛ УП Г.РАДУЖНЫЙ
Компьютер SAMSUNG 753 DFX
КОМИТЕТ ПО УПРАВЛЕНИЮ МУНИЦ.ИМУЩЕСТВОМ Г.РАДУЖНЫЙ</t>
  </si>
  <si>
    <t>Вв.в экспл.ОС ГЭ1677</t>
  </si>
  <si>
    <t>Вв.в экспл.ОС ГЭ1678</t>
  </si>
  <si>
    <t>Вв.в экспл.ОС ГЭ1679</t>
  </si>
  <si>
    <t>Введено в эксплуатацию ОС
Концентратомер  ИКН-025
ГОРВОДОКАНАЛ УП Г.РАДУЖНЫЙ
Концентратомер  ИКН-025
КОМИТЕТ ПО УПРАВЛЕНИЮ МУНИЦ.ИМУЩЕСТВОМ Г.РАДУЖНЫЙ</t>
  </si>
  <si>
    <t>Вв.в экспл.ОС ГЭ1680</t>
  </si>
  <si>
    <t>Введено в эксплуатацию ОС
Концентратомер  КН-1
ГОРВОДОКАНАЛ УП Г.РАДУЖНЫЙ
Концентратомер  КН-1
КОМИТЕТ ПО УПРАВЛЕНИЮ МУНИЦ.ИМУЩЕСТВОМ Г.РАДУЖНЫЙ</t>
  </si>
  <si>
    <t>Вв.в экспл.ОС ГЭ1681</t>
  </si>
  <si>
    <t>Введено в эксплуатацию ОС
Микроскоп Микмед-1 вар.6-20
ГОРВОДОКАНАЛ УП Г.РАДУЖНЫЙ
Микроскоп Микмед-1 вар.6-20
КОМИТЕТ ПО УПРАВЛЕНИЮ МУНИЦ.ИМУЩЕСТВОМ Г.РАДУЖНЫЙ</t>
  </si>
  <si>
    <t>Вв.в экспл.ОС ГЭ1682</t>
  </si>
  <si>
    <t>Введено в эксплуатацию ОС
Насос 2НВР-0,1Д механический пластинчато-роторный
ГОРВОДОКАНАЛ УП Г.РАДУЖНЫЙ
Насос 2НВР-0,1Д механический пластинчато-роторный
КОМИТЕТ ПО УПРАВЛЕНИЮ МУНИЦ.ИМУЩЕСТВОМ Г.РАДУЖНЫЙ</t>
  </si>
  <si>
    <t>Вв.в экспл.ОС ГЭ1683</t>
  </si>
  <si>
    <t>Введено в эксплуатацию ОС
Перемешивающее устройство ПЭ-6300
ГОРВОДОКАНАЛ УП Г.РАДУЖНЫЙ
Перемешивающее устройство ПЭ-6300
КОМИТЕТ ПО УПРАВЛЕНИЮ МУНИЦ.ИМУЩЕСТВОМ Г.РАДУЖНЫЙ</t>
  </si>
  <si>
    <t>Вв.в экспл.ОС ГЭ1684</t>
  </si>
  <si>
    <t>Вв.в экспл.ОС ГЭ1685</t>
  </si>
  <si>
    <t>Введено в эксплуатацию ОС
Печь муфельная  И-4(1100)
ГОРВОДОКАНАЛ УП Г.РАДУЖНЫЙ
Печь муфельная  И-4(1100)
КОМИТЕТ ПО УПРАВЛЕНИЮ МУНИЦ.ИМУЩЕСТВОМ Г.РАДУЖНЫЙ</t>
  </si>
  <si>
    <t>Вв.в экспл.ОС ГЭ1686</t>
  </si>
  <si>
    <t>Вв.в экспл.ОС ГЭ1687</t>
  </si>
  <si>
    <t>Введено в эксплуатацию ОС
Спектрофотометр UNICO-2100 (325...1000 нм)
ГОРВОДОКАНАЛ УП Г.РАДУЖНЫЙ
Спектрофотометр UNICO-2100 (325...1000 нм)
КОМИТЕТ ПО УПРАВЛЕНИЮ МУНИЦ.ИМУЩЕСТВОМ Г.РАДУЖНЫЙ</t>
  </si>
  <si>
    <t>Вв.в экспл.ОС ГЭ1688</t>
  </si>
  <si>
    <t>Вв.в экспл.ОС ГЭ1689</t>
  </si>
  <si>
    <t>Введено в эксплуатацию ОС
Спектрофотометр ПЭ-5300ВИ (325,,,1000нм)
ГОРВОДОКАНАЛ УП Г.РАДУЖНЫЙ
Спектрофотометр ПЭ-5300ВИ (325,,,1000нм)
КОМИТЕТ ПО УПРАВЛЕНИЮ МУНИЦ.ИМУЩЕСТВОМ Г.РАДУЖНЫЙ</t>
  </si>
  <si>
    <t>Вв.в экспл.ОС ГЭ1690</t>
  </si>
  <si>
    <t>Введено в эксплуатацию ОС
Стерилизатор ВК-75
ГОРВОДОКАНАЛ УП Г.РАДУЖНЫЙ
Стерилизатор ВК-75
КОМИТЕТ ПО УПРАВЛЕНИЮ МУНИЦ.ИМУЩЕСТВОМ Г.РАДУЖНЫЙ</t>
  </si>
  <si>
    <t>Вв.в экспл.ОС ГЭ1691</t>
  </si>
  <si>
    <t>Вв.в экспл.ОС ГЭ1692</t>
  </si>
  <si>
    <t>Введено в эксплуатацию ОС
Стол для весов Р8 600х400х760
ГОРВОДОКАНАЛ УП Г.РАДУЖНЫЙ
Стол для весов Р8 600х400х760
КОМИТЕТ ПО УПРАВЛЕНИЮ МУНИЦ.ИМУЩЕСТВОМ Г.РАДУЖНЫЙ</t>
  </si>
  <si>
    <t>Вв.в экспл.ОС ГЭ1693</t>
  </si>
  <si>
    <t>Вв.в экспл.ОС ГЭ1694</t>
  </si>
  <si>
    <t>Введено в эксплуатацию ОС
Стол химический пристенный
ГОРВОДОКАНАЛ УП Г.РАДУЖНЫЙ
Стол химический пристенный
КОМИТЕТ ПО УПРАВЛЕНИЮ МУНИЦ.ИМУЩЕСТВОМ Г.РАДУЖНЫЙ</t>
  </si>
  <si>
    <t>Вв.в экспл.ОС ГЭ1695</t>
  </si>
  <si>
    <t>Вв.в экспл.ОС ГЭ1696</t>
  </si>
  <si>
    <t>Введено в эксплуатацию ОС
Стол-мойка двойная (глубина 280)
ГОРВОДОКАНАЛ УП Г.РАДУЖНЫЙ
Стол-мойка двойная (глубина 280)
КОМИТЕТ ПО УПРАВЛЕНИЮ МУНИЦ.ИМУЩЕСТВОМ Г.РАДУЖНЫЙ</t>
  </si>
  <si>
    <t>Вв.в экспл.ОС ГЭ1697</t>
  </si>
  <si>
    <t>Введено в эксплуатацию ОС
Стол-мойка двойная Р-4
ГОРВОДОКАНАЛ УП Г.РАДУЖНЫЙ
Стол-мойка двойная Р-4
КОМИТЕТ ПО УПРАВЛЕНИЮ МУНИЦ.ИМУЩЕСТВОМ Г.РАДУЖНЫЙ</t>
  </si>
  <si>
    <t>Вв.в экспл.ОС ГЭ1698</t>
  </si>
  <si>
    <t>Введено в эксплуатацию ОС
Стол-мойка с сушилкой глубокий Р-4
ГОРВОДОКАНАЛ УП Г.РАДУЖНЫЙ
Стол-мойка с сушилкой глубокий Р-4
КОМИТЕТ ПО УПРАВЛЕНИЮ МУНИЦ.ИМУЩЕСТВОМ Г.РАДУЖНЫЙ</t>
  </si>
  <si>
    <t>Вв.в экспл.ОС ГЭ1699</t>
  </si>
  <si>
    <t>Введено в эксплуатацию ОС
Стол-приставка 600*850*850
ГОРВОДОКАНАЛ УП Г.РАДУЖНЫЙ
Стол-приставка 600*850*850
КОМИТЕТ ПО УПРАВЛЕНИЮ МУНИЦ.ИМУЩЕСТВОМ Г.РАДУЖНЫЙ</t>
  </si>
  <si>
    <t>Вв.в экспл.ОС ГЭ1700</t>
  </si>
  <si>
    <t>Вв.в экспл.ОС ГЭ1701</t>
  </si>
  <si>
    <t>Вв.в экспл.ОС ГЭ1702</t>
  </si>
  <si>
    <t>Вв.в экспл.ОС ГЭ1703</t>
  </si>
  <si>
    <t>Вв.в экспл.ОС ГЭ1704</t>
  </si>
  <si>
    <t>Вв.в экспл.ОС ГЭ1705</t>
  </si>
  <si>
    <t>Введено в эксплуатацию ОС
Сушильный шкаф И-1 нерж
ГОРВОДОКАНАЛ УП Г.РАДУЖНЫЙ
Сушильный шкаф И-1 нерж
КОМИТЕТ ПО УПРАВЛЕНИЮ МУНИЦ.ИМУЩЕСТВОМ Г.РАДУЖНЫЙ</t>
  </si>
  <si>
    <t>Вв.в экспл.ОС ГЭ1706</t>
  </si>
  <si>
    <t>Введено в эксплуатацию ОС
Сушильный шкаф СНОЛ
ГОРВОДОКАНАЛ УП Г.РАДУЖНЫЙ
Сушильный шкаф СНОЛ
КОМИТЕТ ПО УПРАВЛЕНИЮ МУНИЦ.ИМУЩЕСТВОМ Г.РАДУЖНЫЙ</t>
  </si>
  <si>
    <t>Вв.в экспл.ОС ГЭ1707</t>
  </si>
  <si>
    <t>Введено в эксплуатацию ОС
Термостат ТСВЛ-80
ГОРВОДОКАНАЛ УП Г.РАДУЖНЫЙ
Термостат ТСВЛ-80
КОМИТЕТ ПО УПРАВЛЕНИЮ МУНИЦ.ИМУЩЕСТВОМ Г.РАДУЖНЫЙ</t>
  </si>
  <si>
    <t>Вв.в экспл.ОС ГЭ1708</t>
  </si>
  <si>
    <t>Вв.в экспл.ОС ГЭ1709</t>
  </si>
  <si>
    <t>Введено в эксплуатацию ОС
Технологическая приставка левая Р17Л
ГОРВОДОКАНАЛ УП Г.РАДУЖНЫЙ
Технологическая приставка левая Р17Л
КОМИТЕТ ПО УПРАВЛЕНИЮ МУНИЦ.ИМУЩЕСТВОМ Г.РАДУЖНЫЙ</t>
  </si>
  <si>
    <t>Вв.в экспл.ОС ГЭ1710</t>
  </si>
  <si>
    <t>Введено в эксплуатацию ОС
Технологическая приставка правая Р 17П
ГОРВОДОКАНАЛ УП Г.РАДУЖНЫЙ
Технологическая приставка правая Р 17П
КОМИТЕТ ПО УПРАВЛЕНИЮ МУНИЦ.ИМУЩЕСТВОМ Г.РАДУЖНЫЙ</t>
  </si>
  <si>
    <t>Вв.в экспл.ОС ГЭ1711</t>
  </si>
  <si>
    <t>Введено в эксплуатацию ОС
Установка титровальная РТ
ГОРВОДОКАНАЛ УП Г.РАДУЖНЫЙ
Установка титровальная РТ
КОМИТЕТ ПО УПРАВЛЕНИЮ МУНИЦ.ИМУЩЕСТВОМ Г.РАДУЖНЫЙ</t>
  </si>
  <si>
    <t>Вв.в экспл.ОС ГЭ1712</t>
  </si>
  <si>
    <t>Вв.в экспл.ОС ГЭ1713</t>
  </si>
  <si>
    <t>Введено в эксплуатацию ОС
Хладотермостат ХТ-3/40-1
ГОРВОДОКАНАЛ УП Г.РАДУЖНЫЙ
Хладотермостат ХТ-3/40-1
КОМИТЕТ ПО УПРАВЛЕНИЮ МУНИЦ.ИМУЩЕСТВОМ Г.РАДУЖНЫЙ</t>
  </si>
  <si>
    <t>Вв.в экспл.ОС ГЭ1714</t>
  </si>
  <si>
    <t>Введено в эксплуатацию ОС
Хроматограф Цвет 3006 с АПК
ГОРВОДОКАНАЛ УП Г.РАДУЖНЫЙ
Хроматограф Цвет 3006 с АПК
КОМИТЕТ ПО УПРАВЛЕНИЮ МУНИЦ.ИМУЩЕСТВОМ Г.РАДУЖНЫЙ</t>
  </si>
  <si>
    <t>Вв.в экспл.ОС ГЭ1715</t>
  </si>
  <si>
    <t>Введено в эксплуатацию ОС
Шкаф вытяжной Р 10/К
ГОРВОДОКАНАЛ УП Г.РАДУЖНЫЙ
Шкаф вытяжной Р 10/К
КОМИТЕТ ПО УПРАВЛЕНИЮ МУНИЦ.ИМУЩЕСТВОМ Г.РАДУЖНЫЙ</t>
  </si>
  <si>
    <t>Вв.в экспл.ОС ГЭ1716</t>
  </si>
  <si>
    <t>Введено в эксплуатацию ОС
Шкаф вытяжной Р10/К
ГОРВОДОКАНАЛ УП Г.РАДУЖНЫЙ
Шкаф вытяжной Р10/К
КОМИТЕТ ПО УПРАВЛЕНИЮ МУНИЦ.ИМУЩЕСТВОМ Г.РАДУЖНЫЙ</t>
  </si>
  <si>
    <t>Вв.в экспл.ОС ГЭ1717</t>
  </si>
  <si>
    <t>Введено в эксплуатацию ОС
Шкаф вытяжной С9 для нагрев.печей
ГОРВОДОКАНАЛ УП Г.РАДУЖНЫЙ
Шкаф вытяжной С9 для нагрев.печей
КОМИТЕТ ПО УПРАВЛЕНИЮ МУНИЦ.ИМУЩЕСТВОМ Г.РАДУЖНЫЙ</t>
  </si>
  <si>
    <t>Вв.в экспл.ОС ГЭ1718</t>
  </si>
  <si>
    <t>Введено в эксплуатацию ОС
Шкаф для хранения посуды и приборов Р-9
ГОРВОДОКАНАЛ УП Г.РАДУЖНЫЙ
Шкаф для хранения посуды и приборов Р-9
КОМИТЕТ ПО УПРАВЛЕНИЮ МУНИЦ.ИМУЩЕСТВОМ Г.РАДУЖНЫЙ</t>
  </si>
  <si>
    <t>Вв.в экспл.ОС ГЭ1719</t>
  </si>
  <si>
    <t>Вв.в экспл.ОС ГЭ1720</t>
  </si>
  <si>
    <t>Введено в эксплуатацию ОС
Шкаф для хранения посуды Р-9
ГОРВОДОКАНАЛ УП Г.РАДУЖНЫЙ
Шкаф для хранения посуды Р-9
КОМИТЕТ ПО УПРАВЛЕНИЮ МУНИЦ.ИМУЩЕСТВОМ Г.РАДУЖНЫЙ</t>
  </si>
  <si>
    <t>Вв.в экспл.ОС ГЭ1721</t>
  </si>
  <si>
    <t>Вв.в экспл.ОС ГЭ1722</t>
  </si>
  <si>
    <t>Введено в эксплуатацию ОС
Экстрактор ПЭ-8000
ГОРВОДОКАНАЛ УП Г.РАДУЖНЫЙ
Экстрактор ПЭ-8000
КОМИТЕТ ПО УПРАВЛЕНИЮ МУНИЦ.ИМУЩЕСТВОМ Г.РАДУЖНЫЙ</t>
  </si>
  <si>
    <t>26.12.16</t>
  </si>
  <si>
    <t>Вв.в экспл.ОС ГЭ0136</t>
  </si>
  <si>
    <t>Ввод в эксплуатацию ОС Введено в эксплуатацию ОС
СИСТЕМНЫЙ БЛОК (РАБОЧАЯ СТАНЦИЯ) "СЕРВЕР КИТ"
&lt;...&gt;
СИСТЕМНЫЙ БЛОК (РАБОЧАЯ СТАНЦИЯ) "СЕРВЕР КИТ"</t>
  </si>
  <si>
    <t>Вв.в экспл.ОС ГЭ0137</t>
  </si>
  <si>
    <t>Ввод в эксплуатацию ОС Введено в эксплуатацию ОС
СИСТЕМНЫЙ БЛОК (РАБОЧАЯ СТАНЦИЯ) "ПЭВМ КИТ"
&lt;...&gt;
СИСТЕМНЫЙ БЛОК (РАБОЧАЯ СТАНЦИЯ) "ПЭВМ КИТ"</t>
  </si>
  <si>
    <t>Вв.в экспл.ОС ГЭ0139</t>
  </si>
  <si>
    <t>Ввод в эксплуатацию ОС Введено в эксплуатацию ОС
ИСТОЧНИК БЕСПЕРЕБОЙНОГО ПИТАНИЯ (ИБП) АРС Smart- UPS C 1500VA LCD 230V SMT1500i
&lt;...&gt;
ИСТОЧНИК БЕСПЕРЕБОЙНОГО ПИТАНИЯ (ИБП) АРС Smart- UPS C 1500VA LCD 230V SMT1500i</t>
  </si>
  <si>
    <t>Вв.в экспл.ОС ГЭ0140</t>
  </si>
  <si>
    <t>Вв.в экспл.ОС ГЭ0141</t>
  </si>
  <si>
    <t>Вв.в экспл.ОС ГЭ0142</t>
  </si>
  <si>
    <t>31.12.16</t>
  </si>
  <si>
    <t>Вв.в экспл.ОС ГЭ0135</t>
  </si>
  <si>
    <t>Ввод в эксплуатацию ОС Введено в эксплуатацию ОС
ТЕЛЬФЕР ЭЛЕКТРИЧЕСКИЙ Г/П 1ТН
&lt;...&gt;
ТЕЛЬФЕР ЭЛЕКТРИЧЕСКИЙ Г/П 1ТН</t>
  </si>
  <si>
    <t>Модернизация ОС ГЭ0143</t>
  </si>
  <si>
    <t>Затраты по модернизации
ВЛ-0,4кВ Ф-1
&lt;...&gt;
ВЛ-0,4кВ Ф-1</t>
  </si>
  <si>
    <t>Модернизация ОС ГЭ0144</t>
  </si>
  <si>
    <t>Затраты по модернизации
ВЛ-0,4кВ Ф-2
&lt;...&gt;
ВЛ-0,4кВ Ф-2</t>
  </si>
  <si>
    <t>Модернизация ОС ГЭ0145</t>
  </si>
  <si>
    <t>Затраты по модернизации
ВЛ-0,4кВ Ф-3
&lt;...&gt;
ВЛ-0,4кВ Ф-3</t>
  </si>
  <si>
    <t>Вв.в экспл.ОС ГЭ0146</t>
  </si>
  <si>
    <t>Ввод в эксплуатацию ОС Введено в эксплуатацию ОС
ВЛ-0,4кВ ф.1 КТПН-76/ха
&lt;...&gt;
ВЛ-0,4 кВ ф-1 КТПН-76/ха инв. №022.23.076.03.5
ВЛ-0,4кВ
ВЛ 0.4</t>
  </si>
  <si>
    <t>Ввод в эксплуатацию ОС Введено в эксплуатацию ОС
ВЛ-0,4кВ ф.1 КТПН-76/ха
&lt;...&gt;
ВЛ-0,4 кВ ф-1 КТПН-76/ха инв. №022.23.076.03.5
Заработная плата
Прочее</t>
  </si>
  <si>
    <t>Ввод в эксплуатацию ОС Введено в эксплуатацию ОС
ВЛ-0,4кВ ф.1 КТПН-76/ха
&lt;...&gt;
ВЛ-0,4 кВ ф-1 КТПН-76/ха инв. №022.23.076.03.5
Прочее
Прочее</t>
  </si>
  <si>
    <t>Ввод в эксплуатацию ОС Введено в эксплуатацию ОС
ВЛ-0,4кВ ф.1 КТПН-76/ха
&lt;...&gt;
ВЛ-0,4 кВ ф-1 КТПН-76/ха инв. №022.23.076.03.5
Страхование от несчастных случаев
Прочее</t>
  </si>
  <si>
    <t>Ввод в эксплуатацию ОС Введено в эксплуатацию ОС
ВЛ-0,4кВ ф.1 КТПН-76/ха
&lt;...&gt;
ВЛ-0,4 кВ ф-1 КТПН-76/ха инв. №022.23.076.03.5
Страховые взносы
Прочее</t>
  </si>
  <si>
    <t>Вв.в экспл.ОС ГЭ0147</t>
  </si>
  <si>
    <t>Ввод в эксплуатацию ОС Введено в эксплуатацию ОС
ВЛ-0,4кВ ф.4 КТПН-76/ха
&lt;...&gt;
ВЛ-0,4 кВ ф-4 КТПН-76/ха инв. №022.23.076.03.8
ВЛ-0,4кВ
ВЛ 0.4</t>
  </si>
  <si>
    <t>Ввод в эксплуатацию ОС Введено в эксплуатацию ОС
ВЛ-0,4кВ ф.4 КТПН-76/ха
&lt;...&gt;
ВЛ-0,4 кВ ф-4 КТПН-76/ха инв. №022.23.076.03.8
Заработная плата
Прочее</t>
  </si>
  <si>
    <t>Ввод в эксплуатацию ОС Введено в эксплуатацию ОС
ВЛ-0,4кВ ф.4 КТПН-76/ха
&lt;...&gt;
ВЛ-0,4 кВ ф-4 КТПН-76/ха инв. №022.23.076.03.8
Прочее
Прочее</t>
  </si>
  <si>
    <t>Ввод в эксплуатацию ОС Введено в эксплуатацию ОС
ВЛ-0,4кВ ф.4 КТПН-76/ха
&lt;...&gt;
ВЛ-0,4 кВ ф-4 КТПН-76/ха инв. №022.23.076.03.8
Страхование от несчастных случаев
Прочее</t>
  </si>
  <si>
    <t>Ввод в эксплуатацию ОС Введено в эксплуатацию ОС
ВЛ-0,4кВ ф.4 КТПН-76/ха
&lt;...&gt;
ВЛ-0,4 кВ ф-4 КТПН-76/ха инв. №022.23.076.03.8
Страховые взносы
Прочее</t>
  </si>
  <si>
    <t>Вв.в экспл.ОС ГЭ0148</t>
  </si>
  <si>
    <t>Ввод в эксплуатацию ОС Введено в эксплуатацию ОС
КЛ-0,4кВ от ТП-9/19 до административного здания, ул. 60лет Октября, д.14
&lt;...&gt;
КЛ-0,4 кВ от ТП-9/19 до административного здания, ул. 60 лет Октября, д. 14
Заработная плата
Прочее</t>
  </si>
  <si>
    <t>Ввод в эксплуатацию ОС Введено в эксплуатацию ОС
КЛ-0,4кВ от ТП-9/19 до административного здания, ул. 60лет Октября, д.14
&lt;...&gt;
КЛ-0,4 кВ от ТП-9/19 до административного здания, ул. 60 лет Октября, д. 14
Кабельные сети 0.4 кВ
Кабельные сети 0.4 кВ</t>
  </si>
  <si>
    <t>Ввод в эксплуатацию ОС Введено в эксплуатацию ОС
КЛ-0,4кВ от ТП-9/19 до административного здания, ул. 60лет Октября, д.14
&lt;...&gt;
КЛ-0,4 кВ от ТП-9/19 до административного здания, ул. 60 лет Октября, д. 14
Прочее
Прочее</t>
  </si>
  <si>
    <t>Ввод в эксплуатацию ОС Введено в эксплуатацию ОС
КЛ-0,4кВ от ТП-9/19 до административного здания, ул. 60лет Октября, д.14
&lt;...&gt;
КЛ-0,4 кВ от ТП-9/19 до административного здания, ул. 60 лет Октября, д. 14
Страхование от несчастных случаев
Прочее</t>
  </si>
  <si>
    <t>Ввод в эксплуатацию ОС Введено в эксплуатацию ОС
КЛ-0,4кВ от ТП-9/19 до административного здания, ул. 60лет Октября, д.14
&lt;...&gt;
КЛ-0,4 кВ от ТП-9/19 до административного здания, ул. 60 лет Октября, д. 14
Страховые взносы
Прочее</t>
  </si>
  <si>
    <t>Вв.в экспл.ОС ГЭ0149</t>
  </si>
  <si>
    <t>Ввод в эксплуатацию ОС Введено в эксплуатацию ОС
РП-СТПС 10/0,4кВ
&lt;...&gt;
РП-СТПС 10/0,4кВ
Заработная плата
Прочее</t>
  </si>
  <si>
    <t>Ввод в эксплуатацию ОС Введено в эксплуатацию ОС
РП-СТПС 10/0,4кВ
&lt;...&gt;
РП-СТПС 10/0,4кВ
Оборудование
Оборудование</t>
  </si>
  <si>
    <t>Ввод в эксплуатацию ОС Введено в эксплуатацию ОС
РП-СТПС 10/0,4кВ
&lt;...&gt;
РП-СТПС 10/0,4кВ
Прочее
Прочее</t>
  </si>
  <si>
    <t>Ввод в эксплуатацию ОС Введено в эксплуатацию ОС
РП-СТПС 10/0,4кВ
&lt;...&gt;
РП-СТПС 10/0,4кВ
Страхование от несчастных случаев
Прочее</t>
  </si>
  <si>
    <t>Ввод в эксплуатацию ОС Введено в эксплуатацию ОС
РП-СТПС 10/0,4кВ
&lt;...&gt;
РП-СТПС 10/0,4кВ
Страховые взносы
Прочее</t>
  </si>
  <si>
    <t>Ввод в эксплуатацию ОС Введено в эксплуатацию ОС
РП-СТПС 10/0,4кВ
&lt;...&gt;
РП-СТПС 10/0,4кВ
Трансформаторные подстанции
Трансформаторные подстанц</t>
  </si>
  <si>
    <t>Вв.в экспл.ОС ГЭ0150</t>
  </si>
  <si>
    <t>Ввод в эксплуатацию ОС Введено в эксплуатацию ОС
ПС-35/6кВ "Базовая", ЗПУ панель 9
&lt;...&gt;
ПС-35/6кВ "Базовая", ЗПУ панель 9
Заработная плата
Прочее</t>
  </si>
  <si>
    <t>Ввод в эксплуатацию ОС Введено в эксплуатацию ОС
ПС-35/6кВ "Базовая", ЗПУ панель 9
&lt;...&gt;
ПС-35/6кВ "Базовая", ЗПУ панель 9
Оборудование
Оборудование</t>
  </si>
  <si>
    <t>Ввод в эксплуатацию ОС Введено в эксплуатацию ОС
ПС-35/6кВ "Базовая", ЗПУ панель 9
&lt;...&gt;
ПС-35/6кВ "Базовая", ЗПУ панель 9
Прочее
Прочее</t>
  </si>
  <si>
    <t>Ввод в эксплуатацию ОС Введено в эксплуатацию ОС
ПС-35/6кВ "Базовая", ЗПУ панель 9
&lt;...&gt;
ПС-35/6кВ "Базовая", ЗПУ панель 9
Страхование от несчастных случаев
Прочее</t>
  </si>
  <si>
    <t>Ввод в эксплуатацию ОС Введено в эксплуатацию ОС
ПС-35/6кВ "Базовая", ЗПУ панель 9
&lt;...&gt;
ПС-35/6кВ "Базовая", ЗПУ панель 9
Страховые взносы
Прочее</t>
  </si>
  <si>
    <t>Ввод в эксплуатацию ОС Введено в эксплуатацию ОС
ПС-35/6кВ "Базовая", ЗПУ панель 9
&lt;...&gt;
ПС-35/6кВ "Базовая", ЗПУ панель 9
Трансформаторные подстанции
Трансформаторные подстанц</t>
  </si>
  <si>
    <t>Вв.в экспл.ОС ГЭ0151</t>
  </si>
  <si>
    <t>Ввод в эксплуатацию ОС Введено в эксплуатацию ОС
ВЛ-0,4кВ ф.2 КТПН-76/ха
&lt;...&gt;
ВЛ-0,4 кВ ф-2 КТПН-76/ха инв. №022.23.076.03.6
ВЛ-0,4кВ
ВЛ 0.4</t>
  </si>
  <si>
    <t>Ввод в эксплуатацию ОС Введено в эксплуатацию ОС
ВЛ-0,4кВ ф.2 КТПН-76/ха
&lt;...&gt;
ВЛ-0,4 кВ ф-2 КТПН-76/ха инв. №022.23.076.03.6
Заработная плата
Прочее</t>
  </si>
  <si>
    <t>Ввод в эксплуатацию ОС Введено в эксплуатацию ОС
ВЛ-0,4кВ ф.2 КТПН-76/ха
&lt;...&gt;
ВЛ-0,4 кВ ф-2 КТПН-76/ха инв. №022.23.076.03.6
Прочее
Прочее</t>
  </si>
  <si>
    <t>Ввод в эксплуатацию ОС Введено в эксплуатацию ОС
ВЛ-0,4кВ ф.2 КТПН-76/ха
&lt;...&gt;
ВЛ-0,4 кВ ф-2 КТПН-76/ха инв. №022.23.076.03.6
Страхование от несчастных случаев
Прочее</t>
  </si>
  <si>
    <t>Ввод в эксплуатацию ОС Введено в эксплуатацию ОС
ВЛ-0,4кВ ф.2 КТПН-76/ха
&lt;...&gt;
ВЛ-0,4 кВ ф-2 КТПН-76/ха инв. №022.23.076.03.6
Страховые взносы
Прочее</t>
  </si>
  <si>
    <t>Вв.в экспл.ОС ГЭ0152</t>
  </si>
  <si>
    <t>Ввод в эксплуатацию ОС Введено в эксплуатацию ОС
ВЛ-0,4кВ ф.3 КТПН-76/ха
&lt;...&gt;
ВЛ-0,4 кВ ф-3 КТПН-76/ха инв. №022.23.076.03.7
ВЛ-0,4кВ
ВЛ 0.4</t>
  </si>
  <si>
    <t>Ввод в эксплуатацию ОС Введено в эксплуатацию ОС
ВЛ-0,4кВ ф.3 КТПН-76/ха
&lt;...&gt;
ВЛ-0,4 кВ ф-3 КТПН-76/ха инв. №022.23.076.03.7
Заработная плата
Прочее</t>
  </si>
  <si>
    <t>Ввод в эксплуатацию ОС Введено в эксплуатацию ОС
ВЛ-0,4кВ ф.3 КТПН-76/ха
&lt;...&gt;
ВЛ-0,4 кВ ф-3 КТПН-76/ха инв. №022.23.076.03.7
Прочее
Прочее</t>
  </si>
  <si>
    <t>Ввод в эксплуатацию ОС Введено в эксплуатацию ОС
ВЛ-0,4кВ ф.3 КТПН-76/ха
&lt;...&gt;
ВЛ-0,4 кВ ф-3 КТПН-76/ха инв. №022.23.076.03.7
Страхование от несчастных случаев
Прочее</t>
  </si>
  <si>
    <t>Ввод в эксплуатацию ОС Введено в эксплуатацию ОС
ВЛ-0,4кВ ф.3 КТПН-76/ха
&lt;...&gt;
ВЛ-0,4 кВ ф-3 КТПН-76/ха инв. №022.23.076.03.7
Страховые взносы
Прочее</t>
  </si>
  <si>
    <t>Вв.в экспл.ОС ГЭ0153</t>
  </si>
  <si>
    <t>Ввод в эксплуатацию ОС Введено в эксплуатацию ОС
ВЛ-0,4кВ ф.4 КТПН-76/х
&lt;...&gt;
ВЛ-0,4 кВ ф-4 КТПН-76/х инв. №022.23.076.01.4
ВЛ-0,4кВ
ВЛ 0.4</t>
  </si>
  <si>
    <t>Ввод в эксплуатацию ОС Введено в эксплуатацию ОС
ВЛ-0,4кВ ф.4 КТПН-76/х
&lt;...&gt;
ВЛ-0,4 кВ ф-4 КТПН-76/х инв. №022.23.076.01.4
Заработная плата
Прочее</t>
  </si>
  <si>
    <t>Ввод в эксплуатацию ОС Введено в эксплуатацию ОС
ВЛ-0,4кВ ф.4 КТПН-76/х
&lt;...&gt;
ВЛ-0,4 кВ ф-4 КТПН-76/х инв. №022.23.076.01.4
Прочее
Прочее</t>
  </si>
  <si>
    <t>Ввод в эксплуатацию ОС Введено в эксплуатацию ОС
ВЛ-0,4кВ ф.4 КТПН-76/х
&lt;...&gt;
ВЛ-0,4 кВ ф-4 КТПН-76/х инв. №022.23.076.01.4
Страхование от несчастных случаев
Прочее</t>
  </si>
  <si>
    <t>Ввод в эксплуатацию ОС Введено в эксплуатацию ОС
ВЛ-0,4кВ ф.4 КТПН-76/х
&lt;...&gt;
ВЛ-0,4 кВ ф-4 КТПН-76/х инв. №022.23.076.01.4
Страховые взносы
Прочее</t>
  </si>
  <si>
    <t>Вв.в экспл.ОС ГЭ0154</t>
  </si>
  <si>
    <t>Ввод в эксплуатацию ОС Введено в эксплуатацию ОС
БКТП-26/1(стр.)-10/0,4кВ
&lt;...&gt;
БКТП-26/1(стр.) 10/0,4кВ
Заработная плата
Прочее</t>
  </si>
  <si>
    <t>Ввод в эксплуатацию ОС Введено в эксплуатацию ОС
БКТП-26/1(стр.)-10/0,4кВ
&lt;...&gt;
БКТП-26/1(стр.) 10/0,4кВ
Оборудование
Оборудование</t>
  </si>
  <si>
    <t>Ввод в эксплуатацию ОС Введено в эксплуатацию ОС
БКТП-26/1(стр.)-10/0,4кВ
&lt;...&gt;
БКТП-26/1(стр.) 10/0,4кВ
Прочее
Прочее</t>
  </si>
  <si>
    <t>Ввод в эксплуатацию ОС Введено в эксплуатацию ОС
БКТП-26/1(стр.)-10/0,4кВ
&lt;...&gt;
БКТП-26/1(стр.) 10/0,4кВ
Страхование от несчастных случаев
Прочее</t>
  </si>
  <si>
    <t>Ввод в эксплуатацию ОС Введено в эксплуатацию ОС
БКТП-26/1(стр.)-10/0,4кВ
&lt;...&gt;
БКТП-26/1(стр.) 10/0,4кВ
Страховые взносы
Прочее</t>
  </si>
  <si>
    <t>Ввод в эксплуатацию ОС Введено в эксплуатацию ОС
БКТП-26/1(стр.)-10/0,4кВ
&lt;...&gt;
БКТП-26/1(стр.) 10/0,4кВ
Трансформаторные подстанции
Трансформаторные подстанц</t>
  </si>
  <si>
    <t>Вв.в экспл.ОС ГЭ0155</t>
  </si>
  <si>
    <t>Ввод в эксплуатацию ОС Введено в эксплуатацию ОС
2КЛ-10кВ от БКТП-25/1(стр.) до БКТП-26/1(стр.)
&lt;...&gt;
2КЛ-10кВ от БКТП-25/1(стр.) до БКТП-26/1(стр.)
Заработная плата
Прочее</t>
  </si>
  <si>
    <t>Ввод в эксплуатацию ОС Введено в эксплуатацию ОС
2КЛ-10кВ от БКТП-25/1(стр.) до БКТП-26/1(стр.)
&lt;...&gt;
2КЛ-10кВ от БКТП-25/1(стр.) до БКТП-26/1(стр.)
Кабельные сети 10кВ
Кабельные сети 10кВ</t>
  </si>
  <si>
    <t>Ввод в эксплуатацию ОС Введено в эксплуатацию ОС
2КЛ-10кВ от БКТП-25/1(стр.) до БКТП-26/1(стр.)
&lt;...&gt;
2КЛ-10кВ от БКТП-25/1(стр.) до БКТП-26/1(стр.)
Прочее
Прочее</t>
  </si>
  <si>
    <t>Ввод в эксплуатацию ОС Введено в эксплуатацию ОС
2КЛ-10кВ от БКТП-25/1(стр.) до БКТП-26/1(стр.)
&lt;...&gt;
2КЛ-10кВ от БКТП-25/1(стр.) до БКТП-26/1(стр.)
Страхование от несчастных случаев
Прочее</t>
  </si>
  <si>
    <t>Ввод в эксплуатацию ОС Введено в эксплуатацию ОС
2КЛ-10кВ от БКТП-25/1(стр.) до БКТП-26/1(стр.)
&lt;...&gt;
2КЛ-10кВ от БКТП-25/1(стр.) до БКТП-26/1(стр.)
Страховые взносы
Прочее</t>
  </si>
  <si>
    <t>Вв.в экспл.ОС ГЭ0156</t>
  </si>
  <si>
    <t>Ввод в эксплуатацию ОС Введено в эксплуатацию ОС
КЛ-10кВ от ПС-35/10кВ Юбилейная до РПЖ-12
&lt;...&gt;
КЛ-10кВ от ПС-35кВ "Юбилейная" до РПЖ-12
Заработная плата
Прочее</t>
  </si>
  <si>
    <t>Ввод в эксплуатацию ОС Введено в эксплуатацию ОС
КЛ-10кВ от ПС-35/10кВ Юбилейная до РПЖ-12
&lt;...&gt;
КЛ-10кВ от ПС-35кВ "Юбилейная" до РПЖ-12
Кабельные сети 10кВ
Кабельные сети 10кВ</t>
  </si>
  <si>
    <t>Ввод в эксплуатацию ОС Введено в эксплуатацию ОС
КЛ-10кВ от ПС-35/10кВ Юбилейная до РПЖ-12
&lt;...&gt;
КЛ-10кВ от ПС-35кВ "Юбилейная" до РПЖ-12
Прочее
Прочее</t>
  </si>
  <si>
    <t>Ввод в эксплуатацию ОС Введено в эксплуатацию ОС
КЛ-10кВ от ПС-35/10кВ Юбилейная до РПЖ-12
&lt;...&gt;
КЛ-10кВ от ПС-35кВ "Юбилейная" до РПЖ-12
Страхование от несчастных случаев
Прочее</t>
  </si>
  <si>
    <t>Ввод в эксплуатацию ОС Введено в эксплуатацию ОС
КЛ-10кВ от ПС-35/10кВ Юбилейная до РПЖ-12
&lt;...&gt;
КЛ-10кВ от ПС-35кВ "Юбилейная" до РПЖ-12
Страховые взносы
Прочее</t>
  </si>
  <si>
    <t>Вв.в экспл.ОС ГЭ0157</t>
  </si>
  <si>
    <t>Ввод в эксплуатацию ОС Введено в эксплуатацию ОС
КТПН-118/х 10/0,4кВ
&lt;...&gt;
КТПН-118/х 10/0,4 кВ
Заработная плата
Прочее</t>
  </si>
  <si>
    <t>Ввод в эксплуатацию ОС Введено в эксплуатацию ОС
КТПН-118/х 10/0,4кВ
&lt;...&gt;
КТПН-118/х 10/0,4 кВ
Оборудование
Оборудование</t>
  </si>
  <si>
    <t>Ввод в эксплуатацию ОС Введено в эксплуатацию ОС
КТПН-118/х 10/0,4кВ
&lt;...&gt;
КТПН-118/х 10/0,4 кВ
Прочее
Прочее</t>
  </si>
  <si>
    <t>Ввод в эксплуатацию ОС Введено в эксплуатацию ОС
КТПН-118/х 10/0,4кВ
&lt;...&gt;
КТПН-118/х 10/0,4 кВ
Страхование от несчастных случаев
Прочее</t>
  </si>
  <si>
    <t>Ввод в эксплуатацию ОС Введено в эксплуатацию ОС
КТПН-118/х 10/0,4кВ
&lt;...&gt;
КТПН-118/х 10/0,4 кВ
Страховые взносы
Прочее</t>
  </si>
  <si>
    <t>Ввод в эксплуатацию ОС Введено в эксплуатацию ОС
КТПН-118/х 10/0,4кВ
&lt;...&gt;
КТПН-118/х 10/0,4 кВ
Трансформаторные подстанции
Трансформаторные подстанц</t>
  </si>
  <si>
    <t>Вв.в экспл.ОС ГЭ0158</t>
  </si>
  <si>
    <t>Ввод в эксплуатацию ОС Введено в эксплуатацию ОС
ВЛ-10кВ до КТПН-118/х
&lt;...&gt;
ВЛ-10 кВ до КТПН-118/х
ВЛ-10кВ
ВЛ 10</t>
  </si>
  <si>
    <t>Ввод в эксплуатацию ОС Введено в эксплуатацию ОС
ВЛ-10кВ до КТПН-118/х
&lt;...&gt;
ВЛ-10 кВ до КТПН-118/х
Заработная плата
Прочее</t>
  </si>
  <si>
    <t>Ввод в эксплуатацию ОС Введено в эксплуатацию ОС
ВЛ-10кВ до КТПН-118/х
&lt;...&gt;
ВЛ-10 кВ до КТПН-118/х
Оборудование
Оборудование</t>
  </si>
  <si>
    <t>Ввод в эксплуатацию ОС Введено в эксплуатацию ОС
ВЛ-10кВ до КТПН-118/х
&lt;...&gt;
ВЛ-10 кВ до КТПН-118/х
Прочее
Прочее</t>
  </si>
  <si>
    <t>Ввод в эксплуатацию ОС Введено в эксплуатацию ОС
ВЛ-10кВ до КТПН-118/х
&lt;...&gt;
ВЛ-10 кВ до КТПН-118/х
Страхование от несчастных случаев
Прочее</t>
  </si>
  <si>
    <t>Ввод в эксплуатацию ОС Введено в эксплуатацию ОС
ВЛ-10кВ до КТПН-118/х
&lt;...&gt;
ВЛ-10 кВ до КТПН-118/х
Страховые взносы
Прочее</t>
  </si>
  <si>
    <t>Вв.в экспл.ОС ГЭ0159</t>
  </si>
  <si>
    <t>Ввод в эксплуатацию ОС Введено в эксплуатацию ОС
КТПН-425/з 6/0,4кВ
&lt;...&gt;
КТПН-425/з 6/0,4 кВ
Заработная плата
Прочее</t>
  </si>
  <si>
    <t>Ввод в эксплуатацию ОС Введено в эксплуатацию ОС
КТПН-425/з 6/0,4кВ
&lt;...&gt;
КТПН-425/з 6/0,4 кВ
Оборудование
Оборудование</t>
  </si>
  <si>
    <t>Ввод в эксплуатацию ОС Введено в эксплуатацию ОС
КТПН-425/з 6/0,4кВ
&lt;...&gt;
КТПН-425/з 6/0,4 кВ
Прочее
Прочее</t>
  </si>
  <si>
    <t>Ввод в эксплуатацию ОС Введено в эксплуатацию ОС
КТПН-425/з 6/0,4кВ
&lt;...&gt;
КТПН-425/з 6/0,4 кВ
Страхование от несчастных случаев
Прочее</t>
  </si>
  <si>
    <t>Ввод в эксплуатацию ОС Введено в эксплуатацию ОС
КТПН-425/з 6/0,4кВ
&lt;...&gt;
КТПН-425/з 6/0,4 кВ
Страховые взносы
Прочее</t>
  </si>
  <si>
    <t>Ввод в эксплуатацию ОС Введено в эксплуатацию ОС
КТПН-425/з 6/0,4кВ
&lt;...&gt;
КТПН-425/з 6/0,4 кВ
Трансформаторные подстанции
Трансформаторные подстанц</t>
  </si>
  <si>
    <t>Вв.в экспл.ОС ГЭ0160</t>
  </si>
  <si>
    <t>Ввод в эксплуатацию ОС Введено в эксплуатацию ОС
ЛЭП-6кВ до КТПН-425/з
&lt;...&gt;
ЛЭП-6 кВ до КТПН-425/з
Заработная плата
Прочее</t>
  </si>
  <si>
    <t>Ввод в эксплуатацию ОС Введено в эксплуатацию ОС
ЛЭП-6кВ до КТПН-425/з
&lt;...&gt;
ЛЭП-6 кВ до КТПН-425/з
Кабельные сети 6кВ
Кабельные сети 6кВ</t>
  </si>
  <si>
    <t>Ввод в эксплуатацию ОС Введено в эксплуатацию ОС
ЛЭП-6кВ до КТПН-425/з
&lt;...&gt;
ЛЭП-6 кВ до КТПН-425/з
Прочее
Прочее</t>
  </si>
  <si>
    <t>Ввод в эксплуатацию ОС Введено в эксплуатацию ОС
ЛЭП-6кВ до КТПН-425/з
&lt;...&gt;
ЛЭП-6 кВ до КТПН-425/з
Страхование от несчастных случаев
Прочее</t>
  </si>
  <si>
    <t>Ввод в эксплуатацию ОС Введено в эксплуатацию ОС
ЛЭП-6кВ до КТПН-425/з
&lt;...&gt;
ЛЭП-6 кВ до КТПН-425/з
Страховые взносы
Прочее</t>
  </si>
  <si>
    <t>Вв.в экспл.ОС ГЭ0161</t>
  </si>
  <si>
    <t>Ввод в эксплуатацию ОС Введено в эксплуатацию ОС
ЛЭП-0,4кВ до КТПН-425/з
&lt;...&gt;
ЛЭП-0,4 кВ от КТПН-425/з
ВЛ-0,4кВ
ВЛ 0.4</t>
  </si>
  <si>
    <t>Ввод в эксплуатацию ОС Введено в эксплуатацию ОС
ЛЭП-0,4кВ до КТПН-425/з
&lt;...&gt;
ЛЭП-0,4 кВ от КТПН-425/з
Заработная плата
Прочее</t>
  </si>
  <si>
    <t>Ввод в эксплуатацию ОС Введено в эксплуатацию ОС
ЛЭП-0,4кВ до КТПН-425/з
&lt;...&gt;
ЛЭП-0,4 кВ от КТПН-425/з
Оборудование
Оборудование</t>
  </si>
  <si>
    <t>Ввод в эксплуатацию ОС Введено в эксплуатацию ОС
ЛЭП-0,4кВ до КТПН-425/з
&lt;...&gt;
ЛЭП-0,4 кВ от КТПН-425/з
Прочее
Прочее</t>
  </si>
  <si>
    <t>Ввод в эксплуатацию ОС Введено в эксплуатацию ОС
ЛЭП-0,4кВ до КТПН-425/з
&lt;...&gt;
ЛЭП-0,4 кВ от КТПН-425/з
Страхование от несчастных случаев
Прочее</t>
  </si>
  <si>
    <t>Ввод в эксплуатацию ОС Введено в эксплуатацию ОС
ЛЭП-0,4кВ до КТПН-425/з
&lt;...&gt;
ЛЭП-0,4 кВ от КТПН-425/з
Страховые взносы
Прочее</t>
  </si>
  <si>
    <t>Итого</t>
  </si>
  <si>
    <t>РГЭС</t>
  </si>
  <si>
    <t>ПЭС</t>
  </si>
  <si>
    <t>Журнал проводок за 2017 г. Горэлектросеть АО</t>
  </si>
  <si>
    <t>01,00</t>
  </si>
  <si>
    <t>01.04.17</t>
  </si>
  <si>
    <t>Операция ВК0008</t>
  </si>
  <si>
    <t>Перемещение ОС из ГЭС в Водоканал Перемещение ОС в Водоканал
АРМ оператора (Компьютер)
&lt;...&gt;</t>
  </si>
  <si>
    <t>00</t>
  </si>
  <si>
    <t>Перемещение ОС из ГЭС в Водоканал Перемещение ОС в Водоканал
Артезианская скважина №17(НЖ-178)
&lt;...&gt;</t>
  </si>
  <si>
    <t>Перемещение ОС из ГЭС в Водоканал Перемещение ОС в Водоканал
Артезианская скважина №19(НЖ-323)
&lt;...&gt;</t>
  </si>
  <si>
    <t>Перемещение ОС из ГЭС в Водоканал Перемещение ОС в Водоканал
АСУ водозабора ВОС-5000 м3/сут.
&lt;...&gt;</t>
  </si>
  <si>
    <t>Перемещение ОС из ГЭС в Водоканал Перемещение ОС в Водоканал
Бак - растворитель 12м3 из ст.пп
&lt;...&gt;</t>
  </si>
  <si>
    <t>Перемещение ОС из ГЭС в Водоканал Перемещение ОС в Водоканал
Булит V=100м3
&lt;...&gt;</t>
  </si>
  <si>
    <t>Перемещение ОС из ГЭС в Водоканал Перемещение ОС в Водоканал
Вакуумно-эжекционная колонка на ВОС-8000м3/сут
&lt;...&gt;</t>
  </si>
  <si>
    <t>Перемещение ОС из ГЭС в Водоканал Перемещение ОС в Водоканал
Вводный шкаф ВРУ 1-13-20
&lt;...&gt;</t>
  </si>
  <si>
    <t>Перемещение ОС из ГЭС в Водоканал Перемещение ОС в Водоканал
Вентилятор ВЦ4-75
&lt;...&gt;</t>
  </si>
  <si>
    <t>Перемещение ОС из ГЭС в Водоканал Перемещение ОС в Водоканал
Верстак ВСМ (Экран ВСМ)
&lt;...&gt;</t>
  </si>
  <si>
    <t>Перемещение ОС из ГЭС в Водоканал Перемещение ОС в Водоканал
Весы  GR-202
&lt;...&gt;</t>
  </si>
  <si>
    <t>Перемещение ОС из ГЭС в Водоканал Перемещение ОС в Водоканал
Весы AND EK 600I
&lt;...&gt;</t>
  </si>
  <si>
    <t>Перемещение ОС из ГЭС в Водоканал Перемещение ОС в Водоканал
Весы РВ 602-S/A
&lt;...&gt;</t>
  </si>
  <si>
    <t>Перемещение ОС из ГЭС в Водоканал Перемещение ОС в Водоканал
Вн.кв.сети объед.х/пит.и пр.пож.водоп.7мкр,1365,5
&lt;...&gt;</t>
  </si>
  <si>
    <t>Перемещение ОС из ГЭС в Водоканал Перемещение ОС в Водоканал
Вн.кв.сети х/в/с мкр10 отТК10-27 доТК10-20а 473,6м
&lt;...&gt;</t>
  </si>
  <si>
    <t>Перемещение ОС из ГЭС в Водоканал Перемещение ОС в Водоканал
Вн.кв.сети х/вод.1мкр.УТ1-12д.5,6,6а,17,10,с8,18
&lt;...&gt;</t>
  </si>
  <si>
    <t>Перемещение ОС из ГЭС в Водоканал Перемещение ОС в Водоканал
Вн.кв.сети х/вод.7мкр.ЦТП33-ж/д3,6,4,2а,2,1а,ст31
&lt;...&gt;</t>
  </si>
  <si>
    <t>Перемещение ОС из ГЭС в Водоканал Перемещение ОС в Водоканал
Вн.кв.сети х/водосн.5мкр.УТ5-13-УТ4-1ж/д2,1-4мкр
&lt;...&gt;</t>
  </si>
  <si>
    <t>Перемещение ОС из ГЭС в Водоканал Перемещение ОС в Водоканал
Вн.кв.сети х/водосн.5мкр.УТ5-16 -стр.4 (д/с12)
&lt;...&gt;</t>
  </si>
  <si>
    <t>Перемещение ОС из ГЭС в Водоканал Перемещение ОС в Водоканал
Вн.кв.сети х/водосн.7мкр.УТ7-31 - УТ7-МОЦ7
&lt;...&gt;</t>
  </si>
  <si>
    <t>Перемещение ОС из ГЭС в Водоканал Перемещение ОС в Водоканал
Вн.кв.сети х/водосн.7мкр.УТ7-МОЦ - УТ7-10
&lt;...&gt;</t>
  </si>
  <si>
    <t>Перемещение ОС из ГЭС в Водоканал Перемещение ОС в Водоканал
Вн.кв.сети хв/с2мкр.ТК02-6д.2ТК02-5-Ш4Роддом,д17,
&lt;...&gt;</t>
  </si>
  <si>
    <t>Перемещение ОС из ГЭС в Водоканал Перемещение ОС в Водоканал
Вн.кв.сети хв/с2мкр.уч14-1д26,31ТК02-2
&lt;...&gt;</t>
  </si>
  <si>
    <t>Перемещение ОС из ГЭС в Водоканал Перемещение ОС в Водоканал
Вн.кв.сети хв/с3мкр.УТ3-ЦТПд7-10,13-15,17,18,20с21
&lt;...&gt;</t>
  </si>
  <si>
    <t>Перемещение ОС из ГЭС в Водоканал Перемещение ОС в Водоканал
Вн.кв.сети хвод.7мкр.УТ7-10жд13,10УТ7-14жд15,12,14
&lt;...&gt;</t>
  </si>
  <si>
    <t>Перемещение ОС из ГЭС в Водоканал Перемещение ОС в Водоканал
Внутриквартальные сети холодного водоснабжения, назначение: нежилое, протяженностью 390 м
&lt;...&gt;</t>
  </si>
  <si>
    <t>Перемещение ОС из ГЭС в Водоканал Перемещение ОС в Водоканал
Водовод  ДУ=500 L=4500м
&lt;...&gt;</t>
  </si>
  <si>
    <t>Перемещение ОС из ГЭС в Водоканал Перемещение ОС в Водоканал
Водовод Ду-40,3. L=568м сталь
&lt;...&gt;</t>
  </si>
  <si>
    <t>Перемещение ОС из ГЭС в Водоканал Перемещение ОС в Водоканал
Водопровод Д=250L =340м труба
&lt;...&gt;</t>
  </si>
  <si>
    <t>Перемещение ОС из ГЭС в Водоканал Перемещение ОС в Водоканал
Водопроводный трубопров d=100
&lt;...&gt;</t>
  </si>
  <si>
    <t>Перемещение ОС из ГЭС в Водоканал Перемещение ОС в Водоканал
ГАЗ-3102
&lt;...&gt;</t>
  </si>
  <si>
    <t>Перемещение ОС из ГЭС в Водоканал Перемещение ОС в Водоканал
ГКНС  10х4х9 ( в полном объеме)
&lt;...&gt;</t>
  </si>
  <si>
    <t>Перемещение ОС из ГЭС в Водоканал Перемещение ОС в Водоканал
Дегазаратор 315м3/ч 3*3*5м3
&lt;...&gt;</t>
  </si>
  <si>
    <t>Перемещение ОС из ГЭС в Водоканал Перемещение ОС в Водоканал
Дегазоратор 160 м3ч
&lt;...&gt;</t>
  </si>
  <si>
    <t>Перемещение ОС из ГЭС в Водоканал Перемещение ОС в Водоканал
Дизель электростанция АД 200 С-Т400-2Р
&lt;...&gt;</t>
  </si>
  <si>
    <t>Перемещение ОС из ГЭС в Водоканал Перемещение ОС в Водоканал
Дизель-генераторная установка мощ.508кВТ
&lt;...&gt;</t>
  </si>
  <si>
    <t>Перемещение ОС из ГЭС в Водоканал Перемещение ОС в Водоканал
Дозировочные установки (ХТО) Tank 200L
&lt;...&gt;</t>
  </si>
  <si>
    <t>Перемещение ОС из ГЭС в Водоканал Перемещение ОС в Водоканал
Емкость дегазированной воды V=1,5м3
&lt;...&gt;</t>
  </si>
  <si>
    <t>Перемещение ОС из ГЭС в Водоканал Перемещение ОС в Водоканал
Емкость к насосу -до з.детерг.V=5м3
&lt;...&gt;</t>
  </si>
  <si>
    <t>Перемещение ОС из ГЭС в Водоканал Перемещение ОС в Водоканал
Задвижка  ДУ400/16
&lt;...&gt;</t>
  </si>
  <si>
    <t>Перемещение ОС из ГЭС в Водоканал Перемещение ОС в Водоканал
Задвижка  ДУ500/16
&lt;...&gt;</t>
  </si>
  <si>
    <t>Перемещение ОС из ГЭС в Водоканал Перемещение ОС в Водоканал
Задвижка 100*16 с эл.приводом
&lt;...&gt;</t>
  </si>
  <si>
    <t>Перемещение ОС из ГЭС в Водоканал Перемещение ОС в Водоканал
Задвижка 100х16 с эл.приводом
&lt;...&gt;</t>
  </si>
  <si>
    <t>Перемещение ОС из ГЭС в Водоканал Перемещение ОС в Водоканал
Задвижка 200/16
&lt;...&gt;</t>
  </si>
  <si>
    <t>Перемещение ОС из ГЭС в Водоканал Перемещение ОС в Водоканал
Задвижка 250*16 ЗКЛ-2 с фланц.и шпильк.
&lt;...&gt;</t>
  </si>
  <si>
    <t>Перемещение ОС из ГЭС в Водоканал Перемещение ОС в Водоканал
Задвижка 250/16
&lt;...&gt;</t>
  </si>
  <si>
    <t>Перемещение ОС из ГЭС в Водоканал Перемещение ОС в Водоканал
Задвижка 80*16 с эл.приводом
&lt;...&gt;</t>
  </si>
  <si>
    <t>Перемещение ОС из ГЭС в Водоканал Перемещение ОС в Водоканал
Задвижка д.250*16
&lt;...&gt;</t>
  </si>
  <si>
    <t>Перемещение ОС из ГЭС в Водоканал Перемещение ОС в Водоканал
Задвижка ДУ 150 РУ 16 с эл.приводом КЛ
&lt;...&gt;</t>
  </si>
  <si>
    <t>Перемещение ОС из ГЭС в Водоканал Перемещение ОС в Водоканал
Задвижка ДУ 250 РУ16
&lt;...&gt;</t>
  </si>
  <si>
    <t>Перемещение ОС из ГЭС в Водоканал Перемещение ОС в Водоканал
Задвижка ДУ 250*16
&lt;...&gt;</t>
  </si>
  <si>
    <t>Перемещение ОС из ГЭС в Водоканал Перемещение ОС в Водоканал
Задвижка ДУ 500*16
&lt;...&gt;</t>
  </si>
  <si>
    <t>Перемещение ОС из ГЭС в Водоканал Перемещение ОС в Водоканал
Задвижка с эл.приводом 200х25
&lt;...&gt;</t>
  </si>
  <si>
    <t>Перемещение ОС из ГЭС в Водоканал Перемещение ОС в Водоканал
Затвор дисковый 150*16 нерж
&lt;...&gt;</t>
  </si>
  <si>
    <t>Перемещение ОС из ГЭС в Водоканал Перемещение ОС в Водоканал
Затвор дисковый 150х16 нерж
&lt;...&gt;</t>
  </si>
  <si>
    <t>Перемещение ОС из ГЭС в Водоканал Перемещение ОС в Водоканал
Затвор дисковый 200*16 нерж
&lt;...&gt;</t>
  </si>
  <si>
    <t>Перемещение ОС из ГЭС в Водоканал Перемещение ОС в Водоканал
Затвор дисковый 300*16 нерж
&lt;...&gt;</t>
  </si>
  <si>
    <t>Перемещение ОС из ГЭС в Водоканал Перемещение ОС в Водоканал
Затвор дисковый FL3  400х10 под эл.привод
&lt;...&gt;</t>
  </si>
  <si>
    <t>Перемещение ОС из ГЭС в Водоканал Перемещение ОС в Водоканал
Затвор дисковый FL3- 400х10 под эл.привод
&lt;...&gt;</t>
  </si>
  <si>
    <t>Перемещение ОС из ГЭС в Водоканал Перемещение ОС в Водоканал
Затвор дисковый ДУ 600 (станц.УФ)
&lt;...&gt;</t>
  </si>
  <si>
    <t>Перемещение ОС из ГЭС в Водоканал Перемещение ОС в Водоканал
Затвор ДУ 300*16 с фл.
&lt;...&gt;</t>
  </si>
  <si>
    <t>Перемещение ОС из ГЭС в Водоканал Перемещение ОС в Водоканал
Затвор поворотный дисковый Ду 250 Ру 16
&lt;...&gt;</t>
  </si>
  <si>
    <t>Перемещение ОС из ГЭС в Водоканал Перемещение ОС в Водоканал
Затвор поворотный дисковый Ду 300 Ру16
&lt;...&gt;</t>
  </si>
  <si>
    <t>Перемещение ОС из ГЭС в Водоканал Перемещение ОС в Водоканал
Затвор поворотный дисковый Ду 400 с редуктором
&lt;...&gt;</t>
  </si>
  <si>
    <t>Перемещение ОС из ГЭС в Водоканал Перемещение ОС в Водоканал
Затвор поворотный дисковый Ду 500 Ру 16
&lt;...&gt;</t>
  </si>
  <si>
    <t>Перемещение ОС из ГЭС в Водоканал Перемещение ОС в Водоканал
Затвор поворотный дисковый Ду 80 Ру 16 с эл.привод
&lt;...&gt;</t>
  </si>
  <si>
    <t>Перемещение ОС из ГЭС в Водоканал Перемещение ОС в Водоканал
Иловая карта сооружение № 1/15
&lt;...&gt;</t>
  </si>
  <si>
    <t>Перемещение ОС из ГЭС в Водоканал Перемещение ОС в Водоканал
Кабельная линия 0,4 кВ 2938м.
&lt;...&gt;</t>
  </si>
  <si>
    <t>Перемещение ОС из ГЭС в Водоканал Перемещение ОС в Водоканал
Кабинет Классика
&lt;...&gt;</t>
  </si>
  <si>
    <t>Перемещение ОС из ГЭС в Водоканал Перемещение ОС в Водоканал
Камера сбора осветл.воды  V=47
&lt;...&gt;</t>
  </si>
  <si>
    <t>Перемещение ОС из ГЭС в Водоканал Перемещение ОС в Водоканал
Канал сети  к   здан.  мол.кухня 1 мкр7
&lt;...&gt;</t>
  </si>
  <si>
    <t>Перемещение ОС из ГЭС в Водоканал Перемещение ОС в Водоканал
Канал сети  к  ж.д   8с-52п 1мкр
&lt;...&gt;</t>
  </si>
  <si>
    <t>Перемещение ОС из ГЭС в Водоканал Перемещение ОС в Водоканал
Канал сети  к  ж.д 100с-14п,3мкр
&lt;...&gt;</t>
  </si>
  <si>
    <t>Перемещение ОС из ГЭС в Водоканал Перемещение ОС в Водоканал
Канал сети  к  ж.д 103с-17п, 3мкр
&lt;...&gt;</t>
  </si>
  <si>
    <t>Перемещение ОС из ГЭС в Водоканал Перемещение ОС в Водоканал
Канал сети  к  ж.д 16с -   37п 2мкр
&lt;...&gt;</t>
  </si>
  <si>
    <t>Перемещение ОС из ГЭС в Водоканал Перемещение ОС в Водоканал
Канал сети  к  ж.д 18с -26п 2мкр
&lt;...&gt;</t>
  </si>
  <si>
    <t>Перемещение ОС из ГЭС в Водоканал Перемещение ОС в Водоканал
Канал сети  к  ж.д 34с-27п,1мкр
&lt;...&gt;</t>
  </si>
  <si>
    <t>Перемещение ОС из ГЭС в Водоканал Перемещение ОС в Водоканал
Канал сети  к  ж.д 6с -   36п 2мкр
&lt;...&gt;</t>
  </si>
  <si>
    <t>Перемещение ОС из ГЭС в Водоканал Перемещение ОС в Водоканал
Канал сети  к  ж.д, 21с -  13п 2мкр
&lt;...&gt;</t>
  </si>
  <si>
    <t>Перемещение ОС из ГЭС в Водоканал Перемещение ОС в Водоканал
Канал сети  к  ж.д10с-14п, 7мкр
&lt;...&gt;</t>
  </si>
  <si>
    <t>Перемещение ОС из ГЭС в Водоканал Перемещение ОС в Водоканал
Канал сети  к  ж.д23с -   22п 2мкр
&lt;...&gt;</t>
  </si>
  <si>
    <t>Перемещение ОС из ГЭС в Водоканал Перемещение ОС в Водоканал
Канал сети  к  ж.д29с - 6п 2мкр
&lt;...&gt;</t>
  </si>
  <si>
    <t>Перемещение ОС из ГЭС в Водоканал Перемещение ОС в Водоканал
Канал сети  к  здан   детск. поликл 2мкр
&lt;...&gt;</t>
  </si>
  <si>
    <t>Перемещение ОС из ГЭС в Водоканал Перемещение ОС в Водоканал
Канал сети  к здан. д/с 3 149с-29,1мкр
&lt;...&gt;</t>
  </si>
  <si>
    <t>Перемещение ОС из ГЭС в Водоканал Перемещение ОС в Водоканал
Канал сети ДЮСША Факел
&lt;...&gt;</t>
  </si>
  <si>
    <t>Перемещение ОС из ГЭС в Водоканал Перемещение ОС в Водоканал
Канал сети к  здании Баня 4мкр
&lt;...&gt;</t>
  </si>
  <si>
    <t>Перемещение ОС из ГЭС в Водоканал Перемещение ОС в Водоканал
Канал сети к ж/д  17с-2п 4мкр
&lt;...&gt;</t>
  </si>
  <si>
    <t>Перемещение ОС из ГЭС в Водоканал Перемещение ОС в Водоканал
Канал сети к ж/д  2,3,5,7,6,4с 5мкр
&lt;...&gt;</t>
  </si>
  <si>
    <t>Перемещение ОС из ГЭС в Водоканал Перемещение ОС в Водоканал
Канал сети к ж/д 26с-23п 6мкр
&lt;...&gt;</t>
  </si>
  <si>
    <t>Перемещение ОС из ГЭС в Водоканал Перемещение ОС в Водоканал
Канал сети к ж/д 6с-11п 6мкр
&lt;...&gt;</t>
  </si>
  <si>
    <t>Перемещение ОС из ГЭС в Водоканал Перемещение ОС в Водоканал
Канал сети к ж/д 98с-7п 3мкр
&lt;...&gt;</t>
  </si>
  <si>
    <t>Перемещение ОС из ГЭС в Водоканал Перемещение ОС в Водоканал
Канал сети к зданию д/с 12 16м 5 мкр
&lt;...&gt;</t>
  </si>
  <si>
    <t>Перемещение ОС из ГЭС в Водоканал Перемещение ОС в Водоканал
Канализ.механиз.решетка СУ
&lt;...&gt;</t>
  </si>
  <si>
    <t>Перемещение ОС из ГЭС в Водоканал Перемещение ОС в Водоканал
Канализационная механическая решетка РКЭн0909 на КОС-15000 м3/сут
&lt;...&gt;</t>
  </si>
  <si>
    <t>Перемещение ОС из ГЭС в Водоканал Перемещение ОС в Водоканал
Канализационный насос S1124AH6 п 2.1.1 КЛ633
&lt;...&gt;</t>
  </si>
  <si>
    <t>Перемещение ОС из ГЭС в Водоканал Перемещение ОС в Водоканал
Клапан дроссельный DN150PN16   810018
&lt;...&gt;</t>
  </si>
  <si>
    <t>Перемещение ОС из ГЭС в Водоканал Перемещение ОС в Водоканал
Клапан дроссельный DN200PN16   810019
&lt;...&gt;</t>
  </si>
  <si>
    <t>Перемещение ОС из ГЭС в Водоканал Перемещение ОС в Водоканал
Клапан дроссельный DN50PN16   810020
&lt;...&gt;</t>
  </si>
  <si>
    <t>Перемещение ОС из ГЭС в Водоканал Перемещение ОС в Водоканал
Клапан дроссельный DN80PN16   810022
&lt;...&gt;</t>
  </si>
  <si>
    <t>Перемещение ОС из ГЭС в Водоканал Перемещение ОС в Водоканал
Клапан обратный DN150PN16   991824
&lt;...&gt;</t>
  </si>
  <si>
    <t>Перемещение ОС из ГЭС в Водоканал Перемещение ОС в Водоканал
Клапан обратный КОП 200х40 19с53нж
&lt;...&gt;</t>
  </si>
  <si>
    <t>Перемещение ОС из ГЭС в Водоканал Перемещение ОС в Водоканал
КНС № 1 мкр. Южный,16,2м2
&lt;...&gt;</t>
  </si>
  <si>
    <t>Перемещение ОС из ГЭС в Водоканал Перемещение ОС в Водоканал
КНС-3 нежилое здание для канализ.насосн.станции
&lt;...&gt;</t>
  </si>
  <si>
    <t>Перемещение ОС из ГЭС в Водоканал Перемещение ОС в Водоканал
Колбонагреватель ПЭ-4130М
&lt;...&gt;</t>
  </si>
  <si>
    <t>Перемещение ОС из ГЭС в Водоканал Перемещение ОС в Водоканал
Компенсатор реакт.мощн.КРМ-0,4-30-6-5 ХЛ1 IP54
&lt;...&gt;</t>
  </si>
  <si>
    <t>Перемещение ОС из ГЭС в Водоканал Перемещение ОС в Водоканал
Компрессор ВКЗМ 1
&lt;...&gt;</t>
  </si>
  <si>
    <t>Перемещение ОС из ГЭС в Водоканал Перемещение ОС в Водоканал
Компьютер LCD 19 LG Flatron L 1933S
&lt;...&gt;</t>
  </si>
  <si>
    <t>Перемещение ОС из ГЭС в Водоканал Перемещение ОС в Водоканал
Компьютер LCD 19"Samsung SyncMaster 943 N"
&lt;...&gt;</t>
  </si>
  <si>
    <t>Перемещение ОС из ГЭС в Водоканал Перемещение ОС в Водоканал
Компьютер LCD 19"Sony S 93 H
&lt;...&gt;</t>
  </si>
  <si>
    <t>Перемещение ОС из ГЭС в Водоканал Перемещение ОС в Водоканал
Компьютер LCD ACER AL 1917 Nsdm
&lt;...&gt;</t>
  </si>
  <si>
    <t>Перемещение ОС из ГЭС в Водоканал Перемещение ОС в Водоканал
Компьютер ViewSonic 17*E-70.27 MPR-11
&lt;...&gt;</t>
  </si>
  <si>
    <t>Перемещение ОС из ГЭС в Водоканал Перемещение ОС в Водоканал
Контактный резервуар сооружение 1/2
&lt;...&gt;</t>
  </si>
  <si>
    <t>Перемещение ОС из ГЭС в Водоканал Перемещение ОС в Водоканал
Концентратомер  ИКН-025
&lt;...&gt;</t>
  </si>
  <si>
    <t>Перемещение ОС из ГЭС в Водоканал Перемещение ОС в Водоканал
Концентратомер  КН-1
&lt;...&gt;</t>
  </si>
  <si>
    <t>Перемещение ОС из ГЭС в Водоканал Перемещение ОС в Водоканал
Кухонный гарнитур
&lt;...&gt;</t>
  </si>
  <si>
    <t>Перемещение ОС из ГЭС в Водоканал Перемещение ОС в Водоканал
Магист.сети кан.10 мкр.КК10.3.00-КК10.3.20-126,4м
&lt;...&gt;</t>
  </si>
  <si>
    <t>Перемещение ОС из ГЭС в Водоканал Перемещение ОС в Водоканал
Машина вакуумная КО -505А
&lt;...&gt;</t>
  </si>
  <si>
    <t>Перемещение ОС из ГЭС в Водоканал Перемещение ОС в Водоканал
Механизм управ.осветлителем
&lt;...&gt;</t>
  </si>
  <si>
    <t>Перемещение ОС из ГЭС в Водоканал Перемещение ОС в Водоканал
Напорный канал.коллектор от КНС-4 до КК4,191,5м
&lt;...&gt;</t>
  </si>
  <si>
    <t>Перемещение ОС из ГЭС в Водоканал Перемещение ОС в Водоканал
Насос  пер-ки  пром,вод  СМ 150-125-315
&lt;...&gt;</t>
  </si>
  <si>
    <t>Перемещение ОС из ГЭС в Водоканал Перемещение ОС в Водоканал
Насос WILO IL80/120-4/2
&lt;...&gt;</t>
  </si>
  <si>
    <t>Перемещение ОС из ГЭС в Водоканал Перемещение ОС в Водоканал
Насос КМ 150-125-250
&lt;...&gt;</t>
  </si>
  <si>
    <t>Перемещение ОС из ГЭС в Водоканал Перемещение ОС в Водоканал
Насос самовсас ц/б непогруж. Т-4 А3S-B/FM п 4 КЛ63
&lt;...&gt;</t>
  </si>
  <si>
    <t>Перемещение ОС из ГЭС в Водоканал Перемещение ОС в Водоканал
Насос самовсас ц/б непогруж. Т-4 А3S-B/FM п4.КЛ633
&lt;...&gt;</t>
  </si>
  <si>
    <t>Перемещение ОС из ГЭС в Водоканал Перемещение ОС в Водоканал
Насос самовсас. ц/б непогруж. Т4 A3S-B/FM п 4.4.3
&lt;...&gt;</t>
  </si>
  <si>
    <t>Перемещение ОС из ГЭС в Водоканал Перемещение ОС в Водоканал
Насос эл.РО ХС для промывки трубопр. систем 90л/м
&lt;...&gt;</t>
  </si>
  <si>
    <t>Перемещение ОС из ГЭС в Водоканал Перемещение ОС в Водоканал
Насос ЭЦВ 8-40-060 нрк.
&lt;...&gt;</t>
  </si>
  <si>
    <t>Перемещение ОС из ГЭС в Водоканал Перемещение ОС в Водоканал
Насосный агрегат погруж.ЦН 180
&lt;...&gt;</t>
  </si>
  <si>
    <t>Перемещение ОС из ГЭС в Водоканал Перемещение ОС в Водоканал
Нежилое здание ВОС-5000 "Водозабор 1 очередь"
&lt;...&gt;</t>
  </si>
  <si>
    <t>Перемещение ОС из ГЭС в Водоканал Перемещение ОС в Водоканал
Ограждение
&lt;...&gt;</t>
  </si>
  <si>
    <t>Перемещение ОС из ГЭС в Водоканал Перемещение ОС в Водоканал
Ограждение ВОС 5000-8000
&lt;...&gt;</t>
  </si>
  <si>
    <t>Перемещение ОС из ГЭС в Водоканал Перемещение ОС в Водоканал
Осветлитель  с хим.стойк.антико
&lt;...&gt;</t>
  </si>
  <si>
    <t>Перемещение ОС из ГЭС в Водоканал Перемещение ОС в Водоканал
Охранная сигнализация "СТрапе"
&lt;...&gt;</t>
  </si>
  <si>
    <t>Перемещение ОС из ГЭС в Водоканал Перемещение ОС в Водоканал
Павильон  (сооружение )  3х3х3
&lt;...&gt;</t>
  </si>
  <si>
    <t>Перемещение ОС из ГЭС в Водоканал Перемещение ОС в Водоканал
Павильон 2,6*3*3
&lt;...&gt;</t>
  </si>
  <si>
    <t>Перемещение ОС из ГЭС в Водоканал Перемещение ОС в Водоканал
Павильон 3*3*2,6
&lt;...&gt;</t>
  </si>
  <si>
    <t>Перемещение ОС из ГЭС в Водоканал Перемещение ОС в Водоканал
Павильон 3*3*2,6 сооруж.арт. скв.
&lt;...&gt;</t>
  </si>
  <si>
    <t>Перемещение ОС из ГЭС в Водоканал Перемещение ОС в Водоканал
Погружной насос Сарлин со щитом управления
&lt;...&gt;</t>
  </si>
  <si>
    <t>Перемещение ОС из ГЭС в Водоканал Перемещение ОС в Водоканал
Пресс винтовой отжим.ПВОЭ 2009 п 2.3.2,3 в/о КЛ633
&lt;...&gt;</t>
  </si>
  <si>
    <t>Перемещение ОС из ГЭС в Водоканал Перемещение ОС в Водоканал
Пресс отжимной винтовой ПВО
&lt;...&gt;</t>
  </si>
  <si>
    <t>Перемещение ОС из ГЭС в Водоканал Перемещение ОС в Водоканал
Проезд 1587,5кв.м.
&lt;...&gt;</t>
  </si>
  <si>
    <t>Перемещение ОС из ГЭС в Водоканал Перемещение ОС в Водоканал
Противопожар. водопровод  мкр Южный, ул.Школьная,
&lt;...&gt;</t>
  </si>
  <si>
    <t>Перемещение ОС из ГЭС в Водоканал Перемещение ОС в Водоканал
Расходомер ЭХО-Р-02 с блоком RS-232
&lt;...&gt;</t>
  </si>
  <si>
    <t>Перемещение ОС из ГЭС в Водоканал Перемещение ОС в Водоканал
Резервуар  чистой воды  (РЧВ -3) "Водозабор 1 очер
&lt;...&gt;</t>
  </si>
  <si>
    <t>Перемещение ОС из ГЭС в Водоканал Перемещение ОС в Водоканал
Резервуар обработки сточных вод № 2
&lt;...&gt;</t>
  </si>
  <si>
    <t>Перемещение ОС из ГЭС в Водоканал Перемещение ОС в Водоканал
Резервуар промывки воды сооруж.1/23
&lt;...&gt;</t>
  </si>
  <si>
    <t>Перемещение ОС из ГЭС в Водоканал Перемещение ОС в Водоканал
Самот.канал.кол-тор вд.ул.№6Нефт.КК6-29-ККЗ,934,5м
&lt;...&gt;</t>
  </si>
  <si>
    <t>Перемещение ОС из ГЭС в Водоканал Перемещение ОС в Водоканал
Самотеч.канал.коллек.вд.ул.№2отККГ-2доГКНС,1414,5м
&lt;...&gt;</t>
  </si>
  <si>
    <t>Перемещение ОС из ГЭС в Водоканал Перемещение ОС в Водоканал
Самотеч.канал.коллектор, вд.ул.№1-12-КК7/1- КК1
&lt;...&gt;</t>
  </si>
  <si>
    <t>Перемещение ОС из ГЭС в Водоканал Перемещение ОС в Водоканал
Самотечный канализационный коллектор 78,38м
&lt;...&gt;</t>
  </si>
  <si>
    <t>Перемещение ОС из ГЭС в Водоканал Перемещение ОС в Водоканал
Сварочный аппарат 220в-380в лова
&lt;...&gt;</t>
  </si>
  <si>
    <t>Перемещение ОС из ГЭС в Водоканал Перемещение ОС в Водоканал
Сети  водосн.1998гп.Южный участок 26-3
&lt;...&gt;</t>
  </si>
  <si>
    <t>Перемещение ОС из ГЭС в Водоканал Перемещение ОС в Водоканал
Сети водосн 1999г п,Южный ж/п ВТПС
&lt;...&gt;</t>
  </si>
  <si>
    <t>Перемещение ОС из ГЭС в Водоканал Перемещение ОС в Водоканал
Сети водосн 1999г п.Южный участок 10.2
&lt;...&gt;</t>
  </si>
  <si>
    <t>Перемещение ОС из ГЭС в Водоканал Перемещение ОС в Водоканал
Сети водоснабжения улица 10
&lt;...&gt;</t>
  </si>
  <si>
    <t>Перемещение ОС из ГЭС в Водоканал Перемещение ОС в Водоканал
Сети водоснабжения улица 3
&lt;...&gt;</t>
  </si>
  <si>
    <t>Перемещение ОС из ГЭС в Водоканал Перемещение ОС в Водоканал
Сети водоснабжения улица 8
&lt;...&gt;</t>
  </si>
  <si>
    <t>Перемещение ОС из ГЭС в Водоканал Перемещение ОС в Водоканал
Сети водоснабжения улицы  5
&lt;...&gt;</t>
  </si>
  <si>
    <t>Перемещение ОС из ГЭС в Водоканал Перемещение ОС в Водоканал
Сети канализ, 4мкр от д.12 до КК-4-21а/1 28м
&lt;...&gt;</t>
  </si>
  <si>
    <t>Перемещение ОС из ГЭС в Водоканал Перемещение ОС в Водоканал
Сети канализ. от зд АОЦдо КК 1-42/7,1 42/2 187,5м
&lt;...&gt;</t>
  </si>
  <si>
    <t>Перемещение ОС из ГЭС в Водоканал Перемещение ОС в Водоканал
Сети канализ.1 мкр от стр.48а до КК1-48а, 44.9м.
&lt;...&gt;</t>
  </si>
  <si>
    <t>Перемещение ОС из ГЭС в Водоканал Перемещение ОС в Водоканал
Сети канализ.9м.мкр4 от д.12а до КК4-21а/5
&lt;...&gt;</t>
  </si>
  <si>
    <t>Перемещение ОС из ГЭС в Водоканал Перемещение ОС в Водоканал
Сети канализа. мкр.Южный (р-н КНС-3) прот.2191,6м
&lt;...&gt;</t>
  </si>
  <si>
    <t>Перемещение ОС из ГЭС в Водоканал Перемещение ОС в Водоканал
Сети канализации 10мкр 95.05м.
&lt;...&gt;</t>
  </si>
  <si>
    <t>Перемещение ОС из ГЭС в Водоканал Перемещение ОС в Водоканал
Сети канализации 6мкр 221м.
&lt;...&gt;</t>
  </si>
  <si>
    <t>Перемещение ОС из ГЭС в Водоканал Перемещение ОС в Водоканал
Сети канализации 7 мкр. 27,5м.
&lt;...&gt;</t>
  </si>
  <si>
    <t>Перемещение ОС из ГЭС в Водоканал Перемещение ОС в Водоканал
Сети канализации 9 мкр от ж.д.№50 до КК9-К/6
&lt;...&gt;</t>
  </si>
  <si>
    <t>Перемещение ОС из ГЭС в Водоканал Перемещение ОС в Водоканал
Сети канализации 9 мкр, от д.23 до КК9-17 17м.
&lt;...&gt;</t>
  </si>
  <si>
    <t>Перемещение ОС из ГЭС в Водоканал Перемещение ОС в Водоканал
Сети канализации мкр.Южный (р-н КНС-4) прот.441м.
&lt;...&gt;</t>
  </si>
  <si>
    <t>Перемещение ОС из ГЭС в Водоканал Перемещение ОС в Водоканал
Сети пожар.водовода 1мкр.от УТ-1-33 - зд.спорткомп
&lt;...&gt;</t>
  </si>
  <si>
    <t>Перемещение ОС из ГЭС в Водоканал Перемещение ОС в Водоканал
Сети х/водопр. 4 мкр.д.12
&lt;...&gt;</t>
  </si>
  <si>
    <t>Перемещение ОС из ГЭС в Водоканал Перемещение ОС в Водоканал
Сети х/водопр. 6 мкр  д,11,13-15
&lt;...&gt;</t>
  </si>
  <si>
    <t>Перемещение ОС из ГЭС в Водоканал Перемещение ОС в Водоканал
Сети х/водос.1 мкр.УТ1-33 до зд.Крыт.спорткомпл.44м
&lt;...&gt;</t>
  </si>
  <si>
    <t>Перемещение ОС из ГЭС в Водоканал Перемещение ОС в Водоканал
Сети х/водос.9 мкр.УТ9-23 - ж.д.№23. 24,5м
&lt;...&gt;</t>
  </si>
  <si>
    <t>Перемещение ОС из ГЭС в Водоканал Перемещение ОС в Водоканал
Сети х/водосн.1 мкр.от стр.35 до стр.35а. 22м.
&lt;...&gt;</t>
  </si>
  <si>
    <t>Перемещение ОС из ГЭС в Водоканал Перемещение ОС в Водоканал
Сети х/водосн.2 мкр.УТ2-43 до ж.д.39а. 27м.
&lt;...&gt;</t>
  </si>
  <si>
    <t>Перемещение ОС из ГЭС в Водоканал Перемещение ОС в Водоканал
Сети х/водосн.4 мкр.от УТ5-13 до ж.д.15.
&lt;...&gt;</t>
  </si>
  <si>
    <t>Перемещение ОС из ГЭС в Водоканал Перемещение ОС в Водоканал
Сети х/водосн.от ПГ-1 до зд АОЦ 73м.
&lt;...&gt;</t>
  </si>
  <si>
    <t>Перемещение ОС из ГЭС в Водоканал Перемещение ОС в Водоканал
Сети х/водосн.Северо-Западная коммунальная зона, ул. Новая, от ПГ-111 до строения №29
&lt;...&gt;</t>
  </si>
  <si>
    <t>Перемещение ОС из ГЭС в Водоканал Перемещение ОС в Водоканал
Сети х/водосн.ул.Новая от УТ БК/3до стр.30корп.6.
&lt;...&gt;</t>
  </si>
  <si>
    <t>Перемещение ОС из ГЭС в Водоканал Перемещение ОС в Водоканал
Сети х/водосн.ул.Новая, Северо-Западная коммунальная зона, от УТБК-1 до стр. 29
&lt;...&gt;</t>
  </si>
  <si>
    <t>Перемещение ОС из ГЭС в Водоканал Перемещение ОС в Водоканал
Сети х/водоснаб.10 мкр.от УТ1 до ж.д.№9, 9,4м
&lt;...&gt;</t>
  </si>
  <si>
    <t>Перемещение ОС из ГЭС в Водоканал Перемещение ОС в Водоканал
Сети холодного водоснабжения 1 мкр, 54,5м.
&lt;...&gt;</t>
  </si>
  <si>
    <t>Перемещение ОС из ГЭС в Водоканал Перемещение ОС в Водоканал
Система автом.обнар.пожара водозабор Кедровый
&lt;...&gt;</t>
  </si>
  <si>
    <t>Перемещение ОС из ГЭС в Водоканал Перемещение ОС в Водоканал
Система автом.обнар.пожара ГКНС
&lt;...&gt;</t>
  </si>
  <si>
    <t>Перемещение ОС из ГЭС в Водоканал Перемещение ОС в Водоканал
Система видеонаб. с пер.по радиоканалу ГКНС-КНС-4
&lt;...&gt;</t>
  </si>
  <si>
    <t>Перемещение ОС из ГЭС в Водоканал Перемещение ОС в Водоканал
Система видеонаблюдения 3 этап ВОС-15000
&lt;...&gt;</t>
  </si>
  <si>
    <t>Перемещение ОС из ГЭС в Водоканал Перемещение ОС в Водоканал
Система видеонаблюдения Водозаборных сооружений мкр. Южный (на КПП)
&lt;...&gt;</t>
  </si>
  <si>
    <t>Перемещение ОС из ГЭС в Водоканал Перемещение ОС в Водоканал
Склад хранения хим.реагентов № 2
&lt;...&gt;</t>
  </si>
  <si>
    <t>Перемещение ОС из ГЭС в Водоканал Перемещение ОС в Водоканал
Слесарка 3х8,5х2,4
&lt;...&gt;</t>
  </si>
  <si>
    <t>Перемещение ОС из ГЭС в Водоканал Перемещение ОС в Водоканал
Спектрофотометр UNICO-2100 (325...1000 нм)
&lt;...&gt;</t>
  </si>
  <si>
    <t>Перемещение ОС из ГЭС в Водоканал Перемещение ОС в Водоканал
Станция УФ-обеззараживания
&lt;...&gt;</t>
  </si>
  <si>
    <t>Перемещение ОС из ГЭС в Водоканал Перемещение ОС в Водоканал
Стенд "Уголок гражданской обороны"
&lt;...&gt;</t>
  </si>
  <si>
    <t>Перемещение ОС из ГЭС в Водоканал Перемещение ОС в Водоканал
Стол химический пристенный
&lt;...&gt;</t>
  </si>
  <si>
    <t>Перемещение ОС из ГЭС в Водоканал Перемещение ОС в Водоканал
Стол-приставка 600*850*850
&lt;...&gt;</t>
  </si>
  <si>
    <t>Перемещение ОС из ГЭС в Водоканал Перемещение ОС в Водоканал
Счетчик учета воды
&lt;...&gt;</t>
  </si>
  <si>
    <t>Перемещение ОС из ГЭС в Водоканал Перемещение ОС в Водоканал
Таль электр.передвижная
&lt;...&gt;</t>
  </si>
  <si>
    <t>Перемещение ОС из ГЭС в Водоканал Перемещение ОС в Водоканал
Тепловентилятор с вод.калорифером Volcano VR2
&lt;...&gt;</t>
  </si>
  <si>
    <t>Перемещение ОС из ГЭС в Водоканал Перемещение ОС в Водоканал
Трубопровод   канализац ДУ=200 L
&lt;...&gt;</t>
  </si>
  <si>
    <t>Перемещение ОС из ГЭС в Водоканал Перемещение ОС в Водоканал
Турбокомпрессор воздушный ТВ-80-1, 8 М 1-01
&lt;...&gt;</t>
  </si>
  <si>
    <t>Перемещение ОС из ГЭС в Водоканал Перемещение ОС в Водоканал
Установка обезжелезования воды (авт.блоч.мод.станц
&lt;...&gt;</t>
  </si>
  <si>
    <t>Перемещение ОС из ГЭС в Водоканал Перемещение ОС в Водоканал
Установка УФ-обеззараживания УДВ-72-10
&lt;...&gt;</t>
  </si>
  <si>
    <t>Перемещение ОС из ГЭС в Водоканал Перемещение ОС в Водоканал
Фильтр
&lt;...&gt;</t>
  </si>
  <si>
    <t>Перемещение ОС из ГЭС в Водоканал Перемещение ОС в Водоканал
Фильтр 4х3х4 м сталь
&lt;...&gt;</t>
  </si>
  <si>
    <t>Перемещение ОС из ГЭС в Водоканал Перемещение ОС в Водоканал
Фильтр кварцевый  65 м3/ч
&lt;...&gt;</t>
  </si>
  <si>
    <t>Перемещение ОС из ГЭС в Водоканал Перемещение ОС в Водоканал
Фильтр угольный  65 м3/ч
&lt;...&gt;</t>
  </si>
  <si>
    <t>Перемещение ОС из ГЭС в Водоканал Перемещение ОС в Водоканал
Фильтр ФОВ -1,4-0,6
&lt;...&gt;</t>
  </si>
  <si>
    <t>Перемещение ОС из ГЭС в Водоканал Перемещение ОС в Водоканал
Фильтр ФОВ-2-0,6
&lt;...&gt;</t>
  </si>
  <si>
    <t>Перемещение ОС из ГЭС в Водоканал Перемещение ОС в Водоканал
Холодильник LG GR 051 SF
&lt;...&gt;</t>
  </si>
  <si>
    <t>Перемещение ОС из ГЭС в Водоканал Перемещение ОС в Водоканал
Холодильник Атлант МХ 365-00
&lt;...&gt;</t>
  </si>
  <si>
    <t>Перемещение ОС из ГЭС в Водоканал Перемещение ОС в Водоканал
Центробежный  вентилятор  на  дегаз
&lt;...&gt;</t>
  </si>
  <si>
    <t>Перемещение ОС из ГЭС в Водоканал Перемещение ОС в Водоканал
Центробежный насос  1Д-315-90
&lt;...&gt;</t>
  </si>
  <si>
    <t>Перемещение ОС из ГЭС в Водоканал Перемещение ОС в Водоканал
Шкаф ввода (ГКНС)
&lt;...&gt;</t>
  </si>
  <si>
    <t>Перемещение ОС из ГЭС в Водоканал Перемещение ОС в Водоканал
Шлагбаум
&lt;...&gt;</t>
  </si>
  <si>
    <t>Перемещение ОС из ГЭС в Водоканал Перемещение ОС в Водоканал
Эл.погрузчик ЕВ 687
&lt;...&gt;</t>
  </si>
  <si>
    <t>Перемещение ОС из ГЭС в Водоканал Перемещение ОС в Водоканал
Электроимпульсная установка ЗЕВС-41
&lt;...&gt;</t>
  </si>
  <si>
    <t>Перемещение ОС из ГЭС в Водоканал Перемещение ОС в Водоканал
Автоматическая система управления  предприятия
&lt;...&gt;</t>
  </si>
  <si>
    <t>Перемещение ОС из ГЭС в Водоканал Перемещение ОС в Водоканал
Антенна АсеСор 16100 16 каналов 100к
&lt;...&gt;</t>
  </si>
  <si>
    <t>Перемещение ОС из ГЭС в Водоканал Перемещение ОС в Водоканал
Аппарат Крот мини (РН-DR-D)
&lt;...&gt;</t>
  </si>
  <si>
    <t>Перемещение ОС из ГЭС в Водоканал Перемещение ОС в Водоканал
Артезианская скважина  №4, СУ-968, 60м.
&lt;...&gt;</t>
  </si>
  <si>
    <t>Перемещение ОС из ГЭС в Водоканал Перемещение ОС в Водоканал
Артезианская скважина 7720, мкр. Южный, 290м.
&lt;...&gt;</t>
  </si>
  <si>
    <t>Перемещение ОС из ГЭС в Водоканал Перемещение ОС в Водоканал
Артезианская скважина № 315/4 (НЖ-263),МК-148,162м
&lt;...&gt;</t>
  </si>
  <si>
    <t>Перемещение ОС из ГЭС в Водоканал Перемещение ОС в Водоканал
Артезианская скважина № 6 (НЖ-257)
&lt;...&gt;</t>
  </si>
  <si>
    <t>Перемещение ОС из ГЭС в Водоканал Перемещение ОС в Водоканал
Артезианская скважина №14(НЖ-175)
&lt;...&gt;</t>
  </si>
  <si>
    <t>Перемещение ОС из ГЭС в Водоканал Перемещение ОС в Водоканал
Артезианская скважина №16(НЖ-177)
&lt;...&gt;</t>
  </si>
  <si>
    <t>Перемещение ОС из ГЭС в Водоканал Перемещение ОС в Водоканал
Артезианская скважина №22 (НЖ-413)
&lt;...&gt;</t>
  </si>
  <si>
    <t>Перемещение ОС из ГЭС в Водоканал Перемещение ОС в Водоканал
Артезианская скважина КР-39 мкр.Южный соор 4/4
&lt;...&gt;</t>
  </si>
  <si>
    <t>Перемещение ОС из ГЭС в Водоканал Перемещение ОС в Водоканал
Баня ПЭ-4300 водяная многоместная
&lt;...&gt;</t>
  </si>
  <si>
    <t>Перемещение ОС из ГЭС в Водоканал Перемещение ОС в Водоканал
Бокс-2, 52,6м2 ул.Новая стр.№4/1 корп.№3
&lt;...&gt;</t>
  </si>
  <si>
    <t>Перемещение ОС из ГЭС в Водоканал Перемещение ОС в Водоканал
Буллит Y-200v3
&lt;...&gt;</t>
  </si>
  <si>
    <t>Перемещение ОС из ГЭС в Водоканал Перемещение ОС в Водоканал
Вентиляция ГКНС
&lt;...&gt;</t>
  </si>
  <si>
    <t>Перемещение ОС из ГЭС в Водоканал Перемещение ОС в Водоканал
Вентиляция Канализ.оч.соор.-15000м3/сут.РОСВ№1,2,3
&lt;...&gt;</t>
  </si>
  <si>
    <t>Перемещение ОС из ГЭС в Водоканал Перемещение ОС в Водоканал
Вентиляция КНС-8
&lt;...&gt;</t>
  </si>
  <si>
    <t>Перемещение ОС из ГЭС в Водоканал Перемещение ОС в Водоканал
Вн.кв.сет хв/с2мкр.уч14-2д37-40,43УТ2-37-УТ2-43д38
&lt;...&gt;</t>
  </si>
  <si>
    <t>Перемещение ОС из ГЭС в Водоканал Перемещение ОС в Водоканал
Вн.кв.сет хв/с5мк.УТ5-13-с21-24,26,27,19,13-15,1-8
&lt;...&gt;</t>
  </si>
  <si>
    <t>Перемещение ОС из ГЭС в Водоканал Перемещение ОС в Водоканал
Вн.кв.сети объед.х/пит.и пр.пож.водоп.1мкр,1462,5м
&lt;...&gt;</t>
  </si>
  <si>
    <t>Перемещение ОС из ГЭС в Водоканал Перемещение ОС в Водоканал
Вн.кв.сети объед.х/пит.и пр.пож.водоп.5мкр,649 м
&lt;...&gt;</t>
  </si>
  <si>
    <t>Перемещение ОС из ГЭС в Водоканал Перемещение ОС в Водоканал
Вн.кв.сети х/водосн.1мкр.стр.35 до мастер.ДДТ
&lt;...&gt;</t>
  </si>
  <si>
    <t>Перемещение ОС из ГЭС в Водоканал Перемещение ОС в Водоканал
Вн.кв.сети х/водосн.3мкр.УТ3-6,стр.3а,1,д/с Комар
&lt;...&gt;</t>
  </si>
  <si>
    <t>Перемещение ОС из ГЭС в Водоканал Перемещение ОС в Водоканал
Вн.кв.сети х/водосн4 мкр.УТ4-10 ж/д 10
&lt;...&gt;</t>
  </si>
  <si>
    <t>Перемещение ОС из ГЭС в Водоканал Перемещение ОС в Водоканал
Внутр.кв.сети канализ. 1 мкр.от ж/д№25а-КК1-25
&lt;...&gt;</t>
  </si>
  <si>
    <t>Перемещение ОС из ГЭС в Водоканал Перемещение ОС в Водоканал
Внутрикв.сети х/водосн.2 мкр.ТК02-10 - ж.д.10.
&lt;...&gt;</t>
  </si>
  <si>
    <t>Перемещение ОС из ГЭС в Водоканал Перемещение ОС в Водоканал
Внутрикв.сети х/водосн.3мкр.УТ3-6,ж/д 6,2,уч.3-3.
&lt;...&gt;</t>
  </si>
  <si>
    <t>Перемещение ОС из ГЭС в Водоканал Перемещение ОС в Водоканал
Водовод  ДУ=150 L=800м
&lt;...&gt;</t>
  </si>
  <si>
    <t>Перемещение ОС из ГЭС в Водоканал Перемещение ОС в Водоканал
Водовод  Ду-200 L=120м
&lt;...&gt;</t>
  </si>
  <si>
    <t>Перемещение ОС из ГЭС в Водоканал Перемещение ОС в Водоканал
Водовод Ду =100lL=2310
&lt;...&gt;</t>
  </si>
  <si>
    <t>Перемещение ОС из ГЭС в Водоканал Перемещение ОС в Водоканал
Водопровод Д=350L =132м труба
&lt;...&gt;</t>
  </si>
  <si>
    <t>Перемещение ОС из ГЭС в Водоканал Перемещение ОС в Водоканал
Водопроводный трубопров. d=300lL=70м
&lt;...&gt;</t>
  </si>
  <si>
    <t>Перемещение ОС из ГЭС в Водоканал Перемещение ОС в Водоканал
Водопроводный трубопров.d=150, 220м.
&lt;...&gt;</t>
  </si>
  <si>
    <t>Перемещение ОС из ГЭС в Водоканал Перемещение ОС в Водоканал
Воздуховод ДУ-300=120м
&lt;...&gt;</t>
  </si>
  <si>
    <t>Перемещение ОС из ГЭС в Водоканал Перемещение ОС в Водоканал
Воздухонагнетательный агрегат DT110
&lt;...&gt;</t>
  </si>
  <si>
    <t>Перемещение ОС из ГЭС в Водоканал Перемещение ОС в Водоканал
Выставочный стенд
&lt;...&gt;</t>
  </si>
  <si>
    <t>Перемещение ОС из ГЭС в Водоканал Перемещение ОС в Водоканал
ГАЗ-33307 КО503
&lt;...&gt;</t>
  </si>
  <si>
    <t>Перемещение ОС из ГЭС в Водоканал Перемещение ОС в Водоканал
Задвижка 150*16 с эл.приводом
&lt;...&gt;</t>
  </si>
  <si>
    <t>Перемещение ОС из ГЭС в Водоканал Перемещение ОС в Водоканал
Задвижка d80 с электроприводом
&lt;...&gt;</t>
  </si>
  <si>
    <t>Перемещение ОС из ГЭС в Водоканал Перемещение ОС в Водоканал
Задвижка ДУ 250*16 (компл)
&lt;...&gt;</t>
  </si>
  <si>
    <t>Перемещение ОС из ГЭС в Водоканал Перемещение ОС в Водоканал
Задвижка ДУ 300*16 (компл)
&lt;...&gt;</t>
  </si>
  <si>
    <t>Перемещение ОС из ГЭС в Водоканал Перемещение ОС в Водоканал
Задвижка ф 500*16
&lt;...&gt;</t>
  </si>
  <si>
    <t>Перемещение ОС из ГЭС в Водоканал Перемещение ОС в Водоканал
Задвижка ф200*16
&lt;...&gt;</t>
  </si>
  <si>
    <t>Перемещение ОС из ГЭС в Водоканал Перемещение ОС в Водоканал
Затвор дисковый 200х16 нерж
&lt;...&gt;</t>
  </si>
  <si>
    <t>Перемещение ОС из ГЭС в Водоканал Перемещение ОС в Водоканал
Затвор дисковый 400*16 нерж
&lt;...&gt;</t>
  </si>
  <si>
    <t>Перемещение ОС из ГЭС в Водоканал Перемещение ОС в Водоканал
Затвор дисковый DN 150 PN 16 с ручкой
&lt;...&gt;</t>
  </si>
  <si>
    <t>Перемещение ОС из ГЭС в Водоканал Перемещение ОС в Водоканал
Затвор дисковый DN250
&lt;...&gt;</t>
  </si>
  <si>
    <t>Перемещение ОС из ГЭС в Водоканал Перемещение ОС в Водоканал
Затвор поворотный дисковый Ду 400 Ру 16
&lt;...&gt;</t>
  </si>
  <si>
    <t>Перемещение ОС из ГЭС в Водоканал Перемещение ОС в Водоканал
Затвор щитовой поверх с ручным приЗЩПРО
&lt;...&gt;</t>
  </si>
  <si>
    <t>Перемещение ОС из ГЭС в Водоканал Перемещение ОС в Водоканал
Измеритель ВАФ-85-М1
&lt;...&gt;</t>
  </si>
  <si>
    <t>Перемещение ОС из ГЭС в Водоканал Перемещение ОС в Водоканал
Иловая карта сооружение 1/14
&lt;...&gt;</t>
  </si>
  <si>
    <t>Перемещение ОС из ГЭС в Водоканал Перемещение ОС в Водоканал
Иловая карта сооружение № 1/18
&lt;...&gt;</t>
  </si>
  <si>
    <t>Перемещение ОС из ГЭС в Водоканал Перемещение ОС в Водоканал
Кабельные эл.сети 0,4кВ 292м.
&lt;...&gt;</t>
  </si>
  <si>
    <t>Перемещение ОС из ГЭС в Водоканал Перемещение ОС в Водоканал
КАМАЗ 53228-15 ЭО-43212 экскаватор-планировщик
&lt;...&gt;</t>
  </si>
  <si>
    <t>Перемещение ОС из ГЭС в Водоканал Перемещение ОС в Водоканал
Камера сушильная для спецодежды СКС-2
&lt;...&gt;</t>
  </si>
  <si>
    <t>Перемещение ОС из ГЭС в Водоканал Перемещение ОС в Водоканал
Канал сети  к   здан  Аптека  7мкр
&lt;...&gt;</t>
  </si>
  <si>
    <t>Перемещение ОС из ГЭС в Водоканал Перемещение ОС в Водоканал
Канал сети  к   здан д/с 31 с- 7мкр
&lt;...&gt;</t>
  </si>
  <si>
    <t>Перемещение ОС из ГЭС в Водоканал Перемещение ОС в Водоканал
Канал сети  к  ж.д   33с -   8п 2мкр
&lt;...&gt;</t>
  </si>
  <si>
    <t>Перемещение ОС из ГЭС в Водоканал Перемещение ОС в Водоканал
Канал сети  к  ж.д  15с -   38п 2мкр
&lt;...&gt;</t>
  </si>
  <si>
    <t>Перемещение ОС из ГЭС в Водоканал Перемещение ОС в Водоканал
Канал сети  к  ж.д 102с-20п,3мкр
&lt;...&gt;</t>
  </si>
  <si>
    <t>Перемещение ОС из ГЭС в Водоканал Перемещение ОС в Водоканал
Канал сети  к  ж.д 138с-7п, 1мкр
&lt;...&gt;</t>
  </si>
  <si>
    <t>Перемещение ОС из ГЭС в Водоканал Перемещение ОС в Водоканал
Канал сети  к  ж.д 187с-14п, 1мкр
&lt;...&gt;</t>
  </si>
  <si>
    <t>Перемещение ОС из ГЭС в Водоканал Перемещение ОС в Водоканал
Канал сети  к  ж.д 32с-25п, 1мкр
&lt;...&gt;</t>
  </si>
  <si>
    <t>Перемещение ОС из ГЭС в Водоканал Перемещение ОС в Водоканал
Канал сети  к  ж.д 60с-21п,3мкр
&lt;...&gt;</t>
  </si>
  <si>
    <t>Перемещение ОС из ГЭС в Водоканал Перемещение ОС в Водоканал
Канал сети  к  ж.д 89с-11п,3мкр
&lt;...&gt;</t>
  </si>
  <si>
    <t>Перемещение ОС из ГЭС в Водоканал Перемещение ОС в Водоканал
Канал сети  к  ж.д,19с -  17п 2мкр
&lt;...&gt;</t>
  </si>
  <si>
    <t>Перемещение ОС из ГЭС в Водоканал Перемещение ОС в Водоканал
Канал сети  к  ж.д,20с -  18п 2мкр
&lt;...&gt;</t>
  </si>
  <si>
    <t>Перемещение ОС из ГЭС в Водоканал Перемещение ОС в Водоканал
Канал сети  к  ж.д13с-16п,7мкр
&lt;...&gt;</t>
  </si>
  <si>
    <t>Перемещение ОС из ГЭС в Водоканал Перемещение ОС в Водоканал
Канал сети  к  ж.д14с-18п, 7мкр
&lt;...&gt;</t>
  </si>
  <si>
    <t>Перемещение ОС из ГЭС в Водоканал Перемещение ОС в Водоканал
Канал сети  к  ж.д189с-30п, 1мкр
&lt;...&gt;</t>
  </si>
  <si>
    <t>Перемещение ОС из ГЭС в Водоканал Перемещение ОС в Водоканал
Канал сети  к  ж.д20с-26п, 7мкр
&lt;...&gt;</t>
  </si>
  <si>
    <t>Перемещение ОС из ГЭС в Водоканал Перемещение ОС в Водоканал
Канал сети  к  ж.д22с-40п, 1мкр
&lt;...&gt;</t>
  </si>
  <si>
    <t>Перемещение ОС из ГЭС в Водоканал Перемещение ОС в Водоканал
Канал сети  к  ж.д3с-4п,7мкр
&lt;...&gt;</t>
  </si>
  <si>
    <t>Перемещение ОС из ГЭС в Водоканал Перемещение ОС в Водоканал
Канал сети  к  ж.д4с -   35п 2мкр
&lt;...&gt;</t>
  </si>
  <si>
    <t>Перемещение ОС из ГЭС в Водоканал Перемещение ОС в Водоканал
Канал сети  к  ж.д5с -   34п 2мкр
&lt;...&gt;</t>
  </si>
  <si>
    <t>Перемещение ОС из ГЭС в Водоканал Перемещение ОС в Водоканал
Канал сети  к  ж.д9с -   46п 2мкр
&lt;...&gt;</t>
  </si>
  <si>
    <t>Перемещение ОС из ГЭС в Водоканал Перемещение ОС в Водоканал
Канал сети  к  здан д/с 14  38с2мкр
&lt;...&gt;</t>
  </si>
  <si>
    <t>Перемещение ОС из ГЭС в Водоканал Перемещение ОС в Водоканал
Канал сети  к  здан шк.4  39с2мкр
&lt;...&gt;</t>
  </si>
  <si>
    <t>Перемещение ОС из ГЭС в Водоканал Перемещение ОС в Водоканал
Канал сети  к  здан.Капитал 3мкр
&lt;...&gt;</t>
  </si>
  <si>
    <t>Перемещение ОС из ГЭС в Водоканал Перемещение ОС в Водоканал
Канал сети  к ж/д 28с-20п 6мкр
&lt;...&gt;</t>
  </si>
  <si>
    <t>Перемещение ОС из ГЭС в Водоканал Перемещение ОС в Водоканал
Канал сети  к зд..морг 168с 2мкр
&lt;...&gt;</t>
  </si>
  <si>
    <t>Перемещение ОС из ГЭС в Водоканал Перемещение ОС в Водоканал
Канал сети  к здан. д/б Стиль 98с-1мкр
&lt;...&gt;</t>
  </si>
  <si>
    <t>Перемещение ОС из ГЭС в Водоканал Перемещение ОС в Водоканал
Канал сети д,46 9 мкр 1,8м.
&lt;...&gt;</t>
  </si>
  <si>
    <t>Перемещение ОС из ГЭС в Водоканал Перемещение ОС в Водоканал
Канал сети к  здан д/с 13 Приют 4мкр
&lt;...&gt;</t>
  </si>
  <si>
    <t>Перемещение ОС из ГЭС в Водоканал Перемещение ОС в Водоканал
Канал сети к 5 мкр
&lt;...&gt;</t>
  </si>
  <si>
    <t>Перемещение ОС из ГЭС в Водоканал Перемещение ОС в Водоканал
Канал сети к ж,д 41с-22п 1мкр
&lt;...&gt;</t>
  </si>
  <si>
    <t>Перемещение ОС из ГЭС в Водоканал Перемещение ОС в Водоканал
Канал сети к ж/д 12с-5п 6мкр
&lt;...&gt;</t>
  </si>
  <si>
    <t>Перемещение ОС из ГЭС в Водоканал Перемещение ОС в Водоканал
Канал сети к ж/д 16с-17п 4мкр
&lt;...&gt;</t>
  </si>
  <si>
    <t>Перемещение ОС из ГЭС в Водоканал Перемещение ОС в Водоканал
Канал сети к ж/д 23,22,24,25с 5 мкр
&lt;...&gt;</t>
  </si>
  <si>
    <t>Перемещение ОС из ГЭС в Водоканал Перемещение ОС в Водоканал
Канал сети к ж/д 30с-29п 5мкр
&lt;...&gt;</t>
  </si>
  <si>
    <t>Перемещение ОС из ГЭС в Водоканал Перемещение ОС в Водоканал
Канал сети к ж/д 31с-19п 6мкр
&lt;...&gt;</t>
  </si>
  <si>
    <t>Перемещение ОС из ГЭС в Водоканал Перемещение ОС в Водоканал
Канал сети к ж/д 43с-20п 1мкр
&lt;...&gt;</t>
  </si>
  <si>
    <t>Перемещение ОС из ГЭС в Водоканал Перемещение ОС в Водоканал
Канал сети к ж/д 95с-8п 3мкр
&lt;...&gt;</t>
  </si>
  <si>
    <t>Перемещение ОС из ГЭС в Водоканал Перемещение ОС в Водоканал
Канал сети к ж/д 9с-26п 4мкр
&lt;...&gt;</t>
  </si>
  <si>
    <t>Перемещение ОС из ГЭС в Водоканал Перемещение ОС в Водоканал
Канал сети к здании Аган 1мкр
&lt;...&gt;</t>
  </si>
  <si>
    <t>Перемещение ОС из ГЭС в Водоканал Перемещение ОС в Водоканал
Канал сети к здании маг,Радуга 1мкр
&lt;...&gt;</t>
  </si>
  <si>
    <t>Перемещение ОС из ГЭС в Водоканал Перемещение ОС в Водоканал
Канализац,сети к зданию  администр,11мк3
&lt;...&gt;</t>
  </si>
  <si>
    <t>Перемещение ОС из ГЭС в Водоканал Перемещение ОС в Водоканал
Канализац,сети к зданию Церковь2мкр
&lt;...&gt;</t>
  </si>
  <si>
    <t>Перемещение ОС из ГЭС в Водоканал Перемещение ОС в Водоканал
Канализационная механиз. решетка  РКЭ-0509
&lt;...&gt;</t>
  </si>
  <si>
    <t>Перемещение ОС из ГЭС в Водоканал Перемещение ОС в Водоканал
Канализационный насос  S2 854AM6 п 2.3.1в/о КЛ633
&lt;...&gt;</t>
  </si>
  <si>
    <t>Перемещение ОС из ГЭС в Водоканал Перемещение ОС в Водоканал
Канализационный насос S1124AH6 п 2.2.1 КЛ633
&lt;...&gt;</t>
  </si>
  <si>
    <t>Перемещение ОС из ГЭС в Водоканал Перемещение ОС в Водоканал
Клапан дроссельный DN125PN16   810017 (2110003153)
&lt;...&gt;</t>
  </si>
  <si>
    <t>Перемещение ОС из ГЭС в Водоканал Перемещение ОС в Водоканал
Клапан дроссельный DN125PN16   810017 (2100003152)
&lt;...&gt;</t>
  </si>
  <si>
    <t>Перемещение ОС из ГЭС в Водоканал Перемещение ОС в Водоканал
Клапан дроссельный DN150PN16   810021
&lt;...&gt;</t>
  </si>
  <si>
    <t>Перемещение ОС из ГЭС в Водоканал Перемещение ОС в Водоканал
Клапан электромагнитный
&lt;...&gt;</t>
  </si>
  <si>
    <t>Перемещение ОС из ГЭС в Водоканал Перемещение ОС в Водоканал
КНС-1 нежилое здание для канализ.насосн.станции
&lt;...&gt;</t>
  </si>
  <si>
    <t>Перемещение ОС из ГЭС в Водоканал Перемещение ОС в Водоканал
Компенсатор реакт.мощн.КРМ-0,4-225-5-25-У ХЛ2 IP54
&lt;...&gt;</t>
  </si>
  <si>
    <t>Перемещение ОС из ГЭС в Водоканал Перемещение ОС в Водоканал
Компенсатор реакт.мощн.КРМ-0,4-50-5-10-У ХЛ2 IP54
&lt;...&gt;</t>
  </si>
  <si>
    <t>Перемещение ОС из ГЭС в Водоканал Перемещение ОС в Водоканал
Компрессор Ceccato  для пнев, п
&lt;...&gt;</t>
  </si>
  <si>
    <t>Перемещение ОС из ГЭС в Водоканал Перемещение ОС в Водоканал
Компьютер CD 19"LG Flatron L 1918
&lt;...&gt;</t>
  </si>
  <si>
    <t>Перемещение ОС из ГЭС в Водоканал Перемещение ОС в Водоканал
Компьютер InteI
&lt;...&gt;</t>
  </si>
  <si>
    <t>Перемещение ОС из ГЭС в Водоканал Перемещение ОС в Водоканал
Компьютер InteL Pentium 4
&lt;...&gt;</t>
  </si>
  <si>
    <t>Перемещение ОС из ГЭС в Водоканал Перемещение ОС в Водоканал
Компьютер LCD 17" LG Fiatron 1750S
&lt;...&gt;</t>
  </si>
  <si>
    <t>Перемещение ОС из ГЭС в Водоканал Перемещение ОС в Водоканал
Компьютер LCD 17"Fiatron 1750S
&lt;...&gt;</t>
  </si>
  <si>
    <t>Перемещение ОС из ГЭС в Водоканал Перемещение ОС в Водоканал
Компьютер LCD 17"LG Flatron 1750S
&lt;...&gt;</t>
  </si>
  <si>
    <t>Перемещение ОС из ГЭС в Водоканал Перемещение ОС в Водоканал
Компьютер Pentium-111  700
&lt;...&gt;</t>
  </si>
  <si>
    <t>Перемещение ОС из ГЭС в Водоканал Перемещение ОС в Водоканал
Конвейер винтовой КВЭ-2/9-190 п 4.4.1,2 в/о КЛ633
&lt;...&gt;</t>
  </si>
  <si>
    <t>Перемещение ОС из ГЭС в Водоканал Перемещение ОС в Водоканал
Контактный резервуар сооружение 1/4
&lt;...&gt;</t>
  </si>
  <si>
    <t>Перемещение ОС из ГЭС в Водоканал Перемещение ОС в Водоканал
Контактный резервуар сооружение 1/6
&lt;...&gt;</t>
  </si>
  <si>
    <t>Перемещение ОС из ГЭС в Водоканал Перемещение ОС в Водоканал
Копировальный аппарат Kyocera Mita KM-1635
&lt;...&gt;</t>
  </si>
  <si>
    <t>Перемещение ОС из ГЭС в Водоканал Перемещение ОС в Водоканал
Механизм управ.мешалкой
&lt;...&gt;</t>
  </si>
  <si>
    <t>Перемещение ОС из ГЭС в Водоканал Перемещение ОС в Водоканал
Микроскоп Микмед-1 вар.6-20
&lt;...&gt;</t>
  </si>
  <si>
    <t>Перемещение ОС из ГЭС в Водоканал Перемещение ОС в Водоканал
МТЗ-80  УВ-2
&lt;...&gt;</t>
  </si>
  <si>
    <t>Перемещение ОС из ГЭС в Водоканал Перемещение ОС в Водоканал
Насос 2НВР-0,1Д механический пластинчато-роторный
&lt;...&gt;</t>
  </si>
  <si>
    <t>Перемещение ОС из ГЭС в Водоканал Перемещение ОС в Водоканал
Насос СМ-150-125-315А
&lt;...&gt;</t>
  </si>
  <si>
    <t>Перемещение ОС из ГЭС в Водоканал Перемещение ОС в Водоканал
Насос ЭЦВ 8-25-100
&lt;...&gt;</t>
  </si>
  <si>
    <t>Перемещение ОС из ГЭС в Водоканал Перемещение ОС в Водоканал
Насос ЭЦВ 8-40-120
&lt;...&gt;</t>
  </si>
  <si>
    <t>Перемещение ОС из ГЭС в Водоканал Перемещение ОС в Водоканал
Насос ЭЦВ8-40-120 нерж
&lt;...&gt;</t>
  </si>
  <si>
    <t>Перемещение ОС из ГЭС в Водоканал Перемещение ОС в Водоканал
Нежилое сооруж.артезианская скважина №2(7-762)
&lt;...&gt;</t>
  </si>
  <si>
    <t>Перемещение ОС из ГЭС в Водоканал Перемещение ОС в Водоканал
Нежилое сооруж.артезианская скважина №6 (7-302)
&lt;...&gt;</t>
  </si>
  <si>
    <t>Перемещение ОС из ГЭС в Водоканал Перемещение ОС в Водоканал
Нежилое сооруж.артезианская скважина №9(7-647)
&lt;...&gt;</t>
  </si>
  <si>
    <t>Перемещение ОС из ГЭС в Водоканал Перемещение ОС в Водоканал
Нежилое строение Здание КПП
&lt;...&gt;</t>
  </si>
  <si>
    <t>Перемещение ОС из ГЭС в Водоканал Перемещение ОС в Водоканал
Отстойник  для шлама " Водозабор 1 очередь"
&lt;...&gt;</t>
  </si>
  <si>
    <t>Перемещение ОС из ГЭС в Водоканал Перемещение ОС в Водоканал
Павильон камеры  перек-я  2х4х2м
&lt;...&gt;</t>
  </si>
  <si>
    <t>Перемещение ОС из ГЭС в Водоканал Перемещение ОС в Водоканал
Перемешивающее устройство ПЭ-6300
&lt;...&gt;</t>
  </si>
  <si>
    <t>Перемещение ОС из ГЭС в Водоканал Перемещение ОС в Водоканал
Песковые карты  8х25,ул.№24,стр.№7, с.1/8
&lt;...&gt;</t>
  </si>
  <si>
    <t>Перемещение ОС из ГЭС в Водоканал Перемещение ОС в Водоканал
Песковые карты 20х30м
&lt;...&gt;</t>
  </si>
  <si>
    <t>Перемещение ОС из ГЭС в Водоканал Перемещение ОС в Водоканал
Пескоилопровод
&lt;...&gt;</t>
  </si>
  <si>
    <t>Перемещение ОС из ГЭС в Водоканал Перемещение ОС в Водоканал
Погружной насос S2 854 АМ 6
&lt;...&gt;</t>
  </si>
  <si>
    <t>Перемещение ОС из ГЭС в Водоканал Перемещение ОС в Водоканал
Погружной насосный агрегат ЦН
&lt;...&gt;</t>
  </si>
  <si>
    <t>Перемещение ОС из ГЭС в Водоканал Перемещение ОС в Водоканал
Подъемное устройство с эл.приводом
&lt;...&gt;</t>
  </si>
  <si>
    <t>Перемещение ОС из ГЭС в Водоканал Перемещение ОС в Водоканал
Пожарный водопровод 1 мкр,от УТ-1-49 до с. 48а,10м
&lt;...&gt;</t>
  </si>
  <si>
    <t>Перемещение ОС из ГЭС в Водоканал Перемещение ОС в Водоканал
Пресс винтовой отжим.ПВОЭ 2007 п 4.4.1,2 в/о КЛ633
&lt;...&gt;</t>
  </si>
  <si>
    <t>Перемещение ОС из ГЭС в Водоканал Перемещение ОС в Водоканал
Распределительная камера,сооружение,площадью 15,3
&lt;...&gt;</t>
  </si>
  <si>
    <t>Перемещение ОС из ГЭС в Водоканал Перемещение ОС в Водоканал
Резерв обраб. сточных вод №1 соор 1/7 объем 5000м3
&lt;...&gt;</t>
  </si>
  <si>
    <t>Перемещение ОС из ГЭС в Водоканал Перемещение ОС в Водоканал
Резервуар  чистой воды (РЧВ -5) Водозабор 1 очеред
&lt;...&gt;</t>
  </si>
  <si>
    <t>Перемещение ОС из ГЭС в Водоканал Перемещение ОС в Водоканал
Резервуар чистой воды (РЧВ-1) "Водозабор 1 очередь
&lt;...&gt;</t>
  </si>
  <si>
    <t>Перемещение ОС из ГЭС в Водоканал Перемещение ОС в Водоканал
Самотеч.канал.коллектор КК12-КНС-8,207м.
&lt;...&gt;</t>
  </si>
  <si>
    <t>Перемещение ОС из ГЭС в Водоканал Перемещение ОС в Водоканал
Сварочный аппарат п/п труб ф 40-90
&lt;...&gt;</t>
  </si>
  <si>
    <t>Перемещение ОС из ГЭС в Водоканал Перемещение ОС в Водоканал
Сейф ЛС 041 с трейзером
&lt;...&gt;</t>
  </si>
  <si>
    <t>Перемещение ОС из ГЭС в Водоканал Перемещение ОС в Водоканал
Сервер Intel Pentium 4 Xeon 2800
&lt;...&gt;</t>
  </si>
  <si>
    <t>Перемещение ОС из ГЭС в Водоканал Перемещение ОС в Водоканал
Сети  водоснабж.1998гп.Южный участок 27
&lt;...&gt;</t>
  </si>
  <si>
    <t>Перемещение ОС из ГЭС в Водоканал Перемещение ОС в Водоканал
Сети водосн 1999г п.Южный участ.10/5-2
&lt;...&gt;</t>
  </si>
  <si>
    <t>Перемещение ОС из ГЭС в Водоканал Перемещение ОС в Водоканал
Сети водосн 1999г п.Южный участок 10.1
&lt;...&gt;</t>
  </si>
  <si>
    <t>Перемещение ОС из ГЭС в Водоканал Перемещение ОС в Водоканал
Сети водосн 1999г п.Южный участок 10/5-3
&lt;...&gt;</t>
  </si>
  <si>
    <t>Перемещение ОС из ГЭС в Водоканал Перемещение ОС в Водоканал
Сети водосн.1999г п.Южный
&lt;...&gt;</t>
  </si>
  <si>
    <t>Перемещение ОС из ГЭС в Водоканал Перемещение ОС в Водоканал
Сети кан.10мкр от ж/д №1,2,3,4,ЦТП до К10-2,330,4м
&lt;...&gt;</t>
  </si>
  <si>
    <t>Перемещение ОС из ГЭС в Водоканал Перемещение ОС в Водоканал
Сети кан.10мкр от ж/д10,11,12 до К10-4 480,6м
&lt;...&gt;</t>
  </si>
  <si>
    <t>Перемещение ОС из ГЭС в Водоканал Перемещение ОС в Водоканал
Сети канал.мкр Южный,ул.Школ.от ж/д12/10доКК-12.7
&lt;...&gt;</t>
  </si>
  <si>
    <t>Перемещение ОС из ГЭС в Водоканал Перемещение ОС в Водоканал
Сети канализ, 4мкр от д.13 до КК-4-21а/3 6м
&lt;...&gt;</t>
  </si>
  <si>
    <t>Перемещение ОС из ГЭС в Водоканал Перемещение ОС в Водоканал
Сети канализ.1 мкр, от стр.48а до КК1-14,  82м.
&lt;...&gt;</t>
  </si>
  <si>
    <t>Перемещение ОС из ГЭС в Водоканал Перемещение ОС в Водоканал
Сети канализ.10 мкр от ж/д 15 до КК10-14, 74,5м.
&lt;...&gt;</t>
  </si>
  <si>
    <t>Перемещение ОС из ГЭС в Водоканал Перемещение ОС в Водоканал
Сети канализ.мкрЮжный,ул.Школьная от ж/д12/9, 17м.
&lt;...&gt;</t>
  </si>
  <si>
    <t>Перемещение ОС из ГЭС в Водоканал Перемещение ОС в Водоканал
Сети канализации  9мкр 80,9 м от жд 49 до КК9-10/1
&lt;...&gt;</t>
  </si>
  <si>
    <t>Перемещение ОС из ГЭС в Водоканал Перемещение ОС в Водоканал
Сети канализации 9 мкр от ж.д.25-29 до КК-7, 449,1м.
&lt;...&gt;</t>
  </si>
  <si>
    <t>Перемещение ОС из ГЭС в Водоканал Перемещение ОС в Водоканал
Сети канализации 9мкр  от ж.д.52  22м.
&lt;...&gt;</t>
  </si>
  <si>
    <t>Перемещение ОС из ГЭС в Водоканал Перемещение ОС в Водоканал
Сети канализации, 9 мкр  37м.
&lt;...&gt;</t>
  </si>
  <si>
    <t>Перемещение ОС из ГЭС в Водоканал Перемещение ОС в Водоканал
Сети наруж канализации 5мкр от стр. 5 до КК5-28/1
&lt;...&gt;</t>
  </si>
  <si>
    <t>Перемещение ОС из ГЭС в Водоканал Перемещение ОС в Водоканал
Сети тепловодоснабжения КОС-400 м.куб/сут
&lt;...&gt;</t>
  </si>
  <si>
    <t>Перемещение ОС из ГЭС в Водоканал Перемещение ОС в Водоканал
Сети теплоснабжения,сооруж.для подачи теплоэнергии
&lt;...&gt;</t>
  </si>
  <si>
    <t>Перемещение ОС из ГЭС в Водоканал Перемещение ОС в Водоканал
Сети х/водос.ВК-КНС-7 до ВК-КНС-7/1. 63,4м.
&lt;...&gt;</t>
  </si>
  <si>
    <t>Перемещение ОС из ГЭС в Водоканал Перемещение ОС в Водоканал
Сети х/водосн. ул.Новая от УТ БК/5до стр.30корп.4
&lt;...&gt;</t>
  </si>
  <si>
    <t>Перемещение ОС из ГЭС в Водоканал Перемещение ОС в Водоканал
Сети х/водосн.1 мкр.УТ1-48а до стр.48а.
&lt;...&gt;</t>
  </si>
  <si>
    <t>Перемещение ОС из ГЭС в Водоканал Перемещение ОС в Водоканал
Сети х/водосн.10 мкр. от ТК10-27 до д.27.
&lt;...&gt;</t>
  </si>
  <si>
    <t>Перемещение ОС из ГЭС в Водоканал Перемещение ОС в Водоканал
Сети х/водосн.6 мкр.УТ6-23 - ПЛ-67 узел упр.
&lt;...&gt;</t>
  </si>
  <si>
    <t>Перемещение ОС из ГЭС в Водоканал Перемещение ОС в Водоканал
Сети х/водосн.9 мкр,ВК9-2до ЦТПдо д.25-29.
&lt;...&gt;</t>
  </si>
  <si>
    <t>Перемещение ОС из ГЭС в Водоканал Перемещение ОС в Водоканал
Сети х/водосн.9 мкр.УТ9-1А до ж.д.31.
&lt;...&gt;</t>
  </si>
  <si>
    <t>Перемещение ОС из ГЭС в Водоканал Перемещение ОС в Водоканал
Сети х/водосн.9 мкр.УТ9-52 до ж.д.№52. 5м.
&lt;...&gt;</t>
  </si>
  <si>
    <t>Перемещение ОС из ГЭС в Водоканал Перемещение ОС в Водоканал
Сети х/водосн.9 мкр.УТ9-54 до ж.д.32.
&lt;...&gt;</t>
  </si>
  <si>
    <t>Перемещение ОС из ГЭС в Водоканал Перемещение ОС в Водоканал
Сети х/водоснаб. 5 мкр, УТ5-32 - стр.№20
&lt;...&gt;</t>
  </si>
  <si>
    <t>Перемещение ОС из ГЭС в Водоканал Перемещение ОС в Водоканал
Сети х/водоснаб. 9 мкр, УТ9-66 - стр.№37, 13м.
&lt;...&gt;</t>
  </si>
  <si>
    <t>Перемещение ОС из ГЭС в Водоканал Перемещение ОС в Водоканал
Сети хол. водоснабжения 1 мкр., протяжнность 402 м, от ж.д. №46 до строения №28
&lt;...&gt;</t>
  </si>
  <si>
    <t>Перемещение ОС из ГЭС в Водоканал Перемещение ОС в Водоканал
Сети хол.водосн.мкр.4 от УТ4-12 до д.12,12а,13.
&lt;...&gt;</t>
  </si>
  <si>
    <t>Перемещение ОС из ГЭС в Водоканал Перемещение ОС в Водоканал
Сети хол.водоснаб.мкр.22 от УТ-3- УТ-13 к уч.50,57
&lt;...&gt;</t>
  </si>
  <si>
    <t>Перемещение ОС из ГЭС в Водоканал Перемещение ОС в Водоканал
Система автом.обнаруж.пожара КОС-15000
&lt;...&gt;</t>
  </si>
  <si>
    <t>Перемещение ОС из ГЭС в Водоканал Перемещение ОС в Водоканал
Система автоматического обнаружения пожара Канализационные очистные сооружения-400м3/сут
&lt;...&gt;</t>
  </si>
  <si>
    <t>Перемещение ОС из ГЭС в Водоканал Перемещение ОС в Водоканал
Система вентиляции в приемной камере КОС-15000м3/сут
&lt;...&gt;</t>
  </si>
  <si>
    <t>Перемещение ОС из ГЭС в Водоканал Перемещение ОС в Водоканал
Система вентиляции ВОС-15000 м3/сут
&lt;...&gt;</t>
  </si>
  <si>
    <t>Перемещение ОС из ГЭС в Водоканал Перемещение ОС в Водоканал
Система видеонабл. Канализ.насос.станция-8
&lt;...&gt;</t>
  </si>
  <si>
    <t>Перемещение ОС из ГЭС в Водоканал Перемещение ОС в Водоканал
Система видеонаблюдения ГКНС
&lt;...&gt;</t>
  </si>
  <si>
    <t>Перемещение ОС из ГЭС в Водоканал Перемещение ОС в Водоканал
Система видеонаблюдения МЭЦ
&lt;...&gt;</t>
  </si>
  <si>
    <t>Перемещение ОС из ГЭС в Водоканал Перемещение ОС в Водоканал
Система пожарной сигнализации ВОС 5000
&lt;...&gt;</t>
  </si>
  <si>
    <t>Перемещение ОС из ГЭС в Водоканал Перемещение ОС в Водоканал
Система пожарной сигнализации ВОС-15000 (КПП)
&lt;...&gt;</t>
  </si>
  <si>
    <t>Перемещение ОС из ГЭС в Водоканал Перемещение ОС в Водоканал
Стол для весов Р8 600х400х760
&lt;...&gt;</t>
  </si>
  <si>
    <t>Перемещение ОС из ГЭС в Водоканал Перемещение ОС в Водоканал
Стол-мойка с сушилкой глубокий Р-4
&lt;...&gt;</t>
  </si>
  <si>
    <t>Перемещение ОС из ГЭС в Водоканал Перемещение ОС в Водоканал
Телевизор LG CF 20  J 50
&lt;...&gt;</t>
  </si>
  <si>
    <t>Перемещение ОС из ГЭС в Водоканал Перемещение ОС в Водоканал
Тельфер ТЭП 2
&lt;...&gt;</t>
  </si>
  <si>
    <t>Перемещение ОС из ГЭС в Водоканал Перемещение ОС в Водоканал
Тепловые сети Д 48*3 (станц.УФ)
&lt;...&gt;</t>
  </si>
  <si>
    <t>Перемещение ОС из ГЭС в Водоканал Перемещение ОС в Водоканал
Термомайзер Р-7.Т-12-0,43
&lt;...&gt;</t>
  </si>
  <si>
    <t>Перемещение ОС из ГЭС в Водоканал Перемещение ОС в Водоканал
Торовые заглушки ДУ 800мм
&lt;...&gt;</t>
  </si>
  <si>
    <t>Перемещение ОС из ГЭС в Водоканал Перемещение ОС в Водоканал
Тренажер
&lt;...&gt;</t>
  </si>
  <si>
    <t>Перемещение ОС из ГЭС в Водоканал Перемещение ОС в Водоканал
Трубопровод   канализац ДУ=500 L
&lt;...&gt;</t>
  </si>
  <si>
    <t>Перемещение ОС из ГЭС в Водоканал Перемещение ОС в Водоканал
Трубопровод   эрлифт  ( канал ),Ду/150
&lt;...&gt;</t>
  </si>
  <si>
    <t>Перемещение ОС из ГЭС в Водоканал Перемещение ОС в Водоканал
Турбокомпрессор ТВ-80-1,8-М1-01
&lt;...&gt;</t>
  </si>
  <si>
    <t>Перемещение ОС из ГЭС в Водоканал Перемещение ОС в Водоканал
УДВ-288-УМ
&lt;...&gt;</t>
  </si>
  <si>
    <t>Перемещение ОС из ГЭС в Водоканал Перемещение ОС в Водоканал
Установка вакуум.водопониж.УВВ-3А-6КМ
&lt;...&gt;</t>
  </si>
  <si>
    <t>Перемещение ОС из ГЭС в Водоканал Перемещение ОС в Водоканал
Установка по очистке воды
&lt;...&gt;</t>
  </si>
  <si>
    <t>Перемещение ОС из ГЭС в Водоканал Перемещение ОС в Водоканал
Установка УВВ 306
&lt;...&gt;</t>
  </si>
  <si>
    <t>Перемещение ОС из ГЭС в Водоканал Перемещение ОС в Водоканал
Фильтр ФОВ-1,4-0,6
&lt;...&gt;</t>
  </si>
  <si>
    <t>Перемещение ОС из ГЭС в Водоканал Перемещение ОС в Водоканал
Холодильник Бирюса  226
&lt;...&gt;</t>
  </si>
  <si>
    <t>Перемещение ОС из ГЭС в Водоканал Перемещение ОС в Водоканал
Центробежный насос  1Д-630-90
&lt;...&gt;</t>
  </si>
  <si>
    <t>Перемещение ОС из ГЭС в Водоканал Перемещение ОС в Водоканал
Цепочная карусель ДН-125
&lt;...&gt;</t>
  </si>
  <si>
    <t>Перемещение ОС из ГЭС в Водоканал Перемещение ОС в Водоканал
Шкаф автоматиз.РЧВ п.2.1.3 в/с КЛ633
&lt;...&gt;</t>
  </si>
  <si>
    <t>Перемещение ОС из ГЭС в Водоканал Перемещение ОС в Водоканал
Шкаф для хранения посуды и приборов Р-9
&lt;...&gt;</t>
  </si>
  <si>
    <t>Перемещение ОС из ГЭС в Водоканал Перемещение ОС в Водоканал
Шкаф настенный  9U 350х600х400 (L34037)
&lt;...&gt;</t>
  </si>
  <si>
    <t>Перемещение ОС из ГЭС в Водоканал Перемещение ОС в Водоканал
Экстрактор ПЭ-8000
&lt;...&gt;</t>
  </si>
  <si>
    <t>Перемещение ОС из ГЭС в Водоканал Перемещение ОС в Водоканал
Электростанция цифровая TI 6000
&lt;...&gt;</t>
  </si>
  <si>
    <t>Перемещение ОС из ГЭС в Водоканал Перемещение ОС в Водоканал
Аквадистиллятор ДЭ-4-2
&lt;...&gt;</t>
  </si>
  <si>
    <t>Перемещение ОС из ГЭС в Водоканал Перемещение ОС в Водоканал
Аквадистилятор ДЭ-4
&lt;...&gt;</t>
  </si>
  <si>
    <t>Перемещение ОС из ГЭС в Водоканал Перемещение ОС в Водоканал
Аппарат д/сварки п/п труб ф40-90
&lt;...&gt;</t>
  </si>
  <si>
    <t>Перемещение ОС из ГЭС в Водоканал Перемещение ОС в Водоканал
Аппарат сварочный АДД-4004МВУ1
&lt;...&gt;</t>
  </si>
  <si>
    <t>Перемещение ОС из ГЭС в Водоканал Перемещение ОС в Водоканал
Артезианская скважина 7718  (п.Южный) 285м.
&lt;...&gt;</t>
  </si>
  <si>
    <t>Перемещение ОС из ГЭС в Водоканал Перемещение ОС в Водоканал
Артезианская скважина № 4 (НЖ-255)
&lt;...&gt;</t>
  </si>
  <si>
    <t>Перемещение ОС из ГЭС в Водоканал Перемещение ОС в Водоканал
Артезианская скважина №15(НЖ-176)
&lt;...&gt;</t>
  </si>
  <si>
    <t>Перемещение ОС из ГЭС в Водоканал Перемещение ОС в Водоканал
Артезианская скважина КР-38 мкр.Южный 175м.
&lt;...&gt;</t>
  </si>
  <si>
    <t>Перемещение ОС из ГЭС в Водоканал Перемещение ОС в Водоканал
Блок автоматического дозирования флокулянта
&lt;...&gt;</t>
  </si>
  <si>
    <t>Перемещение ОС из ГЭС в Водоканал Перемещение ОС в Водоканал
Верстак ВС-3 М
&lt;...&gt;</t>
  </si>
  <si>
    <t>Перемещение ОС из ГЭС в Водоканал Перемещение ОС в Водоканал
Вн.кв.сет хв/с.4мкр.уч.16,д.19,2,26,27,29,20ЦТП-УТ
&lt;...&gt;</t>
  </si>
  <si>
    <t>Перемещение ОС из ГЭС в Водоканал Перемещение ОС в Водоканал
Вн.кв.сети объед.х/пит.и пр.пож.водоп.2мкр,1013,5м
&lt;...&gt;</t>
  </si>
  <si>
    <t>Перемещение ОС из ГЭС в Водоканал Перемещение ОС в Водоканал
Вн.кв.сети объед.х/пит.и пр.пож.водоп.4мкр,387,5м
&lt;...&gt;</t>
  </si>
  <si>
    <t>Перемещение ОС из ГЭС в Водоканал Перемещение ОС в Водоканал
Вн.кв.сети х водос.1мкр.УТ1-49до стр.39Каламбур
&lt;...&gt;</t>
  </si>
  <si>
    <t>Перемещение ОС из ГЭС в Водоканал Перемещение ОС в Водоканал
Вн.кв.сети х/в/с.7мкр.УТ7-МОЦ7-СОШ5,УТ7-29-аптек
&lt;...&gt;</t>
  </si>
  <si>
    <t>Перемещение ОС из ГЭС в Водоканал Перемещение ОС в Водоканал
Вн.кв.сети х/вод.1мкр. УТ1-21 до стр.35 зд.ДДТ
&lt;...&gt;</t>
  </si>
  <si>
    <t>Перемещение ОС из ГЭС в Водоканал Перемещение ОС в Водоканал
Вн.кв.сети х/водос4мкр.ЦТПст.20,11,9,8,7,6,5,4Вег
&lt;...&gt;</t>
  </si>
  <si>
    <t>Перемещение ОС из ГЭС в Водоканал Перемещение ОС в Водоканал
Вн.кв.сети х/водосн.1мкр.УТ1-17А до УТ1-21
&lt;...&gt;</t>
  </si>
  <si>
    <t>Перемещение ОС из ГЭС в Водоканал Перемещение ОС в Водоканал
Вн.кв.сети х/водосн.1мкр.УТ1-28до УТ1-24,УТ1-26
&lt;...&gt;</t>
  </si>
  <si>
    <t>Перемещение ОС из ГЭС в Водоканал Перемещение ОС в Водоканал
Вн.кв.сети х/водосн.5мкр.УТ5-16-УТ5-9,УТ5-16а
&lt;...&gt;</t>
  </si>
  <si>
    <t>Перемещение ОС из ГЭС в Водоканал Перемещение ОС в Водоканал
Вн.кв.сети х/водосн1мкр.УТ1-17А до УТ1-28
&lt;...&gt;</t>
  </si>
  <si>
    <t>Перемещение ОС из ГЭС в Водоканал Перемещение ОС в Водоканал
Вн.кв.сети х/водосна.5мкр.УТ5-9-ж/д9,17.
&lt;...&gt;</t>
  </si>
  <si>
    <t>Перемещение ОС из ГЭС в Водоканал Перемещение ОС в Водоканал
Вн.кв.сети хв/с2мкр.д2,13,апт,д/кух.церк,6,УТ2-2д2
&lt;...&gt;</t>
  </si>
  <si>
    <t>Перемещение ОС из ГЭС в Водоканал Перемещение ОС в Водоканал
Вн.кв.сети хв/с3мкр.уч.3-2УТ3-6-УТ3-5д5
&lt;...&gt;</t>
  </si>
  <si>
    <t>Перемещение ОС из ГЭС в Водоканал Перемещение ОС в Водоканал
Внутриквартальные сети водоснабжения, назначение: подача воды потребителю, протяженность 73,5 м.,
&lt;...&gt;</t>
  </si>
  <si>
    <t>Перемещение ОС из ГЭС в Водоканал Перемещение ОС в Водоканал
Водовод Ду-32, L=641м сталь
&lt;...&gt;</t>
  </si>
  <si>
    <t>Перемещение ОС из ГЭС в Водоканал Перемещение ОС в Водоканал
Водовод от арт.скв.1-13 до ВК-В5 L 1297
&lt;...&gt;</t>
  </si>
  <si>
    <t>Перемещение ОС из ГЭС в Водоканал Перемещение ОС в Водоканал
Водовод от ВК-В5 до здания ВОС-5000 L-22м
&lt;...&gt;</t>
  </si>
  <si>
    <t>Перемещение ОС из ГЭС в Водоканал Перемещение ОС в Водоканал
Водоочист.сооруж.хоз.пит.воды 1000м3/сут.мкр Южный
&lt;...&gt;</t>
  </si>
  <si>
    <t>Перемещение ОС из ГЭС в Водоканал Перемещение ОС в Водоканал
Водопровод резерв обесп.978м.
&lt;...&gt;</t>
  </si>
  <si>
    <t>Перемещение ОС из ГЭС в Водоканал Перемещение ОС в Водоканал
Воздуховод
&lt;...&gt;</t>
  </si>
  <si>
    <t>Перемещение ОС из ГЭС в Водоканал Перемещение ОС в Водоканал
ГАЗ-2766
&lt;...&gt;</t>
  </si>
  <si>
    <t>Перемещение ОС из ГЭС в Водоканал Перемещение ОС в Водоканал
Дизель - генераторная установка
&lt;...&gt;</t>
  </si>
  <si>
    <t>Перемещение ОС из ГЭС в Водоканал Перемещение ОС в Водоканал
Дозирующий насос кривош-шатун
&lt;...&gt;</t>
  </si>
  <si>
    <t>Перемещение ОС из ГЭС в Водоканал Перемещение ОС в Водоканал
Задвижка 400*16
&lt;...&gt;</t>
  </si>
  <si>
    <t>Перемещение ОС из ГЭС в Водоканал Перемещение ОС в Водоканал
Задвижка 500*16
&lt;...&gt;</t>
  </si>
  <si>
    <t>Перемещение ОС из ГЭС в Водоканал Перемещение ОС в Водоканал
Задвижка 500/16
&lt;...&gt;</t>
  </si>
  <si>
    <t>Перемещение ОС из ГЭС в Водоканал Перемещение ОС в Водоканал
Задвижка ДУ 300 30 с 41 нж
&lt;...&gt;</t>
  </si>
  <si>
    <t>Перемещение ОС из ГЭС в Водоканал Перемещение ОС в Водоканал
Задвижка ДУ= 400/16
&lt;...&gt;</t>
  </si>
  <si>
    <t>Перемещение ОС из ГЭС в Водоканал Перемещение ОС в Водоканал
Задвижка ЗКЛ 500*16
&lt;...&gt;</t>
  </si>
  <si>
    <t>Перемещение ОС из ГЭС в Водоканал Перемещение ОС в Водоканал
Задвижка стальная ф 250*16
&lt;...&gt;</t>
  </si>
  <si>
    <t>Перемещение ОС из ГЭС в Водоканал Перемещение ОС в Водоканал
Затвор дисковый 150*16 нерж.
&lt;...&gt;</t>
  </si>
  <si>
    <t>Перемещение ОС из ГЭС в Водоканал Перемещение ОС в Водоканал
Затвор дисковый FL3  -500х10 под эл.привод
&lt;...&gt;</t>
  </si>
  <si>
    <t>Перемещение ОС из ГЭС в Водоканал Перемещение ОС в Водоканал
Затвор дисковый ДУ 600  (станц.УФ)
&lt;...&gt;</t>
  </si>
  <si>
    <t>Перемещение ОС из ГЭС в Водоканал Перемещение ОС в Водоканал
Затвор дисковый поворотный ДУ 300мм
&lt;...&gt;</t>
  </si>
  <si>
    <t>Перемещение ОС из ГЭС в Водоканал Перемещение ОС в Водоканал
Затвор поворотный дисковый ДУ 350 Ру 16
&lt;...&gt;</t>
  </si>
  <si>
    <t>Перемещение ОС из ГЭС в Водоканал Перемещение ОС в Водоканал
Затвор поворотный дисковый Ду 50 Ру 16с эл.привод
&lt;...&gt;</t>
  </si>
  <si>
    <t>Перемещение ОС из ГЭС в Водоканал Перемещение ОС в Водоканал
Здание КОС-15000 нежил. здание для канализ.корп.1
&lt;...&gt;</t>
  </si>
  <si>
    <t>Перемещение ОС из ГЭС в Водоканал Перемещение ОС в Водоканал
Иловая карта сооружение № 1/16
&lt;...&gt;</t>
  </si>
  <si>
    <t>Перемещение ОС из ГЭС в Водоканал Перемещение ОС в Водоканал
Камера сушильная для спецодежды СКС-1
&lt;...&gt;</t>
  </si>
  <si>
    <t>Перемещение ОС из ГЭС в Водоканал Перемещение ОС в Водоканал
Канал сети  к   здан   ПУЭРОГХ  24с 7мкр
&lt;...&gt;</t>
  </si>
  <si>
    <t>Перемещение ОС из ГЭС в Водоканал Перемещение ОС в Водоканал
Канал сети  к   здан д/с 30 с- 7мкр
&lt;...&gt;</t>
  </si>
  <si>
    <t>Перемещение ОС из ГЭС в Водоканал Перемещение ОС в Водоканал
Канал сети  к   здан.  Лидия  29 мкр7
&lt;...&gt;</t>
  </si>
  <si>
    <t>Перемещение ОС из ГЭС в Водоканал Перемещение ОС в Водоканал
Канал сети  к  д/с 16-32с 7мкр
&lt;...&gt;</t>
  </si>
  <si>
    <t>Перемещение ОС из ГЭС в Водоканал Перемещение ОС в Водоканал
Канал сети  к  ж.д   31с -   25п 2мкр
&lt;...&gt;</t>
  </si>
  <si>
    <t>Перемещение ОС из ГЭС в Водоканал Перемещение ОС в Водоканал
Канал сети  к  ж.д  25с -   10п 2мкр
&lt;...&gt;</t>
  </si>
  <si>
    <t>Перемещение ОС из ГЭС в Водоканал Перемещение ОС в Водоканал
Канал сети  к  ж.д  28с -   5п 2мкр
&lt;...&gt;</t>
  </si>
  <si>
    <t>Перемещение ОС из ГЭС в Водоканал Перемещение ОС в Водоканал
Канал сети  к  ж.д 101с-15п, 3мкр
&lt;...&gt;</t>
  </si>
  <si>
    <t>Перемещение ОС из ГЭС в Водоканал Перемещение ОС в Водоканал
Канал сети  к  ж.д 104с-18п,3мкр
&lt;...&gt;</t>
  </si>
  <si>
    <t>Перемещение ОС из ГЭС в Водоканал Перемещение ОС в Водоканал
Канал сети  к  ж.д 202с-12п, 1мкр
&lt;...&gt;</t>
  </si>
  <si>
    <t>Перемещение ОС из ГЭС в Водоканал Перемещение ОС в Водоканал
Канал сети  к  ж.д 34с -3п 2мкр
&lt;...&gt;</t>
  </si>
  <si>
    <t>Перемещение ОС из ГЭС в Водоканал Перемещение ОС в Водоканал
Канал сети  к  ж.д 6с-13п,3мкр
&lt;...&gt;</t>
  </si>
  <si>
    <t>Перемещение ОС из ГЭС в Водоканал Перемещение ОС в Водоканал
Канал сети  к  ж.д, 30с -2п 2мкр
&lt;...&gt;</t>
  </si>
  <si>
    <t>Перемещение ОС из ГЭС в Водоканал Перемещение ОС в Водоканал
Канал сети  к  ж.д10с-50п,1мкр
&lt;...&gt;</t>
  </si>
  <si>
    <t>Перемещение ОС из ГЭС в Водоканал Перемещение ОС в Водоканал
Канал сети  к  ж.д1с-1п, 7мкр
&lt;...&gt;</t>
  </si>
  <si>
    <t>Перемещение ОС из ГЭС в Водоканал Перемещение ОС в Водоканал
Канал сети  к  ж.д2с-2п, 7мкр
&lt;...&gt;</t>
  </si>
  <si>
    <t>Перемещение ОС из ГЭС в Водоканал Перемещение ОС в Водоканал
Канал сети  к  ж.д4с-6п,7мкр
&lt;...&gt;</t>
  </si>
  <si>
    <t>Перемещение ОС из ГЭС в Водоканал Перемещение ОС в Водоканал
Канал сети  к  ж.д6с-8п,7мкр
&lt;...&gt;</t>
  </si>
  <si>
    <t>Перемещение ОС из ГЭС в Водоканал Перемещение ОС в Водоканал
Канал сети  к  ж.д9с-12п,7мкр
&lt;...&gt;</t>
  </si>
  <si>
    <t>Перемещение ОС из ГЭС в Водоканал Перемещение ОС в Водоканал
Канал сети  к ж,д, 99с-2п3мкр
&lt;...&gt;</t>
  </si>
  <si>
    <t>Перемещение ОС из ГЭС в Водоканал Перемещение ОС в Водоканал
Канал сети  к ж/д 35с-1п 2мкр
&lt;...&gt;</t>
  </si>
  <si>
    <t>Перемещение ОС из ГЭС в Водоканал Перемещение ОС в Водоканал
Канал сети  к зд..ДК Нефт. 95с -19п 2мкр
&lt;...&gt;</t>
  </si>
  <si>
    <t>Перемещение ОС из ГЭС в Водоканал Перемещение ОС в Водоканал
Канал сети  к здан. шк.2 91с -1мкр1
&lt;...&gt;</t>
  </si>
  <si>
    <t>Перемещение ОС из ГЭС в Водоканал Перемещение ОС в Водоканал
Канал сети  к зданию Аптека 2мкр
&lt;...&gt;</t>
  </si>
  <si>
    <t>Перемещение ОС из ГЭС в Водоканал Перемещение ОС в Водоканал
Канал сети к  здании  д/с 32с 6мкр
&lt;...&gt;</t>
  </si>
  <si>
    <t>Перемещение ОС из ГЭС в Водоканал Перемещение ОС в Водоканал
Канал сети к  здании ГОВД 5с-2 4мкр
&lt;...&gt;</t>
  </si>
  <si>
    <t>Перемещение ОС из ГЭС в Водоканал Перемещение ОС в Водоканал
Канал сети к ж/д  17с-7п 4мкр
&lt;...&gt;</t>
  </si>
  <si>
    <t>Перемещение ОС из ГЭС в Водоканал Перемещение ОС в Водоканал
Канал сети к ж/д 11с-19п 4мкр
&lt;...&gt;</t>
  </si>
  <si>
    <t>Перемещение ОС из ГЭС в Водоканал Перемещение ОС в Водоканал
Канал сети к ж/д 13с-4п 6мкр
&lt;...&gt;</t>
  </si>
  <si>
    <t>Перемещение ОС из ГЭС в Водоканал Перемещение ОС в Водоканал
Канал сети к ж/д 15с-2п 6мкр
&lt;...&gt;</t>
  </si>
  <si>
    <t>Перемещение ОС из ГЭС в Водоканал Перемещение ОС в Водоканал
Канал сети к ж/д 27п 4мкр
&lt;...&gt;</t>
  </si>
  <si>
    <t>Перемещение ОС из ГЭС в Водоканал Перемещение ОС в Водоканал
Канал сети к ж/д 29п 4мкр
&lt;...&gt;</t>
  </si>
  <si>
    <t>Перемещение ОС из ГЭС в Водоканал Перемещение ОС в Водоканал
Канал сети к ж/д 3с-14п 6мкр
&lt;...&gt;</t>
  </si>
  <si>
    <t>Перемещение ОС из ГЭС в Водоканал Перемещение ОС в Водоканал
Канал сети к ж/д 5с-13п 6мкр
&lt;...&gt;</t>
  </si>
  <si>
    <t>Перемещение ОС из ГЭС в Водоканал Перемещение ОС в Водоканал
Канал сети к зданию д/с Черепашка 1мкр
&lt;...&gt;</t>
  </si>
  <si>
    <t>Перемещение ОС из ГЭС в Водоканал Перемещение ОС в Водоканал
ККМ "Элвес-Микро-К01"
&lt;...&gt;</t>
  </si>
  <si>
    <t>Перемещение ОС из ГЭС в Водоканал Перемещение ОС в Водоканал
Клапан дроссельный DN250PN16   810023
&lt;...&gt;</t>
  </si>
  <si>
    <t>Перемещение ОС из ГЭС в Водоканал Перемещение ОС в Водоканал
Клапан обратный DN200 шаровый чугунный фланцевый
&lt;...&gt;</t>
  </si>
  <si>
    <t>Перемещение ОС из ГЭС в Водоканал Перемещение ОС в Водоканал
КНС 8   нежилое строение для канализ.насосн. станц
&lt;...&gt;</t>
  </si>
  <si>
    <t>Перемещение ОС из ГЭС в Водоканал Перемещение ОС в Водоканал
КНС-2 нежилое здание для канализ.насосн.станции
&lt;...&gt;</t>
  </si>
  <si>
    <t>Перемещение ОС из ГЭС в Водоканал Перемещение ОС в Водоканал
КНС-4 Нежилое здание для канализ.насос.стан143,4м2
&lt;...&gt;</t>
  </si>
  <si>
    <t>Перемещение ОС из ГЭС в Водоканал Перемещение ОС в Водоканал
Компенсатор реакт.мощн. КРМ 0,4-150-6-25-УЗ IP20
&lt;...&gt;</t>
  </si>
  <si>
    <t>Перемещение ОС из ГЭС в Водоканал Перемещение ОС в Водоканал
Компрессор (Ceccato)  Mark серия Stormy
&lt;...&gt;</t>
  </si>
  <si>
    <t>Перемещение ОС из ГЭС в Водоканал Перемещение ОС в Водоканал
Компьютер LCD 17"LG Fiatron 1750S
&lt;...&gt;</t>
  </si>
  <si>
    <t>Перемещение ОС из ГЭС в Водоканал Перемещение ОС в Водоканал
Компьютер LCD 19 Wide ACER AL
&lt;...&gt;</t>
  </si>
  <si>
    <t>Перемещение ОС из ГЭС в Водоканал Перемещение ОС в Водоканал
Компьютер LG 1730
&lt;...&gt;</t>
  </si>
  <si>
    <t>Перемещение ОС из ГЭС в Водоканал Перемещение ОС в Водоканал
Компьютер Samsung 710V LCD 17
&lt;...&gt;</t>
  </si>
  <si>
    <t>Перемещение ОС из ГЭС в Водоканал Перемещение ОС в Водоканал
Компьютер Samsung LCD 20" Wide SungMaster Black
&lt;...&gt;</t>
  </si>
  <si>
    <t>Перемещение ОС из ГЭС в Водоканал Перемещение ОС в Водоканал
Компьютер ViewSonic VX910 700:1,250кд/м
&lt;...&gt;</t>
  </si>
  <si>
    <t>Перемещение ОС из ГЭС в Водоканал Перемещение ОС в Водоканал
Конвейер винтовой КВЭ 3/7. 3 230
&lt;...&gt;</t>
  </si>
  <si>
    <t>Перемещение ОС из ГЭС в Водоканал Перемещение ОС в Водоканал
Краз-250
&lt;...&gt;</t>
  </si>
  <si>
    <t>Перемещение ОС из ГЭС в Водоканал Перемещение ОС в Водоканал
Мотопомпа
&lt;...&gt;</t>
  </si>
  <si>
    <t>Перемещение ОС из ГЭС в Водоканал Перемещение ОС в Водоканал
Напорн.канал.кол-тор вд.ул2Казамк.КНС-8-ККГ-2,373м
&lt;...&gt;</t>
  </si>
  <si>
    <t>Перемещение ОС из ГЭС в Водоканал Перемещение ОС в Водоканал
Напорный коллектор 139м.
&lt;...&gt;</t>
  </si>
  <si>
    <t>Перемещение ОС из ГЭС в Водоканал Перемещение ОС в Водоканал
Насос DNP-200-180
&lt;...&gt;</t>
  </si>
  <si>
    <t>Перемещение ОС из ГЭС в Водоканал Перемещение ОС в Водоканал
Насос К-80х50х200
&lt;...&gt;</t>
  </si>
  <si>
    <t>Перемещение ОС из ГЭС в Водоканал Перемещение ОС в Водоканал
Насос МОНО
&lt;...&gt;</t>
  </si>
  <si>
    <t>Перемещение ОС из ГЭС в Водоканал Перемещение ОС в Водоканал
Насос самовсасыв.ц/б непогруж Т4 A3S-BFM п 4.4.3
&lt;...&gt;</t>
  </si>
  <si>
    <t>Перемещение ОС из ГЭС в Водоканал Перемещение ОС в Водоканал
Нежилое здание ВОС-15000 "Водозабор 1 очередь"
&lt;...&gt;</t>
  </si>
  <si>
    <t>Перемещение ОС из ГЭС в Водоканал Перемещение ОС в Водоканал
Нежилое сооруж.артезианская скважина №7(7-999)
&lt;...&gt;</t>
  </si>
  <si>
    <t>Перемещение ОС из ГЭС в Водоканал Перемещение ОС в Водоканал
Нежилое строение -КНС-7
&lt;...&gt;</t>
  </si>
  <si>
    <t>Перемещение ОС из ГЭС в Водоканал Перемещение ОС в Водоканал
Ограждение.сооружение для огражд.территории
&lt;...&gt;</t>
  </si>
  <si>
    <t>Перемещение ОС из ГЭС в Водоканал Перемещение ОС в Водоканал
Отстойник  для шламаВодозабор1очередь,стр.20,с.2/3
&lt;...&gt;</t>
  </si>
  <si>
    <t>Перемещение ОС из ГЭС в Водоканал Перемещение ОС в Водоканал
Павильон камеры  перек-ля  2х4х2
&lt;...&gt;</t>
  </si>
  <si>
    <t>Перемещение ОС из ГЭС в Водоканал Перемещение ОС в Водоканал
ПЗУ "Динамик-620" (Зарядное устр.для аккумул.)
&lt;...&gt;</t>
  </si>
  <si>
    <t>Перемещение ОС из ГЭС в Водоканал Перемещение ОС в Водоканал
Пресс винтовой отжимн.ПВОЭ 2007 п 4.4.2 в/о КЛ633
&lt;...&gt;</t>
  </si>
  <si>
    <t>Перемещение ОС из ГЭС в Водоканал Перемещение ОС в Водоканал
Принтер Лазерный сетевой Ф-А3(цветной) НР LJ 5550N
&lt;...&gt;</t>
  </si>
  <si>
    <t>Перемещение ОС из ГЭС в Водоканал Перемещение ОС в Водоканал
Принтер НР LJ 1200
&lt;...&gt;</t>
  </si>
  <si>
    <t>Перемещение ОС из ГЭС в Водоканал Перемещение ОС в Водоканал
Процессор С\БZ-Medium
&lt;...&gt;</t>
  </si>
  <si>
    <t>Перемещение ОС из ГЭС в Водоканал Перемещение ОС в Водоканал
Резервуар обраб. осадка сооруж.1/10 объем 5000м3
&lt;...&gt;</t>
  </si>
  <si>
    <t>Перемещение ОС из ГЭС в Водоканал Перемещение ОС в Водоканал
Резервуар чистой воды (РЧВ-2) Водозабор 1 очередь
&lt;...&gt;</t>
  </si>
  <si>
    <t>Перемещение ОС из ГЭС в Водоканал Перемещение ОС в Водоканал
Рукоять для экскаватора
&lt;...&gt;</t>
  </si>
  <si>
    <t>Перемещение ОС из ГЭС в Водоканал Перемещение ОС в Водоканал
Самот.канал.кол-тор от р.к.№1.22, досбросАган1050м
&lt;...&gt;</t>
  </si>
  <si>
    <t>Перемещение ОС из ГЭС в Водоканал Перемещение ОС в Водоканал
Сварочный агрегат АДД  38975
&lt;...&gt;</t>
  </si>
  <si>
    <t>Перемещение ОС из ГЭС в Водоканал Перемещение ОС в Водоканал
Сейф ЛС-050М
&lt;...&gt;</t>
  </si>
  <si>
    <t>Перемещение ОС из ГЭС в Водоканал Перемещение ОС в Водоканал
Сети  водосн 1999г п.Южный участ 10/5-1
&lt;...&gt;</t>
  </si>
  <si>
    <t>Перемещение ОС из ГЭС в Водоканал Перемещение ОС в Водоканал
Сети  х/водоснаб 1999г 6мкр участок 6.2 ж.д.4-5
&lt;...&gt;</t>
  </si>
  <si>
    <t>Перемещение ОС из ГЭС в Водоканал Перемещение ОС в Водоканал
Сети водосн 1999г п,Южный
&lt;...&gt;</t>
  </si>
  <si>
    <t>Перемещение ОС из ГЭС в Водоканал Перемещение ОС в Водоканал
Сети водосн 1999г п.Южный участок 10,3
&lt;...&gt;</t>
  </si>
  <si>
    <t>Перемещение ОС из ГЭС в Водоканал Перемещение ОС в Водоканал
Сети водоснабжения улица 6
&lt;...&gt;</t>
  </si>
  <si>
    <t>Перемещение ОС из ГЭС в Водоканал Перемещение ОС в Водоканал
Сети водоснабжения улицы  4
&lt;...&gt;</t>
  </si>
  <si>
    <t>Перемещение ОС из ГЭС в Водоканал Перемещение ОС в Водоканал
Сети водоснабжения улицы 1-12
&lt;...&gt;</t>
  </si>
  <si>
    <t>Перемещение ОС из ГЭС в Водоканал Перемещение ОС в Водоканал
Сети канализ.1 мкр., от ж.д. №20 КК1-21/1., 59м
&lt;...&gt;</t>
  </si>
  <si>
    <t>Перемещение ОС из ГЭС в Водоканал Перемещение ОС в Водоканал
Сети канализации 6 мкр 206.7м.
&lt;...&gt;</t>
  </si>
  <si>
    <t>Перемещение ОС из ГЭС в Водоканал Перемещение ОС в Водоканал
Сети канализации 9 мкр от ж.д.54 до КК-3/10
&lt;...&gt;</t>
  </si>
  <si>
    <t>Перемещение ОС из ГЭС в Водоканал Перемещение ОС в Водоканал
Сети канализации 9 мкр, 1400м.
&lt;...&gt;</t>
  </si>
  <si>
    <t>Перемещение ОС из ГЭС в Водоканал Перемещение ОС в Водоканал
Сети канализации ул Новая до БК16
&lt;...&gt;</t>
  </si>
  <si>
    <t>Перемещение ОС из ГЭС в Водоканал Перемещение ОС в Водоканал
Сети канализации ул.Новая до КК10-30/32
&lt;...&gt;</t>
  </si>
  <si>
    <t>Перемещение ОС из ГЭС в Водоканал Перемещение ОС в Водоканал
Сети канализации,  ул. Новая, Северо-западная коммунальная зона, от строения 29 до КК10-
&lt;...&gt;</t>
  </si>
  <si>
    <t>Перемещение ОС из ГЭС в Водоканал Перемещение ОС в Водоканал
Сети пожар. водопр Бол.компл.от колодВКБ-1-ВКБ-2.
&lt;...&gt;</t>
  </si>
  <si>
    <t>Перемещение ОС из ГЭС в Водоканал Перемещение ОС в Водоканал
Сети х/.водосн.1 мкр.от УТ1-48 до ж.д.41, 14м.
&lt;...&gt;</t>
  </si>
  <si>
    <t>Перемещение ОС из ГЭС в Водоканал Перемещение ОС в Водоканал
Сети х/в10 мкр.ВК-9-1 до ЦТП д.1-5,10-12,-43в9 мкр
&lt;...&gt;</t>
  </si>
  <si>
    <t>Перемещение ОС из ГЭС в Водоканал Перемещение ОС в Водоканал
Сети х/водос.9 мкр.ТК9-42 -ж.д. 51,  85м.
&lt;...&gt;</t>
  </si>
  <si>
    <t>Перемещение ОС из ГЭС в Водоканал Перемещение ОС в Водоканал
Сети х/водосн.10 мкр от УТ10-8 до ж.д.8
&lt;...&gt;</t>
  </si>
  <si>
    <t>Перемещение ОС из ГЭС в Водоканал Перемещение ОС в Водоканал
Сети х/водосн.10 мкр.УТ10-4 до ж.д.16, 106м.
&lt;...&gt;</t>
  </si>
  <si>
    <t>Перемещение ОС из ГЭС в Водоканал Перемещение ОС в Водоканал
Сети х/водосн.3 мкр.кол.ТП-37до ДЮСШ Факел,14м.
&lt;...&gt;</t>
  </si>
  <si>
    <t>Перемещение ОС из ГЭС в Водоканал Перемещение ОС в Водоканал
Сети х/водосн.5 мкр.УТ-Югра - стр.2 Гор.парк
&lt;...&gt;</t>
  </si>
  <si>
    <t>Перемещение ОС из ГЭС в Водоканал Перемещение ОС в Водоканал
Сети х/водосн.6 мкр участок 6,0.,6.1ж.д.1-2 1999г
&lt;...&gt;</t>
  </si>
  <si>
    <t>Перемещение ОС из ГЭС в Водоканал Перемещение ОС в Водоканал
Сети х/водосн.6 мкр.УТ6-21а - стр.21. 44м.
&lt;...&gt;</t>
  </si>
  <si>
    <t>Перемещение ОС из ГЭС в Водоканал Перемещение ОС в Водоканал
Сети х/водосн.9 мкр.УТ9-41а  до ж.д.53. 44,5м
&lt;...&gt;</t>
  </si>
  <si>
    <t>Перемещение ОС из ГЭС в Водоканал Перемещение ОС в Водоканал
Сети х/водосн.ул.Новая, Северо-Западная коммунальная зона, от стр. 29 до корп. 2 стр. 29
&lt;...&gt;</t>
  </si>
  <si>
    <t>Перемещение ОС из ГЭС в Водоканал Перемещение ОС в Водоканал
Сети х/водоснаб. 9 мкр.от КТ9-2 до ж/д №49-168,6м.
&lt;...&gt;</t>
  </si>
  <si>
    <t>Перемещение ОС из ГЭС в Водоканал Перемещение ОС в Водоканал
Сети хол.водосн.мкр1 УТ- 25,0- дом.25А
&lt;...&gt;</t>
  </si>
  <si>
    <t>Перемещение ОС из ГЭС в Водоканал Перемещение ОС в Водоканал
Сети холод.водоснаб.СУ-968 от УТ1-УТ3 ул.Хвойная
&lt;...&gt;</t>
  </si>
  <si>
    <t>Перемещение ОС из ГЭС в Водоканал Перемещение ОС в Водоканал
Система автом.обнар.пожара ВДС (Бокс №1,2,3)
&lt;...&gt;</t>
  </si>
  <si>
    <t>Перемещение ОС из ГЭС в Водоканал Перемещение ОС в Водоканал
Система автоматического обнаружения пожара КНС-4
&lt;...&gt;</t>
  </si>
  <si>
    <t>Перемещение ОС из ГЭС в Водоканал Перемещение ОС в Водоканал
Система вентиляции КНС-7
&lt;...&gt;</t>
  </si>
  <si>
    <t>Перемещение ОС из ГЭС в Водоканал Перемещение ОС в Водоканал
Система видеонаблюдения Водозабор Кедровый
&lt;...&gt;</t>
  </si>
  <si>
    <t>Перемещение ОС из ГЭС в Водоканал Перемещение ОС в Водоканал
Система контроля и записи ВОС-15000 1 этап
&lt;...&gt;</t>
  </si>
  <si>
    <t>Перемещение ОС из ГЭС в Водоканал Перемещение ОС в Водоканал
Станок токарный
&lt;...&gt;</t>
  </si>
  <si>
    <t>Перемещение ОС из ГЭС в Водоканал Перемещение ОС в Водоканал
Станция мех.обезвож.осад на осн.лент.ф-прессПЛ-06К
&lt;...&gt;</t>
  </si>
  <si>
    <t>Перемещение ОС из ГЭС в Водоканал Перемещение ОС в Водоканал
Стерилизатор ВК-75
&lt;...&gt;</t>
  </si>
  <si>
    <t>Перемещение ОС из ГЭС в Водоканал Перемещение ОС в Водоканал
Сушильный шкаф И-1 нерж
&lt;...&gt;</t>
  </si>
  <si>
    <t>Перемещение ОС из ГЭС в Водоканал Перемещение ОС в Водоканал
Таль электрическая передвижная
&lt;...&gt;</t>
  </si>
  <si>
    <t>Перемещение ОС из ГЭС в Водоканал Перемещение ОС в Водоканал
Теплосчетчик ТЭМ-104 Ду -100/100(ПРП) в комплекте
&lt;...&gt;</t>
  </si>
  <si>
    <t>Перемещение ОС из ГЭС в Водоканал Перемещение ОС в Водоканал
Трубоочистная техника RAK-41
&lt;...&gt;</t>
  </si>
  <si>
    <t>Перемещение ОС из ГЭС в Водоканал Перемещение ОС в Водоканал
Трубопровод   канализац ДУ=400 L
&lt;...&gt;</t>
  </si>
  <si>
    <t>Перемещение ОС из ГЭС в Водоканал Перемещение ОС в Водоканал
Трубопровод   эрлифт  ( канал ),Ду/50
&lt;...&gt;</t>
  </si>
  <si>
    <t>Перемещение ОС из ГЭС в Водоканал Перемещение ОС в Водоканал
Трубопровод дренажный
&lt;...&gt;</t>
  </si>
  <si>
    <t>Перемещение ОС из ГЭС в Водоканал Перемещение ОС в Водоканал
ТЭМ-104 Ду    32/32 в комплекте
&lt;...&gt;</t>
  </si>
  <si>
    <t>Перемещение ОС из ГЭС в Водоканал Перемещение ОС в Водоканал
УАЗ-3909
&lt;...&gt;</t>
  </si>
  <si>
    <t>Перемещение ОС из ГЭС в Водоканал Перемещение ОС в Водоканал
УАЗ-390902
&lt;...&gt;</t>
  </si>
  <si>
    <t>Перемещение ОС из ГЭС в Водоканал Перемещение ОС в Водоканал
Универсальный гидравлический эксковатор ЭО-4225 А
&lt;...&gt;</t>
  </si>
  <si>
    <t>Перемещение ОС из ГЭС в Водоканал Перемещение ОС в Водоканал
Устан. комп.реакт.мощ.КРМ0,4-180-201iP54
&lt;...&gt;</t>
  </si>
  <si>
    <t>Перемещение ОС из ГЭС в Водоканал Перемещение ОС в Водоканал
ЧРП на ВОС-8000
&lt;...&gt;</t>
  </si>
  <si>
    <t>Перемещение ОС из ГЭС в Водоканал Перемещение ОС в Водоканал
Щит "Уголок ГО 125х100см
&lt;...&gt;</t>
  </si>
  <si>
    <t>Перемещение ОС из ГЭС в Водоканал Перемещение ОС в Водоканал
Электростанция ESE 704 SBS-AC сварочная бензиновая
&lt;...&gt;</t>
  </si>
  <si>
    <t>Перемещение ОС из ГЭС в Водоканал Перемещение ОС в Водоканал
Автоматич.линия по розливу воды
&lt;...&gt;</t>
  </si>
  <si>
    <t>Перемещение ОС из ГЭС в Водоканал Перемещение ОС в Водоканал
Автоматическая система упр скваж. водозабора Южный
&lt;...&gt;</t>
  </si>
  <si>
    <t>Перемещение ОС из ГЭС в Водоканал Перемещение ОС в Водоканал
Админист-произв, кор КОС-7000
&lt;...&gt;</t>
  </si>
  <si>
    <t>Перемещение ОС из ГЭС в Водоканал Перемещение ОС в Водоканал
Аппарат высоконапорный водоструйный
&lt;...&gt;</t>
  </si>
  <si>
    <t>Перемещение ОС из ГЭС в Водоканал Перемещение ОС в Водоканал
Артезианская скважина 7721 мкр.Южный, 280м.
&lt;...&gt;</t>
  </si>
  <si>
    <t>Перемещение ОС из ГЭС в Водоканал Перемещение ОС в Водоканал
Артезианская скважина № 5 (НЖ-256)
&lt;...&gt;</t>
  </si>
  <si>
    <t>Перемещение ОС из ГЭС в Водоканал Перемещение ОС в Водоканал
Артезианская скважина № 7 (НЖ-258)
&lt;...&gt;</t>
  </si>
  <si>
    <t>Перемещение ОС из ГЭС в Водоканал Перемещение ОС в Водоканал
Артезианская скважина №12 (НЖ-108)
&lt;...&gt;</t>
  </si>
  <si>
    <t>Перемещение ОС из ГЭС в Водоканал Перемещение ОС в Водоканал
Артезианская скважина №13(НЖ-115)
&lt;...&gt;</t>
  </si>
  <si>
    <t>Перемещение ОС из ГЭС в Водоканал Перемещение ОС в Водоканал
Артезианская скважина КР-41
&lt;...&gt;</t>
  </si>
  <si>
    <t>Перемещение ОС из ГЭС в Водоканал Перемещение ОС в Водоканал
АСУ водозабора Кедровый
&lt;...&gt;</t>
  </si>
  <si>
    <t>Перемещение ОС из ГЭС в Водоканал Перемещение ОС в Водоканал
Бокс-1 50,4м2 ул.Новая стр. №4/1 корп.№4
&lt;...&gt;</t>
  </si>
  <si>
    <t>Перемещение ОС из ГЭС в Водоканал Перемещение ОС в Водоканал
Булитная,нежилое здание,64,9 кв.м.
&lt;...&gt;</t>
  </si>
  <si>
    <t>Перемещение ОС из ГЭС в Водоканал Перемещение ОС в Водоканал
Вагон-бытовка,3*6 м с мебелью
&lt;...&gt;</t>
  </si>
  <si>
    <t>Перемещение ОС из ГЭС в Водоканал Перемещение ОС в Водоканал
Вводное ВРУ 1-46
&lt;...&gt;</t>
  </si>
  <si>
    <t>Перемещение ОС из ГЭС в Водоканал Перемещение ОС в Водоканал
Вентилятор (воздуходувка) тип LRB
&lt;...&gt;</t>
  </si>
  <si>
    <t>Перемещение ОС из ГЭС в Водоканал Перемещение ОС в Водоканал
Вентиляция ВОС-8000
&lt;...&gt;</t>
  </si>
  <si>
    <t>Перемещение ОС из ГЭС в Водоканал Перемещение ОС в Водоканал
Вентиляция КНС-4
&lt;...&gt;</t>
  </si>
  <si>
    <t>Перемещение ОС из ГЭС в Водоканал Перемещение ОС в Водоканал
Весы DV-215 CD Ohaus
&lt;...&gt;</t>
  </si>
  <si>
    <t>Перемещение ОС из ГЭС в Водоканал Перемещение ОС в Водоканал
Вн.кв. сети х/водосн. 1мкр.уч.6 ЦТП ж/д 7,9
&lt;...&gt;</t>
  </si>
  <si>
    <t>Перемещение ОС из ГЭС в Водоканал Перемещение ОС в Водоканал
Вн.кв.сети 9мк объед.хоз.пит.и п/пож.водоп.2058,7м
&lt;...&gt;</t>
  </si>
  <si>
    <t>Перемещение ОС из ГЭС в Водоканал Перемещение ОС в Водоканал
Вн.кв.сети объед.хоз.пит.и пр.пож.водоп.3мкр,767м
&lt;...&gt;</t>
  </si>
  <si>
    <t>Перемещение ОС из ГЭС в Водоканал Перемещение ОС в Водоканал
Вн.кв.сети х/водосн.5мкр.УТ5-12 - УТ5-11.
&lt;...&gt;</t>
  </si>
  <si>
    <t>Перемещение ОС из ГЭС в Водоканал Перемещение ОС в Водоканал
Вн.кв.сети х/водосн.7 мкр.УТ7-МОЦ7 - УТ7-18
&lt;...&gt;</t>
  </si>
  <si>
    <t>Перемещение ОС из ГЭС в Водоканал Перемещение ОС в Водоканал
Вн.кв.сети х/водосн.7мкр.УТ7-10 - УТ7-14
&lt;...&gt;</t>
  </si>
  <si>
    <t>Перемещение ОС из ГЭС в Водоканал Перемещение ОС в Водоканал
Вн.кв.сети хол.вод.10мкр.ТК10-ЦТП10,2-ТК10-20а
&lt;...&gt;</t>
  </si>
  <si>
    <t>Перемещение ОС из ГЭС в Водоканал Перемещение ОС в Водоканал
Внутрикв. сети хол. водснаб,  протяж. 986 м, 10мкр., от ТК10-20а до тепл.камер:ТК9,ТК15, ТК18, ТК2
&lt;...&gt;</t>
  </si>
  <si>
    <t>Перемещение ОС из ГЭС в Водоканал Перемещение ОС в Водоканал
Внутрикв.сети х/водосн 2 мкр.УТ2-23 до ж/д 23
&lt;...&gt;</t>
  </si>
  <si>
    <t>Перемещение ОС из ГЭС в Водоканал Перемещение ОС в Водоканал
Внутрикв.сети хводосн.2мкр.ТК02-5 - ТК02-3 д/с 10.
&lt;...&gt;</t>
  </si>
  <si>
    <t>Перемещение ОС из ГЭС в Водоканал Перемещение ОС в Водоканал
Внутрикварт сети хол.водос.мкр.22,2 оч.от УТ1-УТ9
&lt;...&gt;</t>
  </si>
  <si>
    <t>Перемещение ОС из ГЭС в Водоканал Перемещение ОС в Водоканал
Внутриквартальный канализац.коллектор 9-10 мкр.
&lt;...&gt;</t>
  </si>
  <si>
    <t>Перемещение ОС из ГЭС в Водоканал Перемещение ОС в Водоканал
Водовод  Ду-100 L=100м
&lt;...&gt;</t>
  </si>
  <si>
    <t>Перемещение ОС из ГЭС в Водоканал Перемещение ОС в Водоканал
Водовод  Ду-100 L=80м
&lt;...&gt;</t>
  </si>
  <si>
    <t>Перемещение ОС из ГЭС в Водоканал Перемещение ОС в Водоканал
Водопровод Д=300 L=260м
&lt;...&gt;</t>
  </si>
  <si>
    <t>Перемещение ОС из ГЭС в Водоканал Перемещение ОС в Водоканал
Водопроводный трубопров d=150
&lt;...&gt;</t>
  </si>
  <si>
    <t>Перемещение ОС из ГЭС в Водоканал Перемещение ОС в Водоканал
Вытяжной шкаф ШР 1
&lt;...&gt;</t>
  </si>
  <si>
    <t>Перемещение ОС из ГЭС в Водоканал Перемещение ОС в Водоканал
Дозировочные установки (ХТО) Tank 300L
&lt;...&gt;</t>
  </si>
  <si>
    <t>Перемещение ОС из ГЭС в Водоканал Перемещение ОС в Водоканал
Задвижка  ДУ 400 4мкр
&lt;...&gt;</t>
  </si>
  <si>
    <t>Перемещение ОС из ГЭС в Водоканал Перемещение ОС в Водоканал
Задвижка 250*16
&lt;...&gt;</t>
  </si>
  <si>
    <t>Перемещение ОС из ГЭС в Водоканал Перемещение ОС в Водоканал
Задвижка 400*25
&lt;...&gt;</t>
  </si>
  <si>
    <t>Перемещение ОС из ГЭС в Водоканал Перемещение ОС в Водоканал
Задвижка ДУ 400*16 (компл)
&lt;...&gt;</t>
  </si>
  <si>
    <t>Перемещение ОС из ГЭС в Водоканал Перемещение ОС в Водоканал
Затвор дисковый DN300
&lt;...&gt;</t>
  </si>
  <si>
    <t>Перемещение ОС из ГЭС в Водоканал Перемещение ОС в Водоканал
Затвор ДУ 150*16
&lt;...&gt;</t>
  </si>
  <si>
    <t>Перемещение ОС из ГЭС в Водоканал Перемещение ОС в Водоканал
Затвор поворотный дисковый  Ду 250 Ру 16
&lt;...&gt;</t>
  </si>
  <si>
    <t>Перемещение ОС из ГЭС в Водоканал Перемещение ОС в Водоканал
Затвор поворотный дисковый Ду 300 Ру 16
&lt;...&gt;</t>
  </si>
  <si>
    <t>Перемещение ОС из ГЭС в Водоканал Перемещение ОС в Водоканал
Затвор поворотный дисковый ДУ 300 Ру 16
&lt;...&gt;</t>
  </si>
  <si>
    <t>Перемещение ОС из ГЭС в Водоканал Перемещение ОС в Водоканал
Затвор поворотный дисковый Ду 350 Ру16
&lt;...&gt;</t>
  </si>
  <si>
    <t>Перемещение ОС из ГЭС в Водоканал Перемещение ОС в Водоканал
Затвор ф 300
&lt;...&gt;</t>
  </si>
  <si>
    <t>Перемещение ОС из ГЭС в Водоканал Перемещение ОС в Водоканал
Иловая карта сооружение 1/13
&lt;...&gt;</t>
  </si>
  <si>
    <t>Перемещение ОС из ГЭС в Водоканал Перемещение ОС в Водоканал
Иловая карта сооружение 1/20
&lt;...&gt;</t>
  </si>
  <si>
    <t>Перемещение ОС из ГЭС в Водоканал Перемещение ОС в Водоканал
Иловая карта сооружение № 1/17
&lt;...&gt;</t>
  </si>
  <si>
    <t>Перемещение ОС из ГЭС в Водоканал Перемещение ОС в Водоканал
Источний бесперебойного питания  APC Smart 2200VA/1980W
&lt;...&gt;</t>
  </si>
  <si>
    <t>Перемещение ОС из ГЭС в Водоканал Перемещение ОС в Водоканал
Кабельные линии 0,4Кв. соор.для подачи эл.эн. 158м
&lt;...&gt;</t>
  </si>
  <si>
    <t>Перемещение ОС из ГЭС в Водоканал Перемещение ОС в Водоканал
Камера реакции V=49 м3
&lt;...&gt;</t>
  </si>
  <si>
    <t>Перемещение ОС из ГЭС в Водоканал Перемещение ОС в Водоканал
Канал сети  к   здан  д/с 15 25с 7мкр
&lt;...&gt;</t>
  </si>
  <si>
    <t>Перемещение ОС из ГЭС в Водоканал Перемещение ОС в Водоканал
Канал сети  к  ж.д   52с -   9п 2мкр
&lt;...&gt;</t>
  </si>
  <si>
    <t>Перемещение ОС из ГЭС в Водоканал Перемещение ОС в Водоканал
Канал сети  к  ж.д 137с-9п, 1мкр
&lt;...&gt;</t>
  </si>
  <si>
    <t>Перемещение ОС из ГЭС в Водоканал Перемещение ОС в Водоканал
Канал сети  к  ж.д 140с-3а, 1мкр
&lt;...&gt;</t>
  </si>
  <si>
    <t>Перемещение ОС из ГЭС в Водоканал Перемещение ОС в Водоканал
Канал сети  к  ж.д 188с-46п, 1мкр
&lt;...&gt;</t>
  </si>
  <si>
    <t>Перемещение ОС из ГЭС в Водоканал Перемещение ОС в Водоканал
Канал сети  к  ж.д 32с -23п 2мкр
&lt;...&gt;</t>
  </si>
  <si>
    <t>Перемещение ОС из ГЭС в Водоканал Перемещение ОС в Водоканал
Канал сети  к  ж.д 35с-28п, 1мкр
&lt;...&gt;</t>
  </si>
  <si>
    <t>Перемещение ОС из ГЭС в Водоканал Перемещение ОС в Водоканал
Канал сети  к  ж.д 8с -   32п 2 мкр
&lt;...&gt;</t>
  </si>
  <si>
    <t>Перемещение ОС из ГЭС в Водоканал Перемещение ОС в Водоканал
Канал сети  к  ж.д 94с-10п,3мкр
&lt;...&gt;</t>
  </si>
  <si>
    <t>Перемещение ОС из ГЭС в Водоканал Перемещение ОС в Водоканал
Канал сети  к  ж.д10с -   45п 2мкр
&lt;...&gt;</t>
  </si>
  <si>
    <t>Перемещение ОС из ГЭС в Водоканал Перемещение ОС в Водоканал
Канал сети  к  ж.д11с -   41п 2мкр
&lt;...&gt;</t>
  </si>
  <si>
    <t>Перемещение ОС из ГЭС в Водоканал Перемещение ОС в Водоканал
Канал сети  к  ж.д14с -   42п 2мкр
&lt;...&gt;</t>
  </si>
  <si>
    <t>Перемещение ОС из ГЭС в Водоканал Перемещение ОС в Водоканал
Канал сети  к  ж.д22с -   24п 2мкр
&lt;...&gt;</t>
  </si>
  <si>
    <t>Перемещение ОС из ГЭС в Водоканал Перемещение ОС в Водоканал
Канал сети  к  здан д/с 10  36мкр2
&lt;...&gt;</t>
  </si>
  <si>
    <t>Перемещение ОС из ГЭС в Водоканал Перемещение ОС в Водоканал
Канал сети  к  здан.бак.лаболатор1мкр
&lt;...&gt;</t>
  </si>
  <si>
    <t>Перемещение ОС из ГЭС в Водоканал Перемещение ОС в Водоканал
Канал сети  к  зданию Роддом 37мкр2
&lt;...&gt;</t>
  </si>
  <si>
    <t>Перемещение ОС из ГЭС в Водоканал Перемещение ОС в Водоканал
Канал сети  к ж,д,97с-9п 3мкр
&lt;...&gt;</t>
  </si>
  <si>
    <t>Перемещение ОС из ГЭС в Водоканал Перемещение ОС в Водоканал
Канал сети к ж/д  14с-10п 4мкр
&lt;...&gt;</t>
  </si>
  <si>
    <t>Перемещение ОС из ГЭС в Водоканал Перемещение ОС в Водоканал
Канал сети к ж/д 25с-26п 6мкр
&lt;...&gt;</t>
  </si>
  <si>
    <t>Перемещение ОС из ГЭС в Водоканал Перемещение ОС в Водоканал
Канал сети к ж/д 8с 6мкр
&lt;...&gt;</t>
  </si>
  <si>
    <t>Перемещение ОС из ГЭС в Водоканал Перемещение ОС в Водоканал
Канал сети к ж/д 9с 6мкр
&lt;...&gt;</t>
  </si>
  <si>
    <t>Перемещение ОС из ГЭС в Водоканал Перемещение ОС в Водоканал
Канал сети к здан д/с 30 с 6мкр
&lt;...&gt;</t>
  </si>
  <si>
    <t>Перемещение ОС из ГЭС в Водоканал Перемещение ОС в Водоканал
Канал сети к зданию мол,кухня 2мкр
&lt;...&gt;</t>
  </si>
  <si>
    <t>Перемещение ОС из ГЭС в Водоканал Перемещение ОС в Водоканал
Канализационная механиз.решетка РКЭ-0912
&lt;...&gt;</t>
  </si>
  <si>
    <t>Перемещение ОС из ГЭС в Водоканал Перемещение ОС в Водоканал
Канализационная механическая решетка СУЭ 1012 на КОС-15000 м3/сут
&lt;...&gt;</t>
  </si>
  <si>
    <t>Перемещение ОС из ГЭС в Водоканал Перемещение ОС в Водоканал
Клапан дроссельный DN125PN16   810017 (2110003152)
&lt;...&gt;</t>
  </si>
  <si>
    <t>Перемещение ОС из ГЭС в Водоканал Перемещение ОС в Водоканал
Клапан дроссельный DN125PN16   810017 (2100003153)
&lt;...&gt;</t>
  </si>
  <si>
    <t>Перемещение ОС из ГЭС в Водоканал Перемещение ОС в Водоканал
Компенсат.реакт.мощ.КРМ 0,4-040-10 УХЛ4
&lt;...&gt;</t>
  </si>
  <si>
    <t>Перемещение ОС из ГЭС в Водоканал Перемещение ОС в Водоканал
Компенсатор реакт.мощн. КРМ 0,4-40-10УХЛ4
&lt;...&gt;</t>
  </si>
  <si>
    <t>Перемещение ОС из ГЭС в Водоканал Перемещение ОС в Водоканал
Комплект расходометриста Лебедь КР2
&lt;...&gt;</t>
  </si>
  <si>
    <t>Перемещение ОС из ГЭС в Водоканал Перемещение ОС в Водоканал
Компрессор поршневой.передвижной дизель Д-242
&lt;...&gt;</t>
  </si>
  <si>
    <t>Перемещение ОС из ГЭС в Водоканал Перемещение ОС в Водоканал
Компьютер LCD 17*LG FLATRON
&lt;...&gt;</t>
  </si>
  <si>
    <t>Перемещение ОС из ГЭС в Водоканал Перемещение ОС в Водоканал
Компьютер LCD 19 ACER AL 1916
&lt;...&gt;</t>
  </si>
  <si>
    <t>Перемещение ОС из ГЭС в Водоканал Перемещение ОС в Водоканал
Компьютер SAMSUNG 753 DFX
&lt;...&gt;</t>
  </si>
  <si>
    <t>Перемещение ОС из ГЭС в Водоканал Перемещение ОС в Водоканал
Компьютер НоутбукНР Compag 6720S
&lt;...&gt;</t>
  </si>
  <si>
    <t>Перемещение ОС из ГЭС в Водоканал Перемещение ОС в Водоканал
Контактный резервуар сооружение 1/5
&lt;...&gt;</t>
  </si>
  <si>
    <t>Перемещение ОС из ГЭС в Водоканал Перемещение ОС в Водоканал
Контактный р-р № 1, V=100м3, ул.№24,стр.№7, с.1/5
&lt;...&gt;</t>
  </si>
  <si>
    <t>Перемещение ОС из ГЭС в Водоканал Перемещение ОС в Водоканал
Копировальный аппарат Canon FC-208
&lt;...&gt;</t>
  </si>
  <si>
    <t>Перемещение ОС из ГЭС в Водоканал Перемещение ОС в Водоканал
КОС-400 м3/сут.
&lt;...&gt;</t>
  </si>
  <si>
    <t>Перемещение ОС из ГЭС в Водоканал Перемещение ОС в Водоканал
КС 35714
&lt;...&gt;</t>
  </si>
  <si>
    <t>Перемещение ОС из ГЭС в Водоканал Перемещение ОС в Водоканал
Маг.сети в/с мкр.10 от УВ10-7 до УВ10-6 прот.29.9м
&lt;...&gt;</t>
  </si>
  <si>
    <t>Перемещение ОС из ГЭС в Водоканал Перемещение ОС в Водоканал
Механизм мешалки для баков-дозаторов
&lt;...&gt;</t>
  </si>
  <si>
    <t>Перемещение ОС из ГЭС в Водоканал Перемещение ОС в Водоканал
Мешалка электрическая НМ 600Е230
&lt;...&gt;</t>
  </si>
  <si>
    <t>Перемещение ОС из ГЭС в Водоканал Перемещение ОС в Водоканал
Мультиплаз 2500 № 031028 (Газосварочный аппарат)
&lt;...&gt;</t>
  </si>
  <si>
    <t>Перемещение ОС из ГЭС в Водоканал Перемещение ОС в Водоканал
Насос № 4  150х315С
&lt;...&gt;</t>
  </si>
  <si>
    <t>Перемещение ОС из ГЭС в Водоканал Перемещение ОС в Водоканал
Насосная установка Calpeda 3MXV 50-1504 с датчикам
&lt;...&gt;</t>
  </si>
  <si>
    <t>Перемещение ОС из ГЭС в Водоканал Перемещение ОС в Водоканал
Нежилое здание ВОС-8000 "Водозабор 1 очередь"
&lt;...&gt;</t>
  </si>
  <si>
    <t>Перемещение ОС из ГЭС в Водоканал Перемещение ОС в Водоканал
Нежилое сооруж.артезианская скважина №13 (КР-1)
&lt;...&gt;</t>
  </si>
  <si>
    <t>Перемещение ОС из ГЭС в Водоканал Перемещение ОС в Водоканал
Нежилое сооруж.артезианская скважина №3(7-771)
&lt;...&gt;</t>
  </si>
  <si>
    <t>Перемещение ОС из ГЭС в Водоканал Перемещение ОС в Водоканал
Нежилое сооружение,артезианская скважина №4(7-998)
&lt;...&gt;</t>
  </si>
  <si>
    <t>Перемещение ОС из ГЭС в Водоканал Перемещение ОС в Водоканал
Оборудование для перекрытия канализации
&lt;...&gt;</t>
  </si>
  <si>
    <t>Перемещение ОС из ГЭС в Водоканал Перемещение ОС в Водоканал
Ограждение водозабора Кедровый
&lt;...&gt;</t>
  </si>
  <si>
    <t>Перемещение ОС из ГЭС в Водоканал Перемещение ОС в Водоканал
Ограждение скважины  № 7720,7721Южный
&lt;...&gt;</t>
  </si>
  <si>
    <t>Перемещение ОС из ГЭС в Водоканал Перемещение ОС в Водоканал
Павильон  (сооружение )  3х3х2,2
&lt;...&gt;</t>
  </si>
  <si>
    <t>Перемещение ОС из ГЭС в Водоканал Перемещение ОС в Водоканал
Павильон  2,6*3*3
&lt;...&gt;</t>
  </si>
  <si>
    <t>Перемещение ОС из ГЭС в Водоканал Перемещение ОС в Водоканал
Песковая карта сооружение 1/11
&lt;...&gt;</t>
  </si>
  <si>
    <t>Перемещение ОС из ГЭС в Водоканал Перемещение ОС в Водоканал
Пресс винтовой отжимной ПВОЭ 2007 п.4.4.2 КЛ633
&lt;...&gt;</t>
  </si>
  <si>
    <t>Перемещение ОС из ГЭС в Водоканал Перемещение ОС в Водоканал
Принтер НР LJ 1020
&lt;...&gt;</t>
  </si>
  <si>
    <t>Перемещение ОС из ГЭС в Водоканал Перемещение ОС в Водоканал
Принтер НР LJ 1320
&lt;...&gt;</t>
  </si>
  <si>
    <t>Перемещение ОС из ГЭС в Водоканал Перемещение ОС в Водоканал
Проезды и площадки,сооружение для обеспеч. проезда
&lt;...&gt;</t>
  </si>
  <si>
    <t>Перемещение ОС из ГЭС в Водоканал Перемещение ОС в Водоканал
Расходомер ЭХО-Р-02
&lt;...&gt;</t>
  </si>
  <si>
    <t>Перемещение ОС из ГЭС в Водоканал Перемещение ОС в Водоканал
Редукционный клапан (Регулятор прямого действия)
&lt;...&gt;</t>
  </si>
  <si>
    <t>Перемещение ОС из ГЭС в Водоканал Перемещение ОС в Водоканал
Резерв обраб. сточных вод №2 соор 1/8 объем 5000м3
&lt;...&gt;</t>
  </si>
  <si>
    <t>Перемещение ОС из ГЭС в Водоканал Перемещение ОС в Водоканал
Резервуар  чистой воды  (РЧВ -4) Водозабор 1 очере
&lt;...&gt;</t>
  </si>
  <si>
    <t>Перемещение ОС из ГЭС в Водоканал Перемещение ОС в Водоканал
Самот.кан.кол.вд.ул.№4Первост.отКК1-28доКК2,488,5м
&lt;...&gt;</t>
  </si>
  <si>
    <t>Перемещение ОС из ГЭС в Водоканал Перемещение ОС в Водоканал
Самотеч.канал.коллектор вд.ул.Ягельн(№10)КК5-КНС-4
&lt;...&gt;</t>
  </si>
  <si>
    <t>Перемещение ОС из ГЭС в Водоканал Перемещение ОС в Водоканал
Самотеч.канал.коллектор КК6-18-ККГ-2, 853,5м.
&lt;...&gt;</t>
  </si>
  <si>
    <t>Перемещение ОС из ГЭС в Водоканал Перемещение ОС в Водоканал
Сборник для  шлама  V=18м3 ( емкость)
&lt;...&gt;</t>
  </si>
  <si>
    <t>Перемещение ОС из ГЭС в Водоканал Перемещение ОС в Водоканал
Секц.аппарат с бензин.двигателем ПИТОН-Е
&lt;...&gt;</t>
  </si>
  <si>
    <t>Перемещение ОС из ГЭС в Водоканал Перемещение ОС в Водоканал
Сети водосн 1998г п,Южный
&lt;...&gt;</t>
  </si>
  <si>
    <t>Перемещение ОС из ГЭС в Водоканал Перемещение ОС в Водоканал
Сети водосн 1999г п.Южный водозабор
&lt;...&gt;</t>
  </si>
  <si>
    <t>Перемещение ОС из ГЭС в Водоканал Перемещение ОС в Водоканал
Сети водосн.1999г п,Южный
&lt;...&gt;</t>
  </si>
  <si>
    <t>Перемещение ОС из ГЭС в Водоканал Перемещение ОС в Водоканал
Сети водоснабжения улицы  2 до КОС
&lt;...&gt;</t>
  </si>
  <si>
    <t>Перемещение ОС из ГЭС в Водоканал Перемещение ОС в Водоканал
Сети канал.4мкр от ж/д 21а до КК4-15/3, 162.4м.
&lt;...&gt;</t>
  </si>
  <si>
    <t>Перемещение ОС из ГЭС в Водоканал Перемещение ОС в Водоканал
Сети канал.Южный КНС-1 и КНС-4-р.Аган 1035м
&lt;...&gt;</t>
  </si>
  <si>
    <t>Перемещение ОС из ГЭС в Водоканал Перемещение ОС в Водоканал
Сети канализ, 5мкр-н ,от стр. 28 до КК 5-27 154,2м
&lt;...&gt;</t>
  </si>
  <si>
    <t>Перемещение ОС из ГЭС в Водоканал Перемещение ОС в Водоканал
Сети канализ. отКК9-21,КК10-4,КК9-30,КТ-Т2доКНС-7
&lt;...&gt;</t>
  </si>
  <si>
    <t>Перемещение ОС из ГЭС в Водоканал Перемещение ОС в Водоканал
Сети канализ.2 мкр от ж/д 30а до КК-2-33-1, 83м.
&lt;...&gt;</t>
  </si>
  <si>
    <t>Перемещение ОС из ГЭС в Водоканал Перемещение ОС в Водоканал
Сети канализ.2 мкр. от д.34а до КК2-24-6  57м.
&lt;...&gt;</t>
  </si>
  <si>
    <t>Перемещение ОС из ГЭС в Водоканал Перемещение ОС в Водоканал
Сети канализации  9мкр .от ж.д.53  19,2м
&lt;...&gt;</t>
  </si>
  <si>
    <t>Перемещение ОС из ГЭС в Водоканал Перемещение ОС в Водоканал
Сети канализации 1023,63м
&lt;...&gt;</t>
  </si>
  <si>
    <t>Перемещение ОС из ГЭС в Водоканал Перемещение ОС в Водоканал
Сети канализации 10мкр от ж.д.8 до КК 10-7, 61.2м.
&lt;...&gt;</t>
  </si>
  <si>
    <t>Перемещение ОС из ГЭС в Водоканал Перемещение ОС в Водоканал
Сети канализации 10мкр. 42,7м
&lt;...&gt;</t>
  </si>
  <si>
    <t>Перемещение ОС из ГЭС в Водоканал Перемещение ОС в Водоканал
Сети канализации 9 мкр от ж.д.32  36.2м.
&lt;...&gt;</t>
  </si>
  <si>
    <t>Перемещение ОС из ГЭС в Водоканал Перемещение ОС в Водоканал
Сети канализации 9 мкр. от ж/д № 35, 158,3 м
&lt;...&gt;</t>
  </si>
  <si>
    <t>Перемещение ОС из ГЭС в Водоканал Перемещение ОС в Водоканал
Сети канализации мкр.Южный (р-н КНС-1) прот.2091м.
&lt;...&gt;</t>
  </si>
  <si>
    <t>Перемещение ОС из ГЭС в Водоканал Перемещение ОС в Водоканал
Сети канализации, протяженность 51 м, 1 мкр. от строения №28 до КК1-32/2
&lt;...&gt;</t>
  </si>
  <si>
    <t>Перемещение ОС из ГЭС в Водоканал Перемещение ОС в Водоканал
Сети наруж.канал.9 мкр,от ж.д.№33доКК 9-27/1,84,1м
&lt;...&gt;</t>
  </si>
  <si>
    <t>Перемещение ОС из ГЭС в Водоканал Перемещение ОС в Водоканал
Сети пожарн. водопров. от колодца ВУ до ВУ6 267.4м
&lt;...&gt;</t>
  </si>
  <si>
    <t>Перемещение ОС из ГЭС в Водоканал Перемещение ОС в Водоканал
Сети х/в внутрикв.128м ТК10-ЦТП10.2доТК10-5
&lt;...&gt;</t>
  </si>
  <si>
    <t>Перемещение ОС из ГЭС в Водоканал Перемещение ОС в Водоканал
Сети х/водопр.6 мкр.д.18-20. д/с 30
&lt;...&gt;</t>
  </si>
  <si>
    <t>Перемещение ОС из ГЭС в Водоканал Перемещение ОС в Водоканал
Сети х/водосн.10 мкр.УТ10-4 до ж.д.№6
&lt;...&gt;</t>
  </si>
  <si>
    <t>Перемещение ОС из ГЭС в Водоканал Перемещение ОС в Водоканал
Сети х/водосн.9 мкр.ТК9-2 - д.№36.
&lt;...&gt;</t>
  </si>
  <si>
    <t>Перемещение ОС из ГЭС в Водоканал Перемещение ОС в Водоканал
Сети х/водосн.от колод.ГКНС до здания ГКНС 32.5м
&lt;...&gt;</t>
  </si>
  <si>
    <t>Перемещение ОС из ГЭС в Водоканал Перемещение ОС в Водоканал
Сети х/водосн.от ТКА-4 до УКСа 289,7м.
&lt;...&gt;</t>
  </si>
  <si>
    <t>Перемещение ОС из ГЭС в Водоканал Перемещение ОС в Водоканал
Сети х/водоснаб. 22 мкр, протяж. 2037,5м.
&lt;...&gt;</t>
  </si>
  <si>
    <t>Перемещение ОС из ГЭС в Водоканал Перемещение ОС в Водоканал
Сети х/водоснаб. 6 мкр  от УТ-6-4 стр.№6 69м.
&lt;...&gt;</t>
  </si>
  <si>
    <t>Перемещение ОС из ГЭС в Водоканал Перемещение ОС в Водоканал
Сети х/водоснаб.10 мкр.от УТ 10-12 до ж/д №15, 129м.
&lt;...&gt;</t>
  </si>
  <si>
    <t>Перемещение ОС из ГЭС в Водоканал Перемещение ОС в Водоканал
Сети х/водоснабж. 9 мкр от УТ 9-41а до ж.д.54
&lt;...&gt;</t>
  </si>
  <si>
    <t>Перемещение ОС из ГЭС в Водоканал Перемещение ОС в Водоканал
Сети хол.водосн.1 мкр от УТ1-21/1  до ж.д. №20а, 12м
&lt;...&gt;</t>
  </si>
  <si>
    <t>Перемещение ОС из ГЭС в Водоканал Перемещение ОС в Водоканал
Сети холодного водоснабжения, назначение: подача воды потребителю
&lt;...&gt;</t>
  </si>
  <si>
    <t>Перемещение ОС из ГЭС в Водоканал Перемещение ОС в Водоканал
Система автоматического обнаружения пожара ВОС-8000 м3/сут
&lt;...&gt;</t>
  </si>
  <si>
    <t>Перемещение ОС из ГЭС в Водоканал Перемещение ОС в Водоканал
Система автоматического обнаружения пожара КНС-1
&lt;...&gt;</t>
  </si>
  <si>
    <t>Перемещение ОС из ГЭС в Водоканал Перемещение ОС в Водоканал
Система видеонабл. Водозабора Южный
&lt;...&gt;</t>
  </si>
  <si>
    <t>Перемещение ОС из ГЭС в Водоканал Перемещение ОС в Водоканал
Система видеонабл. Канализ.насос.станция-7
&lt;...&gt;</t>
  </si>
  <si>
    <t>Перемещение ОС из ГЭС в Водоканал Перемещение ОС в Водоканал
Система видеонаблюдения 1 этап
&lt;...&gt;</t>
  </si>
  <si>
    <t>Перемещение ОС из ГЭС в Водоканал Перемещение ОС в Водоканал
Система видеонаблюдения ВОС-15000 (2 этап)
&lt;...&gt;</t>
  </si>
  <si>
    <t>Перемещение ОС из ГЭС в Водоканал Перемещение ОС в Водоканал
Система пожарной сигнализации ВОС 8000
&lt;...&gt;</t>
  </si>
  <si>
    <t>Перемещение ОС из ГЭС в Водоканал Перемещение ОС в Водоканал
Склад хранения хим.реагентов №1
&lt;...&gt;</t>
  </si>
  <si>
    <t>Перемещение ОС из ГЭС в Водоканал Перемещение ОС в Водоканал
Складское помещение КОС-15000 м3/сут
&lt;...&gt;</t>
  </si>
  <si>
    <t>Перемещение ОС из ГЭС в Водоканал Перемещение ОС в Водоканал
Стол-мойка двойная Р-4
&lt;...&gt;</t>
  </si>
  <si>
    <t>Перемещение ОС из ГЭС в Водоканал Перемещение ОС в Водоканал
Таль электрическая ТЭ 320
&lt;...&gt;</t>
  </si>
  <si>
    <t>Перемещение ОС из ГЭС в Водоканал Перемещение ОС в Водоканал
Термостат ТСВЛ-80
&lt;...&gt;</t>
  </si>
  <si>
    <t>Перемещение ОС из ГЭС в Водоканал Перемещение ОС в Водоканал
Трансформатор сварочный 220 v
&lt;...&gt;</t>
  </si>
  <si>
    <t>Перемещение ОС из ГЭС в Водоканал Перемещение ОС в Водоканал
Трубогиб с гидроприводом РГУ-2
&lt;...&gt;</t>
  </si>
  <si>
    <t>Перемещение ОС из ГЭС в Водоканал Перемещение ОС в Водоканал
Трубопровод холодной воды
&lt;...&gt;</t>
  </si>
  <si>
    <t>Перемещение ОС из ГЭС в Водоканал Перемещение ОС в Водоканал
УАЗ-390994
&lt;...&gt;</t>
  </si>
  <si>
    <t>Перемещение ОС из ГЭС в Водоканал Перемещение ОС в Водоканал
Установка титровальная РТ
&lt;...&gt;</t>
  </si>
  <si>
    <t>Перемещение ОС из ГЭС в Водоканал Перемещение ОС в Водоканал
Хладотермостат ХТ-3/40-1
&lt;...&gt;</t>
  </si>
  <si>
    <t>Перемещение ОС из ГЭС в Водоканал Перемещение ОС в Водоканал
Шкаф автом.узла расх.ВОС-8000 п.2.1.3 в/с
&lt;...&gt;</t>
  </si>
  <si>
    <t>Перемещение ОС из ГЭС в Водоканал Перемещение ОС в Водоканал
Шкаф вытяжной С9 для нагрев.печей
&lt;...&gt;</t>
  </si>
  <si>
    <t>Перемещение ОС из ГЭС в Водоканал Перемещение ОС в Водоканал
Шкаф для хранения посуды Р-9
&lt;...&gt;</t>
  </si>
  <si>
    <t>Перемещение ОС из ГЭС в Водоканал Перемещение ОС в Водоканал
Шкаф собственных нужд (ГКНС)
&lt;...&gt;</t>
  </si>
  <si>
    <t>Перемещение ОС из ГЭС в Водоканал Перемещение ОС в Водоканал
Шкаф управ двумя насос. в компл.LCD108.400.п 4.4.3
&lt;...&gt;</t>
  </si>
  <si>
    <t>Перемещение ОС из ГЭС в Водоканал Перемещение ОС в Водоканал
Шламовая емкость V=27 м3
&lt;...&gt;</t>
  </si>
  <si>
    <t>Перемещение ОС из ГЭС в Водоканал Перемещение ОС в Водоканал
Шнековая установка  д. з-ки  соды
&lt;...&gt;</t>
  </si>
  <si>
    <t>Перемещение ОС из ГЭС в Водоканал Перемещение ОС в Водоканал
MERCEDES BENZ
&lt;...&gt;</t>
  </si>
  <si>
    <t>Перемещение ОС из ГЭС в Водоканал Перемещение ОС в Водоканал
Агрегат насосный ЭЦВ 8-40-60
&lt;...&gt;</t>
  </si>
  <si>
    <t>Перемещение ОС из ГЭС в Водоканал Перемещение ОС в Водоканал
Агрегат насосный ЭЦВ 8-40-60 чрк
&lt;...&gt;</t>
  </si>
  <si>
    <t>Перемещение ОС из ГЭС в Водоканал Перемещение ОС в Водоканал
Аквадистиллятор ДЭ-4-02 (г.С-Пб)
&lt;...&gt;</t>
  </si>
  <si>
    <t>Перемещение ОС из ГЭС в Водоканал Перемещение ОС в Водоканал
Аппарат д/сварки п/п труб 20-110
&lt;...&gt;</t>
  </si>
  <si>
    <t>Перемещение ОС из ГЭС в Водоканал Перемещение ОС в Водоканал
АРМ оператора ВОС-15000 п.2.1.3 КЛ633+соб.ср-ва
&lt;...&gt;</t>
  </si>
  <si>
    <t>Перемещение ОС из ГЭС в Водоканал Перемещение ОС в Водоканал
Артезианская скважина № 1 (НЖ-252)
&lt;...&gt;</t>
  </si>
  <si>
    <t>Перемещение ОС из ГЭС в Водоканал Перемещение ОС в Водоканал
Артезианская скважина № 2 (НЖ-253)
&lt;...&gt;</t>
  </si>
  <si>
    <t>Перемещение ОС из ГЭС в Водоканал Перемещение ОС в Водоканал
Артезианская скважина № 8 (НЖ-259)
&lt;...&gt;</t>
  </si>
  <si>
    <t>Перемещение ОС из ГЭС в Водоканал Перемещение ОС в Водоканал
Артезианская скважина № 9 (НЖ-260)
&lt;...&gt;</t>
  </si>
  <si>
    <t>Перемещение ОС из ГЭС в Водоканал Перемещение ОС в Водоканал
Артезианская скважина №11 (НЖ-320)
&lt;...&gt;</t>
  </si>
  <si>
    <t>Перемещение ОС из ГЭС в Водоканал Перемещение ОС в Водоканал
Артезианская скважина КР-40, мкр. Южный 135м.
&lt;...&gt;</t>
  </si>
  <si>
    <t>Перемещение ОС из ГЭС в Водоканал Перемещение ОС в Водоканал
АСУ КНС-4
&lt;...&gt;</t>
  </si>
  <si>
    <t>Перемещение ОС из ГЭС в Водоканал Перемещение ОС в Водоканал
АСУ КНС-8
&lt;...&gt;</t>
  </si>
  <si>
    <t>Перемещение ОС из ГЭС в Водоканал Перемещение ОС в Водоканал
АТС Panasonic КХ-ТА 616
&lt;...&gt;</t>
  </si>
  <si>
    <t>Перемещение ОС из ГЭС в Водоканал Перемещение ОС в Водоканал
Вагон-бытовка  Тайга 3*6
&lt;...&gt;</t>
  </si>
  <si>
    <t>Перемещение ОС из ГЭС в Водоканал Перемещение ОС в Водоканал
Вагон-склад 3,2х12,5х4
&lt;...&gt;</t>
  </si>
  <si>
    <t>Перемещение ОС из ГЭС в Водоканал Перемещение ОС в Водоканал
Вн.кв.сет в/с3мкр.д1-6д/сКомар,ш3УТ3-ЦТПс11,13,4,3
&lt;...&gt;</t>
  </si>
  <si>
    <t>Перемещение ОС из ГЭС в Водоканал Перемещение ОС в Водоканал
Вн.кв.сети х/в/с1мкр.д.7,9,2БестРКЦУТ1-ЦТП-УТ1-15а
&lt;...&gt;</t>
  </si>
  <si>
    <t>Перемещение ОС из ГЭС в Водоканал Перемещение ОС в Водоканал
Вн.кв.сети х/в/с1мкр.УТ1-43 до УТ1-30А
&lt;...&gt;</t>
  </si>
  <si>
    <t>Перемещение ОС из ГЭС в Водоканал Перемещение ОС в Водоканал
Вн.кв.сети х/в/с1мкр.Шк.2д46Стильд.ПионерГУС,Ш4
&lt;...&gt;</t>
  </si>
  <si>
    <t>Перемещение ОС из ГЭС в Водоканал Перемещение ОС в Водоканал
Вн.кв.сети х/водос.4мкр.УТ4-24ж/д25,УТ21-ст.22,21
&lt;...&gt;</t>
  </si>
  <si>
    <t>Перемещение ОС из ГЭС в Водоканал Перемещение ОС в Водоканал
Вн.кв.сети х/водосн.5мкр.ЦТП-УТ5-13
&lt;...&gt;</t>
  </si>
  <si>
    <t>Перемещение ОС из ГЭС в Водоканал Перемещение ОС в Водоканал
Вн.кв.сети х/водосн.7мкр.УТ7-14 - стр.17(д/с16)
&lt;...&gt;</t>
  </si>
  <si>
    <t>Перемещение ОС из ГЭС в Водоканал Перемещение ОС в Водоканал
Вн.кв.сети хол.вод.10мкр.ЦТП10,2 доТК10-27
&lt;...&gt;</t>
  </si>
  <si>
    <t>Перемещение ОС из ГЭС в Водоканал Перемещение ОС в Водоканал
Внутрикв.сети х/водосн.3мкр.УТ3-20 до ж/д 19
&lt;...&gt;</t>
  </si>
  <si>
    <t>Перемещение ОС из ГЭС в Водоканал Перемещение ОС в Водоканал
Внутрикв.сети хол. водоснаб. Радужный, жилой поселок СУ-968, л. Ручейная, от УТ-26 до УТ-35
&lt;...&gt;</t>
  </si>
  <si>
    <t>Перемещение ОС из ГЭС в Водоканал Перемещение ОС в Водоканал
Водовод  ДУ=100 L=216м
&lt;...&gt;</t>
  </si>
  <si>
    <t>Перемещение ОС из ГЭС в Водоканал Перемещение ОС в Водоканал
Водовод Ду=150l L=3170
&lt;...&gt;</t>
  </si>
  <si>
    <t>Перемещение ОС из ГЭС в Водоканал Перемещение ОС в Водоканал
Водовод от ВК-В5 до здания ВОС-8000 L-125м
&lt;...&gt;</t>
  </si>
  <si>
    <t>Перемещение ОС из ГЭС в Водоканал Перемещение ОС в Водоканал
Водопровод Д=150L =200м труба
&lt;...&gt;</t>
  </si>
  <si>
    <t>Перемещение ОС из ГЭС в Водоканал Перемещение ОС в Водоканал
Дозирующий насос кривош.шатун
&lt;...&gt;</t>
  </si>
  <si>
    <t>Перемещение ОС из ГЭС в Водоканал Перемещение ОС в Водоканал
Емкость к насосу -до з.детерг.V=11м3
&lt;...&gt;</t>
  </si>
  <si>
    <t>Перемещение ОС из ГЭС в Водоканал Перемещение ОС в Водоканал
Задвижка 400*16 30с 41 нж комплект стальная
&lt;...&gt;</t>
  </si>
  <si>
    <t>Перемещение ОС из ГЭС в Водоканал Перемещение ОС в Водоканал
Задвижка 500*25
&lt;...&gt;</t>
  </si>
  <si>
    <t>Перемещение ОС из ГЭС в Водоканал Перемещение ОС в Водоканал
Задвижка DN 400PN16
&lt;...&gt;</t>
  </si>
  <si>
    <t>Перемещение ОС из ГЭС в Водоканал Перемещение ОС в Водоканал
Задвижка ДУ 250*16 с отв.фланцами и шпильками
&lt;...&gt;</t>
  </si>
  <si>
    <t>Перемещение ОС из ГЭС в Водоканал Перемещение ОС в Водоканал
Задвижка ф 200
&lt;...&gt;</t>
  </si>
  <si>
    <t>Перемещение ОС из ГЭС в Водоканал Перемещение ОС в Водоканал
Затвор дисковый FL3 -500х10 под эл.привод
&lt;...&gt;</t>
  </si>
  <si>
    <t>Перемещение ОС из ГЭС в Водоканал Перемещение ОС в Водоканал
Затвор дисковый FL3-400х10 под эл.привод
&lt;...&gt;</t>
  </si>
  <si>
    <t>Перемещение ОС из ГЭС в Водоканал Перемещение ОС в Водоканал
Затвор поворотный дисковый  Ду 400 с редуктором
&lt;...&gt;</t>
  </si>
  <si>
    <t>Перемещение ОС из ГЭС в Водоканал Перемещение ОС в Водоканал
Здание булитной 7,5*5*10м кирп
&lt;...&gt;</t>
  </si>
  <si>
    <t>Перемещение ОС из ГЭС в Водоканал Перемещение ОС в Водоканал
Иловая карта сооружение 1/19
&lt;...&gt;</t>
  </si>
  <si>
    <t>Перемещение ОС из ГЭС в Водоканал Перемещение ОС в Водоканал
Кабельная линия 0,4 кВ 528м.
&lt;...&gt;</t>
  </si>
  <si>
    <t>Перемещение ОС из ГЭС в Водоканал Перемещение ОС в Водоканал
Кабельная линия 0,4 кВ 92м.
&lt;...&gt;</t>
  </si>
  <si>
    <t>Перемещение ОС из ГЭС в Водоканал Перемещение ОС в Водоканал
Канал сети  к   здан. д.Пионеров 199 мк1
&lt;...&gt;</t>
  </si>
  <si>
    <t>Перемещение ОС из ГЭС в Водоканал Перемещение ОС в Водоканал
Канал сети  к   маг.Бест 144с-5п 1мкр
&lt;...&gt;</t>
  </si>
  <si>
    <t>Перемещение ОС из ГЭС в Водоканал Перемещение ОС в Водоканал
Канал сети  к  ж.д  26с -   11п 2мкр
&lt;...&gt;</t>
  </si>
  <si>
    <t>Перемещение ОС из ГЭС в Водоканал Перемещение ОС в Водоканал
Канал сети  к  ж.д 106с-12п, шк 3 3мкр
&lt;...&gt;</t>
  </si>
  <si>
    <t>Перемещение ОС из ГЭС в Водоканал Перемещение ОС в Водоканал
Канал сети  к  ж.д 31с-24п, 1мкр
&lt;...&gt;</t>
  </si>
  <si>
    <t>Перемещение ОС из ГЭС в Водоканал Перемещение ОС в Водоканал
Канал сети  к  ж.д15с-23п,7мкр
&lt;...&gt;</t>
  </si>
  <si>
    <t>Перемещение ОС из ГЭС в Водоканал Перемещение ОС в Водоканал
Канал сети  к  ж.д30с-32п,1мкр
&lt;...&gt;</t>
  </si>
  <si>
    <t>Перемещение ОС из ГЭС в Водоканал Перемещение ОС в Водоканал
Канал сети  к  здан   ВНГ  194с2мкр
&lt;...&gt;</t>
  </si>
  <si>
    <t>Перемещение ОС из ГЭС в Водоканал Перемещение ОС в Водоканал
Канал сети  к  здан Больница 1мкр2
&lt;...&gt;</t>
  </si>
  <si>
    <t>Перемещение ОС из ГЭС в Водоканал Перемещение ОС в Водоканал
Канал сети  к ж,д,115с-1п3мкр
&lt;...&gt;</t>
  </si>
  <si>
    <t>Перемещение ОС из ГЭС в Водоканал Перемещение ОС в Водоканал
Канал сети  к ж/д 202а,с-13п 1мкр
&lt;...&gt;</t>
  </si>
  <si>
    <t>Перемещение ОС из ГЭС в Водоканал Перемещение ОС в Водоканал
Канал сети  к ж/д 93с-6п 3мкр
&lt;...&gt;</t>
  </si>
  <si>
    <t>Перемещение ОС из ГЭС в Водоканал Перемещение ОС в Водоканал
Канал сети  к здан. шк.искусств 205,мкр1
&lt;...&gt;</t>
  </si>
  <si>
    <t>Перемещение ОС из ГЭС в Водоканал Перемещение ОС в Водоканал
Канал сети  к зданию маг,2 мкр2
&lt;...&gt;</t>
  </si>
  <si>
    <t>Перемещение ОС из ГЭС в Водоканал Перемещение ОС в Водоканал
Канал сети к ж/д   15с-9п 4мкр
&lt;...&gt;</t>
  </si>
  <si>
    <t>Перемещение ОС из ГЭС в Водоканал Перемещение ОС в Водоканал
Канал сети к ж/д  4с 6мкр
&lt;...&gt;</t>
  </si>
  <si>
    <t>Перемещение ОС из ГЭС в Водоканал Перемещение ОС в Водоканал
Канал сети к ж/д 17с-13п 5мкр
&lt;...&gt;</t>
  </si>
  <si>
    <t>Перемещение ОС из ГЭС в Водоканал Перемещение ОС в Водоканал
Канал сети к ж/д 1с 6мкр
&lt;...&gt;</t>
  </si>
  <si>
    <t>Перемещение ОС из ГЭС в Водоканал Перемещение ОС в Водоканал
Канал сети к ж/д 200с-6п 1мкр
&lt;...&gt;</t>
  </si>
  <si>
    <t>Перемещение ОС из ГЭС в Водоканал Перемещение ОС в Водоканал
Канал сети к ж/д 29с-18п 6мкр
&lt;...&gt;</t>
  </si>
  <si>
    <t>Перемещение ОС из ГЭС в Водоканал Перемещение ОС в Водоканал
Канал сети к ж/д31с-24п 5 мкр
&lt;...&gt;</t>
  </si>
  <si>
    <t>Перемещение ОС из ГЭС в Водоканал Перемещение ОС в Водоканал
Канализационный насос S1124АН6 п2.2.1 КЛ633
&lt;...&gt;</t>
  </si>
  <si>
    <t>Перемещение ОС из ГЭС в Водоканал Перемещение ОС в Водоканал
Кислородомер SEVEBGO SG6-ELK портативный
&lt;...&gt;</t>
  </si>
  <si>
    <t>Перемещение ОС из ГЭС в Водоканал Перемещение ОС в Водоканал
Клапан дроссельный DN125PN16   810017 (2110003154)
&lt;...&gt;</t>
  </si>
  <si>
    <t>Перемещение ОС из ГЭС в Водоканал Перемещение ОС в Водоканал
Клапан обратный DN80PN16   991825
&lt;...&gt;</t>
  </si>
  <si>
    <t>Перемещение ОС из ГЭС в Водоканал Перемещение ОС в Водоканал
КНС № 3,мкр.Южный, 16,2м2
&lt;...&gt;</t>
  </si>
  <si>
    <t>Перемещение ОС из ГЭС в Водоканал Перемещение ОС в Водоканал
Компенсат.реакт.мощ.КРМ 0,4-180-10 УХЛ4
&lt;...&gt;</t>
  </si>
  <si>
    <t>Перемещение ОС из ГЭС в Водоканал Перемещение ОС в Водоканал
Компенсатор реакт.мощн. КРМ 0,4-15-3-5ХЛ1 IP54
&lt;...&gt;</t>
  </si>
  <si>
    <t>Перемещение ОС из ГЭС в Водоканал Перемещение ОС в Водоканал
Компрессор ВК12М 1
&lt;...&gt;</t>
  </si>
  <si>
    <t>Перемещение ОС из ГЭС в Водоканал Перемещение ОС в Водоканал
Компьютер Acer LCD 19"  V193
&lt;...&gt;</t>
  </si>
  <si>
    <t>Перемещение ОС из ГЭС в Водоканал Перемещение ОС в Водоканал
Компьютер LCD ACER  AL1917 Nsdm
&lt;...&gt;</t>
  </si>
  <si>
    <t>Перемещение ОС из ГЭС в Водоканал Перемещение ОС в Водоканал
Компьютер LG Pentium-111-500
&lt;...&gt;</t>
  </si>
  <si>
    <t>Перемещение ОС из ГЭС в Водоканал Перемещение ОС в Водоканал
Компьютер Samsung TFT 19
&lt;...&gt;</t>
  </si>
  <si>
    <t>Перемещение ОС из ГЭС в Водоканал Перемещение ОС в Водоканал
Контактный р-р V=100м3,ул.№24,стр.№7, с.1/6.
&lt;...&gt;</t>
  </si>
  <si>
    <t>Перемещение ОС из ГЭС в Водоканал Перемещение ОС в Водоканал
Кран-балка
&lt;...&gt;</t>
  </si>
  <si>
    <t>Перемещение ОС из ГЭС в Водоканал Перемещение ОС в Водоканал
Линия по расфасовке обезвож.осадка
&lt;...&gt;</t>
  </si>
  <si>
    <t>Перемещение ОС из ГЭС в Водоканал Перемещение ОС в Водоканал
Маг.сети в/с мкр.10 от УВ10-1до УВ10-7 прот.221,3м
&lt;...&gt;</t>
  </si>
  <si>
    <t>Перемещение ОС из ГЭС в Водоканал Перемещение ОС в Водоканал
Мерседес
&lt;...&gt;</t>
  </si>
  <si>
    <t>Перемещение ОС из ГЭС в Водоканал Перемещение ОС в Водоканал
МЭЦ (Здание Хард)
&lt;...&gt;</t>
  </si>
  <si>
    <t>Перемещение ОС из ГЭС в Водоканал Перемещение ОС в Водоканал
Напор.канал.кол-тор от ГКНС до р.к.№1.21,1872,5м
&lt;...&gt;</t>
  </si>
  <si>
    <t>Перемещение ОС из ГЭС в Водоканал Перемещение ОС в Водоканал
Наружное освещение территории
&lt;...&gt;</t>
  </si>
  <si>
    <t>Перемещение ОС из ГЭС в Водоканал Перемещение ОС в Водоканал
Насос  подъема воды  в кам, р-ии
&lt;...&gt;</t>
  </si>
  <si>
    <t>Перемещение ОС из ГЭС в Водоканал Перемещение ОС в Водоканал
Насос Вило UHR40-60
&lt;...&gt;</t>
  </si>
  <si>
    <t>Перемещение ОС из ГЭС в Водоканал Перемещение ОС в Водоканал
Насос Гном 100/25
&lt;...&gt;</t>
  </si>
  <si>
    <t>Перемещение ОС из ГЭС в Водоканал Перемещение ОС в Водоканал
Насос СМ 250-200-400
&lt;...&gt;</t>
  </si>
  <si>
    <t>Перемещение ОС из ГЭС в Водоканал Перемещение ОС в Водоканал
Насос ЭЦВ 6-16-110
&lt;...&gt;</t>
  </si>
  <si>
    <t>Перемещение ОС из ГЭС в Водоканал Перемещение ОС в Водоканал
Насосная станция,нежилое здание 90,4 кв.м.
&lt;...&gt;</t>
  </si>
  <si>
    <t>Перемещение ОС из ГЭС в Водоканал Перемещение ОС в Водоканал
Нежилое сооруж.,артезианская скважина №1(7-763)
&lt;...&gt;</t>
  </si>
  <si>
    <t>Перемещение ОС из ГЭС в Водоканал Перемещение ОС в Водоканал
Нежилое сооруж.артезианская скважина № 12(КР-2)
&lt;...&gt;</t>
  </si>
  <si>
    <t>Перемещение ОС из ГЭС в Водоканал Перемещение ОС в Водоканал
Нежилое сооруж.артезианская скважина №11 (КР-3)
&lt;...&gt;</t>
  </si>
  <si>
    <t>Перемещение ОС из ГЭС в Водоканал Перемещение ОС в Водоканал
Нежилое сооруж.артезианская скважина №8(7-301)
&lt;...&gt;</t>
  </si>
  <si>
    <t>Перемещение ОС из ГЭС в Водоканал Перемещение ОС в Водоканал
Осушитель фреоновый (холодильного типа) DLX 6
&lt;...&gt;</t>
  </si>
  <si>
    <t>Перемещение ОС из ГЭС в Водоканал Перемещение ОС в Водоканал
Перфотрубы  Ду-50 L=450м
&lt;...&gt;</t>
  </si>
  <si>
    <t>Перемещение ОС из ГЭС в Водоканал Перемещение ОС в Водоканал
Песковая карта сооружение 1/12
&lt;...&gt;</t>
  </si>
  <si>
    <t>Перемещение ОС из ГЭС в Водоканал Перемещение ОС в Водоканал
Принтер НР Laser Jet 5000
&lt;...&gt;</t>
  </si>
  <si>
    <t>Перемещение ОС из ГЭС в Водоканал Перемещение ОС в Водоканал
Регулирующая повор. заслонка с пневморегулятором
&lt;...&gt;</t>
  </si>
  <si>
    <t>Перемещение ОС из ГЭС в Водоканал Перемещение ОС в Водоканал
Р-р промывки воды  V=100м, ул.№24,стр.№7, с.№1/4,
&lt;...&gt;</t>
  </si>
  <si>
    <t>Перемещение ОС из ГЭС в Водоканал Перемещение ОС в Водоканал
Самотеч.кан.кол-тор ул.№3,8  КК6-6- КК6-КК5-7,820м
&lt;...&gt;</t>
  </si>
  <si>
    <t>Перемещение ОС из ГЭС в Водоканал Перемещение ОС в Водоканал
Самотечный коллектор 222м.
&lt;...&gt;</t>
  </si>
  <si>
    <t>Перемещение ОС из ГЭС в Водоканал Перемещение ОС в Водоканал
Сварочный агрегат
&lt;...&gt;</t>
  </si>
  <si>
    <t>Перемещение ОС из ГЭС в Водоканал Перемещение ОС в Водоканал
Сети  водосн.1999г п,Южный
&lt;...&gt;</t>
  </si>
  <si>
    <t>Перемещение ОС из ГЭС в Водоканал Перемещение ОС в Водоканал
Сети водосн 1999г п Южный
&lt;...&gt;</t>
  </si>
  <si>
    <t>Перемещение ОС из ГЭС в Водоканал Перемещение ОС в Водоканал
Сети водосн 1999г п,Южный участок 10,4
&lt;...&gt;</t>
  </si>
  <si>
    <t>Перемещение ОС из ГЭС в Водоканал Перемещение ОС в Водоканал
Сети канал. внутрик120м.мкр10 от д.27 до КК10-22
&lt;...&gt;</t>
  </si>
  <si>
    <t>Перемещение ОС из ГЭС в Водоканал Перемещение ОС в Водоканал
Сети канализ. 5 мкр стр.20-КК5-24 40,8м
&lt;...&gt;</t>
  </si>
  <si>
    <t>Перемещение ОС из ГЭС в Водоканал Перемещение ОС в Водоканал
Сети канализ.6 мкр. от КК6-12/2 до К17 335м.
&lt;...&gt;</t>
  </si>
  <si>
    <t>Перемещение ОС из ГЭС в Водоканал Перемещение ОС в Водоканал
Сети канализации 1мкр. 108,1м
&lt;...&gt;</t>
  </si>
  <si>
    <t>Перемещение ОС из ГЭС в Водоканал Перемещение ОС в Водоканал
Сети канализации 9 мкр. от ж.д.43 до К-9-28  48,7м
&lt;...&gt;</t>
  </si>
  <si>
    <t>Перемещение ОС из ГЭС в Водоканал Перемещение ОС в Водоканал
Сети канализации Д 630*8 (станц.УФ), 185м.
&lt;...&gt;</t>
  </si>
  <si>
    <t>Перемещение ОС из ГЭС в Водоканал Перемещение ОС в Водоканал
Сети канализации мкр.Южный (р-н КНС-2) прот.3059м.
&lt;...&gt;</t>
  </si>
  <si>
    <t>Перемещение ОС из ГЭС в Водоканал Перемещение ОС в Водоканал
Сети канализации ул Новая до КК10-41
&lt;...&gt;</t>
  </si>
  <si>
    <t>Перемещение ОС из ГЭС в Водоканал Перемещение ОС в Водоканал
Сети канализации, ул. Новая, Северо-западная комм зона, от корп. 2 стр. 29 до КК10-29/4
&lt;...&gt;</t>
  </si>
  <si>
    <t>Перемещение ОС из ГЭС в Водоканал Перемещение ОС в Водоканал
Сети канализации, ул.Новая,стр.20, 441,3м.
&lt;...&gt;</t>
  </si>
  <si>
    <t>Перемещение ОС из ГЭС в Водоканал Перемещение ОС в Водоканал
Сети х/в 2 мкр.от К02-2 доУТ2-37а-ж/д 34а,30а-213м
&lt;...&gt;</t>
  </si>
  <si>
    <t>Перемещение ОС из ГЭС в Водоканал Перемещение ОС в Водоканал
Сети х/в.мкрЮжный, ул.Школ. до ж.д.12/1-12/8, 327м
&lt;...&gt;</t>
  </si>
  <si>
    <t>Перемещение ОС из ГЭС в Водоканал Перемещение ОС в Водоканал
Сети х/водосн. 1 мкр.от УТ1-21 до стр.35, 46м.
&lt;...&gt;</t>
  </si>
  <si>
    <t>Перемещение ОС из ГЭС в Водоканал Перемещение ОС в Водоканал
Сети х/водосн.4 мкр.от УТ11-А до ж.д.21.28,5м
&lt;...&gt;</t>
  </si>
  <si>
    <t>Перемещение ОС из ГЭС в Водоканал Перемещение ОС в Водоканал
Сети х/водосн.5 мкр.УТ5-27 до стр.5 Гор.парк.
&lt;...&gt;</t>
  </si>
  <si>
    <t>Перемещение ОС из ГЭС в Водоканал Перемещение ОС в Водоканал
Сети х/водосн.6 мкр.д/с 32 .д.1,2 шк 8
&lt;...&gt;</t>
  </si>
  <si>
    <t>Перемещение ОС из ГЭС в Водоканал Перемещение ОС в Водоканал
Сети х/водосн.9 мкр.от УТ 9/27 до ж.д.№33
&lt;...&gt;</t>
  </si>
  <si>
    <t>Перемещение ОС из ГЭС в Водоканал Перемещение ОС в Водоканал
Сети х/водосн.ул.Новая от УТ БК/5до стр.30корп.5
&lt;...&gt;</t>
  </si>
  <si>
    <t>Перемещение ОС из ГЭС в Водоканал Перемещение ОС в Водоканал
Сети хол.водосн. 22 мкр. от УТ1-1-УТ1-12 ул.Лучезарн
&lt;...&gt;</t>
  </si>
  <si>
    <t>Перемещение ОС из ГЭС в Водоканал Перемещение ОС в Водоканал
Сети холодного водоснабжения КОС-15000
&lt;...&gt;</t>
  </si>
  <si>
    <t>Перемещение ОС из ГЭС в Водоканал Перемещение ОС в Водоканал
Сети холодного водоснабжения, назнчение: Сети холодного водоснабжения СУ-968, прояженность 161 м
&lt;...&gt;</t>
  </si>
  <si>
    <t>Перемещение ОС из ГЭС в Водоканал Перемещение ОС в Водоканал
Система автоматического обнаружения пожара КНС-7
&lt;...&gt;</t>
  </si>
  <si>
    <t>Перемещение ОС из ГЭС в Водоканал Перемещение ОС в Водоканал
Система видеонаблюдения АБК
&lt;...&gt;</t>
  </si>
  <si>
    <t>Перемещение ОС из ГЭС в Водоканал Перемещение ОС в Водоканал
Система доступа ВОС-15000 1 этап
&lt;...&gt;</t>
  </si>
  <si>
    <t>Перемещение ОС из ГЭС в Водоканал Перемещение ОС в Водоканал
Система пожарной сигнализации ВОС-15000
&lt;...&gt;</t>
  </si>
  <si>
    <t>Перемещение ОС из ГЭС в Водоканал Перемещение ОС в Водоканал
Спектрофотометр ПЭ-5300ВИ (325,,,1000нм)
&lt;...&gt;</t>
  </si>
  <si>
    <t>Перемещение ОС из ГЭС в Водоканал Перемещение ОС в Водоканал
Станок холодной гибки труб
&lt;...&gt;</t>
  </si>
  <si>
    <t>Перемещение ОС из ГЭС в Водоканал Перемещение ОС в Водоканал
Станция управл.артезианск.скваж.
&lt;...&gt;</t>
  </si>
  <si>
    <t>Перемещение ОС из ГЭС в Водоканал Перемещение ОС в Водоканал
Сушильный шкаф СНОЛ
&lt;...&gt;</t>
  </si>
  <si>
    <t>Перемещение ОС из ГЭС в Водоканал Перемещение ОС в Водоканал
Телефон сот.SonyEricsson w995 черный
&lt;...&gt;</t>
  </si>
  <si>
    <t>Перемещение ОС из ГЭС в Водоканал Перемещение ОС в Водоканал
Технологическая приставка левая Р17Л
&lt;...&gt;</t>
  </si>
  <si>
    <t>Перемещение ОС из ГЭС в Водоканал Перемещение ОС в Водоканал
Трубопровод   эрлифт  ( канал ),Ду-50
&lt;...&gt;</t>
  </si>
  <si>
    <t>Перемещение ОС из ГЭС в Водоканал Перемещение ОС в Водоканал
Трубопровод подачи осветленной воды
&lt;...&gt;</t>
  </si>
  <si>
    <t>Перемещение ОС из ГЭС в Водоканал Перемещение ОС в Водоканал
ТЭМ ИВБ-106 измерительно-вычислительный блок
&lt;...&gt;</t>
  </si>
  <si>
    <t>Перемещение ОС из ГЭС в Водоканал Перемещение ОС в Водоканал
ТЭМ-104 Ду    50/50 в комплекте
&lt;...&gt;</t>
  </si>
  <si>
    <t>Перемещение ОС из ГЭС в Водоканал Перемещение ОС в Водоканал
ТЭМ-104 ДУ   50/50
&lt;...&gt;</t>
  </si>
  <si>
    <t>Перемещение ОС из ГЭС в Водоканал Перемещение ОС в Водоканал
ТЭМ-104 ДУ 100
&lt;...&gt;</t>
  </si>
  <si>
    <t>Перемещение ОС из ГЭС в Водоканал Перемещение ОС в Водоканал
УАЗ-390942
&lt;...&gt;</t>
  </si>
  <si>
    <t>Перемещение ОС из ГЭС в Водоканал Перемещение ОС в Водоканал
УАЗ-39629
&lt;...&gt;</t>
  </si>
  <si>
    <t>Перемещение ОС из ГЭС в Водоканал Перемещение ОС в Водоканал
УДВ-288У
&lt;...&gt;</t>
  </si>
  <si>
    <t>Перемещение ОС из ГЭС в Водоканал Перемещение ОС в Водоканал
Хроматограф Цвет 3006 с АПК
&lt;...&gt;</t>
  </si>
  <si>
    <t>Перемещение ОС из ГЭС в Водоканал Перемещение ОС в Водоканал
Ц ентробежный насос  1Д-200-90
&lt;...&gt;</t>
  </si>
  <si>
    <t>Перемещение ОС из ГЭС в Водоканал Перемещение ОС в Водоканал
Шкаф автом.узла расх.ВОС-5000 п.2.1.3 в/с
&lt;...&gt;</t>
  </si>
  <si>
    <t>Перемещение ОС из ГЭС в Водоканал Перемещение ОС в Водоканал
Шкаф вытяжной Р10/К
&lt;...&gt;</t>
  </si>
  <si>
    <t>Перемещение ОС из ГЭС в Водоканал Перемещение ОС в Водоканал
Шкаф КБ -033 (гр.карт.6 шт.)
&lt;...&gt;</t>
  </si>
  <si>
    <t>Перемещение ОС из ГЭС в Водоканал Перемещение ОС в Водоканал
Шкаф управления "Микроникс"
&lt;...&gt;</t>
  </si>
  <si>
    <t>Перемещение ОС из ГЭС в Водоканал Перемещение ОС в Водоканал
Шнек
&lt;...&gt;</t>
  </si>
  <si>
    <t>Перемещение ОС из ГЭС в Водоканал Перемещение ОС в Водоканал
Агрегат АДД-400411
&lt;...&gt;</t>
  </si>
  <si>
    <t>Перемещение ОС из ГЭС в Водоканал Перемещение ОС в Водоканал
Аппарат для удаления накипи PO XS
&lt;...&gt;</t>
  </si>
  <si>
    <t>Перемещение ОС из ГЭС в Водоканал Перемещение ОС в Водоканал
Артезианская скважина  №3 СУ-968, 60м.
&lt;...&gt;</t>
  </si>
  <si>
    <t>Перемещение ОС из ГЭС в Водоканал Перемещение ОС в Водоканал
Артезианская скважина 7719  (п.Южный) 285м.
&lt;...&gt;</t>
  </si>
  <si>
    <t>Перемещение ОС из ГЭС в Водоканал Перемещение ОС в Водоканал
Артезианская скважина № 3 (НЖ-254)
&lt;...&gt;</t>
  </si>
  <si>
    <t>Перемещение ОС из ГЭС в Водоканал Перемещение ОС в Водоканал
Артезианская скважина №10 (НЖ-321)
&lt;...&gt;</t>
  </si>
  <si>
    <t>Перемещение ОС из ГЭС в Водоканал Перемещение ОС в Водоканал
Артезианская скважина №18 (НЖ-179)
&lt;...&gt;</t>
  </si>
  <si>
    <t>Перемещение ОС из ГЭС в Водоканал Перемещение ОС в Водоканал
Артезианская скважина №20(НЖ-411)
&lt;...&gt;</t>
  </si>
  <si>
    <t>Перемещение ОС из ГЭС в Водоканал Перемещение ОС в Водоканал
Артезианская скважина №21 (НЖ-412)
&lt;...&gt;</t>
  </si>
  <si>
    <t>Перемещение ОС из ГЭС в Водоканал Перемещение ОС в Водоканал
АСУ ГКНС
&lt;...&gt;</t>
  </si>
  <si>
    <t>Перемещение ОС из ГЭС в Водоканал Перемещение ОС в Водоканал
АСУ КНС-7
&lt;...&gt;</t>
  </si>
  <si>
    <t>Перемещение ОС из ГЭС в Водоканал Перемещение ОС в Водоканал
Бокс-3, 53,6м2 ул.Новая стр.№4/1 корп.№2
&lt;...&gt;</t>
  </si>
  <si>
    <t>Перемещение ОС из ГЭС в Водоканал Перемещение ОС в Водоканал
Вагон машинистов 2,8х9,4х2,5
&lt;...&gt;</t>
  </si>
  <si>
    <t>Перемещение ОС из ГЭС в Водоканал Перемещение ОС в Водоканал
Вн.кв.сет в/с2 мкр.ЦТП-д5,6,25,4,11,8,9,20,22,24с7
&lt;...&gt;</t>
  </si>
  <si>
    <t>Перемещение ОС из ГЭС в Водоканал Перемещение ОС в Водоканал
Вн.кв.сети объед.х/пит.и пр.пож.водоп.6мкр,538,3 м
&lt;...&gt;</t>
  </si>
  <si>
    <t>Перемещение ОС из ГЭС в Водоканал Перемещение ОС в Водоканал
Вн.кв.сети х/в/с1мкр.Ш2-УТ1-12д14,30,12,13УТ1-15а
&lt;...&gt;</t>
  </si>
  <si>
    <t>Перемещение ОС из ГЭС в Водоканал Перемещение ОС в Водоканал
Вн.кв.сети х/вод.1мкр.ВК-Ш.И.до стр.31шк.искус
&lt;...&gt;</t>
  </si>
  <si>
    <t>Перемещение ОС из ГЭС в Водоканал Перемещение ОС в Водоканал
Вн.кв.сети х/вод.7мкр.УТ7-МОЦ7сош.5УТ7-26жд26,УТ7
&lt;...&gt;</t>
  </si>
  <si>
    <t>Перемещение ОС из ГЭС в Водоканал Перемещение ОС в Водоканал
Вн.кв.сети х/водосн.7мкр.УТ7-26зд.гараж.СОШ№5
&lt;...&gt;</t>
  </si>
  <si>
    <t>Перемещение ОС из ГЭС в Водоканал Перемещение ОС в Водоканал
Вн.кв.сети хв/с2мкр.уч13б/л компл.ПГ-18
&lt;...&gt;</t>
  </si>
  <si>
    <t>Перемещение ОС из ГЭС в Водоканал Перемещение ОС в Водоканал
Вн.кв.сети хводосн.4мкр.ВК4-24 -ж/д 24
&lt;...&gt;</t>
  </si>
  <si>
    <t>Перемещение ОС из ГЭС в Водоканал Перемещение ОС в Водоканал
Вн.кв.сети хол.вод.СУ-968 от УТ7-968-УТ8-968, 198м
&lt;...&gt;</t>
  </si>
  <si>
    <t>Перемещение ОС из ГЭС в Водоканал Перемещение ОС в Водоканал
Внутрикв.сети х/водосн.2мкр.Д3,ДК НефтяникОАО ВНГ
&lt;...&gt;</t>
  </si>
  <si>
    <t>Перемещение ОС из ГЭС в Водоканал Перемещение ОС в Водоканал
Водовод  ДУ=300 L=400м
&lt;...&gt;</t>
  </si>
  <si>
    <t>Перемещение ОС из ГЭС в Водоканал Перемещение ОС в Водоканал
Водовод L =225,1м от здания ВОС-5000 до ВОС-8000
&lt;...&gt;</t>
  </si>
  <si>
    <t>Перемещение ОС из ГЭС в Водоканал Перемещение ОС в Водоканал
Водопроводные сети Д 57*3 (станц.УФ)
&lt;...&gt;</t>
  </si>
  <si>
    <t>Перемещение ОС из ГЭС в Водоканал Перемещение ОС в Водоканал
Воздуходувка Robuschi RBS45/V
&lt;...&gt;</t>
  </si>
  <si>
    <t>Перемещение ОС из ГЭС в Водоканал Перемещение ОС в Водоканал
Высоконапорный аппарат Посейдон ВНА 350-17-А
&lt;...&gt;</t>
  </si>
  <si>
    <t>Перемещение ОС из ГЭС в Водоканал Перемещение ОС в Водоканал
Генераторная установка VX 220/7,5Н
&lt;...&gt;</t>
  </si>
  <si>
    <t>Перемещение ОС из ГЭС в Водоканал Перемещение ОС в Водоканал
Головная канализационная станция.нежилое строение
&lt;...&gt;</t>
  </si>
  <si>
    <t>Перемещение ОС из ГЭС в Водоканал Перемещение ОС в Водоканал
Дизель-генераторная установка мощ.200кВТ
&lt;...&gt;</t>
  </si>
  <si>
    <t>Перемещение ОС из ГЭС в Водоканал Перемещение ОС в Водоканал
Емкость дегазированной воды V=11м3
&lt;...&gt;</t>
  </si>
  <si>
    <t>Перемещение ОС из ГЭС в Водоканал Перемещение ОС в Водоканал
Затвор 32ч906р ДУ 600 РУ10 в к-те эл.привод и флан
&lt;...&gt;</t>
  </si>
  <si>
    <t>Перемещение ОС из ГЭС в Водоканал Перемещение ОС в Водоканал
Затвор дисковый FL3  500х10 под эл.привод
&lt;...&gt;</t>
  </si>
  <si>
    <t>Перемещение ОС из ГЭС в Водоканал Перемещение ОС в Водоканал
Затвор дисковый FL3 500х10 под эл.привод
&lt;...&gt;</t>
  </si>
  <si>
    <t>Перемещение ОС из ГЭС в Водоканал Перемещение ОС в Водоканал
Затвор дисковый ДУ 600  (Станц.УФ)
&lt;...&gt;</t>
  </si>
  <si>
    <t>Перемещение ОС из ГЭС в Водоканал Перемещение ОС в Водоканал
ЗИЛ-433362 Г6 0ПА - 4,9-0,2
&lt;...&gt;</t>
  </si>
  <si>
    <t>Перемещение ОС из ГЭС в Водоканал Перемещение ОС в Водоканал
Кабельная линия 0,4 кВ 640м.
&lt;...&gt;</t>
  </si>
  <si>
    <t>Перемещение ОС из ГЭС в Водоканал Перемещение ОС в Водоканал
Калорифер 28 кВт
&lt;...&gt;</t>
  </si>
  <si>
    <t>Перемещение ОС из ГЭС в Водоканал Перемещение ОС в Водоканал
Камера К-1/К27  (станц.УФ)
&lt;...&gt;</t>
  </si>
  <si>
    <t>Перемещение ОС из ГЭС в Водоканал Перемещение ОС в Водоканал
Канал сети  к   здан. шк.5 26с 7мкр
&lt;...&gt;</t>
  </si>
  <si>
    <t>Перемещение ОС из ГЭС в Водоканал Перемещение ОС в Водоканал
Канал сети  к  ж.д  27с -   4п 2мкр
&lt;...&gt;</t>
  </si>
  <si>
    <t>Перемещение ОС из ГЭС в Водоканал Перемещение ОС в Водоканал
Канал сети  к  ж.д 120с-5п,3мкр
&lt;...&gt;</t>
  </si>
  <si>
    <t>Перемещение ОС из ГЭС в Водоканал Перемещение ОС в Водоканал
Канал сети  к  ж.д 2с-54п, 1мкр
&lt;...&gt;</t>
  </si>
  <si>
    <t>Перемещение ОС из ГЭС в Водоканал Перемещение ОС в Водоканал
Канал сети  к  ж.д 33с-26п, 1мкр
&lt;...&gt;</t>
  </si>
  <si>
    <t>Перемещение ОС из ГЭС в Водоканал Перемещение ОС в Водоканал
Канал сети  к  ж.д16с-27п, 7мкр
&lt;...&gt;</t>
  </si>
  <si>
    <t>Перемещение ОС из ГЭС в Водоканал Перемещение ОС в Водоканал
Канал сети  к  ж.д1с -   39п 2мкр
&lt;...&gt;</t>
  </si>
  <si>
    <t>Перемещение ОС из ГЭС в Водоканал Перемещение ОС в Водоканал
Канал сети  к  ж.д24с -   20п 2мкр
&lt;...&gt;</t>
  </si>
  <si>
    <t>Перемещение ОС из ГЭС в Водоканал Перемещение ОС в Водоканал
Канал сети  к  ж.д2с -   44п 2мкр
&lt;...&gt;</t>
  </si>
  <si>
    <t>Перемещение ОС из ГЭС в Водоканал Перемещение ОС в Водоканал
Канал сети  к  ж.д3с -   43п 2мкр
&lt;...&gt;</t>
  </si>
  <si>
    <t>Перемещение ОС из ГЭС в Водоканал Перемещение ОС в Водоканал
Канал сети  к  ж.д8с-15п,7 мкр
&lt;...&gt;</t>
  </si>
  <si>
    <t>Перемещение ОС из ГЭС в Водоканал Перемещение ОС в Водоканал
Канал сети  к  здан   жен.конс.хир 2мкр
&lt;...&gt;</t>
  </si>
  <si>
    <t>Перемещение ОС из ГЭС в Водоканал Перемещение ОС в Водоканал
Канал сети  к зд.. физиотер.170с  2мкр
&lt;...&gt;</t>
  </si>
  <si>
    <t>Перемещение ОС из ГЭС в Водоканал Перемещение ОС в Водоканал
Канал сети  к здан. ГУС 193с-4 5п1мкр
&lt;...&gt;</t>
  </si>
  <si>
    <t>Перемещение ОС из ГЭС в Водоканал Перемещение ОС в Водоканал
Канал сети  к здан.Комарик108ст,3мкр
&lt;...&gt;</t>
  </si>
  <si>
    <t>Перемещение ОС из ГЭС в Водоканал Перемещение ОС в Водоканал
Канал сети 10 мкр. от ж.д.№9 до КК10-8   48,05м.
&lt;...&gt;</t>
  </si>
  <si>
    <t>Перемещение ОС из ГЭС в Водоканал Перемещение ОС в Водоканал
Канал сети к  здан  кафе Жемчуг 4мкр
&lt;...&gt;</t>
  </si>
  <si>
    <t>Перемещение ОС из ГЭС в Водоканал Перемещение ОС в Водоканал
Канал сети к  здании  школа 21с 6мкр
&lt;...&gt;</t>
  </si>
  <si>
    <t>Перемещение ОС из ГЭС в Водоканал Перемещение ОС в Водоканал
Канал сети к ж,д,114с-4п 3мкр
&lt;...&gt;</t>
  </si>
  <si>
    <t>Перемещение ОС из ГЭС в Водоканал Перемещение ОС в Водоканал
Канал сети к ж/д   16с-8п 4мкр
&lt;...&gt;</t>
  </si>
  <si>
    <t>Перемещение ОС из ГЭС в Водоканал Перемещение ОС в Водоканал
Канал сети к ж/д 16с-1п 6мкр
&lt;...&gt;</t>
  </si>
  <si>
    <t>Перемещение ОС из ГЭС в Водоканал Перемещение ОС в Водоканал
Канал сети к ж/д 18с-25п 6мкр
&lt;...&gt;</t>
  </si>
  <si>
    <t>Перемещение ОС из ГЭС в Водоканал Перемещение ОС в Водоканал
Канал сети к ж/д 1п 4мкр
&lt;...&gt;</t>
  </si>
  <si>
    <t>Перемещение ОС из ГЭС в Водоканал Перемещение ОС в Водоканал
Канал сети к ж/д 1с-1п 5мкр
&lt;...&gt;</t>
  </si>
  <si>
    <t>Перемещение ОС из ГЭС в Водоканал Перемещение ОС в Водоканал
Канал сети к ж/д 2с-15п 6мкр
&lt;...&gt;</t>
  </si>
  <si>
    <t>Перемещение ОС из ГЭС в Водоканал Перемещение ОС в Водоканал
Канал сети к ж/д 44с-19п 1мкр
&lt;...&gt;</t>
  </si>
  <si>
    <t>Перемещение ОС из ГЭС в Водоканал Перемещение ОС в Водоканал
Канал сети к ж/д10,9,8,12,14.13,11с.мкр5
&lt;...&gt;</t>
  </si>
  <si>
    <t>Перемещение ОС из ГЭС в Водоканал Перемещение ОС в Водоканал
Канал сети к ж/д18с-19п 5 мкр
&lt;...&gt;</t>
  </si>
  <si>
    <t>Перемещение ОС из ГЭС в Водоканал Перемещение ОС в Водоканал
Канал сети к здании поликлиники 6мкр
&lt;...&gt;</t>
  </si>
  <si>
    <t>Перемещение ОС из ГЭС в Водоканал Перемещение ОС в Водоканал
Канализац.механизирован.решетка РКЭ 0912
&lt;...&gt;</t>
  </si>
  <si>
    <t>Перемещение ОС из ГЭС в Водоканал Перемещение ОС в Водоканал
Канализационная механиз. решетка  РКЭ-0912
&lt;...&gt;</t>
  </si>
  <si>
    <t>Перемещение ОС из ГЭС в Водоканал Перемещение ОС в Водоканал
КИА МАДЖЕНТИС (GD2243)
&lt;...&gt;</t>
  </si>
  <si>
    <t>Перемещение ОС из ГЭС в Водоканал Перемещение ОС в Водоканал
КНС  собств, нужды 3,5х7х10м,ул.№24,стр.№7, корп.2
&lt;...&gt;</t>
  </si>
  <si>
    <t>Перемещение ОС из ГЭС в Водоканал Перемещение ОС в Водоканал
КНС № 2 ,мкр.Южный. 7,8м2
&lt;...&gt;</t>
  </si>
  <si>
    <t>Перемещение ОС из ГЭС в Водоканал Перемещение ОС в Водоканал
Компенсатор реакт.мощн. КРМ 0,4-15-05УХЛ4
&lt;...&gt;</t>
  </si>
  <si>
    <t>Перемещение ОС из ГЭС в Водоканал Перемещение ОС в Водоканал
Компьютер ACER LCD 19" V 193 Db
&lt;...&gt;</t>
  </si>
  <si>
    <t>Перемещение ОС из ГЭС в Водоканал Перемещение ОС в Водоканал
Компьютер ACER LCD19 AL1917 AS 8ms
&lt;...&gt;</t>
  </si>
  <si>
    <t>Перемещение ОС из ГЭС в Водоканал Перемещение ОС в Водоканал
Компьютер LCD 19*Acer AL 191Z
&lt;...&gt;</t>
  </si>
  <si>
    <t>Перемещение ОС из ГЭС в Водоканал Перемещение ОС в Водоканал
Компьютер LCD ACER AL 1917
&lt;...&gt;</t>
  </si>
  <si>
    <t>Перемещение ОС из ГЭС в Водоканал Перемещение ОС в Водоканал
Контактный резервуар сооружение 1/1
&lt;...&gt;</t>
  </si>
  <si>
    <t>Перемещение ОС из ГЭС в Водоканал Перемещение ОС в Водоканал
Контактный резервуар, строение 8, сооружение 1/3
&lt;...&gt;</t>
  </si>
  <si>
    <t>Перемещение ОС из ГЭС в Водоканал Перемещение ОС в Водоканал
Контейнер ВОС-8000
&lt;...&gt;</t>
  </si>
  <si>
    <t>Перемещение ОС из ГЭС в Водоканал Перемещение ОС в Водоканал
Маг.сети в/с мкр.10 от УВ10-1до ПГ10-7 прот.128,7м
&lt;...&gt;</t>
  </si>
  <si>
    <t>Перемещение ОС из ГЭС в Водоканал Перемещение ОС в Водоканал
Маг.сети в/с мкр.10от УВ10-6до УВ10-5 прот.341,24м
&lt;...&gt;</t>
  </si>
  <si>
    <t>Перемещение ОС из ГЭС в Водоканал Перемещение ОС в Водоканал
Магист.сети кан.10 мкр.КК10-22 до ККУ9-К/3  178,2м
&lt;...&gt;</t>
  </si>
  <si>
    <t>Перемещение ОС из ГЭС в Водоканал Перемещение ОС в Водоканал
Мембранный дозирующий насос G589-541Q
&lt;...&gt;</t>
  </si>
  <si>
    <t>Перемещение ОС из ГЭС в Водоканал Перемещение ОС в Водоканал
Мембранный насос-дозатор GM10D1T3
&lt;...&gt;</t>
  </si>
  <si>
    <t>Перемещение ОС из ГЭС в Водоканал Перемещение ОС в Водоканал
МТЗ-80   УВ-2
&lt;...&gt;</t>
  </si>
  <si>
    <t>Перемещение ОС из ГЭС в Водоканал Перемещение ОС в Водоканал
Напорный канализационный коллектор 289,12п.м.
&lt;...&gt;</t>
  </si>
  <si>
    <t>Перемещение ОС из ГЭС в Водоканал Перемещение ОС в Водоканал
Насос ЭЦВ 6-16-075
&lt;...&gt;</t>
  </si>
  <si>
    <t>Перемещение ОС из ГЭС в Водоканал Перемещение ОС в Водоканал
Насос ЭЦВ8-40-60
&lt;...&gt;</t>
  </si>
  <si>
    <t>Перемещение ОС из ГЭС в Водоканал Перемещение ОС в Водоканал
Нежилое здание КНС "Водозабор 1 очередь"
&lt;...&gt;</t>
  </si>
  <si>
    <t>Перемещение ОС из ГЭС в Водоканал Перемещение ОС в Водоканал
Нежилое сооруж.артезианская скважина № 10(7-646)
&lt;...&gt;</t>
  </si>
  <si>
    <t>Перемещение ОС из ГЭС в Водоканал Перемещение ОС в Водоканал
Нежилое сооруж.артезианская скважина №5(7-997)
&lt;...&gt;</t>
  </si>
  <si>
    <t>Перемещение ОС из ГЭС в Водоканал Перемещение ОС в Водоканал
Павильон  (сооружение )  3,5х2,4 х2
&lt;...&gt;</t>
  </si>
  <si>
    <t>Перемещение ОС из ГЭС в Водоканал Перемещение ОС в Водоканал
Песковые карты  8х25,ул.№24, стр.№7, соор.№1/7
&lt;...&gt;</t>
  </si>
  <si>
    <t>Перемещение ОС из ГЭС в Водоканал Перемещение ОС в Водоканал
Печь муфельная  И-4(1100)
&lt;...&gt;</t>
  </si>
  <si>
    <t>Перемещение ОС из ГЭС в Водоканал Перемещение ОС в Водоканал
Подогреватель
&lt;...&gt;</t>
  </si>
  <si>
    <t>Перемещение ОС из ГЭС в Водоканал Перемещение ОС в Водоканал
Пожарный водовод,Парк культот ПГ-54 до стр.2.
&lt;...&gt;</t>
  </si>
  <si>
    <t>Перемещение ОС из ГЭС в Водоканал Перемещение ОС в Водоканал
Резерв обраб. сточных вод №3 соор 1/9 объем 5000м3
&lt;...&gt;</t>
  </si>
  <si>
    <t>Перемещение ОС из ГЭС в Водоканал Перемещение ОС в Водоканал
Резервуар обработки сточных вод № 1
&lt;...&gt;</t>
  </si>
  <si>
    <t>Перемещение ОС из ГЭС в Водоканал Перемещение ОС в Водоканал
Резервуар обработки сточных вод № 3
&lt;...&gt;</t>
  </si>
  <si>
    <t>Перемещение ОС из ГЭС в Водоканал Перемещение ОС в Водоканал
Самотеч.канал.коллектор КК7-КК6,ул.№5,403м.5 мкр.
&lt;...&gt;</t>
  </si>
  <si>
    <t>Перемещение ОС из ГЭС в Водоканал Перемещение ОС в Водоканал
Самотеч.канал.кол--тор ул.№3 от КК6-2до КК6-1,180м
&lt;...&gt;</t>
  </si>
  <si>
    <t>Перемещение ОС из ГЭС в Водоканал Перемещение ОС в Водоканал
Сети  водоснаб,1998г п,Южный участок 28
&lt;...&gt;</t>
  </si>
  <si>
    <t>Перемещение ОС из ГЭС в Водоканал Перемещение ОС в Водоканал
Сети водосн 1999г п.Южный участок 10.5
&lt;...&gt;</t>
  </si>
  <si>
    <t>Перемещение ОС из ГЭС в Водоканал Перемещение ОС в Водоканал
Сети водосн,1998г мкр Южный участ 31
&lt;...&gt;</t>
  </si>
  <si>
    <t>Перемещение ОС из ГЭС в Водоканал Перемещение ОС в Водоканал
Сети кан.3мкр ККЗ-23/1 до колодца ККЗ-2 , 20м.
&lt;...&gt;</t>
  </si>
  <si>
    <t>Перемещение ОС из ГЭС в Водоканал Перемещение ОС в Водоканал
Сети канал.10мкрот КК10-16/3доКК10-15.1/3,  57.5м.
&lt;...&gt;</t>
  </si>
  <si>
    <t>Перемещение ОС из ГЭС в Водоканал Перемещение ОС в Водоканал
Сети канализ. 5 мкр.от стр.2 до КК 6-6, 197,4м.
&lt;...&gt;</t>
  </si>
  <si>
    <t>Перемещение ОС из ГЭС в Водоканал Перемещение ОС в Водоканал
Сети канализ. 9 мкр от стр.37до КК9-61/1, 53,3м
&lt;...&gt;</t>
  </si>
  <si>
    <t>Перемещение ОС из ГЭС в Водоканал Перемещение ОС в Водоканал
Сети канализ.9 мкр от ж/д 36 до КК9-К/13,101м.
&lt;...&gt;</t>
  </si>
  <si>
    <t>Перемещение ОС из ГЭС в Водоканал Перемещение ОС в Водоканал
Сети канализ.мкрЮжный,ул.Школьная,от ж.д.12/1-12/8
&lt;...&gt;</t>
  </si>
  <si>
    <t>Перемещение ОС из ГЭС в Водоканал Перемещение ОС в Водоканал
Сети канализации  6мкр 59,7м
&lt;...&gt;</t>
  </si>
  <si>
    <t>Перемещение ОС из ГЭС в Водоканал Перемещение ОС в Водоканал
Сети канализации 9 мкр  от ж.д.51  25м.
&lt;...&gt;</t>
  </si>
  <si>
    <t>Перемещение ОС из ГЭС в Водоканал Перемещение ОС в Водоканал
Сети канализации 9мкр от ж.д.21 до КК9-16/1
&lt;...&gt;</t>
  </si>
  <si>
    <t>Перемещение ОС из ГЭС в Водоканал Перемещение ОС в Водоканал
Сети канализации Больничный комплекс 1070.8м.
&lt;...&gt;</t>
  </si>
  <si>
    <t>Перемещение ОС из ГЭС в Водоканал Перемещение ОС в Водоканал
Сети канализации,10 мкр.от строения 31 до КК 10.3.16
&lt;...&gt;</t>
  </si>
  <si>
    <t>Перемещение ОС из ГЭС в Водоканал Перемещение ОС в Водоканал
Сети х/в внутркв.956м СУ-968 от УТ10-968до УТ6,5,4
&lt;...&gt;</t>
  </si>
  <si>
    <t>Перемещение ОС из ГЭС в Водоканал Перемещение ОС в Водоканал
Сети х/водос.мкр Южный, ул.Школьная,от ТК-3, 106м.
&lt;...&gt;</t>
  </si>
  <si>
    <t>Перемещение ОС из ГЭС в Водоканал Перемещение ОС в Водоканал
Сети х/водосн. 7 мкр.кафе Лидия 1998 г
&lt;...&gt;</t>
  </si>
  <si>
    <t>Перемещение ОС из ГЭС в Водоканал Перемещение ОС в Водоканал
Сети х/водосн. ДЮСША Факел
&lt;...&gt;</t>
  </si>
  <si>
    <t>Перемещение ОС из ГЭС в Водоканал Перемещение ОС в Водоканал
Сети х/водосн.,9 мкр.от ТК9-1а до ж.д.№35. 32м.
&lt;...&gt;</t>
  </si>
  <si>
    <t>Перемещение ОС из ГЭС в Водоканал Перемещение ОС в Водоканал
Сети х/водосн.5 мкр.УТ5-21 до стр.28.
&lt;...&gt;</t>
  </si>
  <si>
    <t>Перемещение ОС из ГЭС в Водоканал Перемещение ОС в Водоканал
Сети х/водосн.9 мкр.от ВК 9.40 до ж.д.№50
&lt;...&gt;</t>
  </si>
  <si>
    <t>Перемещение ОС из ГЭС в Водоканал Перемещение ОС в Водоканал
Сети х/водосн.9 мкр.ТК9-23 до УТ9-23 до ж.д.21.173м
&lt;...&gt;</t>
  </si>
  <si>
    <t>Перемещение ОС из ГЭС в Водоканал Перемещение ОС в Водоканал
Сети х/водосн.от УТ6-9 до Храма и вспом.блока
&lt;...&gt;</t>
  </si>
  <si>
    <t>Перемещение ОС из ГЭС в Водоканал Перемещение ОС в Водоканал
Сети х/водосн.СУ-968,ТК-12 до врезкиСУ-968,МК-148
&lt;...&gt;</t>
  </si>
  <si>
    <t>Перемещение ОС из ГЭС в Водоканал Перемещение ОС в Водоканал
Сети х/водосн.УТ10-3Болн.компл.блокА,хоз.бл,ЦТП
&lt;...&gt;</t>
  </si>
  <si>
    <t>Перемещение ОС из ГЭС в Водоканал Перемещение ОС в Водоканал
Сети хол.водосн.СУ-968 ул.Хвойная от УТ-3-УТ-4;23м
&lt;...&gt;</t>
  </si>
  <si>
    <t>Перемещение ОС из ГЭС в Водоканал Перемещение ОС в Водоканал
Система автом.обнар.пожара АБК(Сев.зап.ком.зона)
&lt;...&gt;</t>
  </si>
  <si>
    <t>Перемещение ОС из ГЭС в Водоканал Перемещение ОС в Водоканал
Система автом.обнар.пожара водозабор Южный
&lt;...&gt;</t>
  </si>
  <si>
    <t>Перемещение ОС из ГЭС в Водоканал Перемещение ОС в Водоканал
Система автоматического обнаружения пожара КНС-8
&lt;...&gt;</t>
  </si>
  <si>
    <t>Перемещение ОС из ГЭС в Водоканал Перемещение ОС в Водоканал
Система видеонаблюдения ВОС-15000 1 этап
&lt;...&gt;</t>
  </si>
  <si>
    <t>Перемещение ОС из ГЭС в Водоканал Перемещение ОС в Водоканал
Система видеонаблюдения КОС
&lt;...&gt;</t>
  </si>
  <si>
    <t>Перемещение ОС из ГЭС в Водоканал Перемещение ОС в Водоканал
Система пожарной сигнализации МЭЦ (здание ХАРД)
&lt;...&gt;</t>
  </si>
  <si>
    <t>Перемещение ОС из ГЭС в Водоканал Перемещение ОС в Водоканал
Стол-мойка двойная (глубина 280)
&lt;...&gt;</t>
  </si>
  <si>
    <t>Перемещение ОС из ГЭС в Водоканал Перемещение ОС в Водоканал
Тепловые сети
&lt;...&gt;</t>
  </si>
  <si>
    <t>Перемещение ОС из ГЭС в Водоканал Перемещение ОС в Водоканал
Технологическая приставка правая Р 17П
&lt;...&gt;</t>
  </si>
  <si>
    <t>Перемещение ОС из ГЭС в Водоканал Перемещение ОС в Водоканал
Торовые заглушки ДУ 600мм
&lt;...&gt;</t>
  </si>
  <si>
    <t>Перемещение ОС из ГЭС в Водоканал Перемещение ОС в Водоканал
Тренажер "Витим 2-22У"
&lt;...&gt;</t>
  </si>
  <si>
    <t>Перемещение ОС из ГЭС в Водоканал Перемещение ОС в Водоканал
Трубопровод доочистки
&lt;...&gt;</t>
  </si>
  <si>
    <t>Перемещение ОС из ГЭС в Водоканал Перемещение ОС в Водоканал
ТЭМ-104 Ду  - 80 в комплекте
&lt;...&gt;</t>
  </si>
  <si>
    <t>Перемещение ОС из ГЭС в Водоканал Перемещение ОС в Водоканал
УДВ-288-У
&lt;...&gt;</t>
  </si>
  <si>
    <t>Перемещение ОС из ГЭС в Водоканал Перемещение ОС в Водоканал
Установка компрессора
&lt;...&gt;</t>
  </si>
  <si>
    <t>Перемещение ОС из ГЭС в Водоканал Перемещение ОС в Водоканал
Шкаф автом.узла расх.ВОС-15000 п.2.1.3 в/с
&lt;...&gt;</t>
  </si>
  <si>
    <t>Перемещение ОС из ГЭС в Водоканал Перемещение ОС в Водоканал
Шкаф вытяжной Р 10/К
&lt;...&gt;</t>
  </si>
  <si>
    <t>Перемещение ОС из ГЭС в Водоканал Перемещение ОС в Водоканал
Шкаф насосных агрегатов (ГКНС)
&lt;...&gt;</t>
  </si>
  <si>
    <t>Перемещение ОС из ГЭС в Водоканал Перемещение ОС в Водоканал
Шкаф управ двумя насос.в ком. LCD108.400 п 4 КЛ633
&lt;...&gt;</t>
  </si>
  <si>
    <t>Перемещение ОС из ГЭС в Водоканал Перемещение ОС в Водоканал
Эл,дегазоратор 0,9*9*6 панел
&lt;...&gt;</t>
  </si>
  <si>
    <t>04.06.17</t>
  </si>
  <si>
    <t>Операция ПЭ0011</t>
  </si>
  <si>
    <t>Ввод остатков (сч.01.1)
Автомобиль ВИС 234610-30 гос.№ Р962ХВ
&lt;...&gt;</t>
  </si>
  <si>
    <t>Ввод остатков (сч.01.1)
Автомобиль ЗИЛ-5301ВЕ
&lt;...&gt;</t>
  </si>
  <si>
    <t>Ввод остатков (сч.01.1)
АСКУЭ индивидуальной застройки гп.Пойковский
&lt;...&gt;</t>
  </si>
  <si>
    <t>Ввод остатков (сч.01.1)
АСКУЭ технич. учета по потребител.ТП-6/0,4 кВ Пойк
&lt;...&gt;</t>
  </si>
  <si>
    <t>Ввод остатков (сч.01.1)
БМ-205Д Машина буриль.-кран. Гос.№ 86 МА 76-81
&lt;...&gt;</t>
  </si>
  <si>
    <t>Ввод остатков (сч.01.1)
Воздушная линия 6 кВ фидер 008/013 протяж.1355 м
&lt;...&gt;</t>
  </si>
  <si>
    <t>Ввод остатков (сч.01.1)
Воздушная линия 6 кВ фидер 009/014  протяж.4847  м
&lt;...&gt;</t>
  </si>
  <si>
    <t>Ввод остатков (сч.01.1)
Воздушная линия 6 кВ фидер 1403/1416 пр. 1581,37 м
&lt;...&gt;</t>
  </si>
  <si>
    <t>Ввод остатков (сч.01.1)
Комплекс.устройство для проверки автомат.выключате
&lt;...&gt;</t>
  </si>
  <si>
    <t>Ввод остатков (сч.01.1)
Плазморез PRESTIGE PLASMA54 KOMPRESSOR 230V
&lt;...&gt;</t>
  </si>
  <si>
    <t>Ввод остатков (сч.01.1)
Подъемник с рабочей платформой ПСС-131 (ГАЗ-3307)
&lt;...&gt;</t>
  </si>
  <si>
    <t>Ввод остатков (сч.01.1)
Портативный расходометр АКРОН-01
&lt;...&gt;</t>
  </si>
  <si>
    <t>Ввод остатков (сч.01.1)
ПРИЦЕП МТМ 939740  гос.№ АН 8152 86
&lt;...&gt;</t>
  </si>
  <si>
    <t>Ввод остатков (сч.01.1)
Система сбора и передачи данный АСКУЭ сп.Чеускино
&lt;...&gt;</t>
  </si>
  <si>
    <t>Ввод остатков (сч.01.1)
Шлагбаум
&lt;...&gt;</t>
  </si>
  <si>
    <t>Ввод остатков (сч.01.1)
Автомобиль RENAULT SANDERO
&lt;...&gt;</t>
  </si>
  <si>
    <t>Ввод остатков (сч.01.1)
Автомобиль RENAULT SANDERO гос №Р961ХВ
&lt;...&gt;</t>
  </si>
  <si>
    <t>Ввод остатков (сч.01.1)
АВТОМОБИЛЬ МАЗ-54329  гос.Н 531 РО 86. (459)
&lt;...&gt;</t>
  </si>
  <si>
    <t>Ввод остатков (сч.01.1)
АСКУЭ п.Лемпино
&lt;...&gt;</t>
  </si>
  <si>
    <t>Ввод остатков (сч.01.1)
Воздушная линия 6 кВ фидер 1306/1314  протяж.732 м
&lt;...&gt;</t>
  </si>
  <si>
    <t>Ввод остатков (сч.01.1)
Воздушная линия 6 кВ фидер 805/814  протяж.8770 м
&lt;...&gt;</t>
  </si>
  <si>
    <t>Ввод остатков (сч.01.1)
Земельный участок по адресу пгт.Пойковский, мкр.4
&lt;...&gt;</t>
  </si>
  <si>
    <t>Ввод остатков (сч.01.1)
Земельный участок по адресу пгт.Пойковский, ПС-110
&lt;...&gt;</t>
  </si>
  <si>
    <t>Ввод остатков (сч.01.1)
Кабелетрассотечеискатель "Атлет ТЭК-120"А"
&lt;...&gt;</t>
  </si>
  <si>
    <t>Ввод остатков (сч.01.1)
Копир Xerox 5016
&lt;...&gt;</t>
  </si>
  <si>
    <t>Ввод остатков (сч.01.1)
Площадка производственная с покрытием
&lt;...&gt;</t>
  </si>
  <si>
    <t>Ввод остатков (сч.01.1)
Подстанция 35/6 кВ №13
&lt;...&gt;</t>
  </si>
  <si>
    <t>Ввод остатков (сч.01.1)
Система пожарной сигнализации
&lt;...&gt;</t>
  </si>
  <si>
    <t>Ввод остатков (сч.01.1)
Система сбора и передачи данный АСКУЭ сп.Лемпино
&lt;...&gt;</t>
  </si>
  <si>
    <t>Ввод остатков (сч.01.1)
Система СПД СН
&lt;...&gt;</t>
  </si>
  <si>
    <t>Ввод остатков (сч.01.1)
Терминал мобильный РиМ - 099.01-01
&lt;...&gt;</t>
  </si>
  <si>
    <t>Ввод остатков (сч.01.1)
Цифровой IP видеорегистратор. до 4 IP видеокамер
&lt;...&gt;</t>
  </si>
  <si>
    <t>Ввод остатков (сч.01.1)
Электростанция бенз. ESE 606 HS-GT
&lt;...&gt;</t>
  </si>
  <si>
    <t>Ввод остатков (сч.01.1)
Автомобиль MAZDA-6
&lt;...&gt;</t>
  </si>
  <si>
    <t>Ввод остатков (сч.01.1)
Автомобиль ВАЗ 232900-0000040-41
&lt;...&gt;</t>
  </si>
  <si>
    <t>Ввод остатков (сч.01.1)
Автомобиль УАЗ 390995-460 VIN XTT390995G1202244 гос.№М188АМ186
&lt;...&gt;</t>
  </si>
  <si>
    <t>Ввод остатков (сч.01.1)
Автономное прожигающее устройство АПУ-1-3М
&lt;...&gt;</t>
  </si>
  <si>
    <t>Ввод остатков (сч.01.1)
Административно-бытовой корпус
&lt;...&gt;</t>
  </si>
  <si>
    <t>Ввод остатков (сч.01.1)
Копир.Xerox WC C118
&lt;...&gt;</t>
  </si>
  <si>
    <t>Ввод остатков (сч.01.1)
Микромилликилоомметр МИКО-2,3
&lt;...&gt;</t>
  </si>
  <si>
    <t>Ввод остатков (сч.01.1)
Система сбора и передачи данный АСКУЭ сп.Каркатеев
&lt;...&gt;</t>
  </si>
  <si>
    <t>Ввод остатков (сч.01.1)
Склад на Базе РЭС
&lt;...&gt;</t>
  </si>
  <si>
    <t>Ввод остатков (сч.01.1)
Установка ВГБ-1000
&lt;...&gt;</t>
  </si>
  <si>
    <t>Ввод остатков (сч.01.1)
Электростанция сварочная бенз. ESE 804 SDBS-DC
&lt;...&gt;</t>
  </si>
  <si>
    <t>Ввод остатков (сч.01.1)
HUTER генератор DY6500LXW сварочный 5 кВт, 200A,374г
&lt;...&gt;</t>
  </si>
  <si>
    <t>Ввод остатков (сч.01.1)
Автомобиль CHEVROLET KL 1J CRUZE
&lt;...&gt;</t>
  </si>
  <si>
    <t>Ввод остатков (сч.01.1)
Агрегат сварочный на раме АДД-4004МУ(Д-144)
&lt;...&gt;</t>
  </si>
  <si>
    <t>Ввод остатков (сч.01.1)
АСКУЭ п.Сингапай
&lt;...&gt;</t>
  </si>
  <si>
    <t>Ввод остатков (сч.01.1)
АСКУЭ технич. учета по арендуемым ТП-6/0,4 кВ Пойк
&lt;...&gt;</t>
  </si>
  <si>
    <t>Ввод остатков (сч.01.1)
Воздушная линия 35 кВ КНС-10-1.2
&lt;...&gt;</t>
  </si>
  <si>
    <t>Ввод остатков (сч.01.1)
Воздушная линия 6 кВ фидер 1307/1317 протяж.1450м.
&lt;...&gt;</t>
  </si>
  <si>
    <t>Ввод остатков (сч.01.1)
Воздушная линия 6 кВ фидер 808/818  протяж.4595 м
&lt;...&gt;</t>
  </si>
  <si>
    <t>Ввод остатков (сч.01.1)
Здание бытового корпуса
&lt;...&gt;</t>
  </si>
  <si>
    <t>Ввод остатков (сч.01.1)
Здание цеха по ремонту электрооборудования
&lt;...&gt;</t>
  </si>
  <si>
    <t>Ввод остатков (сч.01.1)
Земельный участок по адресу пгт.Пойковский, ПС №8
&lt;...&gt;</t>
  </si>
  <si>
    <t>Ввод остатков (сч.01.1)
Измельчитель ветвей электрический Oleo-Mac SH210E
&lt;...&gt;</t>
  </si>
  <si>
    <t>Ввод остатков (сч.01.1)
Подстанция 35/6 кВ №14
&lt;...&gt;</t>
  </si>
  <si>
    <t>Ввод остатков (сч.01.1)
Система сбора и передачи данный АСКУЭ сп.Сингапай
&lt;...&gt;</t>
  </si>
  <si>
    <t>Ввод остатков (сч.01.1)
УКРМ
&lt;...&gt;</t>
  </si>
  <si>
    <t>Ввод остатков (сч.01.1)
Установка для проверки сложных защит УРАН-2(приборная стойка )
&lt;...&gt;</t>
  </si>
  <si>
    <t>Ввод остатков (сч.01.1)
АВТОМОБИЛЬ УАЗ-390945
&lt;...&gt;</t>
  </si>
  <si>
    <t>Ввод остатков (сч.01.1)
АВТОМОБИЛЬ УАЗ-390945  гос.№ Р 235 ХВ 86
&lt;...&gt;</t>
  </si>
  <si>
    <t>Ввод остатков (сч.01.1)
АСКУЭ п.Чеускино
&lt;...&gt;</t>
  </si>
  <si>
    <t>Ввод остатков (сч.01.1)
АСКУЭ технического учета по ПС-35\6 кВ
&lt;...&gt;</t>
  </si>
  <si>
    <t>Ввод остатков (сч.01.1)
Воздуш. линия 6 кВ к  КТП-113
&lt;...&gt;</t>
  </si>
  <si>
    <t>Ввод остатков (сч.01.1)
Воздушная линия 35 кВ Поселковая  1 и 2 цепи.
&lt;...&gt;</t>
  </si>
  <si>
    <t>Ввод остатков (сч.01.1)
Воздушная линия 6 кВ фидер 1401/1412 протяж.1615 м
&lt;...&gt;</t>
  </si>
  <si>
    <t>Ввод остатков (сч.01.1)
Здание холодной стоянки легковых автомобилей
&lt;...&gt;</t>
  </si>
  <si>
    <t>Ввод остатков (сч.01.1)
Земельный участок по адресу пгт.Пойковский, в райо
&lt;...&gt;</t>
  </si>
  <si>
    <t>Ввод остатков (сч.01.1)
Испытательная утсановка УИВ - 100/7,5
&lt;...&gt;</t>
  </si>
  <si>
    <t>Ввод остатков (сч.01.1)
Мнемосхема "Пойковские ТП-П"
&lt;...&gt;</t>
  </si>
  <si>
    <t>Ввод остатков (сч.01.1)
Автокран КС -35716
&lt;...&gt;</t>
  </si>
  <si>
    <t>Ввод остатков (сч.01.1)
Автомобиль ВИС 234610-30
&lt;...&gt;</t>
  </si>
  <si>
    <t>Ввод остатков (сч.01.1)
Автотраспортный цех
&lt;...&gt;</t>
  </si>
  <si>
    <t>Ввод остатков (сч.01.1)
Анализатор качества электроэнергии MI 2592 Power
&lt;...&gt;</t>
  </si>
  <si>
    <t>Ввод остатков (сч.01.1)
АСКУЭ п.Каркатеевы
&lt;...&gt;</t>
  </si>
  <si>
    <t>Ввод остатков (сч.01.1)
БМ-21513 на базе  МТЗ-82    гос.№ ХК 9859 86
&lt;...&gt;</t>
  </si>
  <si>
    <t>Ввод остатков (сч.01.1)
Воздушная линия 6 кВ фидер 1308/1318 протяж.4875 м
&lt;...&gt;</t>
  </si>
  <si>
    <t>Ввод остатков (сч.01.1)
Подстанция 35/6 кВ №8
&lt;...&gt;</t>
  </si>
  <si>
    <t>Ввод остатков (сч.01.1)
Портативный цифровой рефлектометр "Рейс-205"
&lt;...&gt;</t>
  </si>
  <si>
    <t>Ввод остатков (сч.01.1)
Распределительное устройство 6 кВ ПС- 110/35/6кВ
&lt;...&gt;</t>
  </si>
  <si>
    <t>Ввод остатков (сч.01.1)
Тепловизор Testo  875-1
&lt;...&gt;</t>
  </si>
  <si>
    <t>Ввод остатков (сч.01.1)
Установка БФА
&lt;...&gt;</t>
  </si>
  <si>
    <t>Операция РЭ0097</t>
  </si>
  <si>
    <t>Ввод остатков (сч.01.1)
Электротельфер
&lt;...&gt;</t>
  </si>
  <si>
    <t>Ввод остатков (сч.01.1)
Счетчик ТЭМ-05М-1 ДУ-25
&lt;...&gt;</t>
  </si>
  <si>
    <t>Ввод остатков (сч.01.1)
Система видеонаблюдения базы РЭС-2
&lt;...&gt;</t>
  </si>
  <si>
    <t>Ввод остатков (сч.01.1)
ПК Intel i3-3220
&lt;...&gt;</t>
  </si>
  <si>
    <t>Ввод остатков (сч.01.1)
Принтер HP LaserJet 1320 монохромный
&lt;...&gt;</t>
  </si>
  <si>
    <t>Ввод остатков (сч.01.1)
Принтер HP LaserJet P2015D
&lt;...&gt;</t>
  </si>
  <si>
    <t>Ввод остатков (сч.01.1)
ПК Pentium Core2Duo 1.86
&lt;...&gt;</t>
  </si>
  <si>
    <t>Ввод остатков (сч.01.1)
ПК Pentium Core2Duo 2.2
&lt;...&gt;</t>
  </si>
  <si>
    <t>Ввод остатков (сч.01.1)
ПК Coure2Duo 2500
&lt;...&gt;</t>
  </si>
  <si>
    <t>Ввод остатков (сч.01.1)
Презентационный комплекс
&lt;...&gt;</t>
  </si>
  <si>
    <t>Ввод остатков (сч.01.1)
Дисковый массив QSAN 16-дисков
&lt;...&gt;</t>
  </si>
  <si>
    <t>Ввод остатков (сч.01.1)
Сканер Canon ScanFront 300
&lt;...&gt;</t>
  </si>
  <si>
    <t>Ввод остатков (сч.01.1)
ГАЗ-330811-20 М537РК
&lt;...&gt;</t>
  </si>
  <si>
    <t>Ввод остатков (сч.01.1)
УРАЛ-4320  ИФ300С А 937 АТ 186
&lt;...&gt;</t>
  </si>
  <si>
    <t>Ввод остатков (сч.01.1)
УАЗ-390945 № К 542 ВК 186
&lt;...&gt;</t>
  </si>
  <si>
    <t>Ввод остатков (сч.01.1)
INFINITI QX80  №Р999ОР86
&lt;...&gt;</t>
  </si>
  <si>
    <t>Ввод остатков (сч.01.1)
Набор мебели "Святогор-1"
&lt;...&gt;</t>
  </si>
  <si>
    <t>Ввод остатков (сч.01.1)
Контейнер 6м №40964
&lt;...&gt;</t>
  </si>
  <si>
    <t>Ввод остатков (сч.01.1)
Тренажер "Атлетик-Вейдер"
&lt;...&gt;</t>
  </si>
  <si>
    <t>Ввод остатков (сч.01.1)
Контейнер 6м №410010
&lt;...&gt;</t>
  </si>
  <si>
    <t>Ввод остатков (сч.01.1)
Бетоносмеситель 100л
&lt;...&gt;</t>
  </si>
  <si>
    <t>Ввод остатков (сч.01.1)
АТС Panasonic-206
&lt;...&gt;</t>
  </si>
  <si>
    <t>Ввод остатков (сч.01.1)
Сейф
&lt;...&gt;</t>
  </si>
  <si>
    <t>Ввод остатков (сч.01.1)
Устройство зарядное
&lt;...&gt;</t>
  </si>
  <si>
    <t>Ввод остатков (сч.01.1)
Шкаф раздевальный
&lt;...&gt;</t>
  </si>
  <si>
    <t>Ввод остатков (сч.01.1)
Радиостанция ВЭБР-160/9 ТМВ
&lt;...&gt;</t>
  </si>
  <si>
    <t>Ввод остатков (сч.01.1)
Радиостанция Vestex FTL-2011
&lt;...&gt;</t>
  </si>
  <si>
    <t>Ввод остатков (сч.01.1)
Радиостанция ВЭБР-160/9 ТМВ1
&lt;...&gt;</t>
  </si>
  <si>
    <t>Ввод остатков (сч.01.1)
Кресло массажное FAMILY-2002
&lt;...&gt;</t>
  </si>
  <si>
    <t>Ввод остатков (сч.01.1)
Радиостанция "ВЭБР-160/9 ТМВ" 1к.
&lt;...&gt;</t>
  </si>
  <si>
    <t>Ввод остатков (сч.01.1)
Моноблок LCD BBK LT2007S (телевизор)
&lt;...&gt;</t>
  </si>
  <si>
    <t>Ввод остатков (сч.01.1)
Измеритель параметров электр-го и магнитных полей
&lt;...&gt;</t>
  </si>
  <si>
    <t>Ввод остатков (сч.01.1)
Установка Тангес-3М с яейкой ЯОИ-3
&lt;...&gt;</t>
  </si>
  <si>
    <t>Ввод остатков (сч.01.1)
Микроомметр MMR-600
&lt;...&gt;</t>
  </si>
  <si>
    <t>Ввод остатков (сч.01.1)
Установка ЦУ 6804 МС
&lt;...&gt;</t>
  </si>
  <si>
    <t>Ввод остатков (сч.01.1)
Трассоискатель RD7000PL
&lt;...&gt;</t>
  </si>
  <si>
    <t>Ввод остатков (сч.01.1)
Устройство измерительное параметров релейной защиты РЕТОМ-21
&lt;...&gt;</t>
  </si>
  <si>
    <t>Ввод остатков (сч.01.1)
Измеритель сопротивления изоляции MIC 2500
&lt;...&gt;</t>
  </si>
  <si>
    <t>Ввод остатков (сч.01.1)
Шкаф металлический напольный 2000х450х1900
&lt;...&gt;</t>
  </si>
  <si>
    <t>Ввод остатков (сч.01.1)
Устройство для проверки токовых расцепителей автоматических выключателей
&lt;...&gt;</t>
  </si>
  <si>
    <t>Ввод остатков (сч.01.1)
Генератор дизельный сварочный MOSA TS 250 D/EL KD/EL
&lt;...&gt;</t>
  </si>
  <si>
    <t>Ввод остатков (сч.01.1)
Агрегат сварочный дизельный Denyo DAW-180SS
&lt;...&gt;</t>
  </si>
  <si>
    <t>Ввод остатков (сч.01.1)
Миллиометр МИКО-7
&lt;...&gt;</t>
  </si>
  <si>
    <t>Ввод остатков (сч.01.1)
АБК РЭС-2
&lt;...&gt;</t>
  </si>
  <si>
    <t>Ввод остатков (сч.01.1)
Склад-арочник
&lt;...&gt;</t>
  </si>
  <si>
    <t>Ввод остатков (сч.01.1)
Мастерская по ремонту трансформаторов
&lt;...&gt;</t>
  </si>
  <si>
    <t>Ввод остатков (сч.01.1)
Контрольно-пропускной пункт
&lt;...&gt;</t>
  </si>
  <si>
    <t>Ввод остатков (сч.01.1)
КТПН-1102
&lt;...&gt;</t>
  </si>
  <si>
    <t>Ввод остатков (сч.01.1)
ТП-72
&lt;...&gt;</t>
  </si>
  <si>
    <t>Ввод остатков (сч.01.1)
ТП-11
&lt;...&gt;</t>
  </si>
  <si>
    <t>Ввод остатков (сч.01.1)
ТП-2 (Аэропорт)
&lt;...&gt;</t>
  </si>
  <si>
    <t>Ввод остатков (сч.01.1)
ТП-1002
&lt;...&gt;</t>
  </si>
  <si>
    <t>Ввод остатков (сч.01.1)
Служебное помещение 2-17-49
&lt;...&gt;</t>
  </si>
  <si>
    <t>Ввод остатков (сч.01.1)
Служебное помещение  1-6-73
&lt;...&gt;</t>
  </si>
  <si>
    <t>Ввод остатков (сч.01.1)
Служебное помещение  1-9-67
&lt;...&gt;</t>
  </si>
  <si>
    <t>Ввод остатков (сч.01.1)
Земельный участок ТП (база УМСАП по ООГХ)
&lt;...&gt;</t>
  </si>
  <si>
    <t>Ввод остатков (сч.01.1)
Площадка базы РЭС-2
&lt;...&gt;</t>
  </si>
  <si>
    <t>Ввод остатков (сч.01.1)
ВЛ-35кВ ПС "ГТЭС"
&lt;...&gt;</t>
  </si>
  <si>
    <t>Ввод остатков (сч.01.1)
ВЛ-6кВ ПС "Аэропорт" ф.6
&lt;...&gt;</t>
  </si>
  <si>
    <t>Ввод остатков (сч.01.1)
ВЛ-10кВ ПС "Город-3"
&lt;...&gt;</t>
  </si>
  <si>
    <t>Ввод остатков (сч.01.1)
ВЛ-6/10кВ ПС "Промз,Варьег,Пос,Кот-3,Кот-4"
&lt;...&gt;</t>
  </si>
  <si>
    <t>Ввод остатков (сч.01.1)
ВЛ- 0,4кВ от КТПН-1101
&lt;...&gt;</t>
  </si>
  <si>
    <t>Ввод остатков (сч.01.1)
ВЛИ-0,4 кВ от КТПН-136 (СОО Буровик)
&lt;...&gt;</t>
  </si>
  <si>
    <t>Ввод остатков (сч.01.1)
КЛ-6кВ (Аэропорт)
&lt;...&gt;</t>
  </si>
  <si>
    <t>Ввод остатков (сч.01.1)
КЛ-10кВ от ТП-1002 до ТП-1003 в 10 мкр. Тех.прис.
&lt;...&gt;</t>
  </si>
  <si>
    <t>Ввод остатков (сч.01.1)
КЛ-10 кВ от оп.№6 ВЛ-10 кВ ф.ф.5,15 ПС35/10"Город-3" до ТП-1005 в 10 м-не
&lt;...&gt;</t>
  </si>
  <si>
    <t>Ввод остатков (сч.01.1)
Кабельная линия 10 кВ от  ТП-63 до ТП-83
&lt;...&gt;</t>
  </si>
  <si>
    <t>Ввод остатков (сч.01.1)
КЛ 7 мкр
&lt;...&gt;</t>
  </si>
  <si>
    <t>Ввод остатков (сч.01.1)
КЛ-6 кВ
&lt;...&gt;</t>
  </si>
  <si>
    <t>Ввод остатков (сч.01.1)
КЛ-0,4 кв от ТП-64 до ж/д 11
&lt;...&gt;</t>
  </si>
  <si>
    <t>Ввод остатков (сч.01.1)
КЛ-0,4 кВ от РП-3 до жилого дома №6
&lt;...&gt;</t>
  </si>
  <si>
    <t>Ввод остатков (сч.01.1)
КЛ-0,4 кВ от КТПН-103 до ВРУ 0,4 кВ блока контейнера (тех.присоед.)
&lt;...&gt;</t>
  </si>
  <si>
    <t>Ввод остатков (сч.01.1)
ПС-35/6 "Аэропорт"
&lt;...&gt;</t>
  </si>
  <si>
    <t>Ввод остатков (сч.01.1)
ПС-35/6 "Кирпичная"
&lt;...&gt;</t>
  </si>
  <si>
    <t>Ввод остатков (сч.01.1)
ПС-35/10/6 "ГТЭС"
&lt;...&gt;</t>
  </si>
  <si>
    <t>Ввод остатков (сч.01.1)
ПС-35/6кВ "Рославльская"
&lt;...&gt;</t>
  </si>
  <si>
    <t>Ввод остатков (сч.01.1)
РП-5
&lt;...&gt;</t>
  </si>
  <si>
    <t>Ввод остатков (сч.01.1)
РП-10
&lt;...&gt;</t>
  </si>
  <si>
    <t>Ввод остатков (сч.01.1)
КТПН-103
&lt;...&gt;</t>
  </si>
  <si>
    <t>Ввод остатков (сч.01.1)
КТПН-104
&lt;...&gt;</t>
  </si>
  <si>
    <t>Ввод остатков (сч.01.1)
КТПН-108 (Г)
&lt;...&gt;</t>
  </si>
  <si>
    <t>Ввод остатков (сч.01.1)
КТПН-138
&lt;...&gt;</t>
  </si>
  <si>
    <t>Ввод остатков (сч.01.1)
КТПН-118
&lt;...&gt;</t>
  </si>
  <si>
    <t>Ввод остатков (сч.01.1)
КТПН-119
&lt;...&gt;</t>
  </si>
  <si>
    <t>Ввод остатков (сч.01.1)
КТПН-14
&lt;...&gt;</t>
  </si>
  <si>
    <t>Ввод остатков (сч.01.1)
КТПН-55
&lt;...&gt;</t>
  </si>
  <si>
    <t>Ввод остатков (сч.01.1)
КТПН-42
&lt;...&gt;</t>
  </si>
  <si>
    <t>Ввод остатков (сч.01.1)
КТПН-35
&lt;...&gt;</t>
  </si>
  <si>
    <t>Ввод остатков (сч.01.1)
КТПН-151
&lt;...&gt;</t>
  </si>
  <si>
    <t>Ввод остатков (сч.01.1)
КТПН-44
&lt;...&gt;</t>
  </si>
  <si>
    <t>Ввод остатков (сч.01.1)
КТПН-57
&lt;...&gt;</t>
  </si>
  <si>
    <t>Ввод остатков (сч.01.1)
КТПН-161
&lt;...&gt;</t>
  </si>
  <si>
    <t>Ввод остатков (сч.01.1)
КТПН-107 (ул.Новая)
&lt;...&gt;</t>
  </si>
  <si>
    <t>Ввод остатков (сч.01.1)
КТПН-68
&lt;...&gt;</t>
  </si>
  <si>
    <t>Ввод остатков (сч.01.1)
ЭСДА-200
&lt;...&gt;</t>
  </si>
  <si>
    <t>Ввод остатков (сч.01.1)
РУ-0,4 ГТЭС
&lt;...&gt;</t>
  </si>
  <si>
    <t>Ввод остатков (сч.01.1)
Станок намоточный
&lt;...&gt;</t>
  </si>
  <si>
    <t>Ввод остатков (сч.01.1)
Компрессор С-415М
&lt;...&gt;</t>
  </si>
  <si>
    <t>Ввод остатков (сч.01.1)
Установка блочно-циолитовая
&lt;...&gt;</t>
  </si>
  <si>
    <t>Ввод остатков (сч.01.1)
Теплосчетчик ТЭМ-1ДУ
&lt;...&gt;</t>
  </si>
  <si>
    <t>Ввод остатков (сч.01.1)
ПК Pentium Core2Duo 2.13
&lt;...&gt;</t>
  </si>
  <si>
    <t>Ввод остатков (сч.01.1)
ПК-ноутбук ASUS X58C(C-220/2048/160/WF
&lt;...&gt;</t>
  </si>
  <si>
    <t>Ввод остатков (сч.01.1)
Система цифрового видеонаблюдения.
&lt;...&gt;</t>
  </si>
  <si>
    <t>Ввод остатков (сч.01.1)
ГАЗ-2705 №Е698ЕВ
&lt;...&gt;</t>
  </si>
  <si>
    <t>Ввод остатков (сч.01.1)
МТЗ-82 БМ-205 № 86 УМ 1793
&lt;...&gt;</t>
  </si>
  <si>
    <t>Ввод остатков (сч.01.1)
ДЗ-109 УШБ-3  № 86 УМ 1790
&lt;...&gt;</t>
  </si>
  <si>
    <t>Ввод остатков (сч.01.1)
МТЗ-82 САК № 86 УМ 1796
&lt;...&gt;</t>
  </si>
  <si>
    <t>Ввод остатков (сч.01.1)
ЛАДА (LADA 212140)  М277ТТ 86
&lt;...&gt;</t>
  </si>
  <si>
    <t>Ввод остатков (сч.01.1)
ГАЗ-А22R32  № А738АТ
&lt;...&gt;</t>
  </si>
  <si>
    <t>Ввод остатков (сч.01.1)
УАЗ-390995 К899ВК186
&lt;...&gt;</t>
  </si>
  <si>
    <t>Ввод остатков (сч.01.1)
П/прицеп автомобильный НЕФАЗ 9334-10 №АУ5188 86
&lt;...&gt;</t>
  </si>
  <si>
    <t>Ввод остатков (сч.01.1)
Станок заточной
&lt;...&gt;</t>
  </si>
  <si>
    <t>Ввод остатков (сч.01.1)
Стол письменный
&lt;...&gt;</t>
  </si>
  <si>
    <t>Ввод остатков (сч.01.1)
АТС Panasonic (6*16)
&lt;...&gt;</t>
  </si>
  <si>
    <t>Ввод остатков (сч.01.1)
Прибор ПЭМ-02
&lt;...&gt;</t>
  </si>
  <si>
    <t>Ввод остатков (сч.01.1)
Аппарат ТВЗ- ЛАБ- 01
&lt;...&gt;</t>
  </si>
  <si>
    <t>Ввод остатков (сч.01.1)
Газоанализатор автомобильный 4-х компонентный "Инфакар М-1.01"
&lt;...&gt;</t>
  </si>
  <si>
    <t>Ввод остатков (сч.01.1)
Комплекс по учету рабочего времени
&lt;...&gt;</t>
  </si>
  <si>
    <t>Ввод остатков (сч.01.1)
Анализатор качества электроэнергии Fluke 435
&lt;...&gt;</t>
  </si>
  <si>
    <t>Ввод остатков (сч.01.1)
Молоток отбойный, 30мм, 1240Вт
&lt;...&gt;</t>
  </si>
  <si>
    <t>Ввод остатков (сч.01.1)
АБК-1 РГЭС
&lt;...&gt;</t>
  </si>
  <si>
    <t>Ввод остатков (сч.01.1)
АПК
&lt;...&gt;</t>
  </si>
  <si>
    <t>Ввод остатков (сч.01.1)
Склад ГТЭС
&lt;...&gt;</t>
  </si>
  <si>
    <t>Ввод остатков (сч.01.1)
ТП-23
&lt;...&gt;</t>
  </si>
  <si>
    <t>Ввод остатков (сч.01.1)
ТП-71
&lt;...&gt;</t>
  </si>
  <si>
    <t>Ввод остатков (сч.01.1)
ТП-53
&lt;...&gt;</t>
  </si>
  <si>
    <t>Ввод остатков (сч.01.1)
ТП-32
&lt;...&gt;</t>
  </si>
  <si>
    <t>Ввод остатков (сч.01.1)
ТП-64/64А
&lt;...&gt;</t>
  </si>
  <si>
    <t>Ввод остатков (сч.01.1)
ТП-41
&lt;...&gt;</t>
  </si>
  <si>
    <t>Ввод остатков (сч.01.1)
ТП-73
&lt;...&gt;</t>
  </si>
  <si>
    <t>Ввод остатков (сч.01.1)
ТП-18А
&lt;...&gt;</t>
  </si>
  <si>
    <t>Ввод остатков (сч.01.1)
КТПН-24
&lt;...&gt;</t>
  </si>
  <si>
    <t>Ввод остатков (сч.01.1)
ТП-156
&lt;...&gt;</t>
  </si>
  <si>
    <t>Ввод остатков (сч.01.1)
ТП-94
&lt;...&gt;</t>
  </si>
  <si>
    <t>Ввод остатков (сч.01.1)
ТП (база УМСАП по ООГХ)
&lt;...&gt;</t>
  </si>
  <si>
    <t>Ввод остатков (сч.01.1)
ТП-1004
&lt;...&gt;</t>
  </si>
  <si>
    <t>Ввод остатков (сч.01.1)
КРУН ПС "Варьеган"
&lt;...&gt;</t>
  </si>
  <si>
    <t>Ввод остатков (сч.01.1)
ТП-92
&lt;...&gt;</t>
  </si>
  <si>
    <t>Ввод остатков (сч.01.1)
Служебное помещение 9-20-5
&lt;...&gt;</t>
  </si>
  <si>
    <t>Ввод остатков (сч.01.1)
Служебное помещение  6-2-62
&lt;...&gt;</t>
  </si>
  <si>
    <t>Ввод остатков (сч.01.1)
ВЛ-10 кВ ПС "Радужная-Город-1"
&lt;...&gt;</t>
  </si>
  <si>
    <t>Ввод остатков (сч.01.1)
ВЛ-10кВ от ПС35/10кВ "Город-3" до опоры №9 (ВЛ-10 кВ ф.5, ф.15 ПС 35/10кВ "Город-3"
&lt;...&gt;</t>
  </si>
  <si>
    <t>Ввод остатков (сч.01.1)
ВЛИ- 0,4кВ от КТПН-157 (СОО Буровик)
&lt;...&gt;</t>
  </si>
  <si>
    <t>Ввод остатков (сч.01.1)
КЛ 3 мкр.
&lt;...&gt;</t>
  </si>
  <si>
    <t>Ввод остатков (сч.01.1)
КЛ-0,4 кВ (Аэропорт)
&lt;...&gt;</t>
  </si>
  <si>
    <t>Ввод остатков (сч.01.1)
КЛ-0,4 кВ от ТП-78 до территории строения №1 б
&lt;...&gt;</t>
  </si>
  <si>
    <t>Ввод остатков (сч.01.1)
Мачта освещения ПМС-32,5
&lt;...&gt;</t>
  </si>
  <si>
    <t>Ввод остатков (сч.01.1)
ПС-35/6 "Новоаганская"
&lt;...&gt;</t>
  </si>
  <si>
    <t>Ввод остатков (сч.01.1)
РП-1
&lt;...&gt;</t>
  </si>
  <si>
    <t>Ввод остатков (сч.01.1)
РП-2
&lt;...&gt;</t>
  </si>
  <si>
    <t>Ввод остатков (сч.01.1)
КТПН-3А
&lt;...&gt;</t>
  </si>
  <si>
    <t>Ввод остатков (сч.01.1)
КТПН-16
&lt;...&gt;</t>
  </si>
  <si>
    <t>Ввод остатков (сч.01.1)
КТПН-17
&lt;...&gt;</t>
  </si>
  <si>
    <t>Ввод остатков (сч.01.1)
КТПН-32
&lt;...&gt;</t>
  </si>
  <si>
    <t>Ввод остатков (сч.01.1)
КТПН-5
&lt;...&gt;</t>
  </si>
  <si>
    <t>Ввод остатков (сч.01.1)
КТПН-109
&lt;...&gt;</t>
  </si>
  <si>
    <t>Ввод остатков (сч.01.1)
КТПН-41
&lt;...&gt;</t>
  </si>
  <si>
    <t>Ввод остатков (сч.01.1)
КТПН-2304
&lt;...&gt;</t>
  </si>
  <si>
    <t>Ввод остатков (сч.01.1)
КТПН-67
&lt;...&gt;</t>
  </si>
  <si>
    <t>Ввод остатков (сч.01.1)
КТПН-15
&lt;...&gt;</t>
  </si>
  <si>
    <t>Ввод остатков (сч.01.1)
КТПН-106
&lt;...&gt;</t>
  </si>
  <si>
    <t>Ввод остатков (сч.01.1)
КТПН-153
&lt;...&gt;</t>
  </si>
  <si>
    <t>Ввод остатков (сч.01.1)
КТПН-100
&lt;...&gt;</t>
  </si>
  <si>
    <t>Ввод остатков (сч.01.1)
КТПН-45
&lt;...&gt;</t>
  </si>
  <si>
    <t>Ввод остатков (сч.01.1)
КТПН-76
&lt;...&gt;</t>
  </si>
  <si>
    <t>Ввод остатков (сч.01.1)
КТПН-155
&lt;...&gt;</t>
  </si>
  <si>
    <t>Ввод остатков (сч.01.1)
КТПН-49
&lt;...&gt;</t>
  </si>
  <si>
    <t>Ввод остатков (сч.01.1)
Электростанция (ДЭС-100)
&lt;...&gt;</t>
  </si>
  <si>
    <t>Ввод остатков (сч.01.1)
Робот-тренажер "Гоша"
&lt;...&gt;</t>
  </si>
  <si>
    <t>Ввод остатков (сч.01.1)
ПК-Celeron-D-3.06G
&lt;...&gt;</t>
  </si>
  <si>
    <t>Ввод остатков (сч.01.1)
Принтер HP LaserJet 5200 A3 монохромный
&lt;...&gt;</t>
  </si>
  <si>
    <t>Ввод остатков (сч.01.1)
Сервер InteI Xeon 5420
&lt;...&gt;</t>
  </si>
  <si>
    <t>Ввод остатков (сч.01.1)
Сервер видеонаблюдения i5-3300
&lt;...&gt;</t>
  </si>
  <si>
    <t>Ввод остатков (сч.01.1)
Прицеп №5650ХХ
&lt;...&gt;</t>
  </si>
  <si>
    <t>Ввод остатков (сч.01.1)
КАВЗ-397652 №О016МУ
&lt;...&gt;</t>
  </si>
  <si>
    <t>Ввод остатков (сч.01.1)
ГАЗ-27527  № Х126СС
&lt;...&gt;</t>
  </si>
  <si>
    <t>Ввод остатков (сч.01.1)
ЛАДА (LADA 212140)  М276ТТ 86
&lt;...&gt;</t>
  </si>
  <si>
    <t>Ввод остатков (сч.01.1)
УАЗ-390995  К054УЕ
&lt;...&gt;</t>
  </si>
  <si>
    <t>Ввод остатков (сч.01.1)
УАЗ-396255-410 В 233 ХА
&lt;...&gt;</t>
  </si>
  <si>
    <t>Ввод остатков (сч.01.1)
УАЗ-220695-04 №А255КН186
&lt;...&gt;</t>
  </si>
  <si>
    <t>Ввод остатков (сч.01.1)
Набор мебели "Пирамида"
&lt;...&gt;</t>
  </si>
  <si>
    <t>Ввод остатков (сч.01.1)
Станок фрезерный СФ-676
&lt;...&gt;</t>
  </si>
  <si>
    <t>Ввод остатков (сч.01.1)
Шкаф для одежды
&lt;...&gt;</t>
  </si>
  <si>
    <t>Ввод остатков (сч.01.1)
Измерительный мост Р-4833
&lt;...&gt;</t>
  </si>
  <si>
    <t>Ввод остатков (сч.01.1)
Установка УВФ-1000
&lt;...&gt;</t>
  </si>
  <si>
    <t>Ввод остатков (сч.01.1)
Измеритель параметров безопасности электроуст-ок
&lt;...&gt;</t>
  </si>
  <si>
    <t>Ввод остатков (сч.01.1)
Микроомметр М4104
&lt;...&gt;</t>
  </si>
  <si>
    <t>Ввод остатков (сч.01.1)
Устройство испытательное РЕТОМ-21
&lt;...&gt;</t>
  </si>
  <si>
    <t>Ввод остатков (сч.01.1)
Прибор Omnport-20
&lt;...&gt;</t>
  </si>
  <si>
    <t>Ввод остатков (сч.01.1)
Вольтамперфазометр MI2230
&lt;...&gt;</t>
  </si>
  <si>
    <t>Ввод остатков (сч.01.1)
АБК Энергосбыт-2
&lt;...&gt;</t>
  </si>
  <si>
    <t>Ввод остатков (сч.01.1)
Товарный склад
&lt;...&gt;</t>
  </si>
  <si>
    <t>Ввод остатков (сч.01.1)
ТП-31
&lt;...&gt;</t>
  </si>
  <si>
    <t>Ввод остатков (сч.01.1)
ТП-51
&lt;...&gt;</t>
  </si>
  <si>
    <t>Ввод остатков (сч.01.1)
ТП-74
&lt;...&gt;</t>
  </si>
  <si>
    <t>Ввод остатков (сч.01.1)
ТП-62
&lt;...&gt;</t>
  </si>
  <si>
    <t>Ввод остатков (сч.01.1)
ТП-117
&lt;...&gt;</t>
  </si>
  <si>
    <t>Ввод остатков (сч.01.1)
ТП-25
&lt;...&gt;</t>
  </si>
  <si>
    <t>Ввод остатков (сч.01.1)
ТП-75
&lt;...&gt;</t>
  </si>
  <si>
    <t>Ввод остатков (сч.01.1)
ТП-115А
&lt;...&gt;</t>
  </si>
  <si>
    <t>Ввод остатков (сч.01.1)
Земельный участок ТП- 94
&lt;...&gt;</t>
  </si>
  <si>
    <t>Ввод остатков (сч.01.1)
Земельный участок ТП-1001
&lt;...&gt;</t>
  </si>
  <si>
    <t>Ввод остатков (сч.01.1)
Земельный участок ТП-93
&lt;...&gt;</t>
  </si>
  <si>
    <t>Ввод остатков (сч.01.1)
ВЛИ-0,4кВ, мкр.10 от ТП-1004 до оп. № 10,3/7,17,22,12,7/6
&lt;...&gt;</t>
  </si>
  <si>
    <t>Ввод остатков (сч.01.1)
КЛ-10кВ ПС "Промзона"
&lt;...&gt;</t>
  </si>
  <si>
    <t>Ввод остатков (сч.01.1)
КЛ-6кВ ПС "Варьеган,Поселок,Котельная-4"
&lt;...&gt;</t>
  </si>
  <si>
    <t>Ввод остатков (сч.01.1)
КЛ 1 мкр
&lt;...&gt;</t>
  </si>
  <si>
    <t>Ввод остатков (сч.01.1)
КЛ 4 мкр
&lt;...&gt;</t>
  </si>
  <si>
    <t>Ввод остатков (сч.01.1)
КЛ 2 мкр
&lt;...&gt;</t>
  </si>
  <si>
    <t>Ввод остатков (сч.01.1)
КЛ 9 мкр.
&lt;...&gt;</t>
  </si>
  <si>
    <t>Ввод остатков (сч.01.1)
КЛ-0,4 кВ от ТП-1003 до дет.сада в 10 микрорайоне
&lt;...&gt;</t>
  </si>
  <si>
    <t>Ввод остатков (сч.01.1)
КЛ-0,4 кВ от КТПН-77 к ж/д №№ 12.1- 12.8 Технол.присоединение
&lt;...&gt;</t>
  </si>
  <si>
    <t>Ввод остатков (сч.01.1)
КЛ-0,4кВ м-н "Южный" от КТПН-77 до ж.д. № 12/9, 12/10 по улице Школьная (строительный)
&lt;...&gt;</t>
  </si>
  <si>
    <t>Ввод остатков (сч.01.1)
КЛ-0,4 кВ от ТП-25 до ВРУ-0,4 кВ   жилого дома № 3
&lt;...&gt;</t>
  </si>
  <si>
    <t>Ввод остатков (сч.01.1)
КЛ-0,4 кВ от РП-1 до ВРУ-0,4 кВ   жилого дома № 30
&lt;...&gt;</t>
  </si>
  <si>
    <t>Ввод остатков (сч.01.1)
ПС-35/10 "Город-1"
&lt;...&gt;</t>
  </si>
  <si>
    <t>Ввод остатков (сч.01.1)
РП-3
&lt;...&gt;</t>
  </si>
  <si>
    <t>Ввод остатков (сч.01.1)
РП-6
&lt;...&gt;</t>
  </si>
  <si>
    <t>Ввод остатков (сч.01.1)
КТПН-33
&lt;...&gt;</t>
  </si>
  <si>
    <t>Ввод остатков (сч.01.1)
КТПН-31
&lt;...&gt;</t>
  </si>
  <si>
    <t>Ввод остатков (сч.01.1)
КТПН-2202
&lt;...&gt;</t>
  </si>
  <si>
    <t>Ввод остатков (сч.01.1)
КТПН-6
&lt;...&gt;</t>
  </si>
  <si>
    <t>Ввод остатков (сч.01.1)
КТПН-34
&lt;...&gt;</t>
  </si>
  <si>
    <t>Ввод остатков (сч.01.1)
КТПН-114
&lt;...&gt;</t>
  </si>
  <si>
    <t>Ввод остатков (сч.01.1)
КТПН-26
&lt;...&gt;</t>
  </si>
  <si>
    <t>Ввод остатков (сч.01.1)
КТПН-135
&lt;...&gt;</t>
  </si>
  <si>
    <t>Ввод остатков (сч.01.1)
КТПН-59
&lt;...&gt;</t>
  </si>
  <si>
    <t>Ввод остатков (сч.01.1)
КТП-131
&lt;...&gt;</t>
  </si>
  <si>
    <t>Ввод остатков (сч.01.1)
КТПН-145
&lt;...&gt;</t>
  </si>
  <si>
    <t>Ввод остатков (сч.01.1)
КТПН-105
&lt;...&gt;</t>
  </si>
  <si>
    <t>Ввод остатков (сч.01.1)
КТПН-45А
&lt;...&gt;</t>
  </si>
  <si>
    <t>Ввод остатков (сч.01.1)
КТПН-25А
&lt;...&gt;</t>
  </si>
  <si>
    <t>Ввод остатков (сч.01.1)
КТПН-148
&lt;...&gt;</t>
  </si>
  <si>
    <t>Ввод остатков (сч.01.1)
КТПН-71
&lt;...&gt;</t>
  </si>
  <si>
    <t>Ввод остатков (сч.01.1)
КТПН-9А
&lt;...&gt;</t>
  </si>
  <si>
    <t>Ввод остатков (сч.01.1)
КТПН-136
&lt;...&gt;</t>
  </si>
  <si>
    <t>Ввод остатков (сч.01.1)
КТПН-62
&lt;...&gt;</t>
  </si>
  <si>
    <t>Ввод остатков (сч.01.1)
КТПН-2302
&lt;...&gt;</t>
  </si>
  <si>
    <t>Ввод остатков (сч.01.1)
Станок деревообрабатывающий
&lt;...&gt;</t>
  </si>
  <si>
    <t>Ввод остатков (сч.01.1)
Лаборатория "Syscompart"
&lt;...&gt;</t>
  </si>
  <si>
    <t>Ввод остатков (сч.01.1)
Источник БП Smart UPS-1500
&lt;...&gt;</t>
  </si>
  <si>
    <t>Ввод остатков (сч.01.1)
Сервер Xeon 2500
&lt;...&gt;</t>
  </si>
  <si>
    <t>Ввод остатков (сч.01.1)
Сетевое хранилище данных  QNAP
&lt;...&gt;</t>
  </si>
  <si>
    <t>Ввод остатков (сч.01.1)
Сервер Xeon E5-2620
&lt;...&gt;</t>
  </si>
  <si>
    <t>Ввод остатков (сч.01.1)
Плоттер Canon imagePROGRAF iPF685
&lt;...&gt;</t>
  </si>
  <si>
    <t>Ввод остатков (сч.01.1)
Станок сверлильный
&lt;...&gt;</t>
  </si>
  <si>
    <t>Ввод остатков (сч.01.1)
Термограф компьютерный ИРТИС-2000 В1
&lt;...&gt;</t>
  </si>
  <si>
    <t>Ввод остатков (сч.01.1)
Электропарогенератор мобильный
&lt;...&gt;</t>
  </si>
  <si>
    <t>Ввод остатков (сч.01.1)
ЗИЛ-131Н САК       №Е432АО
&lt;...&gt;</t>
  </si>
  <si>
    <t>Ввод остатков (сч.01.1)
МТ-ЛБУ-1 № 86 УМ 1797
&lt;...&gt;</t>
  </si>
  <si>
    <t>Ввод остатков (сч.01.1)
Электрокара
&lt;...&gt;</t>
  </si>
  <si>
    <t>Ввод остатков (сч.01.1)
КАВЗ-397670  №С371ОМ
&lt;...&gt;</t>
  </si>
  <si>
    <t>Ввод остатков (сч.01.1)
ГАЗ 2217  № А695РО
&lt;...&gt;</t>
  </si>
  <si>
    <t>Ввод остатков (сч.01.1)
УАЗ-390995  К055УЕ
&lt;...&gt;</t>
  </si>
  <si>
    <t>Ввод остатков (сч.01.1)
TOYOTA Land Cruiser Prado Н 515 МА 86
&lt;...&gt;</t>
  </si>
  <si>
    <t>Ввод остатков (сч.01.1)
УАЗ-390945 № К 588 ВК 186
&lt;...&gt;</t>
  </si>
  <si>
    <t>Ввод остатков (сч.01.1)
Автогидроподъемник ВС-22.05 № А935ВТ186
&lt;...&gt;</t>
  </si>
  <si>
    <t>Ввод остатков (сч.01.1)
Стол бильярдный
&lt;...&gt;</t>
  </si>
  <si>
    <t>Ввод остатков (сч.01.1)
Контейнер 6м №410012
&lt;...&gt;</t>
  </si>
  <si>
    <t>Ввод остатков (сч.01.1)
Тележка
&lt;...&gt;</t>
  </si>
  <si>
    <t>Ввод остатков (сч.01.1)
Компрессор СО-76
&lt;...&gt;</t>
  </si>
  <si>
    <t>Ввод остатков (сч.01.1)
Гидромолот ГПМ-200
&lt;...&gt;</t>
  </si>
  <si>
    <t>Ввод остатков (сч.01.1)
Телевизор "Panasonic"
&lt;...&gt;</t>
  </si>
  <si>
    <t>Ввод остатков (сч.01.1)
Пневмопробойник
&lt;...&gt;</t>
  </si>
  <si>
    <t>Ввод остатков (сч.01.1)
Машина брошюровальная Prima PBM-300/S100
&lt;...&gt;</t>
  </si>
  <si>
    <t>Ввод остатков (сч.01.1)
Спутниковый терминал Thuraya SG-2520
&lt;...&gt;</t>
  </si>
  <si>
    <t>Ввод остатков (сч.01.1)
АТС Panasonic  KX-TDA 200RU
&lt;...&gt;</t>
  </si>
  <si>
    <t>Ввод остатков (сч.01.1)
Прибор для диагностики камер вакуумных выключателе
&lt;...&gt;</t>
  </si>
  <si>
    <t>Ввод остатков (сч.01.1)
Шкаф вытяжной
&lt;...&gt;</t>
  </si>
  <si>
    <t>Ввод остатков (сч.01.1)
Программно-аппаратный комплекс для выявления повреждений трансф. FRAX 99
&lt;...&gt;</t>
  </si>
  <si>
    <t>Ввод остатков (сч.01.1)
Комплект для локализации повреждения КЛ
&lt;...&gt;</t>
  </si>
  <si>
    <t>Ввод остатков (сч.01.1)
Палатка ТЕРМА 55
&lt;...&gt;</t>
  </si>
  <si>
    <t>Ввод остатков (сч.01.1)
Тепловизор Testo 875-1
&lt;...&gt;</t>
  </si>
  <si>
    <t>Ввод остатков (сч.01.1)
Шкаф сушильный ШС-80-01 СПУ(+350 С)
&lt;...&gt;</t>
  </si>
  <si>
    <t>Ввод остатков (сч.01.1)
Шлагбаум GARD 4000 CAME
&lt;...&gt;</t>
  </si>
  <si>
    <t>Ввод остатков (сч.01.1)
Здание РСУ
&lt;...&gt;</t>
  </si>
  <si>
    <t>Ввод остатков (сч.01.1)
Мастерская ГТЭС
&lt;...&gt;</t>
  </si>
  <si>
    <t>Ввод остатков (сч.01.1)
АБК-2 РГЭС
&lt;...&gt;</t>
  </si>
  <si>
    <t>Ввод остатков (сч.01.1)
ПБК
&lt;...&gt;</t>
  </si>
  <si>
    <t>Ввод остатков (сч.01.1)
АБК корпус 1
&lt;...&gt;</t>
  </si>
  <si>
    <t>Ввод остатков (сч.01.1)
Нежилое помещение № 1007 (склад), ул Казамкина, д.4а, корпус 1
&lt;...&gt;</t>
  </si>
  <si>
    <t>Ввод остатков (сч.01.1)
Нежилое помещение: г.Радужный, 1 мкр., д.15, кв.53,54
&lt;...&gt;</t>
  </si>
  <si>
    <t>Ввод остатков (сч.01.1)
КТП-113
&lt;...&gt;</t>
  </si>
  <si>
    <t>Ввод остатков (сч.01.1)
ТП-22
&lt;...&gt;</t>
  </si>
  <si>
    <t>Ввод остатков (сч.01.1)
КТП-110
&lt;...&gt;</t>
  </si>
  <si>
    <t>Ввод остатков (сч.01.1)
ТП-91
&lt;...&gt;</t>
  </si>
  <si>
    <t>Ввод остатков (сч.01.1)
ТП-63
&lt;...&gt;</t>
  </si>
  <si>
    <t>Ввод остатков (сч.01.1)
ТП-93
&lt;...&gt;</t>
  </si>
  <si>
    <t>Ввод остатков (сч.01.1)
Служебное помещение 1-15-69
&lt;...&gt;</t>
  </si>
  <si>
    <t>Ввод остатков (сч.01.1)
Служебное помещение 9-20-4
&lt;...&gt;</t>
  </si>
  <si>
    <t>Ввод остатков (сч.01.1)
Служебное помещение  9-35-10
&lt;...&gt;</t>
  </si>
  <si>
    <t>Ввод остатков (сч.01.1)
ВЛ-35кВ ПС "Радужная", ПС "КНС-2"
&lt;...&gt;</t>
  </si>
  <si>
    <t>Ввод остатков (сч.01.1)
ВЛ-35кВ ПС "Варьеган"
&lt;...&gt;</t>
  </si>
  <si>
    <t>Ввод остатков (сч.01.1)
ВЛ-35кВ от ПС 110/35/6кВ"Новоаганская" до оп. № 191,192
&lt;...&gt;</t>
  </si>
  <si>
    <t>Ввод остатков (сч.01.1)
ВЛ-10кВ ПС "Дачная"
&lt;...&gt;</t>
  </si>
  <si>
    <t>Ввод остатков (сч.01.1)
ВЛ- 0,4кВ мкр.Южный
&lt;...&gt;</t>
  </si>
  <si>
    <t>Ввод остатков (сч.01.1)
ВЛ-0,4кВ от КТПН-1102
&lt;...&gt;</t>
  </si>
  <si>
    <t>Ввод остатков (сч.01.1)
КЛ-6 кВ, от стр.№ 6б до КТПН-14 в 1-ом (Дис.КЛ-6кВ от РП-7до КТПН-14)
&lt;...&gt;</t>
  </si>
  <si>
    <t>Ввод остатков (сч.01.1)
КЛ 6 мкр
&lt;...&gt;</t>
  </si>
  <si>
    <t>Ввод остатков (сч.01.1)
КЛ-0,4 кВ от ТП-14 до жилого дома № 25а Технолог.присоединение
&lt;...&gt;</t>
  </si>
  <si>
    <t>Ввод остатков (сч.01.1)
КЛ-0,4 кВ от стр.№19а (ТП-1002) до ж.д. № 27
&lt;...&gt;</t>
  </si>
  <si>
    <t>Ввод остатков (сч.01.1)
ПС-35/6  "Поселок"
&lt;...&gt;</t>
  </si>
  <si>
    <t>Ввод остатков (сч.01.1)
ПС-35/6 "Лесная"
&lt;...&gt;</t>
  </si>
  <si>
    <t>Ввод остатков (сч.01.1)
ПС-35/10 "Дачная"
&lt;...&gt;</t>
  </si>
  <si>
    <t>Ввод остатков (сч.01.1)
ПС-35/6 "Причал"
&lt;...&gt;</t>
  </si>
  <si>
    <t>Ввод остатков (сч.01.1)
ПС-35/10 кВ "Котельная-3"
&lt;...&gt;</t>
  </si>
  <si>
    <t>Ввод остатков (сч.01.1)
ПС-35/6 "Котельная-4"
&lt;...&gt;</t>
  </si>
  <si>
    <t>Ввод остатков (сч.01.1)
РП-4
&lt;...&gt;</t>
  </si>
  <si>
    <t>Ввод остатков (сч.01.1)
РП-8
&lt;...&gt;</t>
  </si>
  <si>
    <t>Ввод остатков (сч.01.1)
РП-9
&lt;...&gt;</t>
  </si>
  <si>
    <t>Ввод остатков (сч.01.1)
КТПН-36
&lt;...&gt;</t>
  </si>
  <si>
    <t>Ввод остатков (сч.01.1)
КТПН-63
&lt;...&gt;</t>
  </si>
  <si>
    <t>Ввод остатков (сч.01.1)
КТПН-46
&lt;...&gt;</t>
  </si>
  <si>
    <t>Ввод остатков (сч.01.1)
КТПН-69
&lt;...&gt;</t>
  </si>
  <si>
    <t>Ввод остатков (сч.01.1)
КТПН-129
&lt;...&gt;</t>
  </si>
  <si>
    <t>Ввод остатков (сч.01.1)
КТПН-2303
&lt;...&gt;</t>
  </si>
  <si>
    <t>Ввод остатков (сч.01.1)
КТПН-137
&lt;...&gt;</t>
  </si>
  <si>
    <t>Ввод остатков (сч.01.1)
КТПН-107
&lt;...&gt;</t>
  </si>
  <si>
    <t>Ввод остатков (сч.01.1)
КТПН-123
&lt;...&gt;</t>
  </si>
  <si>
    <t>Ввод остатков (сч.01.1)
КТПН-26А
&lt;...&gt;</t>
  </si>
  <si>
    <t>Ввод остатков (сч.01.1)
КТПН-82 (мкр-н 8)
&lt;...&gt;</t>
  </si>
  <si>
    <t>Ввод остатков (сч.01.1)
КТПМ-60
&lt;...&gt;</t>
  </si>
  <si>
    <t>Ввод остатков (сч.01.1)
Электростанция передвижная
&lt;...&gt;</t>
  </si>
  <si>
    <t>Ввод остатков (сч.01.1)
Счетчик ТЭМ-05М-1 ДУ-50
&lt;...&gt;</t>
  </si>
  <si>
    <t>Ввод остатков (сч.01.1)
Плоттер HP C7791C. Design Jet 130
&lt;...&gt;</t>
  </si>
  <si>
    <t>Ввод остатков (сч.01.1)
Принтер HP LaserJet P2015DN
&lt;...&gt;</t>
  </si>
  <si>
    <t>Ввод остатков (сч.01.1)
МФУ Kyocera TASKalfa 221 (ксерокс)
&lt;...&gt;</t>
  </si>
  <si>
    <t>Ввод остатков (сч.01.1)
Ноутбук ASUS Zenbook Pro UX303UB
&lt;...&gt;</t>
  </si>
  <si>
    <t>Ввод остатков (сч.01.1)
Анализатор параметров качества электрической энергии
&lt;...&gt;</t>
  </si>
  <si>
    <t>Ввод остатков (сч.01.1)
МТЗ-82 БГМ-ЗУ № 86 УМ 1794
&lt;...&gt;</t>
  </si>
  <si>
    <t>Ввод остатков (сч.01.1)
МКСМ-800 № 86 УМ 1791
&lt;...&gt;</t>
  </si>
  <si>
    <t>Ввод остатков (сч.01.1)
Урал-43206  БКМ-515-01 №А682КН
&lt;...&gt;</t>
  </si>
  <si>
    <t>Ввод остатков (сч.01.1)
ГАЗ-33081 БКМ-317 №О968НС
&lt;...&gt;</t>
  </si>
  <si>
    <t>Ввод остатков (сч.01.1)
Снегоход "Буран-640МД" № 86 УМ 1799
&lt;...&gt;</t>
  </si>
  <si>
    <t>Ввод остатков (сч.01.1)
МТЗ-82  ЭБП-5  № 86 УМ 1800
&lt;...&gt;</t>
  </si>
  <si>
    <t>Ввод остатков (сч.01.1)
ПСС-131.17Э (шасси ГАЗ-33086) Х351СС
&lt;...&gt;</t>
  </si>
  <si>
    <t>Ввод остатков (сч.01.1)
Полуприцеп 946606 № АО 4427 86
&lt;...&gt;</t>
  </si>
  <si>
    <t>Ввод остатков (сч.01.1)
КамАЗ 44108-010-10 (автомобиль Седельный тягач) М275ТТ 86
&lt;...&gt;</t>
  </si>
  <si>
    <t>Ввод остатков (сч.01.1)
УАЗ-396255-410  В 234 ХА
&lt;...&gt;</t>
  </si>
  <si>
    <t>Ввод остатков (сч.01.1)
ГАЗ 2217-288  № К494 ХМ 86
&lt;...&gt;</t>
  </si>
  <si>
    <t>Ввод остатков (сч.01.1)
УАЗ-29891 № С 448 АУ186
&lt;...&gt;</t>
  </si>
  <si>
    <t>Ввод остатков (сч.01.1)
Toyota Camry № Х313СС86
&lt;...&gt;</t>
  </si>
  <si>
    <t>Ввод остатков (сч.01.1)
Станок токарный универсальный
&lt;...&gt;</t>
  </si>
  <si>
    <t>Ввод остатков (сч.01.1)
Станок токарный
&lt;...&gt;</t>
  </si>
  <si>
    <t>Ввод остатков (сч.01.1)
Электрокалорифер КЭВ-1,7/5
&lt;...&gt;</t>
  </si>
  <si>
    <t>Ввод остатков (сч.01.1)
АТС Panasonic КХ-ТД1232 RU
&lt;...&gt;</t>
  </si>
  <si>
    <t>Ввод остатков (сч.01.1)
Агрегат сварочный
&lt;...&gt;</t>
  </si>
  <si>
    <t>Ввод остатков (сч.01.1)
Станция компрессорная ПКСД-5,25Д
&lt;...&gt;</t>
  </si>
  <si>
    <t>Ввод остатков (сч.01.1)
Установка УДЖ
&lt;...&gt;</t>
  </si>
  <si>
    <t>Ввод остатков (сч.01.1)
Радиостанция "ВЭБР-160/9 ТМВ" 1к
&lt;...&gt;</t>
  </si>
  <si>
    <t>Ввод остатков (сч.01.1)
Влагомер трансформаторного масла ВТМ-2 5К2.844.120
&lt;...&gt;</t>
  </si>
  <si>
    <t>Ввод остатков (сч.01.1)
Турникет уличный PERCO-TTR-04WR-24
&lt;...&gt;</t>
  </si>
  <si>
    <t>Ввод остатков (сч.01.1)
Энергомера СЕ 602-400К-60Н
&lt;...&gt;</t>
  </si>
  <si>
    <t>Ввод остатков (сч.01.1)
Установка комплексная СИТ-110
&lt;...&gt;</t>
  </si>
  <si>
    <t>Ввод остатков (сч.01.1)
Мастерская РЭС-2
&lt;...&gt;</t>
  </si>
  <si>
    <t>Ввод остатков (сч.01.1)
Гараж под легковой автотранспорт
&lt;...&gt;</t>
  </si>
  <si>
    <t>Ввод остатков (сч.01.1)
ТП-26
&lt;...&gt;</t>
  </si>
  <si>
    <t>Ввод остатков (сч.01.1)
ТП-42
&lt;...&gt;</t>
  </si>
  <si>
    <t>Ввод остатков (сч.01.1)
ТП-1001
&lt;...&gt;</t>
  </si>
  <si>
    <t>Ввод остатков (сч.01.1)
ТП-12
&lt;...&gt;</t>
  </si>
  <si>
    <t>Ввод остатков (сч.01.1)
ТП-83
&lt;...&gt;</t>
  </si>
  <si>
    <t>Ввод остатков (сч.01.1)
Эстакада для заезда авто
&lt;...&gt;</t>
  </si>
  <si>
    <t>Ввод остатков (сч.01.1)
ВЛ-35кВ ПС "Промзона"
&lt;...&gt;</t>
  </si>
  <si>
    <t>Ввод остатков (сч.01.1)
ВЛ-6кВ ПС "Аэропорт"
&lt;...&gt;</t>
  </si>
  <si>
    <t>Ввод остатков (сч.01.1)
ВЛ 6кВ ПС 35/6 кВ "Город-2" ф.113 до КТПН-107; ф.213 до ТП-36; ф.ф.104,204 до РП-8, РП-7,РП-6,РП-5
&lt;...&gt;</t>
  </si>
  <si>
    <t>Ввод остатков (сч.01.1)
КЛ-6кВ от РП -5 до ТП - 26
&lt;...&gt;</t>
  </si>
  <si>
    <t>Ввод остатков (сч.01.1)
КЛ-10 кВ от ТП-1001 до ТП-1004
&lt;...&gt;</t>
  </si>
  <si>
    <t>Ввод остатков (сч.01.1)
КЛ-6кВ от ТП-23 до ТП-25
&lt;...&gt;</t>
  </si>
  <si>
    <t>Ввод остатков (сч.01.1)
КЛ-10кВ от оп.№13 ВЛкВ ф.ф.101,201, ПС 110/35/10кВ "Радужная" до ТП-73 (7мкр)
&lt;...&gt;</t>
  </si>
  <si>
    <t>Ввод остатков (сч.01.1)
КЛ 5 мкр
&lt;...&gt;</t>
  </si>
  <si>
    <t>Ввод остатков (сч.01.1)
КЛ-0,4 кВ от ТП- 53 до детского сада в 5 мкр. Тех.присоедин.
&lt;...&gt;</t>
  </si>
  <si>
    <t>Ввод остатков (сч.01.1)
КЛ-0,4 кВ от стр.№19а (ТП-1002) до ЦТП-10.2 стр.18
&lt;...&gt;</t>
  </si>
  <si>
    <t>Ввод остатков (сч.01.1)
КЛ-0,4 кВ от ТП-1004 до ж.д. №15 мкр.10
&lt;...&gt;</t>
  </si>
  <si>
    <t>Ввод остатков (сч.01.1)
КЛ-0,4 кВ от РП-1 до ВРУ-0,4 кВ  СКБ жилого дома № 30
&lt;...&gt;</t>
  </si>
  <si>
    <t>Ввод остатков (сч.01.1)
Мачта прожекторная
&lt;...&gt;</t>
  </si>
  <si>
    <t>Ввод остатков (сч.01.1)
КЛ-0,4 кВ от ТП-42 до ВРУ 0,4 кВ ж.д.№ 16
&lt;...&gt;</t>
  </si>
  <si>
    <t>Ввод остатков (сч.01.1)
ПС-35/10 "Город-3"
&lt;...&gt;</t>
  </si>
  <si>
    <t>Ввод остатков (сч.01.1)
ПС-35/6 "Город-2"
&lt;...&gt;</t>
  </si>
  <si>
    <t>Ввод остатков (сч.01.1)
РП-11 (Аэропорт)
&lt;...&gt;</t>
  </si>
  <si>
    <t>Ввод остатков (сч.01.1)
РП-7
&lt;...&gt;</t>
  </si>
  <si>
    <t>Ввод остатков (сч.01.1)
КТПН-108 (П)
&lt;...&gt;</t>
  </si>
  <si>
    <t>Ввод остатков (сч.01.1)
КТПН-23
&lt;...&gt;</t>
  </si>
  <si>
    <t>Ввод остатков (сч.01.1)
КТПН-1
&lt;...&gt;</t>
  </si>
  <si>
    <t>Ввод остатков (сч.01.1)
КТПН-56
&lt;...&gt;</t>
  </si>
  <si>
    <t>Ввод остатков (сч.01.1)
КТПН-116
&lt;...&gt;</t>
  </si>
  <si>
    <t>Ввод остатков (сч.01.1)
КТПН-112А
&lt;...&gt;</t>
  </si>
  <si>
    <t>Ввод остатков (сч.01.1)
КТППН-139
&lt;...&gt;</t>
  </si>
  <si>
    <t>Ввод остатков (сч.01.1)
КТППН-101
&lt;...&gt;</t>
  </si>
  <si>
    <t>Ввод остатков (сч.01.1)
КТП-160
&lt;...&gt;</t>
  </si>
  <si>
    <t>Ввод остатков (сч.01.1)
КТПН-115
&lt;...&gt;</t>
  </si>
  <si>
    <t>Ввод остатков (сч.01.1)
КТПН-9
&lt;...&gt;</t>
  </si>
  <si>
    <t>Ввод остатков (сч.01.1)
КТПН-18
&lt;...&gt;</t>
  </si>
  <si>
    <t>Ввод остатков (сч.01.1)
КТПН-27
&lt;...&gt;</t>
  </si>
  <si>
    <t>Ввод остатков (сч.01.1)
ДЭС- 100
&lt;...&gt;</t>
  </si>
  <si>
    <t>Ввод остатков (сч.01.1)
ТМ-250/6-0,4
&lt;...&gt;</t>
  </si>
  <si>
    <t>Ввод остатков (сч.01.1)
Лаборатория по исследованию трансформ. масла
&lt;...&gt;</t>
  </si>
  <si>
    <t>Ввод остатков (сч.01.1)
Система видеонаблюдения базы Ав.ЭС
&lt;...&gt;</t>
  </si>
  <si>
    <t>Ввод остатков (сч.01.1)
Сетевой видеорегистратор TRASSIR
&lt;...&gt;</t>
  </si>
  <si>
    <t>Ввод остатков (сч.01.1)
Сервер Xeon E5620
&lt;...&gt;</t>
  </si>
  <si>
    <t>Ввод остатков (сч.01.1)
К-700 бульдозер № 86 УМ 1795
&lt;...&gt;</t>
  </si>
  <si>
    <t>Ввод остатков (сч.01.1)
Фургон "Кунг"
&lt;...&gt;</t>
  </si>
  <si>
    <t>Ввод остатков (сч.01.1)
УРАЛ-4320  ИФ300С-03  О 942 РТ
&lt;...&gt;</t>
  </si>
  <si>
    <t>Ввод остатков (сч.01.1)
Прицеп ТРЭКОЛ-8901 №7367
&lt;...&gt;</t>
  </si>
  <si>
    <t>Ввод остатков (сч.01.1)
УАЗ-390995 №К755ХМ
&lt;...&gt;</t>
  </si>
  <si>
    <t>Ввод остатков (сч.01.1)
Renault Duster C 449 АУ 186 (автомобиль)
&lt;...&gt;</t>
  </si>
  <si>
    <t>Ввод остатков (сч.01.1)
УАЗ-29891 № С 546АУ 186
&lt;...&gt;</t>
  </si>
  <si>
    <t>Ввод остатков (сч.01.1)
Погрузчик фронтальный одноковшовый АМКОДОР 342В  № 86 УН 4401
&lt;...&gt;</t>
  </si>
  <si>
    <t>Ввод остатков (сч.01.1)
ВТС ТРЭКОЛ-39294Д № 86 УМ 1798
&lt;...&gt;</t>
  </si>
  <si>
    <t>Ввод остатков (сч.01.1)
Набор мебели "Глория-1"
&lt;...&gt;</t>
  </si>
  <si>
    <t>Ввод остатков (сч.01.1)
Контейнер 6м №410016
&lt;...&gt;</t>
  </si>
  <si>
    <t>Ввод остатков (сч.01.1)
Стол теннисный
&lt;...&gt;</t>
  </si>
  <si>
    <t>Ввод остатков (сч.01.1)
Велотренажер
&lt;...&gt;</t>
  </si>
  <si>
    <t>Ввод остатков (сч.01.1)
Комплект приборов для поверки трансформаторов тока
&lt;...&gt;</t>
  </si>
  <si>
    <t>Ввод остатков (сч.01.1)
Измеритель сопротивления MIC 2500
&lt;...&gt;</t>
  </si>
  <si>
    <t>Ввод остатков (сч.01.1)
ККМ "АМС 110 К"
&lt;...&gt;</t>
  </si>
  <si>
    <t>Ввод остатков (сч.01.1)
Лестница приставная разборная
&lt;...&gt;</t>
  </si>
  <si>
    <t>Ввод остатков (сч.01.1)
Рефлектометр оптический
&lt;...&gt;</t>
  </si>
  <si>
    <t>Ввод остатков (сч.01.1)
Мотодок-III (DIS-8)
&lt;...&gt;</t>
  </si>
  <si>
    <t>Ввод остатков (сч.01.1)
Миллиометр МИКО-8
&lt;...&gt;</t>
  </si>
  <si>
    <t>Ввод остатков (сч.01.1)
Рефлектометр цифровой
&lt;...&gt;</t>
  </si>
  <si>
    <t>Ввод остатков (сч.01.1)
Тестер трансформаторного масла автоматический портативный DPA 75 C
&lt;...&gt;</t>
  </si>
  <si>
    <t>Ввод остатков (сч.01.1)
Установка Viola для испытания кабеля с изоляцией изсшитого полиэтилена напряжением до 60 кВ портатив
&lt;...&gt;</t>
  </si>
  <si>
    <t>Ввод остатков (сч.01.1)
ТП-13
&lt;...&gt;</t>
  </si>
  <si>
    <t>Ввод остатков (сч.01.1)
КТП-140
&lt;...&gt;</t>
  </si>
  <si>
    <t>Ввод остатков (сч.01.1)
ТП-21
&lt;...&gt;</t>
  </si>
  <si>
    <t>Ввод остатков (сч.01.1)
ТП-61
&lt;...&gt;</t>
  </si>
  <si>
    <t>Ввод остатков (сч.01.1)
ТП-9 (АЭРОПОРТ, Оборудование)
&lt;...&gt;</t>
  </si>
  <si>
    <t>Ввод остатков (сч.01.1)
ТП-3 (Аэропорт)
&lt;...&gt;</t>
  </si>
  <si>
    <t>Ввод остатков (сч.01.1)
ТП-9(АЭРОПОРТ)
&lt;...&gt;</t>
  </si>
  <si>
    <t>Ввод остатков (сч.01.1)
КТП-112
&lt;...&gt;</t>
  </si>
  <si>
    <t>Ввод остатков (сч.01.1)
ТП-15 ( Аэропорт)
&lt;...&gt;</t>
  </si>
  <si>
    <t>Ввод остатков (сч.01.1)
ТП-1005
&lt;...&gt;</t>
  </si>
  <si>
    <t>Ввод остатков (сч.01.1)
ТП (дисп. наим-е ТП-78)
&lt;...&gt;</t>
  </si>
  <si>
    <t>Ввод остатков (сч.01.1)
ТП (справочно: г.Радужный ул.Казамкина, сооружение 6/1)
&lt;...&gt;</t>
  </si>
  <si>
    <t>Ввод остатков (сч.01.1)
КТПН-1101
&lt;...&gt;</t>
  </si>
  <si>
    <t>Ввод остатков (сч.01.1)
ТП-1003
&lt;...&gt;</t>
  </si>
  <si>
    <t>Ввод остатков (сч.01.1)
Служебное помещение 2-23-37
&lt;...&gt;</t>
  </si>
  <si>
    <t>Ввод остатков (сч.01.1)
Наружное освещение базы
&lt;...&gt;</t>
  </si>
  <si>
    <t>Ввод остатков (сч.01.1)
ВЛ-6кВ ПС "Причал"
&lt;...&gt;</t>
  </si>
  <si>
    <t>Ввод остатков (сч.01.1)
ВЛ-6кВ ПС "Кирпичная"
&lt;...&gt;</t>
  </si>
  <si>
    <t>Ввод остатков (сч.01.1)
КЛ-10 кВ от ТП-94 до ТП-1002 и КЛ-10 кВ от ТП-1002 до ТП-1001
&lt;...&gt;</t>
  </si>
  <si>
    <t>Ввод остатков (сч.01.1)
КЛ-10 кВ от РП-3 до КТПН-107
&lt;...&gt;</t>
  </si>
  <si>
    <t>Ввод остатков (сч.01.1)
КЛ-10кВ от стр.№ 20а до стр.№ 93а, 10 мкр
&lt;...&gt;</t>
  </si>
  <si>
    <t>Ввод остатков (сч.01.1)
Кабельная линия 10 кВ от  стр.93а (ТП-1004) до ТП-1005(строительный в 10 м-не)
&lt;...&gt;</t>
  </si>
  <si>
    <t>Ввод остатков (сч.01.1)
КЛ 8 мкр
&lt;...&gt;</t>
  </si>
  <si>
    <t>Ввод остатков (сч.01.1)
КЛ-0,4кВ мкр.Южный
&lt;...&gt;</t>
  </si>
  <si>
    <t>Ввод остатков (сч.01.1)
КЛ-0,4 кВ от ТП-12 до ВРУ 0,4 кВ ж.д.№ 41
&lt;...&gt;</t>
  </si>
  <si>
    <t>Ввод остатков (сч.01.1)
КТПН-79А
&lt;...&gt;</t>
  </si>
  <si>
    <t>Ввод остатков (сч.01.1)
ПС-35/6 "Котельная-2"
&lt;...&gt;</t>
  </si>
  <si>
    <t>Ввод остатков (сч.01.1)
КТПН-3
&lt;...&gt;</t>
  </si>
  <si>
    <t>Ввод остатков (сч.01.1)
КТПН-22
&lt;...&gt;</t>
  </si>
  <si>
    <t>Ввод остатков (сч.01.1)
КТПН-62А
&lt;...&gt;</t>
  </si>
  <si>
    <t>Ввод остатков (сч.01.1)
КТПН-28
&lt;...&gt;</t>
  </si>
  <si>
    <t>Ввод остатков (сч.01.1)
КТПН-47
&lt;...&gt;</t>
  </si>
  <si>
    <t>Ввод остатков (сч.01.1)
КТПН-111
&lt;...&gt;</t>
  </si>
  <si>
    <t>Ввод остатков (сч.01.1)
КТППН-102
&lt;...&gt;</t>
  </si>
  <si>
    <t>Ввод остатков (сч.01.1)
КТПН-157
&lt;...&gt;</t>
  </si>
  <si>
    <t>Ввод остатков (сч.01.1)
ПС-10/6 кВ "Перевертыш"
&lt;...&gt;</t>
  </si>
  <si>
    <t>Ввод остатков (сч.01.1)
ТП-141
&lt;...&gt;</t>
  </si>
  <si>
    <t>Ввод остатков (сч.01.1)
КТПН-77
&lt;...&gt;</t>
  </si>
  <si>
    <t>Ввод остатков (сч.01.1)
КТПН-65
&lt;...&gt;</t>
  </si>
  <si>
    <t>Ввод остатков (сч.01.1)
КТПН-110
&lt;...&gt;</t>
  </si>
  <si>
    <t>Ввод остатков (сч.01.1)
КТПН-43
&lt;...&gt;</t>
  </si>
  <si>
    <t>Ввод остатков (сч.01.1)
КТПН-130
&lt;...&gt;</t>
  </si>
  <si>
    <t>Ввод остатков (сч.01.1)
КТПМ-171
&lt;...&gt;</t>
  </si>
  <si>
    <t>01.07.17</t>
  </si>
  <si>
    <t>Бухгалтерская справка ВК000007</t>
  </si>
  <si>
    <t>Сторно ОС по доп. согл.№1 от 01.07.17 к концессион Операция ВК0008 от 01.04.17
Клапан дроссельный DN125PN16   810017 (2110003152)
&lt;...&gt;</t>
  </si>
  <si>
    <t>Сторно ОС по доп. согл.№1 от 01.07.17 к концессион Операция ВК0008 от 01.04.17
Задвижка 200/16
&lt;...&gt;</t>
  </si>
  <si>
    <t>Сторно ОС по доп. согл.№1 от 01.07.17 к концессион Операция ВК0008 от 01.04.17
Клапан дроссельный DN125PN16   810017 (2110003153)
&lt;...&gt;</t>
  </si>
  <si>
    <t>перемещение 
ГЭС -&gt; Водоканал</t>
  </si>
  <si>
    <t>ввод РГЭС, ПЭС</t>
  </si>
  <si>
    <t>сторно (по водокуналу)</t>
  </si>
  <si>
    <t>Сальдо на начало периода</t>
  </si>
  <si>
    <t>Обороты за период</t>
  </si>
  <si>
    <t>Сальдо на конец периода</t>
  </si>
  <si>
    <t>Счет</t>
  </si>
  <si>
    <t>С кред. счетов</t>
  </si>
  <si>
    <t>В дебет счетов</t>
  </si>
  <si>
    <t>01</t>
  </si>
  <si>
    <t>02</t>
  </si>
  <si>
    <t>08</t>
  </si>
  <si>
    <t>91</t>
  </si>
  <si>
    <t>на конец 2017</t>
  </si>
  <si>
    <t>на начало 2018</t>
  </si>
  <si>
    <t>ВОДОКАНАЛ</t>
  </si>
  <si>
    <t>откл.</t>
  </si>
  <si>
    <t>16.01.17</t>
  </si>
  <si>
    <t>Ввод в эксплуатацию ОС Введено в эксплуатацию ОС
ВНУТРЕННИЙ БЛОК КОНДИЦИОНЕРА ТИПА FTXG35LS (серый)
&lt;...&gt;
ВНУТРЕННИЙ БЛОК КОНДИЦИОНЕРА ТИПА FTXG35LS (серый)</t>
  </si>
  <si>
    <t>07.02.17</t>
  </si>
  <si>
    <t>Ввод в эксплуатацию ОС Введено в эксплуатацию ОС
КЛЕЩИ ЭЛЕКТРОИЗМЕРИТЕЛЬНЫЕ FLUKE 360
&lt;...&gt;
КЛЕЩИ ЭЛЕКТРОИЗМЕРИТЕЛЬНЫЕ FLUKE 360</t>
  </si>
  <si>
    <t>Вв.в экспл.ОС ГЭ0010</t>
  </si>
  <si>
    <t>Ввод в эксплуатацию ОС Введено в эксплуатацию ОС
ПРИБОР ДЛЯ ИЗМЕРЕНИЯ ПОКАЗАТЕЛЕЙ КАЧЕСТВА ЭЛ. ЭНЕРГИИ "ПРОРЫВ-Т-А" С ТОКОВЫМИ КЛЕЩАМИ ПРОРЫВ-КТ250
&lt;...&gt;
ПРИБОР ДЛЯ ИЗМЕРЕНИЯ ПОКАЗАТЕЛЕЙ КАЧЕСТВА ЭЛЕКТРИЧЕСКОЙ ЭНЕРГИИ "ПРОРЫВ-Т-А" С ТОКОВЫМИ КЛЕЩАМИ ПРОР</t>
  </si>
  <si>
    <t>Вв.в экспл.ОС ГЭ0011</t>
  </si>
  <si>
    <t>09.02.17</t>
  </si>
  <si>
    <t>Вв.в экспл.ОС ГЭ0009</t>
  </si>
  <si>
    <t>Ввод в эксплуатацию ОС Введено в эксплуатацию ОС
АВТОМОБИЛЬ UAZ Pickup VIN:ХTT236320H1003792
&lt;...&gt;
АВТОМОБИЛЬ UAZ Pickup VIN:ХTT236320H1003792</t>
  </si>
  <si>
    <t>13.02.17</t>
  </si>
  <si>
    <t>Ввод в эксплуатацию ОС Введено в эксплуатацию ОС
ПЕРСОНАЛЬНАЯ ЭЛЕКТРОННАЯ ВЫЧИСЛИТЕЛЬНАЯ МАШИНА С6100 (С637LLNi): Core i3-7100/8Гб/1Тб/HD
&lt;...&gt;
ПЕРСОНАЛЬНАЯ ЭЛЕКТРОННАЯ ВЫЧИСЛИТЕЛЬНАЯ МАШИНА С6100 (С637LLNi): Core i3-7100/8Гб/1Тб/HD Graphics 53</t>
  </si>
  <si>
    <t>15.02.17</t>
  </si>
  <si>
    <t>Вв.в экспл.ОС ГЭ0005</t>
  </si>
  <si>
    <t>Ввод в эксплуатацию ОС Введено в эксплуатацию ОС
СВАРОЧНЫЙ ГЕНЕРАТОР ИНВЕРТОРНЫЙ НА ТОК ДО 140А DDE DPW 160i
&lt;...&gt;
СВАРОЧНЫЙ ГЕНЕРАТОР ИНВЕРТОРНЫЙ НА ТОК ДО 140А DDE DPW 160i</t>
  </si>
  <si>
    <t>16.02.17</t>
  </si>
  <si>
    <t>Ввод в эксплуатацию ОС Введено в эксплуатацию ОС
АВТОМОБИЛЬ UAZ PATRIOT VIN:ХTT316300H1001547
&lt;...&gt;
АВТОМОБИЛЬ UAZ PATRIOT VIN:ХTT316300H1001547</t>
  </si>
  <si>
    <t>20.03.17</t>
  </si>
  <si>
    <t>Ввод в эксплуатацию ОС Введено в эксплуатацию ОС
ПЛАНШЕТНЫЙ КОМПЬЮТЕР Аррle i Pad Pro 9.7" Wi-Fi +Cellurar 32GB
&lt;...&gt;
ПЛАНШЕТНЫЙ КОМПЬЮТЕР Аррle i Pad Pro 9.7" Wi-Fi +Cellurar 32GB</t>
  </si>
  <si>
    <t>31.03.17</t>
  </si>
  <si>
    <t>Вв.в экспл.ОС ГЭ0020</t>
  </si>
  <si>
    <t>Ввод в эксплуатацию ОС Введено в эксплуатацию ОС
КТПН-436/з 6/0,4кВ
&lt;...&gt;
КТПН-436/з 6/0,4 кВ
Заработная плата
Прочее</t>
  </si>
  <si>
    <t>Ввод в эксплуатацию ОС Введено в эксплуатацию ОС
КТПН-436/з 6/0,4кВ
&lt;...&gt;
КТПН-436/з 6/0,4 кВ
Оборудование
Оборудование</t>
  </si>
  <si>
    <t>Ввод в эксплуатацию ОС Введено в эксплуатацию ОС
КТПН-436/з 6/0,4кВ
&lt;...&gt;
КТПН-436/з 6/0,4 кВ
Прочее
Прочее</t>
  </si>
  <si>
    <t>Ввод в эксплуатацию ОС Введено в эксплуатацию ОС
КТПН-436/з 6/0,4кВ
&lt;...&gt;
КТПН-436/з 6/0,4 кВ
Страхование от несчастных случаев
Прочее</t>
  </si>
  <si>
    <t>Ввод в эксплуатацию ОС Введено в эксплуатацию ОС
КТПН-436/з 6/0,4кВ
&lt;...&gt;
КТПН-436/з 6/0,4 кВ
Страховые взносы
Прочее</t>
  </si>
  <si>
    <t>Ввод в эксплуатацию ОС Введено в эксплуатацию ОС
КТПН-436/з 6/0,4кВ
&lt;...&gt;
КТПН-436/з 6/0,4 кВ
Трансформаторные подстанции
Трансформаторные подстанц</t>
  </si>
  <si>
    <t>Вв.в экспл.ОС ГЭ0021</t>
  </si>
  <si>
    <t>Ввод в эксплуатацию ОС Введено в эксплуатацию ОС
ВЛ-6кВ до КТПН-436/з
&lt;...&gt;
ВЛ-6 кВ до КТПН-436/з
ВЛ-6кВ
ВЛ 6 кВ</t>
  </si>
  <si>
    <t>Ввод в эксплуатацию ОС Введено в эксплуатацию ОС
ВЛ-6кВ до КТПН-436/з
&lt;...&gt;
ВЛ-6 кВ до КТПН-436/з
Заработная плата
Прочее</t>
  </si>
  <si>
    <t>Ввод в эксплуатацию ОС Введено в эксплуатацию ОС
ВЛ-6кВ до КТПН-436/з
&lt;...&gt;
ВЛ-6 кВ до КТПН-436/з
Оборудование
Оборудование</t>
  </si>
  <si>
    <t>Ввод в эксплуатацию ОС Введено в эксплуатацию ОС
ВЛ-6кВ до КТПН-436/з
&lt;...&gt;
ВЛ-6 кВ до КТПН-436/з
Прочее
Прочее</t>
  </si>
  <si>
    <t>Ввод в эксплуатацию ОС Введено в эксплуатацию ОС
ВЛ-6кВ до КТПН-436/з
&lt;...&gt;
ВЛ-6 кВ до КТПН-436/з
Страхование от несчастных случаев
Прочее</t>
  </si>
  <si>
    <t>Ввод в эксплуатацию ОС Введено в эксплуатацию ОС
ВЛ-6кВ до КТПН-436/з
&lt;...&gt;
ВЛ-6 кВ до КТПН-436/з
Страховые взносы
Прочее</t>
  </si>
  <si>
    <t>Ввод в эксплуатацию ОС Введено в эксплуатацию ОС
КТПН-430/з 6/0,4кВ
&lt;...&gt;
КТПН-430/з 6/0,4 кВ
Заработная плата
Прочее</t>
  </si>
  <si>
    <t>Ввод в эксплуатацию ОС Введено в эксплуатацию ОС
КТПН-430/з 6/0,4кВ
&lt;...&gt;
КТПН-430/з 6/0,4 кВ
Оборудование
Оборудование</t>
  </si>
  <si>
    <t>Ввод в эксплуатацию ОС Введено в эксплуатацию ОС
КТПН-430/з 6/0,4кВ
&lt;...&gt;
КТПН-430/з 6/0,4 кВ
Прочее
Прочее</t>
  </si>
  <si>
    <t>Ввод в эксплуатацию ОС Введено в эксплуатацию ОС
КТПН-430/з 6/0,4кВ
&lt;...&gt;
КТПН-430/з 6/0,4 кВ
Страхование от несчастных случаев
Прочее</t>
  </si>
  <si>
    <t>Ввод в эксплуатацию ОС Введено в эксплуатацию ОС
КТПН-430/з 6/0,4кВ
&lt;...&gt;
КТПН-430/з 6/0,4 кВ
Страховые взносы
Прочее</t>
  </si>
  <si>
    <t>Ввод в эксплуатацию ОС Введено в эксплуатацию ОС
КТПН-430/з 6/0,4кВ
&lt;...&gt;
КТПН-430/з 6/0,4 кВ
Трансформаторные подстанции
Трансформаторные подстанц</t>
  </si>
  <si>
    <t>Ввод в эксплуатацию ОС Введено в эксплуатацию ОС
Кабельный ввод 6кВ до КТПН-430/з
&lt;...&gt;
Кабельный ввод 6 кВ до КТПН-430/з
Заработная плата
Прочее</t>
  </si>
  <si>
    <t>Ввод в эксплуатацию ОС Введено в эксплуатацию ОС
Кабельный ввод 6кВ до КТПН-430/з
&lt;...&gt;
Кабельный ввод 6 кВ до КТПН-430/з
Кабельные сети 6кВ
Кабельные сети 6кВ</t>
  </si>
  <si>
    <t>Ввод в эксплуатацию ОС Введено в эксплуатацию ОС
Кабельный ввод 6кВ до КТПН-430/з
&lt;...&gt;
Кабельный ввод 6 кВ до КТПН-430/з
Оборудование
Оборудование</t>
  </si>
  <si>
    <t>Ввод в эксплуатацию ОС Введено в эксплуатацию ОС
Кабельный ввод 6кВ до КТПН-430/з
&lt;...&gt;
Кабельный ввод 6 кВ до КТПН-430/з
Прочее
Прочее</t>
  </si>
  <si>
    <t>Ввод в эксплуатацию ОС Введено в эксплуатацию ОС
Кабельный ввод 6кВ до КТПН-430/з
&lt;...&gt;
Кабельный ввод 6 кВ до КТПН-430/з
Страхование от несчастных случаев
Прочее</t>
  </si>
  <si>
    <t>Ввод в эксплуатацию ОС Введено в эксплуатацию ОС
Кабельный ввод 6кВ до КТПН-430/з
&lt;...&gt;
Кабельный ввод 6 кВ до КТПН-430/з
Страховые взносы
Прочее</t>
  </si>
  <si>
    <t>Ввод в эксплуатацию ОС Введено в эксплуатацию ОС
ВЛ-0,4кВ до КТПН-430/з
&lt;...&gt;
ВЛ-0,4 кВ от КТПН-430/з
ВЛ-0,4кВ
ВЛ 0.4</t>
  </si>
  <si>
    <t>Ввод в эксплуатацию ОС Введено в эксплуатацию ОС
ВЛ-0,4кВ до КТПН-430/з
&lt;...&gt;
ВЛ-0,4 кВ от КТПН-430/з
Заработная плата
Прочее</t>
  </si>
  <si>
    <t>Ввод в эксплуатацию ОС Введено в эксплуатацию ОС
ВЛ-0,4кВ до КТПН-430/з
&lt;...&gt;
ВЛ-0,4 кВ от КТПН-430/з
Прочее
Прочее</t>
  </si>
  <si>
    <t>Ввод в эксплуатацию ОС Введено в эксплуатацию ОС
ВЛ-0,4кВ до КТПН-430/з
&lt;...&gt;
ВЛ-0,4 кВ от КТПН-430/з
Страхование от несчастных случаев
Прочее</t>
  </si>
  <si>
    <t>Ввод в эксплуатацию ОС Введено в эксплуатацию ОС
ВЛ-0,4кВ до КТПН-430/з
&lt;...&gt;
ВЛ-0,4 кВ от КТПН-430/з
Страховые взносы
Прочее</t>
  </si>
  <si>
    <t>Ввод в эксплуатацию ОС Введено в эксплуатацию ОС
ВЛ-10кВ от опоры №21 ф.4 РПЖ-17 до СОНТ "Север"
&lt;...&gt;
ВЛ-10кВ от опоры № 21 ф-4 РПЖ-17 до СОНТ "Север"
ВЛ-10кВ
ВЛ 10</t>
  </si>
  <si>
    <t>Ввод в эксплуатацию ОС Введено в эксплуатацию ОС
ВЛ-10кВ от опоры №21 ф.4 РПЖ-17 до СОНТ "Север"
&lt;...&gt;
ВЛ-10кВ от опоры № 21 ф-4 РПЖ-17 до СОНТ "Север"
Заработная плата
Прочее</t>
  </si>
  <si>
    <t>Ввод в эксплуатацию ОС Введено в эксплуатацию ОС
ВЛ-10кВ от опоры №21 ф.4 РПЖ-17 до СОНТ "Север"
&lt;...&gt;
ВЛ-10кВ от опоры № 21 ф-4 РПЖ-17 до СОНТ "Север"
Оборудование
Оборудование</t>
  </si>
  <si>
    <t>Ввод в эксплуатацию ОС Введено в эксплуатацию ОС
ВЛ-10кВ от опоры №21 ф.4 РПЖ-17 до СОНТ "Север"
&lt;...&gt;
ВЛ-10кВ от опоры № 21 ф-4 РПЖ-17 до СОНТ "Север"
Прочее
Прочее</t>
  </si>
  <si>
    <t>Ввод в эксплуатацию ОС Введено в эксплуатацию ОС
ВЛ-10кВ от опоры №21 ф.4 РПЖ-17 до СОНТ "Север"
&lt;...&gt;
ВЛ-10кВ от опоры № 21 ф-4 РПЖ-17 до СОНТ "Север"
Страхование от несчастных случаев
Прочее</t>
  </si>
  <si>
    <t>Ввод в эксплуатацию ОС Введено в эксплуатацию ОС
ВЛ-10кВ от опоры №21 ф.4 РПЖ-17 до СОНТ "Север"
&lt;...&gt;
ВЛ-10кВ от опоры № 21 ф-4 РПЖ-17 до СОНТ "Север"
Страховые взносы
Прочее</t>
  </si>
  <si>
    <t>10.04.17</t>
  </si>
  <si>
    <t>Вв.в экспл.ОС ГЭ0027</t>
  </si>
  <si>
    <t>Ввод в эксплуатацию ОС Введено в эксплуатацию ОС
АВТОМОБИЛЬ TOYOTA LAND CRUISER 200
&lt;...&gt;
АВТОМОБИЛЬ TOYOTA LAND CRUISER 200</t>
  </si>
  <si>
    <t>19.04.17</t>
  </si>
  <si>
    <t>Вв.в экспл.ОС ГЭ0030</t>
  </si>
  <si>
    <t>Ввод в эксплуатацию ОС Введено в эксплуатацию ОС
ПОДЪЕМНИК САМОХОДНЫЙ СТРЕЛОВОЙ ПСС-131.18Э на шасси ГАЗ-С42R33
&lt;...&gt;
ПОДЪЕМНИК САМОХОДНЫЙ СТРЕЛОВОЙ ПСС-131.18Э на шасси ГАЗ-С42R33</t>
  </si>
  <si>
    <t>25.04.17</t>
  </si>
  <si>
    <t>Ввод в эксплуатацию ОС Введено в эксплуатацию ОС
СИСТЕМНЫЙ БЛОК SINTO
&lt;...&gt;
СИСТЕМНЫЙ БЛОК SINTO</t>
  </si>
  <si>
    <t>Вв.в экспл.ОС ГЭ0038</t>
  </si>
  <si>
    <t>27.04.17</t>
  </si>
  <si>
    <t>Ввод в эксплуатацию ОС Введено в эксплуатацию ОС
АВТОМОБИЛЬ TOYOTA RAV4 VIN XW7DFREV30S004064
&lt;...&gt;
АВТОМОБИЛЬ TOYOTA RAV4 VIN XW7DFREV30S004064</t>
  </si>
  <si>
    <t>28.04.17</t>
  </si>
  <si>
    <t>Ввод в эксплуатацию ОС Введено в эксплуатацию ОС
КЛ-0,4кВ от ЩРС-0,4кВ (РПП-2) до офисного здания,ул.Кузоваткина,д.11
&lt;...&gt;
КЛ-0,4 кВ от ЩРС-0,4 кВ (РПП-2) до офисного здания, ул. Кузоваткина, д. 11
Заработная плата
Прочее</t>
  </si>
  <si>
    <t>Ввод в эксплуатацию ОС Введено в эксплуатацию ОС
КЛ-0,4кВ от ЩРС-0,4кВ (РПП-2) до офисного здания,ул.Кузоваткина,д.11
&lt;...&gt;
КЛ-0,4 кВ от ЩРС-0,4 кВ (РПП-2) до офисного здания, ул. Кузоваткина, д. 11
Кабельные сети 0.4 кВ
Кабельные сети 0.4 кВ</t>
  </si>
  <si>
    <t>Ввод в эксплуатацию ОС Введено в эксплуатацию ОС
КЛ-0,4кВ от ЩРС-0,4кВ (РПП-2) до офисного здания,ул.Кузоваткина,д.11
&lt;...&gt;
КЛ-0,4 кВ от ЩРС-0,4 кВ (РПП-2) до офисного здания, ул. Кузоваткина, д. 11
Прочее
Прочее</t>
  </si>
  <si>
    <t>Ввод в эксплуатацию ОС Введено в эксплуатацию ОС
КЛ-0,4кВ от ЩРС-0,4кВ (РПП-2) до офисного здания,ул.Кузоваткина,д.11
&lt;...&gt;
КЛ-0,4 кВ от ЩРС-0,4 кВ (РПП-2) до офисного здания, ул. Кузоваткина, д. 11
Страхование от несчастных случаев
Прочее</t>
  </si>
  <si>
    <t>Ввод в эксплуатацию ОС Введено в эксплуатацию ОС
КЛ-0,4кВ от ЩРС-0,4кВ (РПП-2) до офисного здания,ул.Кузоваткина,д.11
&lt;...&gt;
КЛ-0,4 кВ от ЩРС-0,4 кВ (РПП-2) до офисного здания, ул. Кузоваткина, д. 11
Страховые взносы
Прочее</t>
  </si>
  <si>
    <t>Ввод в эксплуатацию ОС Введено в эксплуатацию ОС
АВТОМОБИЛЬ TOYOTA LAND CRUISER 150 (PRADO) VIN JTEBU3FJ10K123966
&lt;...&gt;
АВТОМОБИЛЬ TOYOTA Land Cruiser Prado 150 VIN JTEBU3FJOK123966</t>
  </si>
  <si>
    <t>17.05.17</t>
  </si>
  <si>
    <t>Ввод в эксплуатацию ОС Введено в эксплуатацию ОС
АВТОМОБИЛЬ TOYOTA LAND CRUISER 150 (PRADO) VIN JTEBU3FJ70K124636
&lt;...&gt;
АВТОМОБИЛЬ TOYOTA LAND CRUISER 150 (PRADO) VIN JTEBU3FJ70K124636</t>
  </si>
  <si>
    <t>31.05.17</t>
  </si>
  <si>
    <t>Ввод в эксплуатацию ОС Введено в эксплуатацию ОС
МНОГОФУНКЦИОНАЛЬНОЕ МОНОХРОМНОЕ УСТРОЙСТВО
&lt;...&gt;
МНОГОФУНКЦИОНАЛЬНОЕ МОНОХРОМНОЕ УСТРОЙСТВО</t>
  </si>
  <si>
    <t>Ввод в эксплуатацию ОС Введено в эксплуатацию ОС
КАТУШКА ВЫТЯЖНАЯ ДЛЯ УДАЛЕНИЯ ВЫХЛОПНЫХ ГАЗОВ
&lt;...&gt;
КАТУШКА ВЫТЯЖНАЯ ДЛЯ УДАЛЕНИЯ ВЫХЛОПНЫХ ГАЗОВ</t>
  </si>
  <si>
    <t>01.06.17</t>
  </si>
  <si>
    <t>Ввод в эксплуатацию ОС Введено в эксплуатацию ОС
КОМПЛЕКТ ДЛЯ ТЕРМОУСАДКИ SIEVERT PROMATIC В КОМПЛЕКТАЦИИ
&lt;...&gt;
КОМПЛЕКТ ДЛЯ ТЕРМОУСАДКИ SIEVERT PROMATIC В КОМПЛЕКТАЦИИ</t>
  </si>
  <si>
    <t>Ввод в эксплуатацию ОС Введено в эксплуатацию ОС
ВЕСЫ КРАНОВЫЕ -10000
&lt;...&gt;
ВЕСЫ КРАНОВЫЕ -10000</t>
  </si>
  <si>
    <t>05.06.17</t>
  </si>
  <si>
    <t>Ввод в эксплуатацию ОС Введено в эксплуатацию ОС
СИСТЕМНЫЙ БЛОК  CPU Core i5-7500/DDR IIII-16 GB/2х HDD 1 Tb/DVD+ R/RW/500W
&lt;...&gt;
СИСТЕМНЫЙ БЛОК  CPU Core i5-7500/DDR IIII-16 GB/2х HDD 1 Tb/DVD+_x001F_ R/RW/500W</t>
  </si>
  <si>
    <t>08.06.17</t>
  </si>
  <si>
    <t>Ввод в эксплуатацию ОС Введено в эксплуатацию ОС
АВТОМОБИЛЬ КО-530-25 НА ШАССИ КАМАЗ 53605-L4 VIN X5H530254H0000026
&lt;...&gt;
АВТОМОБИЛЬ КО-530-25 НА ШАССИ КАМАЗ 53605-L4 VIN X5H530254H0000026</t>
  </si>
  <si>
    <t>15.06.17</t>
  </si>
  <si>
    <t>Ввод в эксплуатацию ОС Введено в эксплуатацию ОС
МНОГОФУНКЦИОНАЛЬНОЕ УСТРОЙСТВО КОМБАЙН KYOCERA ECOSYS FS-3540DN (А4,512Mb. LCD. 40стр/мин. лазерное
&lt;...&gt;
МНОГОФУНКЦИОНАЛЬНОЕ УСТРОЙСТВО КОМБАЙН KYOCERA ECOSYS FS-3540DN (А4,512Mb. LCD. 40стр/мин. лазерное</t>
  </si>
  <si>
    <t>28.06.17</t>
  </si>
  <si>
    <t>Вв.в экспл.ОС ВК0003</t>
  </si>
  <si>
    <t>Ввод в эксплуатацию ОС Введено в эксплуатацию ОС
Спектрофотометр ЮНИКО-2100 спектральный интервал 315-1000 нм.
&lt;...&gt;
Спектрофотометр</t>
  </si>
  <si>
    <t>30.06.17</t>
  </si>
  <si>
    <t>Ввод в эксплуатацию ОС Введено в эксплуатацию ОС
КОФЕМАШИНА АВТОМАТИЧЕСКАЯ De Longhi ECAM 28.464.M.
&lt;...&gt;
КОФЕМАШИНА АВТОМАТИЧЕСКАЯ De Longhi ECAM 28.464.M</t>
  </si>
  <si>
    <t>Ввод в эксплуатацию ОС Введено в эксплуатацию ОС
ГИДРОМОЛОТ PROFBREAKER PB 210S
&lt;...&gt;
ГИДРОМОЛОТ PROFBREAKER PB 210S</t>
  </si>
  <si>
    <t>Вв.в экспл.ОС РЭ0001</t>
  </si>
  <si>
    <t>Ввод в эксплуатацию ОС Введено в эксплуатацию ОС
АВТОБУС НЕФАЗ № А791КТ186
&lt;...&gt;
АВТОБУС НЕФАЗ VIN X1F5299ZMH0X00378</t>
  </si>
  <si>
    <t>Ввод в эксплуатацию ОС Введено в эксплуатацию ОС
ВЛ-6/10кВ П/С 35кВ (оп.металл),промзона,панель 3,в створе ул.9П-Индустриальная
&lt;...&gt;
ВЛ-6/10кВ П/С 35кВ (оп.металл),промзона,панель 3,в створе ул.9П-Индустриальная</t>
  </si>
  <si>
    <t>Ввод в эксплуатацию ОС Введено в эксплуатацию ОС
Кабельный ввод от оп.КРПП-5 по ул.5П,промзона,панель 3,в створе улиц 9П-Индустриальная
&lt;...&gt;
Кабельный ввод от оп.КРПП-5 по ул.5П,промзона,панель 3,в створе улиц 9П-Индустриальная</t>
  </si>
  <si>
    <t>Бухгалтерская справка ГЭ000304</t>
  </si>
  <si>
    <t>Сторно ОС по доп. согл.№1 от 01.07.17 к концессион
Клапан дроссельный DN125PN16   810017 (2110003153)
ГОРВОДОКАНАЛ УП Г.РАДУЖНЫЙ
Клапан дроссельный DN125PN16   810017
КОМИТЕТ ПО УПРАВЛЕНИЮ МУНИЦ.ИМУЩЕСТВОМ Г.РАДУЖНЫЙ</t>
  </si>
  <si>
    <t>Сторно ОС по доп. согл.№1 от 01.07.17 к концессион
Клапан дроссельный DN125PN16   810017 (2110003152)
ГОРВОДОКАНАЛ УП Г.РАДУЖНЫЙ
Клапан дроссельный DN125PN16   810017
КОМИТЕТ ПО УПРАВЛЕНИЮ МУНИЦ.ИМУЩЕСТВОМ Г.РАДУЖНЫЙ</t>
  </si>
  <si>
    <t>Сторно ОС по доп. согл.№1 от 01.07.17 к концессион
Задвижка 200/16
ГОРВОДОКАНАЛ УП Г.РАДУЖНЫЙ
Задвижка 200/16
КОМИТЕТ ПО УПРАВЛЕНИЮ МУНИЦ.ИМУЩЕСТВОМ Г.РАДУЖНЫЙ</t>
  </si>
  <si>
    <t>03.07.17</t>
  </si>
  <si>
    <t>Ввод в эксплуатацию ОС Введено в эксплуатацию ОС
КРЕСЛО СН-401 черн./хром
&lt;...&gt;
КРЕСЛО СН-401 черн./хром</t>
  </si>
  <si>
    <t>Ввод в эксплуатацию ОС Введено в эксплуатацию ОС
СТОЛ ПИСЬМЕННЫЙ +СТОЛ ТЕЛЕФОННЫЙ (правый) (KY22A.TA17A/TA14В ) ШПОН ЭБЕНОВРГО ДЕРЕВА /черный глянец
&lt;...&gt;
СТОЛ ПИСЬМЕННЫЙ +СТОЛ ТЕЛЕФОННЫЙ (правый) (KY22A.TA17/TA14В ) ШПОН ЭБЕНОВРГО ДЕРЕВА /черный глянец (</t>
  </si>
  <si>
    <t>Ввод в эксплуатацию ОС Введено в эксплуатацию ОС
ШКАФ ДВУХДВЕРНЫЙ С ПОЛКАМИ   (KY1215U/.TA17A/TA14В ) ШПОН ЭБЕНОВРГО ДЕРЕВА /черный глянец (900*420*2
&lt;...&gt;
ШКАФ ДВУХДВЕРНЫЙ С ПОЛКАМИ   (KY1215U/.TA17A/TA14В) ШПОН ЭБЕНОВРГО ДЕРЕВА /черный глянец (900*420*2</t>
  </si>
  <si>
    <t>Вв.в экспл.ОС ГЭ0060</t>
  </si>
  <si>
    <t>Ввод в эксплуатацию ОС Введено в эксплуатацию ОС
ГРЕДЕНЦИЯ   KYG2090/.TA17A/TA14В ) ШПОН ЭБЕНОВРГО ДЕРЕВА /черный глянец (2100*500*696мм)
&lt;...&gt;
ГРЕДЕНЦИЯ   KYG2090/.TA17A/TA14В ) ШПОН ЭБЕНОВРГО ДЕРЕВА /черный глянец (2100*500*696мм)</t>
  </si>
  <si>
    <t>Вв.в экспл.ОС ГЭ0061</t>
  </si>
  <si>
    <t>Ввод в эксплуатацию ОС Введено в эксплуатацию ОС
ШКАФ ДВУХДВЕРНЫЙ (СТЕКЛЯННЫЙ ФАСАД)   KY1215G/.TA17A/TA14B ) ШПОН ЭБЕНОВРГО ДЕРЕВА /черный глянец (9
&lt;...&gt;
ШКАФ ДВУХДВЕРНЫЙ (СТЕКЛЯННЫЙ ФАСАД)   KY1215G/.TA17A/TA14B ) ШПОН ЭБЕНОВРГО ДЕРЕВА /черный глянец (</t>
  </si>
  <si>
    <t>Вв.в экспл.ОС ГЭ0062</t>
  </si>
  <si>
    <t>Ввод в эксплуатацию ОС Введено в эксплуатацию ОС
ШКАФ ДВУХДВЕРНЫЙ ДЛЯ ОДЕЖДЫ   KY1215U/.TA17A/TA14B ) ШПОН ЭБЕНОВРГО ДЕРЕВА /черный глянец (900*420*2
&lt;...&gt;
ШКАФ ДВУХДВЕРНЫЙ ДЛЯ ОДЕЖДЫ   KY1215U/.TA17A/TA14B ) ШПОН ЭБЕНОВРГО ДЕРЕВА /черный глянец (900*420*</t>
  </si>
  <si>
    <t>Ввод в эксплуатацию ОС Введено в эксплуатацию ОС
СТОЛ ПИСЬМЕННЫЙ 230, QUARANTA ШПОН ВЕНГЕ,кромка МАССИВ (2300*100*750мм)
&lt;...&gt;
СТОЛ ПИСЬМЕННЫЙ 230, QUARANTA ШПОН ВЕНГЕ,кромка МАССИВ (2300*100*750мм)</t>
  </si>
  <si>
    <t>Ввод в эксплуатацию ОС Введено в эксплуатацию ОС
ПРИСТАВКА ПОДКАТНАЯ, QUARANTA/EUR ШПОН ВЕНГЕ,кромка МАССИВ (1300*560*610мм)
&lt;...&gt;
ПРИСТАВКА ПОДКАТНАЯ, QUARANTA/EUR ШПОН ВЕНГЕ,кромка МАССИВ (1300*560*610мм)</t>
  </si>
  <si>
    <t>Ввод в эксплуатацию ОС Введено в эксплуатацию ОС
БРИФИНГ-ПРИСТАВКА 125, QUARANTA ШПОН ВЕНГЕ, кромка МАССИВ (1250*800*750мм)
&lt;...&gt;
БРИФИНГ-ПРИСТАВКА 125, QUARANTA ШПОН ВЕНГЕ, кромка МАССИВ (1250*800*750мм)</t>
  </si>
  <si>
    <t>Ввод в эксплуатацию ОС Введено в эксплуатацию ОС
ШКАФ КОМБИНИРОВАННЫЙ, QUARANTA/EUR ШПОН ВЕНГЕ, кромка МАССИВ (1017*450*1976мм)
&lt;...&gt;
ШКАФ КОМБИНИРОВАННЫЙ, QUARANTA/EUR ШПОН ВЕНГЕ, кромка МАССИВ (1017*450*1976мм)</t>
  </si>
  <si>
    <t>Ввод в эксплуатацию ОС Введено в эксплуатацию ОС
ГАРДЕРОБ-КОМБИНИРОВАННЫЙ , EUR/QUARANTA ШПОН ВЕНГЕ, кромка МАССИВ (1017*450*1976мм)
&lt;...&gt;
ГАРДЕРОБ-КОМБИНИРОВАННЫЙ , EUR/QUARANTA ШПОН ВЕНГЕ, кромка МАССИВ (1017*450*1976мм)</t>
  </si>
  <si>
    <t>Ввод в эксплуатацию ОС Введено в эксплуатацию ОС
СТОЛ НА ОПОРНОЙ ТУМБЕ 230 LAVA цвет,гавана/серый глянец
&lt;...&gt;
СТОЛ НА ОПОРНОЙ ТУМБЕ 230 LAVA цвет,гавана/серый глянец</t>
  </si>
  <si>
    <t>17.07.17</t>
  </si>
  <si>
    <t>Ввод в эксплуатацию ОС Введено в эксплуатацию ОС
КОМПЛЕКТ ДЛЯ ИСПЫТАНИЯ АВТОМАТИЧЕСКИХ ВЫКЛЮЧАТЕЛЕЙ ПЕРЕМЕННОГО ТОКА СИНУС-7000
&lt;...&gt;
КОМПЛЕКТ ДЛЯ ИСПЫТАНИЯ АВТОМАТИЧЕСКИХ ВЫКЛЮЧАТЕЛЕЙ ПЕРЕМЕННОГО ТОКА СИНУС-7000</t>
  </si>
  <si>
    <t>20.07.17</t>
  </si>
  <si>
    <t>Ввод в эксплуатацию ОС Введено в эксплуатацию ОС
СТОЛ ДЛЯ ПЕРЕГОВОРОВ 3000*1200*760 (из двух частей) ВЕНГЕ : МДФ покрытый шпоном, Толщина столешницы
&lt;...&gt;
СТОЛ ДЛЯ ПЕРЕГОВОРОВ 3000*1200*760 (из двух частей) ВЕНГЕ : МДФ покрытый шпоном, Толщина столешницы</t>
  </si>
  <si>
    <t xml:space="preserve">Ввод в эксплуатацию ОС Введено в эксплуатацию ОС
ГРЕДЕНЦИЯ 2000*400*760 ВЕНГЕ : МДФ покрытый шпоном, толщина топа 25мм ,толщина боковин 25мм, фасад 1
&lt;...&gt;
ГРЕДЕНЦИЯ 2000*400*760 ВЕНГЕ : МДФ покрытый шпоном, толщина топа 25мм ,толщина боковин 25мм, фасад </t>
  </si>
  <si>
    <t>Ввод в эксплуатацию ОС Введено в эксплуатацию ОС
СТОЛ ДЛЯ ПЕРЕГОВОРОВ КРУГЛЫЙ D1500(МДФ ПОКРЫТЫЙ ШПОНОМ,ЦВЕТ ВЕНГЕ)
&lt;...&gt;
СТОЛ ДЛЯ ПЕРЕГОВОРОВ КРУГЛЫЙ D1500(МДФ ПОКРЫТЫЙ ШПОНОМ,ЦВЕТ ВЕНГЕ)</t>
  </si>
  <si>
    <t>Ввод в эксплуатацию ОС Введено в эксплуатацию ОС
СТОЙКА РЕСЕПШЕН 2100*2680*1222h (мм)
&lt;...&gt;
СТОЙКА РЕСЕПШЕН 2100*2680*1222h (мм)</t>
  </si>
  <si>
    <t>21.07.17</t>
  </si>
  <si>
    <t>Ввод в эксплуатацию ОС Введено в эксплуатацию ОС
ВИБРОПЛИТА VS-244 (ДВИГ. HONDA GX160 K1 QX4 (4,8НР) СКЛ. ВОДИЛО С АНТИВИБР.РУКОЯТКОЙ VS244CA.06-04МЗ
&lt;...&gt;
ВИБРОПЛИТА VS-244 (ДВИГ. HONDA GX160 K1 QX4 (4,8НР) СКЛ. ВОДИЛО С АНТИВИБР.РУКОЯТКОЙ VS244CA.06-04М</t>
  </si>
  <si>
    <t>Ввод в эксплуатацию ОС Введено в эксплуатацию ОС
РЕЗЧИК ШВОВ CS1413 (ДВИГ.HONDA GX390 K1 QXQ4 (11,7НР) (CS1413-M.06-01 МЗ
&lt;...&gt;
РЕЗЧИК ШВОВ CS1413 (ДВИГ.HONDA GX390 K1 QXQ4 (11,7НР) (CS1413-M.06-01 МЗ</t>
  </si>
  <si>
    <t>31.07.17</t>
  </si>
  <si>
    <t>Вв.в экспл.ОС ВК0004</t>
  </si>
  <si>
    <t>Ввод в эксплуатацию ОС Введено в эксплуатацию ОС
Спектрофотометр В-1200
&lt;...&gt;
Спектрофотометр</t>
  </si>
  <si>
    <t>11.08.17</t>
  </si>
  <si>
    <t>Вв.в экспл.ОС РЭ0003</t>
  </si>
  <si>
    <t>Ввод в эксплуатацию ОС Введено в эксплуатацию ОС
Робот-тренажер "Гоша-6" расширенной комплектации (с ПО)
&lt;...&gt;
Робот-тренажер "Гоша-06"</t>
  </si>
  <si>
    <t>16.08.17</t>
  </si>
  <si>
    <t>Ввод в эксплуатацию ОС Введено в эксплуатацию ОС
УКАЗАТЕЛЬ ПОВРЕЖДЕНИЯ КАБЕЛЯ УПК-01Н-03
&lt;...&gt;
УКАЗАТЕЛЬ ПОВРЕЖДЕНИЯ КАБЕЛЯ УПК-01Н-03</t>
  </si>
  <si>
    <t>08.09.17</t>
  </si>
  <si>
    <t>Ввод в эксплуатацию ОС Введено в эксплуатацию ОС
ТЕЛЕВИЗОР  SAMSUNG 44"-50" LED-4K UHD UE49MU6470UXRU
&lt;...&gt;
ТЕЛЕВИЗОР  SAMSUNG 44"-50" LED-4K UHD UE49MU6470UXRU</t>
  </si>
  <si>
    <t>13.09.17</t>
  </si>
  <si>
    <t>Вв.в экспл.ОС ГЭ0080</t>
  </si>
  <si>
    <t>Ввод в эксплуатацию ОС Введено в эксплуатацию ОС
СТОЛЕШНИЦА ИЗ ИСК.КАМНЯ С ДВУМЯ МОЙКАМИ
&lt;...&gt;
СТОЛЕШНИЦА ИЗ ИСК.КАМНЯ С ДВУМЯ МОЙКАМИ</t>
  </si>
  <si>
    <t>Вв.в экспл.ОС ГЭ0081</t>
  </si>
  <si>
    <t>Ввод в эксплуатацию ОС Введено в эксплуатацию ОС
ЗЕРКАЛО
&lt;...&gt;
ЗЕРКАЛО</t>
  </si>
  <si>
    <t>Вв.в экспл.ОС ГЭ0082</t>
  </si>
  <si>
    <t>Ввод в эксплуатацию ОС Введено в эксплуатацию ОС
КУХНЯ
&lt;...&gt;
КУХНЯ</t>
  </si>
  <si>
    <t>Вв.в экспл.ОС ГЭ0083</t>
  </si>
  <si>
    <t>Ввод в эксплуатацию ОС Введено в эксплуатацию ОС
ШКАФ
&lt;...&gt;
ШКАФ</t>
  </si>
  <si>
    <t>Вв.в экспл.ОС ГЭ0084</t>
  </si>
  <si>
    <t>18.09.17</t>
  </si>
  <si>
    <t>Ввод в эксплуатацию ОС Введено в эксплуатацию ОС
Распределительные устройства ШР-2,ШР-3,ШР-5 от ТП на внутрипоселковые ВЛ к.п.Снегири
&lt;...&gt;
Распределительные устройства ШР-2,ШР-3,ШР-5 от ТП на внутрипоселковые ВЛ к.п.Снегири</t>
  </si>
  <si>
    <t>Ввод в эксплуатацию ОС Введено в эксплуатацию ОС
Внутрипоселковые ЛЭП с опорами и кабельными токопроводами к.п.Снегири
&lt;...&gt;
Внутрипоселковые ЛЭП с опорами и кабельными токопроводами к.п.Снегири</t>
  </si>
  <si>
    <t>22.09.17</t>
  </si>
  <si>
    <t>Вв.в экспл.ОС ГЭ0086</t>
  </si>
  <si>
    <t>Вв.в экспл.ОС ГЭ0085</t>
  </si>
  <si>
    <t>Ввод в эксплуатацию ОС Введено в эксплуатацию ОС
ТЕЛЕВИЗОР  SAMSUNG 51"-55" LED-4K UHD UE55MU6470U
&lt;...&gt;
ТЕЛЕВИЗОР  SAMSUNG 51"-55" LED-4K UHD UE55MU6470U</t>
  </si>
  <si>
    <t>29.09.17</t>
  </si>
  <si>
    <t>Ввод в эксплуатацию ОС Введено в эксплуатацию ОС
АВТОМОБИЛЬ ЛАДА,213100 LADA 4Х4,VIN XTA213100J0191108
&lt;...&gt;
АВТОМОБИЛЬ ЛАДА,213100 LADA 4Х4,VIN XTA213100J0191108</t>
  </si>
  <si>
    <t>02.10.17</t>
  </si>
  <si>
    <t>Ввод в эксплуатацию ОС Введено в эксплуатацию ОС
ПОДЪЕМНИК ЧЕТЫРЕХСТОЕЧНЫЙ,Г/П 5,5тн NORDBERG
&lt;...&gt;
ПОДЪЕМНИК ЧЕТЫРЕХСТОЕЧНЫЙ,Г/П 5,5тн NORDBERG</t>
  </si>
  <si>
    <t>03.10.17</t>
  </si>
  <si>
    <t>Вв.в экспл.ОС ВК0005</t>
  </si>
  <si>
    <t>Ввод в эксплуатацию ОС Введено в эксплуатацию ОС
УЛЬТРАЗВУКОВОЙ РАСХОДОМЕР US 800-M-11-250Ф-СТ20-020-Р-RS485-A(вода)
&lt;...&gt;
УЛЬТРАЗВУКОВОЙ РАСХОДОМЕР US800-M-11-250Ф-СТ20-020-Р-RS485-A(вода)</t>
  </si>
  <si>
    <t>Вв.в экспл.ОС ВК0006</t>
  </si>
  <si>
    <t>Вв.в экспл.ОС ВК0007</t>
  </si>
  <si>
    <t>Вв.в экспл.ОС ВК0008</t>
  </si>
  <si>
    <t>09.10.17</t>
  </si>
  <si>
    <t>Вв.в экспл.ОС ГЭ0109</t>
  </si>
  <si>
    <t>Ввод в эксплуатацию ОС Введено в эксплуатацию ОС
КОМПЛЕКТ ШТОР КОМНАТА №6
&lt;...&gt;
КОМПЛЕКТ ШТОР КОМНАТА №6</t>
  </si>
  <si>
    <t>Вв.в экспл.ОС ГЭ0110</t>
  </si>
  <si>
    <t>Ввод в эксплуатацию ОС Введено в эксплуатацию ОС
КОМПЛЕКТ ШТОР КОМНАТА №1
&lt;...&gt;
КОМПЛЕКТ ШТОР КОМНАТА №1</t>
  </si>
  <si>
    <t>Ввод в эксплуатацию ОС Введено в эксплуатацию ОС
КОМПЛЕКТ ШТОР КОМНАТА №2
&lt;...&gt;
КОМПЛЕКТ ШТОР КОМНАТА №2</t>
  </si>
  <si>
    <t>Ввод в эксплуатацию ОС Введено в эксплуатацию ОС
КОМПЛЕКТ ШТОР КОМНАТА №3
&lt;...&gt;
КОМПЛЕКТ ШТОР КОМНАТА №3</t>
  </si>
  <si>
    <t>Вв.в экспл.ОС ГЭ0105</t>
  </si>
  <si>
    <t>Вв.в экспл.ОС ГЭ0106</t>
  </si>
  <si>
    <t>Ввод в эксплуатацию ОС Введено в эксплуатацию ОС
КОМПЛЕКТ ШТОР КОМНАТА №4
&lt;...&gt;
КОМПЛЕКТ ШТОР КОМНАТА №4</t>
  </si>
  <si>
    <t>Вв.в экспл.ОС ГЭ0107</t>
  </si>
  <si>
    <t>Ввод в эксплуатацию ОС Введено в эксплуатацию ОС
КОМПЛЕКТ ШТОР КОМНАТА №5
&lt;...&gt;
КОМПЛЕКТ ШТОР КОМНАТА №5</t>
  </si>
  <si>
    <t>Вв.в экспл.ОС ГЭ0108</t>
  </si>
  <si>
    <t>16.10.17</t>
  </si>
  <si>
    <t>Вв.в экспл.ОС ГЭ0098</t>
  </si>
  <si>
    <t>Ввод в эксплуатацию ОС Введено в эксплуатацию ОС
КАМАЗ 65115-42  ХТС651154Н1361559
&lt;...&gt;
КАМАЗ 65115-42  ХТС651154Н1361559</t>
  </si>
  <si>
    <t>19.10.17</t>
  </si>
  <si>
    <t>Ввод в эксплуатацию ОС Введено в эксплуатацию ОС
МАШИНА ДЛЯ ЧИСТКИ ОБУВИ Heute Ronda 30 graphite
&lt;...&gt;
МАШИНА ДЛЯ ЧИСТКИ ОБУВИ Heute Ronda 30 graphite</t>
  </si>
  <si>
    <t>26.10.17</t>
  </si>
  <si>
    <t>Вв.в экспл.ОС РЭ0011</t>
  </si>
  <si>
    <t>Ввод в эксплуатацию ОС Введено в эксплуатацию ОС
Видеорегистратор сетевой TRASSIR QuatroStation Pro
&lt;...&gt;
Видеорегистратор TRASSIR QuatroStation Pro</t>
  </si>
  <si>
    <t>31.10.17</t>
  </si>
  <si>
    <t>Модернизация ОС РЭ0009</t>
  </si>
  <si>
    <t>Затраты по модернизации
ПС-35/6 "Новоаганская"
&lt;...&gt;
3140000070 ПС-35/6 "Новоаганская"  (1 этап)
&lt;...&gt;</t>
  </si>
  <si>
    <t>08.21</t>
  </si>
  <si>
    <t>Ввод в эксплуатацию ОС Введено в эксплуатацию ОС
АВТОМОБИЛЬ СПЕЦИАЛИЗИРОВАННЫЙ,ГРУЗОПАССАЖИРСКИЙ С КРАНОМ-МАНИПУЛЯТОРОМ 3902 Р1
&lt;...&gt;
АВТОМОБИЛЬ СПЕЦИАЛИЗИРОВАННЫЙ,ГРУЗОПАССАЖИРСКИЙ С КРАНОМ-МАНИПУЛЯТОРОМ 3902 Р1</t>
  </si>
  <si>
    <t>Вв.в экспл.ОС РЭ0012</t>
  </si>
  <si>
    <t>Ввод в эксплуатацию ОС Введено в эксплуатацию ОС
Прибор энергетика многофункциональный портативный СЕ602М-120СК-3000Р
&lt;...&gt;
Прибор энергетика многофункциональный портативный СЕ602М-120СК-3000Р</t>
  </si>
  <si>
    <t>Вв.в экспл.ОС ПЭ0003</t>
  </si>
  <si>
    <t>Ввод в эксплуатацию ОС Введено в эксплуатацию ОС
Трансформаторная подстанция КТПу-ТК-160/6/0,4кВ
&lt;...&gt;
Трансформаторная подстанция КТПу-ТК-160/6/0,4кВ</t>
  </si>
  <si>
    <t>Вв.в экспл.ОС ПЭ0004</t>
  </si>
  <si>
    <t>Ввод в эксплуатацию ОС Введено в эксплуатацию ОС
Воздушная линия электропередачи 0,4 кВ электроснабжение 6/0,4 кВ протяженностью 2114 м
&lt;...&gt;
Электроснабжение 6/0,4кВ (линия электропередачи 0,4кВ)</t>
  </si>
  <si>
    <t>Модернизация ОС РЭ0013</t>
  </si>
  <si>
    <t>Затраты по модернизации
ПС-35/6 "Новоаганская"
&lt;...&gt;
3140000070 ПС-35/6 "Новоаганская" (2 этап)
&lt;...&gt;</t>
  </si>
  <si>
    <t>08.11.17</t>
  </si>
  <si>
    <t>Ввод в эксплуатацию ОС Введено в эксплуатацию ОС
АВТОМОБИЛЬ МАЗ 6432Н9-8420-052
&lt;...&gt;
АВТОМОБИЛЬ МАЗ 6432Н9-8420-052</t>
  </si>
  <si>
    <t>Ввод в эксплуатацию ОС Введено в эксплуатацию ОС
ПОЛУПРИЦЕП 994273  Х89994273НОВА2266
&lt;...&gt;
ПОЛУПРИЦЕП 994273 Х89994273НОВА2266</t>
  </si>
  <si>
    <t>13.11.17</t>
  </si>
  <si>
    <t>Вв.в экспл.ОС ГЭ0113</t>
  </si>
  <si>
    <t>20.11.17</t>
  </si>
  <si>
    <t>Вв.в экспл.ОС ВК0009</t>
  </si>
  <si>
    <t>Ввод в эксплуатацию ОС Введено в эксплуатацию ОС
КИСЛОРОДОМЕР S4-Standard kit,,Mettler Toledo
&lt;...&gt;
КИСЛОРОДОМЕР S4-Standard kit,,Mettler Toledo</t>
  </si>
  <si>
    <t>28.11.17</t>
  </si>
  <si>
    <t>Ввод в эксплуатацию ОС Введено в эксплуатацию ОС
АВТОЦИСТЕРНА 56774-0000010-25 (АЦПТ-7,5.2.1.02.0110)
&lt;...&gt;
АВТОЦИСТЕРНА 56774-0000010-25 (АЦПТ-7,5.2.1.02.0110)</t>
  </si>
  <si>
    <t>30.11.17</t>
  </si>
  <si>
    <t>Ввод в эксплуатацию ОС Введено в эксплуатацию ОС
КЛ-0,4кВ от ТП-5/9 до РЩ-0,4кВ магазин "Муравей",кв.Мира
&lt;...&gt;
КЛ-0,4 кВ от ТП-5/9 до РЩ-0,4кВ магазин "Муравей", кв. Мира.
Заработная плата
Прочее</t>
  </si>
  <si>
    <t>Ввод в эксплуатацию ОС Введено в эксплуатацию ОС
КЛ-0,4кВ от ТП-5/9 до РЩ-0,4кВ магазин "Муравей",кв.Мира
&lt;...&gt;
КЛ-0,4 кВ от ТП-5/9 до РЩ-0,4кВ магазин "Муравей", кв. Мира.
Кабельные сети 0.4 кВ
Кабельные сети 0.4 кВ</t>
  </si>
  <si>
    <t>Ввод в эксплуатацию ОС Введено в эксплуатацию ОС
КЛ-0,4кВ от ТП-5/9 до РЩ-0,4кВ магазин "Муравей",кв.Мира
&lt;...&gt;
КЛ-0,4 кВ от ТП-5/9 до РЩ-0,4кВ магазин "Муравей", кв. Мира.
Прочее
Прочее</t>
  </si>
  <si>
    <t>Ввод в эксплуатацию ОС Введено в эксплуатацию ОС
КЛ-0,4кВ от ТП-5/9 до РЩ-0,4кВ магазин "Муравей",кв.Мира
&lt;...&gt;
КЛ-0,4 кВ от ТП-5/9 до РЩ-0,4кВ магазин "Муравей", кв. Мира.
Страхование от несчастных случаев
Прочее</t>
  </si>
  <si>
    <t>Ввод в эксплуатацию ОС Введено в эксплуатацию ОС
КЛ-0,4кВ от ТП-5/9 до РЩ-0,4кВ магазин "Муравей",кв.Мира
&lt;...&gt;
КЛ-0,4 кВ от ТП-5/9 до РЩ-0,4кВ магазин "Муравей", кв. Мира.
Страховые взносы
Прочее</t>
  </si>
  <si>
    <t>Ввод в эксплуатацию ОС Введено в эксплуатацию ОС
КТПН-435/з 6/0,4кВ
&lt;...&gt;
КТПН-435/з 6/0,4 кВ
Заработная плата
Прочее</t>
  </si>
  <si>
    <t>Ввод в эксплуатацию ОС Введено в эксплуатацию ОС
КТПН-435/з 6/0,4кВ
&lt;...&gt;
КТПН-435/з 6/0,4 кВ
Оборудование
Оборудование</t>
  </si>
  <si>
    <t>Ввод в эксплуатацию ОС Введено в эксплуатацию ОС
КТПН-435/з 6/0,4кВ
&lt;...&gt;
КТПН-435/з 6/0,4 кВ
Прочее
Прочее</t>
  </si>
  <si>
    <t>Ввод в эксплуатацию ОС Введено в эксплуатацию ОС
КТПН-435/з 6/0,4кВ
&lt;...&gt;
КТПН-435/з 6/0,4 кВ
Страхование от несчастных случаев
Прочее</t>
  </si>
  <si>
    <t>Ввод в эксплуатацию ОС Введено в эксплуатацию ОС
КТПН-435/з 6/0,4кВ
&lt;...&gt;
КТПН-435/з 6/0,4 кВ
Страховые взносы
Прочее</t>
  </si>
  <si>
    <t>Ввод в эксплуатацию ОС Введено в эксплуатацию ОС
КТПН-435/з 6/0,4кВ
&lt;...&gt;
КТПН-435/з 6/0,4 кВ
Трансформаторные подстанции
Трансформаторные подстанц</t>
  </si>
  <si>
    <t>Ввод в эксплуатацию ОС Введено в эксплуатацию ОС
КЛ-6кВ до КТПН-435/з
&lt;...&gt;
КЛ-6 кВ до КТПН-435/з
Заработная плата
Прочее</t>
  </si>
  <si>
    <t>Ввод в эксплуатацию ОС Введено в эксплуатацию ОС
КЛ-6кВ до КТПН-435/з
&lt;...&gt;
КЛ-6 кВ до КТПН-435/з
Кабельные сети 6кВ
Кабельные сети 6кВ</t>
  </si>
  <si>
    <t>Ввод в эксплуатацию ОС Введено в эксплуатацию ОС
КЛ-6кВ до КТПН-435/з
&lt;...&gt;
КЛ-6 кВ до КТПН-435/з
Оборудование
Оборудование</t>
  </si>
  <si>
    <t>Ввод в эксплуатацию ОС Введено в эксплуатацию ОС
КЛ-6кВ до КТПН-435/з
&lt;...&gt;
КЛ-6 кВ до КТПН-435/з
Прочее
Прочее</t>
  </si>
  <si>
    <t>Ввод в эксплуатацию ОС Введено в эксплуатацию ОС
КЛ-6кВ до КТПН-435/з
&lt;...&gt;
КЛ-6 кВ до КТПН-435/з
Страхование от несчастных случаев
Прочее</t>
  </si>
  <si>
    <t>Ввод в эксплуатацию ОС Введено в эксплуатацию ОС
КЛ-6кВ до КТПН-435/з
&lt;...&gt;
КЛ-6 кВ до КТПН-435/з
Страховые взносы
Прочее</t>
  </si>
  <si>
    <t>Ввод в эксплуатацию ОС Введено в эксплуатацию ОС
КТПН-120/х 10/0,4кВ
&lt;...&gt;
КТПН-120/х 10/0,4 кВ
Заработная плата
Прочее</t>
  </si>
  <si>
    <t>Ввод в эксплуатацию ОС Введено в эксплуатацию ОС
КТПН-120/х 10/0,4кВ
&lt;...&gt;
КТПН-120/х 10/0,4 кВ
Оборудование
Оборудование</t>
  </si>
  <si>
    <t>Ввод в эксплуатацию ОС Введено в эксплуатацию ОС
КТПН-120/х 10/0,4кВ
&lt;...&gt;
КТПН-120/х 10/0,4 кВ
Прочее
Прочее</t>
  </si>
  <si>
    <t>Ввод в эксплуатацию ОС Введено в эксплуатацию ОС
КТПН-120/х 10/0,4кВ
&lt;...&gt;
КТПН-120/х 10/0,4 кВ
Страхование от несчастных случаев
Прочее</t>
  </si>
  <si>
    <t>Ввод в эксплуатацию ОС Введено в эксплуатацию ОС
КТПН-120/х 10/0,4кВ
&lt;...&gt;
КТПН-120/х 10/0,4 кВ
Страховые взносы
Прочее</t>
  </si>
  <si>
    <t>Ввод в эксплуатацию ОС Введено в эксплуатацию ОС
КТПН-120/х 10/0,4кВ
&lt;...&gt;
КТПН-120/х 10/0,4 кВ
Трансформаторные подстанции
Трансформаторные подстанц</t>
  </si>
  <si>
    <t>Ввод в эксплуатацию ОС Введено в эксплуатацию ОС
ВЛ-10кВ до КТПН-120/з
&lt;...&gt;
ВЛ-10кВ до КТНП- 120/х
ВЛ-10кВ
ВЛ 10</t>
  </si>
  <si>
    <t>Ввод в эксплуатацию ОС Введено в эксплуатацию ОС
ВЛ-10кВ до КТПН-120/з
&lt;...&gt;
ВЛ-10кВ до КТНП- 120/х
Заработная плата
Прочее</t>
  </si>
  <si>
    <t>Ввод в эксплуатацию ОС Введено в эксплуатацию ОС
ВЛ-10кВ до КТПН-120/з
&lt;...&gt;
ВЛ-10кВ до КТНП- 120/х
Оборудование
Оборудование</t>
  </si>
  <si>
    <t>Ввод в эксплуатацию ОС Введено в эксплуатацию ОС
ВЛ-10кВ до КТПН-120/з
&lt;...&gt;
ВЛ-10кВ до КТНП- 120/х
Прочее
Прочее</t>
  </si>
  <si>
    <t>Ввод в эксплуатацию ОС Введено в эксплуатацию ОС
ВЛ-10кВ до КТПН-120/з
&lt;...&gt;
ВЛ-10кВ до КТНП- 120/х
Страхование от несчастных случаев
Прочее</t>
  </si>
  <si>
    <t>Ввод в эксплуатацию ОС Введено в эксплуатацию ОС
ВЛ-10кВ до КТПН-120/з
&lt;...&gt;
ВЛ-10кВ до КТНП- 120/х
Страховые взносы
Прочее</t>
  </si>
  <si>
    <t>Ввод в эксплуатацию ОС Введено в эксплуатацию ОС
КТПН-434/з 6/0,4кВ
&lt;...&gt;
КТПН-434/з  6/0,4 кВ
Заработная плата
Прочее</t>
  </si>
  <si>
    <t>Ввод в эксплуатацию ОС Введено в эксплуатацию ОС
КТПН-434/з 6/0,4кВ
&lt;...&gt;
КТПН-434/з  6/0,4 кВ
Оборудование
Оборудование</t>
  </si>
  <si>
    <t>Ввод в эксплуатацию ОС Введено в эксплуатацию ОС
КТПН-434/з 6/0,4кВ
&lt;...&gt;
КТПН-434/з  6/0,4 кВ
Прочее
Прочее</t>
  </si>
  <si>
    <t>Ввод в эксплуатацию ОС Введено в эксплуатацию ОС
КТПН-434/з 6/0,4кВ
&lt;...&gt;
КТПН-434/з  6/0,4 кВ
Страхование от несчастных случаев
Прочее</t>
  </si>
  <si>
    <t>Ввод в эксплуатацию ОС Введено в эксплуатацию ОС
КТПН-434/з 6/0,4кВ
&lt;...&gt;
КТПН-434/з  6/0,4 кВ
Страховые взносы
Прочее</t>
  </si>
  <si>
    <t>Ввод в эксплуатацию ОС Введено в эксплуатацию ОС
КТПН-434/з 6/0,4кВ
&lt;...&gt;
КТПН-434/з  6/0,4 кВ
Трансформаторные подстанции
Трансформаторные подстанц</t>
  </si>
  <si>
    <t>Ввод в эксплуатацию ОС Введено в эксплуатацию ОС
ВЛ-6кВ до КТПН-434/з
&lt;...&gt;
ВЛ-6кВ до КТНП- 434/з
ВЛ-6кВ
ВЛ 6 кВ</t>
  </si>
  <si>
    <t>Ввод в эксплуатацию ОС Введено в эксплуатацию ОС
ВЛ-6кВ до КТПН-434/з
&lt;...&gt;
ВЛ-6кВ до КТНП- 434/з
Заработная плата
Прочее</t>
  </si>
  <si>
    <t>Ввод в эксплуатацию ОС Введено в эксплуатацию ОС
ВЛ-6кВ до КТПН-434/з
&lt;...&gt;
ВЛ-6кВ до КТНП- 434/з
Оборудование
Оборудование</t>
  </si>
  <si>
    <t>Ввод в эксплуатацию ОС Введено в эксплуатацию ОС
ВЛ-6кВ до КТПН-434/з
&lt;...&gt;
ВЛ-6кВ до КТНП- 434/з
Прочее
Прочее</t>
  </si>
  <si>
    <t>Ввод в эксплуатацию ОС Введено в эксплуатацию ОС
ВЛ-6кВ до КТПН-434/з
&lt;...&gt;
ВЛ-6кВ до КТНП- 434/з
Страхование от несчастных случаев
Прочее</t>
  </si>
  <si>
    <t>Ввод в эксплуатацию ОС Введено в эксплуатацию ОС
ВЛ-6кВ до КТПН-434/з
&lt;...&gt;
ВЛ-6кВ до КТНП- 434/з
Страховые взносы
Прочее</t>
  </si>
  <si>
    <t>Ввод в эксплуатацию ОС Введено в эксплуатацию ОС
КТПН-68/с 10/0,4кВ
&lt;...&gt;
КТПН - 68/с 10/0,4 кВ
Заработная плата
Прочее</t>
  </si>
  <si>
    <t>Ввод в эксплуатацию ОС Введено в эксплуатацию ОС
КТПН-68/с 10/0,4кВ
&lt;...&gt;
КТПН - 68/с 10/0,4 кВ
Оборудование
Оборудование</t>
  </si>
  <si>
    <t>Ввод в эксплуатацию ОС Введено в эксплуатацию ОС
КТПН-68/с 10/0,4кВ
&lt;...&gt;
КТПН - 68/с 10/0,4 кВ
Прочее
Прочее</t>
  </si>
  <si>
    <t>Ввод в эксплуатацию ОС Введено в эксплуатацию ОС
КТПН-68/с 10/0,4кВ
&lt;...&gt;
КТПН - 68/с 10/0,4 кВ
Страхование от несчастных случаев
Прочее</t>
  </si>
  <si>
    <t>Ввод в эксплуатацию ОС Введено в эксплуатацию ОС
КТПН-68/с 10/0,4кВ
&lt;...&gt;
КТПН - 68/с 10/0,4 кВ
Страховые взносы
Прочее</t>
  </si>
  <si>
    <t>Ввод в эксплуатацию ОС Введено в эксплуатацию ОС
КТПН-68/с 10/0,4кВ
&lt;...&gt;
КТПН - 68/с 10/0,4 кВ
Трансформаторные подстанции
Трансформаторные подстанц</t>
  </si>
  <si>
    <t>Ввод в эксплуатацию ОС Введено в эксплуатацию ОС
ЛЭП-10кВ до КТПН-68/с
&lt;...&gt;
ЛЭП-10 кВ до КТНП-68/с
Заработная плата
Прочее</t>
  </si>
  <si>
    <t>Ввод в эксплуатацию ОС Введено в эксплуатацию ОС
ЛЭП-10кВ до КТПН-68/с
&lt;...&gt;
ЛЭП-10 кВ до КТНП-68/с
Кабельные сети 10кВ
Кабельные сети 10кВ</t>
  </si>
  <si>
    <t>Ввод в эксплуатацию ОС Введено в эксплуатацию ОС
ЛЭП-10кВ до КТПН-68/с
&lt;...&gt;
ЛЭП-10 кВ до КТНП-68/с
Оборудование
Оборудование</t>
  </si>
  <si>
    <t>Ввод в эксплуатацию ОС Введено в эксплуатацию ОС
ЛЭП-10кВ до КТПН-68/с
&lt;...&gt;
ЛЭП-10 кВ до КТНП-68/с
Прочее
Прочее</t>
  </si>
  <si>
    <t>Ввод в эксплуатацию ОС Введено в эксплуатацию ОС
ЛЭП-10кВ до КТПН-68/с
&lt;...&gt;
ЛЭП-10 кВ до КТНП-68/с
Страхование от несчастных случаев
Прочее</t>
  </si>
  <si>
    <t>Ввод в эксплуатацию ОС Введено в эксплуатацию ОС
ЛЭП-10кВ до КТПН-68/с
&lt;...&gt;
ЛЭП-10 кВ до КТНП-68/с
Страховые взносы
Прочее</t>
  </si>
  <si>
    <t>Ввод в эксплуатацию ОС Введено в эксплуатацию ОС
ВЛ-0,4кВ от ф.1 КТПН-12/х до участка по ул.Югорская,д.77
&lt;...&gt;
ВЛ-0,4 кВ от ф-1 КТПН-№12/х  до участка по ул. Югорская, д. 77.
ВЛ-0,4кВ
ВЛ 0.4</t>
  </si>
  <si>
    <t>Ввод в эксплуатацию ОС Введено в эксплуатацию ОС
ВЛ-0,4кВ от ф.1 КТПН-12/х до участка по ул.Югорская,д.77
&lt;...&gt;
ВЛ-0,4 кВ от ф-1 КТПН-№12/х  до участка по ул. Югорская, д. 77.
Заработная плата
Прочее</t>
  </si>
  <si>
    <t>Ввод в эксплуатацию ОС Введено в эксплуатацию ОС
ВЛ-0,4кВ от ф.1 КТПН-12/х до участка по ул.Югорская,д.77
&lt;...&gt;
ВЛ-0,4 кВ от ф-1 КТПН-№12/х  до участка по ул. Югорская, д. 77.
Прочее
Прочее</t>
  </si>
  <si>
    <t>Ввод в эксплуатацию ОС Введено в эксплуатацию ОС
ВЛ-0,4кВ от ф.1 КТПН-12/х до участка по ул.Югорская,д.77
&lt;...&gt;
ВЛ-0,4 кВ от ф-1 КТПН-№12/х  до участка по ул. Югорская, д. 77.
Страхование от несчастных случаев
Прочее</t>
  </si>
  <si>
    <t>Ввод в эксплуатацию ОС Введено в эксплуатацию ОС
ВЛ-0,4кВ от ф.1 КТПН-12/х до участка по ул.Югорская,д.77
&lt;...&gt;
ВЛ-0,4 кВ от ф-1 КТПН-№12/х  до участка по ул. Югорская, д. 77.
Страховые взносы
Прочее</t>
  </si>
  <si>
    <t>Ввод в эксплуатацию ОС Введено в эксплуатацию ОС
ВЛ-0,4кВ от РУ-0,4кВ КТПН-24/х до ж/д по ул.Лопарева,д.80б
&lt;...&gt;
ВЛ-0,4 кВ от РУ-0,4кВ КТПН-№24/х  до ж.д. по ул. Лопарева д. 80 б
ВЛ-0,4кВ
ВЛ 0.4</t>
  </si>
  <si>
    <t>Ввод в эксплуатацию ОС Введено в эксплуатацию ОС
ВЛ-0,4кВ от РУ-0,4кВ КТПН-24/х до ж/д по ул.Лопарева,д.80б
&lt;...&gt;
ВЛ-0,4 кВ от РУ-0,4кВ КТПН-№24/х  до ж.д. по ул. Лопарева д. 80 б
Заработная плата
Прочее</t>
  </si>
  <si>
    <t>Ввод в эксплуатацию ОС Введено в эксплуатацию ОС
ВЛ-0,4кВ от РУ-0,4кВ КТПН-24/х до ж/д по ул.Лопарева,д.80б
&lt;...&gt;
ВЛ-0,4 кВ от РУ-0,4кВ КТПН-№24/х  до ж.д. по ул. Лопарева д. 80 б
Прочее
Прочее</t>
  </si>
  <si>
    <t>Ввод в эксплуатацию ОС Введено в эксплуатацию ОС
ВЛ-0,4кВ от РУ-0,4кВ КТПН-24/х до ж/д по ул.Лопарева,д.80б
&lt;...&gt;
ВЛ-0,4 кВ от РУ-0,4кВ КТПН-№24/х  до ж.д. по ул. Лопарева д. 80 б
Страхование от несчастных случаев
Прочее</t>
  </si>
  <si>
    <t>Ввод в эксплуатацию ОС Введено в эксплуатацию ОС
ВЛ-0,4кВ от РУ-0,4кВ КТПН-24/х до ж/д по ул.Лопарева,д.80б
&lt;...&gt;
ВЛ-0,4 кВ от РУ-0,4кВ КТПН-№24/х  до ж.д. по ул. Лопарева д. 80 б
Страховые взносы
Прочее</t>
  </si>
  <si>
    <t>Ввод в эксплуатацию ОС Введено в эксплуатацию ОС
ВЛ-6кВ от оп.№7 ф.7 ПС "БИО" до производственной базы,ЮЗПУ,панель 25
&lt;...&gt;
ВЛ-6 кВ от оп. № 7 ф-7 ПС "БИО" до производственной базы, ЮЗПУ, панель 25.
ВЛ-6кВ
ВЛ 6 кВ</t>
  </si>
  <si>
    <t>Ввод в эксплуатацию ОС Введено в эксплуатацию ОС
ВЛ-6кВ от оп.№7 ф.7 ПС "БИО" до производственной базы,ЮЗПУ,панель 25
&lt;...&gt;
ВЛ-6 кВ от оп. № 7 ф-7 ПС "БИО" до производственной базы, ЮЗПУ, панель 25.
Заработная плата
Прочее</t>
  </si>
  <si>
    <t>Ввод в эксплуатацию ОС Введено в эксплуатацию ОС
ВЛ-6кВ от оп.№7 ф.7 ПС "БИО" до производственной базы,ЮЗПУ,панель 25
&lt;...&gt;
ВЛ-6 кВ от оп. № 7 ф-7 ПС "БИО" до производственной базы, ЮЗПУ, панель 25.
Оборудование
Оборудование</t>
  </si>
  <si>
    <t>Ввод в эксплуатацию ОС Введено в эксплуатацию ОС
ВЛ-6кВ от оп.№7 ф.7 ПС "БИО" до производственной базы,ЮЗПУ,панель 25
&lt;...&gt;
ВЛ-6 кВ от оп. № 7 ф-7 ПС "БИО" до производственной базы, ЮЗПУ, панель 25.
Прочее
Прочее</t>
  </si>
  <si>
    <t>Ввод в эксплуатацию ОС Введено в эксплуатацию ОС
ВЛ-6кВ от оп.№7 ф.7 ПС "БИО" до производственной базы,ЮЗПУ,панель 25
&lt;...&gt;
ВЛ-6 кВ от оп. № 7 ф-7 ПС "БИО" до производственной базы, ЮЗПУ, панель 25.
Страхование от несчастных случаев
Прочее</t>
  </si>
  <si>
    <t>Ввод в эксплуатацию ОС Введено в эксплуатацию ОС
ВЛ-6кВ от оп.№7 ф.7 ПС "БИО" до производственной базы,ЮЗПУ,панель 25
&lt;...&gt;
ВЛ-6 кВ от оп. № 7 ф-7 ПС "БИО" до производственной базы, ЮЗПУ, панель 25.
Страховые взносы
Прочее</t>
  </si>
  <si>
    <t>Ввод в эксплуатацию ОС Введено в эксплуатацию ОС
КТПН-123/х 10/0,4кВ
&lt;...&gt;
КТПН- 123/х 10/0,4 кВ
Заработная плата
Прочее</t>
  </si>
  <si>
    <t>Ввод в эксплуатацию ОС Введено в эксплуатацию ОС
КТПН-123/х 10/0,4кВ
&lt;...&gt;
КТПН- 123/х 10/0,4 кВ
Оборудование
Оборудование</t>
  </si>
  <si>
    <t>Ввод в эксплуатацию ОС Введено в эксплуатацию ОС
КТПН-123/х 10/0,4кВ
&lt;...&gt;
КТПН- 123/х 10/0,4 кВ
Прочее
Прочее</t>
  </si>
  <si>
    <t>Ввод в эксплуатацию ОС Введено в эксплуатацию ОС
КТПН-123/х 10/0,4кВ
&lt;...&gt;
КТПН- 123/х 10/0,4 кВ
Страхование от несчастных случаев
Прочее</t>
  </si>
  <si>
    <t>Ввод в эксплуатацию ОС Введено в эксплуатацию ОС
КТПН-123/х 10/0,4кВ
&lt;...&gt;
КТПН- 123/х 10/0,4 кВ
Страховые взносы
Прочее</t>
  </si>
  <si>
    <t>Ввод в эксплуатацию ОС Введено в эксплуатацию ОС
КТПН-123/х 10/0,4кВ
&lt;...&gt;
КТПН- 123/х 10/0,4 кВ
Трансформаторные подстанции
Трансформаторные подстанц</t>
  </si>
  <si>
    <t>Вв.в экспл.ОС ГЭ0133</t>
  </si>
  <si>
    <t>Ввод в эксплуатацию ОС Введено в эксплуатацию ОС
ВЛ-10кВ до КТПН-123/х
&lt;...&gt;
ВЛ-10 кВ до КТНП-123/х
ВЛ-10кВ
ВЛ 10</t>
  </si>
  <si>
    <t>Ввод в эксплуатацию ОС Введено в эксплуатацию ОС
ВЛ-10кВ до КТПН-123/х
&lt;...&gt;
ВЛ-10 кВ до КТНП-123/х
Заработная плата
Прочее</t>
  </si>
  <si>
    <t>Ввод в эксплуатацию ОС Введено в эксплуатацию ОС
ВЛ-10кВ до КТПН-123/х
&lt;...&gt;
ВЛ-10 кВ до КТНП-123/х
Оборудование
Оборудование</t>
  </si>
  <si>
    <t>Ввод в эксплуатацию ОС Введено в эксплуатацию ОС
ВЛ-10кВ до КТПН-123/х
&lt;...&gt;
ВЛ-10 кВ до КТНП-123/х
Прочее
Прочее</t>
  </si>
  <si>
    <t>Ввод в эксплуатацию ОС Введено в эксплуатацию ОС
ВЛ-10кВ до КТПН-123/х
&lt;...&gt;
ВЛ-10 кВ до КТНП-123/х
Страхование от несчастных случаев
Прочее</t>
  </si>
  <si>
    <t>Ввод в эксплуатацию ОС Введено в эксплуатацию ОС
ВЛ-10кВ до КТПН-123/х
&lt;...&gt;
ВЛ-10 кВ до КТНП-123/х
Страховые взносы
Прочее</t>
  </si>
  <si>
    <t>Вв.в экспл.ОС ГЭ0134</t>
  </si>
  <si>
    <t>Ввод в эксплуатацию ОС Введено в эксплуатацию ОС
ВЛ-0,4кВ до КТПН-123/х
&lt;...&gt;
ВЛ-0,4 кВ от КТНП-123/х
ВЛ-0,4кВ
ВЛ 0.4</t>
  </si>
  <si>
    <t>Ввод в эксплуатацию ОС Введено в эксплуатацию ОС
ВЛ-0,4кВ до КТПН-123/х
&lt;...&gt;
ВЛ-0,4 кВ от КТНП-123/х
Заработная плата
Прочее</t>
  </si>
  <si>
    <t>Ввод в эксплуатацию ОС Введено в эксплуатацию ОС
ВЛ-0,4кВ до КТПН-123/х
&lt;...&gt;
ВЛ-0,4 кВ от КТНП-123/х
Прочее
Прочее</t>
  </si>
  <si>
    <t>Ввод в эксплуатацию ОС Введено в эксплуатацию ОС
ВЛ-0,4кВ до КТПН-123/х
&lt;...&gt;
ВЛ-0,4 кВ от КТНП-123/х
Страхование от несчастных случаев
Прочее</t>
  </si>
  <si>
    <t>Ввод в эксплуатацию ОС Введено в эксплуатацию ОС
ВЛ-0,4кВ до КТПН-123/х
&lt;...&gt;
ВЛ-0,4 кВ от КТНП-123/х
Страховые взносы
Прочее</t>
  </si>
  <si>
    <t>Ввод в эксплуатацию ОС Введено в эксплуатацию ОС
2КЛ-0,4кВ от БКТП-10А/11 до храма Матроны Московской ул.Чапаева,кв.Северный
&lt;...&gt;
2КЛ-0,4 кВ от БКТП-10а/11 до храма Матроны Московской ул. Чапаева, кв. Северный.
Заработная плата
Прочее</t>
  </si>
  <si>
    <t>Ввод в эксплуатацию ОС Введено в эксплуатацию ОС
2КЛ-0,4кВ от БКТП-10А/11 до храма Матроны Московской ул.Чапаева,кв.Северный
&lt;...&gt;
2КЛ-0,4 кВ от БКТП-10а/11 до храма Матроны Московской ул. Чапаева, кв. Северный.
Кабельные сети 0.4 кВ
Кабельные сети 0.4 кВ</t>
  </si>
  <si>
    <t>Ввод в эксплуатацию ОС Введено в эксплуатацию ОС
2КЛ-0,4кВ от БКТП-10А/11 до храма Матроны Московской ул.Чапаева,кв.Северный
&lt;...&gt;
2КЛ-0,4 кВ от БКТП-10а/11 до храма Матроны Московской ул. Чапаева, кв. Северный.
Прочее
Прочее</t>
  </si>
  <si>
    <t>Ввод в эксплуатацию ОС Введено в эксплуатацию ОС
2КЛ-0,4кВ от БКТП-10А/11 до храма Матроны Московской ул.Чапаева,кв.Северный
&lt;...&gt;
2КЛ-0,4 кВ от БКТП-10а/11 до храма Матроны Московской ул. Чапаева, кв. Северный.
Страхование от несчастных случаев
Прочее</t>
  </si>
  <si>
    <t>Ввод в эксплуатацию ОС Введено в эксплуатацию ОС
2КЛ-0,4кВ от БКТП-10А/11 до храма Матроны Московской ул.Чапаева,кв.Северный
&lt;...&gt;
2КЛ-0,4 кВ от БКТП-10а/11 до храма Матроны Московской ул. Чапаева, кв. Северный.
Страховые взносы
Прочее</t>
  </si>
  <si>
    <t>Ввод в эксплуатацию ОС Введено в эксплуатацию ОС
ВЛ-0,4кВ от КТПН-442/з до участка автомойки по ул.Мира,ЗПУ панель 18
&lt;...&gt;
ВЛ-0,4 кВ от  КТПН-442/з до участка автомойки по ул. Мира, ЗПУ панель 18.
ВЛ-0,4кВ
ВЛ 0.4</t>
  </si>
  <si>
    <t>Ввод в эксплуатацию ОС Введено в эксплуатацию ОС
ВЛ-0,4кВ от КТПН-442/з до участка автомойки по ул.Мира,ЗПУ панель 18
&lt;...&gt;
ВЛ-0,4 кВ от  КТПН-442/з до участка автомойки по ул. Мира, ЗПУ панель 18.
Заработная плата
Прочее</t>
  </si>
  <si>
    <t>Ввод в эксплуатацию ОС Введено в эксплуатацию ОС
ВЛ-0,4кВ от КТПН-442/з до участка автомойки по ул.Мира,ЗПУ панель 18
&lt;...&gt;
ВЛ-0,4 кВ от  КТПН-442/з до участка автомойки по ул. Мира, ЗПУ панель 18.
Прочее
Прочее</t>
  </si>
  <si>
    <t>Ввод в эксплуатацию ОС Введено в эксплуатацию ОС
ВЛ-0,4кВ от КТПН-442/з до участка автомойки по ул.Мира,ЗПУ панель 18
&lt;...&gt;
ВЛ-0,4 кВ от  КТПН-442/з до участка автомойки по ул. Мира, ЗПУ панель 18.
Страхование от несчастных случаев
Прочее</t>
  </si>
  <si>
    <t>Ввод в эксплуатацию ОС Введено в эксплуатацию ОС
ВЛ-0,4кВ от КТПН-442/з до участка автомойки по ул.Мира,ЗПУ панель 18
&lt;...&gt;
ВЛ-0,4 кВ от  КТПН-442/з до участка автомойки по ул. Мира, ЗПУ панель 18.
Страховые взносы
Прочее</t>
  </si>
  <si>
    <t>Ввод в эксплуатацию ОС Введено в эксплуатацию ОС
ВЛ-0,4кВ от оп.№10 ф.2 КТПН-33/з до РЩ-0,4кв гаража
&lt;...&gt;
ВЛ-0,4 кВ от опоры № 10 ф-2 КТПН-33/з до РЩ-0,4кВ гаража, ул. Авиаторов д. 2В, район аэропорта.
ВЛ-0,4кВ
ВЛ 0.4</t>
  </si>
  <si>
    <t>Ввод в эксплуатацию ОС Введено в эксплуатацию ОС
ВЛ-0,4кВ от оп.№10 ф.2 КТПН-33/з до РЩ-0,4кв гаража
&lt;...&gt;
ВЛ-0,4 кВ от опоры № 10 ф-2 КТПН-33/з до РЩ-0,4кВ гаража, ул. Авиаторов д. 2В, район аэропорта.
Заработная плата
Прочее</t>
  </si>
  <si>
    <t>Ввод в эксплуатацию ОС Введено в эксплуатацию ОС
ВЛ-0,4кВ от оп.№10 ф.2 КТПН-33/з до РЩ-0,4кв гаража
&lt;...&gt;
ВЛ-0,4 кВ от опоры № 10 ф-2 КТПН-33/з до РЩ-0,4кВ гаража, ул. Авиаторов д. 2В, район аэропорта.
Прочее
Прочее</t>
  </si>
  <si>
    <t>Ввод в эксплуатацию ОС Введено в эксплуатацию ОС
ВЛ-0,4кВ от оп.№10 ф.2 КТПН-33/з до РЩ-0,4кв гаража
&lt;...&gt;
ВЛ-0,4 кВ от опоры № 10 ф-2 КТПН-33/з до РЩ-0,4кВ гаража, ул. Авиаторов д. 2В, район аэропорта.
Страхование от несчастных случаев
Прочее</t>
  </si>
  <si>
    <t>Ввод в эксплуатацию ОС Введено в эксплуатацию ОС
ВЛ-0,4кВ от оп.№10 ф.2 КТПН-33/з до РЩ-0,4кв гаража
&lt;...&gt;
ВЛ-0,4 кВ от опоры № 10 ф-2 КТПН-33/з до РЩ-0,4кВ гаража, ул. Авиаторов д. 2В, район аэропорта.
Страховые взносы
Прочее</t>
  </si>
  <si>
    <t>Вв.в экспл.ОС ГЭ0138</t>
  </si>
  <si>
    <t>Ввод в эксплуатацию ОС Введено в эксплуатацию ОС
БКТП-1(стр.) 10/0,4кв
&lt;...&gt;
БКТП-1 (стр.) 10/0,4 кВ
Заработная плата
Прочее</t>
  </si>
  <si>
    <t>Ввод в эксплуатацию ОС Введено в эксплуатацию ОС
БКТП-1(стр.) 10/0,4кв
&lt;...&gt;
БКТП-1 (стр.) 10/0,4 кВ
Оборудование
Оборудование</t>
  </si>
  <si>
    <t>Ввод в эксплуатацию ОС Введено в эксплуатацию ОС
БКТП-1(стр.) 10/0,4кв
&lt;...&gt;
БКТП-1 (стр.) 10/0,4 кВ
Прочее
Прочее</t>
  </si>
  <si>
    <t>Ввод в эксплуатацию ОС Введено в эксплуатацию ОС
БКТП-1(стр.) 10/0,4кв
&lt;...&gt;
БКТП-1 (стр.) 10/0,4 кВ
Страхование от несчастных случаев
Прочее</t>
  </si>
  <si>
    <t>Ввод в эксплуатацию ОС Введено в эксплуатацию ОС
БКТП-1(стр.) 10/0,4кв
&lt;...&gt;
БКТП-1 (стр.) 10/0,4 кВ
Страховые взносы
Прочее</t>
  </si>
  <si>
    <t>Ввод в эксплуатацию ОС Введено в эксплуатацию ОС
БКТП-1(стр.) 10/0,4кв
&lt;...&gt;
БКТП-1 (стр.) 10/0,4 кВ
Трансформаторные подстанции
Трансформаторные подстанц</t>
  </si>
  <si>
    <t>Ввод в эксплуатацию ОС Введено в эксплуатацию ОС
2КЛ-10кВ до БКТП-1(стр.)
&lt;...&gt;
2КЛ-10кВ до БКТП-1 (стр.)
Заработная плата
Прочее</t>
  </si>
  <si>
    <t>Ввод в эксплуатацию ОС Введено в эксплуатацию ОС
2КЛ-10кВ до БКТП-1(стр.)
&lt;...&gt;
2КЛ-10кВ до БКТП-1 (стр.)
Кабельные сети 10кВ
Кабельные сети 10кВ</t>
  </si>
  <si>
    <t>Ввод в эксплуатацию ОС Введено в эксплуатацию ОС
2КЛ-10кВ до БКТП-1(стр.)
&lt;...&gt;
2КЛ-10кВ до БКТП-1 (стр.)
Оборудование
Оборудование</t>
  </si>
  <si>
    <t>Ввод в эксплуатацию ОС Введено в эксплуатацию ОС
2КЛ-10кВ до БКТП-1(стр.)
&lt;...&gt;
2КЛ-10кВ до БКТП-1 (стр.)
Прочее
Прочее</t>
  </si>
  <si>
    <t>Ввод в эксплуатацию ОС Введено в эксплуатацию ОС
2КЛ-10кВ до БКТП-1(стр.)
&lt;...&gt;
2КЛ-10кВ до БКТП-1 (стр.)
Страхование от несчастных случаев
Прочее</t>
  </si>
  <si>
    <t>Ввод в эксплуатацию ОС Введено в эксплуатацию ОС
2КЛ-10кВ до БКТП-1(стр.)
&lt;...&gt;
2КЛ-10кВ до БКТП-1 (стр.)
Страховые взносы
Прочее</t>
  </si>
  <si>
    <t>Вв.в экспл.ОС ПЭ0005</t>
  </si>
  <si>
    <t>Ввод в эксплуатацию ОС Введено в эксплуатацию ОС
Автогидроподьемник ВИПО-24-01 на шасси ГАЗ -33086 (4х4) 5м.кабина
&lt;...&gt;
Автогидроподьемник ВИПО-24-01 на шасси ГАЗ</t>
  </si>
  <si>
    <t>Модернизация ОС РЭ0014</t>
  </si>
  <si>
    <t>Затраты по модернизации
КЛ 2 мкр
&lt;...&gt;
3130000011 КЛ 2 мкр (2КЛ-0,4 кВ от ТП-25 до ж/д №4)
&lt;...&gt;</t>
  </si>
  <si>
    <t>Модернизация ОС РЭ0015</t>
  </si>
  <si>
    <t>Затраты по модернизации
КЛ 2 мкр
&lt;...&gt;
3130000011 КЛ 2 мкр (2КЛ-0,4 кВ от ТП-23 до ж/д №11)
&lt;...&gt;</t>
  </si>
  <si>
    <t>Модернизация ОС РЭ0016</t>
  </si>
  <si>
    <t>Затраты по модернизации
КЛ 6 мкр
&lt;...&gt;
3130000017 КЛ 6 мкр (2КЛ-0,4 кВ от ТП-63 до ВРУ -0,4 кВ ж/д №1)
&lt;...&gt;</t>
  </si>
  <si>
    <t>Модернизация ОС РЭ0017</t>
  </si>
  <si>
    <t>Затраты по модернизации
КЛ 6 мкр
&lt;...&gt;
3130000017 КЛ 6 мкр (2КЛ-0,4 кВ от ТП-64 до ВРУ -0,4 кВ ж/д №5)
&lt;...&gt;</t>
  </si>
  <si>
    <t>Модернизация ОС РЭ0018</t>
  </si>
  <si>
    <t>Затраты по модернизации
КЛ 6 мкр
&lt;...&gt;
3130000017 КЛ 6 мкр (2КЛ-0,4 кВ от ТП-62 до ж/д №14)
&lt;...&gt;</t>
  </si>
  <si>
    <t>Модернизация ОС РЭ0019</t>
  </si>
  <si>
    <t>Затраты по модернизации
КЛ 4 мкр
&lt;...&gt;
3130000006 КЛ 4 мкр (2КЛ-0,4 кВ от ТП-42 до ВРУ-0,4 кВ ж/д №1)
&lt;...&gt;</t>
  </si>
  <si>
    <t>Модернизация ОС РЭ0020</t>
  </si>
  <si>
    <t>Затраты по модернизации
КТП-140
&lt;...&gt;
3140000063 КТП-140
&lt;...&gt;</t>
  </si>
  <si>
    <t>Модернизация ОС РЭ0021</t>
  </si>
  <si>
    <t>Затраты по модернизации
КТПН-46
&lt;...&gt;
3140000030 КТПН-46
&lt;...&gt;</t>
  </si>
  <si>
    <t>Модернизация ОС РЭ0022</t>
  </si>
  <si>
    <t>Затраты по модернизации
ПС-35/10 "Город-3"
&lt;...&gt;
3140000075 ПС-35/10 "Город-3"
&lt;...&gt;</t>
  </si>
  <si>
    <t>12.12.17</t>
  </si>
  <si>
    <t>Ввод в эксплуатацию ОС Введено в эксплуатацию ОС
АВТОМОБИЛЬ КО-440-2N МУСОРОВОЗ (ш.J1091441,дв.Н0052826,VIN XVL4832C3J0000031)
&lt;...&gt;
АВТОМОБИЛЬ КО-440-2N МУСОРОВОЗ (ш.J1091441,дв.Н0052826,VIN XVL4832C3J0000031)</t>
  </si>
  <si>
    <t>25.12.17</t>
  </si>
  <si>
    <t>Ввод в эксплуатацию ОС Введено в эксплуатацию ОС
Модуль Cisco 4 port 10/100/1000 Ethernet switch interface card (EHWIC-4ESG)
&lt;...&gt;
Модуль Cisco 4 port 10/100/1000 Ethernet switch interface card (EHWIC-4ESG)</t>
  </si>
  <si>
    <t>Ввод в эксплуатацию ОС Введено в эксплуатацию ОС
Маршрутизатор Cisco 2901 NPE w/2 GE,4 EHWIC,2 DSP,256MB CF,512MB DRAM,IP Base (CISCO2901/K9
&lt;...&gt;
Маршрутизатор Cisco 2901 NPE w/2 GE,4 EHWIC,2 DSP,256MB CF,512MB DRAM,IP Base (CISCO2901/K9)</t>
  </si>
  <si>
    <t>Ввод в эксплуатацию ОС Введено в эксплуатацию ОС
Маршрутизатор Cisco 2901 NPE w/2 GE,4 EHWIC,2 DSP,256MB CF,512MB DRAM,IP Base (CISCO2901/K9
&lt;...&gt;
Маршрутизатор Cisco 2901 NPE w/2 GE,4 EHWIC,2 DSP,256MB CF,512MB DRAM,IP Base (CISCO2901/K9</t>
  </si>
  <si>
    <t>26.12.17</t>
  </si>
  <si>
    <t>Вв.в экспл.ОС ГЭ0145</t>
  </si>
  <si>
    <t>Ввод в эксплуатацию ОС Введено в эксплуатацию ОС
Линия электропередач 6кВ
&lt;...&gt;
Линия электропередач 6кВ</t>
  </si>
  <si>
    <t>Ввод в эксплуатацию ОС Введено в эксплуатацию ОС
ВЛ-6кВ от ПС "Дивный",ячейка №115
&lt;...&gt;
ВЛ-6кВ от ПС "Дивный",ячейка №115</t>
  </si>
  <si>
    <t>Ввод в эксплуатацию ОС Введено в эксплуатацию ОС
КТПН-630кВА
&lt;...&gt;
КТПН-630кВА</t>
  </si>
  <si>
    <t>28.12.17</t>
  </si>
  <si>
    <t>Вв.в экспл.ОС ПЭ0006</t>
  </si>
  <si>
    <t>Ввод в эксплуатацию ОС Введено в эксплуатацию ОС
Система видеонаблюдения.
&lt;...&gt;
Система видеонаблюдения
Оборудование
Оборудование</t>
  </si>
  <si>
    <t>29.12.17</t>
  </si>
  <si>
    <t>Модернизация ОС ПЭ0007</t>
  </si>
  <si>
    <t>Затраты по модернизации
Подстанция 35/6 кВ №14
&lt;...&gt;
ПС-35/6 кВ №14
&lt;...&gt;</t>
  </si>
  <si>
    <t>Вв.в экспл.ОС ПЭ0008</t>
  </si>
  <si>
    <t>Ввод в эксплуатацию ОС Введено в эксплуатацию ОС
Автомобиль УАЗ390945 VIN XTT390945J1202758
&lt;...&gt;
Автомобиль УАЗ390945 VIN XTT390945J1202758</t>
  </si>
  <si>
    <t>Вв.в экспл.ОС ПЭ0009</t>
  </si>
  <si>
    <t>Ввод в эксплуатацию ОС Введено в эксплуатацию ОС
Автомобиль УАЗ390945 VIN XTT390945J1202759
&lt;...&gt;
Автомобиль УАЗ390945 VIN XTT390945J1202759</t>
  </si>
  <si>
    <t>Вв.в экспл.ОС ВК0010</t>
  </si>
  <si>
    <t>Ввод в эксплуатацию ОС Введено в эксплуатацию ОС
СЕРВЕР SuperMicro 2U 6028R-WTR/2x Xeon E5-2623/4*DDR4 DIMM 16Gb/4*HDD 600 Gb/LSI00419/ST3600057SS/2x
&lt;...&gt;
СЕРВЕР SuperMicro 2U 6028R-WTR/2x Xeon E5-2623/4*DDR4 DIMM 16Gb/4*HDD 600 Gb/LSI00419/ST3600057SS/2</t>
  </si>
  <si>
    <t>Модернизация ОС ПЭ0010</t>
  </si>
  <si>
    <t>Затраты по модернизации
Подстанция 35/6 кВ №13
&lt;...&gt;
ПС-35/6 кВ №13
&lt;...&gt;</t>
  </si>
  <si>
    <t>Модернизация ОС ПЭ0011</t>
  </si>
  <si>
    <t>Затраты по модернизации
Подстанция 35/6 кВ №13
&lt;...&gt;
Подстанция 35/6 кВ №13</t>
  </si>
  <si>
    <t>Ввод в эксплуатацию ОС Введено в эксплуатацию ОС
КТПН-442/з 6/0,4 кВ
&lt;...&gt;
КТПН-442/з 6/0,4 кВ
Заработная плата
Прочее</t>
  </si>
  <si>
    <t>Ввод в эксплуатацию ОС Введено в эксплуатацию ОС
КТПН-442/з 6/0,4 кВ
&lt;...&gt;
КТПН-442/з 6/0,4 кВ
Оборудование
Оборудование</t>
  </si>
  <si>
    <t>Ввод в эксплуатацию ОС Введено в эксплуатацию ОС
КТПН-442/з 6/0,4 кВ
&lt;...&gt;
КТПН-442/з 6/0,4 кВ
Прочее
Прочее</t>
  </si>
  <si>
    <t>Ввод в эксплуатацию ОС Введено в эксплуатацию ОС
КТПН-442/з 6/0,4 кВ
&lt;...&gt;
КТПН-442/з 6/0,4 кВ
Страхование от несчастных случаев
Прочее</t>
  </si>
  <si>
    <t>Ввод в эксплуатацию ОС Введено в эксплуатацию ОС
КТПН-442/з 6/0,4 кВ
&lt;...&gt;
КТПН-442/з 6/0,4 кВ
Страховые взносы
Прочее</t>
  </si>
  <si>
    <t>Ввод в эксплуатацию ОС Введено в эксплуатацию ОС
КТПН-442/з 6/0,4 кВ
&lt;...&gt;
КТПН-442/з 6/0,4 кВ
Трансформаторные подстанции
Трансформаторные подстанц</t>
  </si>
  <si>
    <t>Ввод в эксплуатацию ОС Введено в эксплуатацию ОС
КЛ-6 кВ до КТНП-442/з
&lt;...&gt;
КЛ-6 кВ до КТНП-442/з
Заработная плата
Прочее</t>
  </si>
  <si>
    <t>Ввод в эксплуатацию ОС Введено в эксплуатацию ОС
КЛ-6 кВ до КТНП-442/з
&lt;...&gt;
КЛ-6 кВ до КТНП-442/з
Кабельные сети 6кВ
Кабельные сети 6кВ</t>
  </si>
  <si>
    <t>Ввод в эксплуатацию ОС Введено в эксплуатацию ОС
КЛ-6 кВ до КТНП-442/з
&lt;...&gt;
КЛ-6 кВ до КТНП-442/з
Прочее
Прочее</t>
  </si>
  <si>
    <t>Ввод в эксплуатацию ОС Введено в эксплуатацию ОС
КЛ-6 кВ до КТНП-442/з
&lt;...&gt;
КЛ-6 кВ до КТНП-442/з
Страхование от несчастных случаев
Прочее</t>
  </si>
  <si>
    <t>Ввод в эксплуатацию ОС Введено в эксплуатацию ОС
КЛ-6 кВ до КТНП-442/з
&lt;...&gt;
КЛ-6 кВ до КТНП-442/з
Страховые взносы
Прочее</t>
  </si>
  <si>
    <t>Ввод в эксплуатацию ОС Введено в эксплуатацию ОС
ВЛ-6 кВ до КТНП-442/з
&lt;...&gt;
ВЛ-0,4кВ от КТНП-442/з
ВЛ-0,4кВ
ВЛ 0.4</t>
  </si>
  <si>
    <t>Ввод в эксплуатацию ОС Введено в эксплуатацию ОС
ВЛ-6 кВ до КТНП-442/з
&lt;...&gt;
ВЛ-0,4кВ от КТНП-442/з
Заработная плата
Прочее</t>
  </si>
  <si>
    <t>Ввод в эксплуатацию ОС Введено в эксплуатацию ОС
ВЛ-6 кВ до КТНП-442/з
&lt;...&gt;
ВЛ-0,4кВ от КТНП-442/з
Прочее
Прочее</t>
  </si>
  <si>
    <t>Ввод в эксплуатацию ОС Введено в эксплуатацию ОС
ВЛ-6 кВ до КТНП-442/з
&lt;...&gt;
ВЛ-0,4кВ от КТНП-442/з
Страхование от несчастных случаев
Прочее</t>
  </si>
  <si>
    <t>Ввод в эксплуатацию ОС Введено в эксплуатацию ОС
ВЛ-6 кВ до КТНП-442/з
&lt;...&gt;
ВЛ-0,4кВ от КТНП-442/з
Страховые взносы
Прочее</t>
  </si>
  <si>
    <t>Ввод в эксплуатацию ОС Введено в эксплуатацию ОС
СТП-450/з 6/0,4кВ
&lt;...&gt;
СТП-450/з 6/0,4 кВ
Заработная плата
Прочее</t>
  </si>
  <si>
    <t>Ввод в эксплуатацию ОС Введено в эксплуатацию ОС
СТП-450/з 6/0,4кВ
&lt;...&gt;
СТП-450/з 6/0,4 кВ
Оборудование
Оборудование</t>
  </si>
  <si>
    <t>Ввод в эксплуатацию ОС Введено в эксплуатацию ОС
СТП-450/з 6/0,4кВ
&lt;...&gt;
СТП-450/з 6/0,4 кВ
Прочее
Прочее</t>
  </si>
  <si>
    <t>Ввод в эксплуатацию ОС Введено в эксплуатацию ОС
СТП-450/з 6/0,4кВ
&lt;...&gt;
СТП-450/з 6/0,4 кВ
Страхование от несчастных случаев
Прочее</t>
  </si>
  <si>
    <t>Ввод в эксплуатацию ОС Введено в эксплуатацию ОС
СТП-450/з 6/0,4кВ
&lt;...&gt;
СТП-450/з 6/0,4 кВ
Страховые взносы
Прочее</t>
  </si>
  <si>
    <t>Ввод в эксплуатацию ОС Введено в эксплуатацию ОС
СТП-450/з 6/0,4кВ
&lt;...&gt;
СТП-450/з 6/0,4 кВ
Трансформаторные подстанции
Трансформаторные подстанц</t>
  </si>
  <si>
    <t>Ввод в эксплуатацию ОС Введено в эксплуатацию ОС
ВЛ-6 кВ до СТП-450/з
&lt;...&gt;
ВЛ-6кВ до СТП-450/з
ВЛ-6кВ
ВЛ 6 кВ</t>
  </si>
  <si>
    <t>Ввод в эксплуатацию ОС Введено в эксплуатацию ОС
ВЛ-6 кВ до СТП-450/з
&lt;...&gt;
ВЛ-6кВ до СТП-450/з
Заработная плата
Прочее</t>
  </si>
  <si>
    <t>Ввод в эксплуатацию ОС Введено в эксплуатацию ОС
ВЛ-6 кВ до СТП-450/з
&lt;...&gt;
ВЛ-6кВ до СТП-450/з
Оборудование
Оборудование</t>
  </si>
  <si>
    <t>Ввод в эксплуатацию ОС Введено в эксплуатацию ОС
ВЛ-6 кВ до СТП-450/з
&lt;...&gt;
ВЛ-6кВ до СТП-450/з
Прочее
Прочее</t>
  </si>
  <si>
    <t>Ввод в эксплуатацию ОС Введено в эксплуатацию ОС
ВЛ-6 кВ до СТП-450/з
&lt;...&gt;
ВЛ-6кВ до СТП-450/з
Страхование от несчастных случаев
Прочее</t>
  </si>
  <si>
    <t>Ввод в эксплуатацию ОС Введено в эксплуатацию ОС
ВЛ-6 кВ до СТП-450/з
&lt;...&gt;
ВЛ-6кВ до СТП-450/з
Страховые взносы
Прочее</t>
  </si>
  <si>
    <t>Ввод в эксплуатацию ОС Введено в эксплуатацию ОС
КЛ-6кВ от СТП-450/з
&lt;...&gt;
КЛ-0,4кВ от СТП-450/з
Заработная плата
Прочее</t>
  </si>
  <si>
    <t>Ввод в эксплуатацию ОС Введено в эксплуатацию ОС
КЛ-6кВ от СТП-450/з
&lt;...&gt;
КЛ-0,4кВ от СТП-450/з
Кабельные сети 0.4 кВ
Кабельные сети 0.4 кВ</t>
  </si>
  <si>
    <t>Ввод в эксплуатацию ОС Введено в эксплуатацию ОС
КЛ-6кВ от СТП-450/з
&lt;...&gt;
КЛ-0,4кВ от СТП-450/з
Прочее
Прочее</t>
  </si>
  <si>
    <t>Ввод в эксплуатацию ОС Введено в эксплуатацию ОС
КЛ-6кВ от СТП-450/з
&lt;...&gt;
КЛ-0,4кВ от СТП-450/з
Страхование от несчастных случаев
Прочее</t>
  </si>
  <si>
    <t>Ввод в эксплуатацию ОС Введено в эксплуатацию ОС
КЛ-6кВ от СТП-450/з
&lt;...&gt;
КЛ-0,4кВ от СТП-450/з
Страховые взносы
Прочее</t>
  </si>
  <si>
    <t>Ввод в эксплуатацию ОС Введено в эксплуатацию ОС
КТПН-441/з 10/0,4 кВ
&lt;...&gt;
КТПН - 441/з 10/0,4 кВ
Заработная плата
Прочее</t>
  </si>
  <si>
    <t>Ввод в эксплуатацию ОС Введено в эксплуатацию ОС
КТПН-441/з 10/0,4 кВ
&lt;...&gt;
КТПН - 441/з 10/0,4 кВ
Оборудование
Оборудование</t>
  </si>
  <si>
    <t>Ввод в эксплуатацию ОС Введено в эксплуатацию ОС
КТПН-441/з 10/0,4 кВ
&lt;...&gt;
КТПН - 441/з 10/0,4 кВ
Прочее
Прочее</t>
  </si>
  <si>
    <t>Ввод в эксплуатацию ОС Введено в эксплуатацию ОС
КТПН-441/з 10/0,4 кВ
&lt;...&gt;
КТПН - 441/з 10/0,4 кВ
Страхование от несчастных случаев
Прочее</t>
  </si>
  <si>
    <t>Ввод в эксплуатацию ОС Введено в эксплуатацию ОС
КТПН-441/з 10/0,4 кВ
&lt;...&gt;
КТПН - 441/з 10/0,4 кВ
Страховые взносы
Прочее</t>
  </si>
  <si>
    <t>Ввод в эксплуатацию ОС Введено в эксплуатацию ОС
КТПН-441/з 10/0,4 кВ
&lt;...&gt;
КТПН - 441/з 10/0,4 кВ
Трансформаторные подстанции
Трансформаторные подстанц</t>
  </si>
  <si>
    <t>Ввод в эксплуатацию ОС Введено в эксплуатацию ОС
КЛ-10кВ до КТПН-441/з
&lt;...&gt;
КЛ-10кВ до КТНП-441/з
Заработная плата
Прочее</t>
  </si>
  <si>
    <t>Ввод в эксплуатацию ОС Введено в эксплуатацию ОС
КЛ-10кВ до КТПН-441/з
&lt;...&gt;
КЛ-10кВ до КТНП-441/з
Кабельные сети 10кВ
Кабельные сети 10кВ</t>
  </si>
  <si>
    <t>Ввод в эксплуатацию ОС Введено в эксплуатацию ОС
КЛ-10кВ до КТПН-441/з
&lt;...&gt;
КЛ-10кВ до КТНП-441/з
Оборудование
Оборудование</t>
  </si>
  <si>
    <t>Ввод в эксплуатацию ОС Введено в эксплуатацию ОС
КЛ-10кВ до КТПН-441/з
&lt;...&gt;
КЛ-10кВ до КТНП-441/з
Прочее
Прочее</t>
  </si>
  <si>
    <t>Ввод в эксплуатацию ОС Введено в эксплуатацию ОС
КЛ-10кВ до КТПН-441/з
&lt;...&gt;
КЛ-10кВ до КТНП-441/з
Страхование от несчастных случаев
Прочее</t>
  </si>
  <si>
    <t>Ввод в эксплуатацию ОС Введено в эксплуатацию ОС
КЛ-10кВ до КТПН-441/з
&lt;...&gt;
КЛ-10кВ до КТНП-441/з
Страховые взносы
Прочее</t>
  </si>
  <si>
    <t>Ввод в эксплуатацию ОС Введено в эксплуатацию ОС
ВЛ-6 кВ до КТПН-448/з
&lt;...&gt;
ВЛ-6кВ до КТПН-448/з
ВЛ-6кВ
ВЛ 6 кВ</t>
  </si>
  <si>
    <t>Ввод в эксплуатацию ОС Введено в эксплуатацию ОС
ВЛ-6 кВ до КТПН-448/з
&lt;...&gt;
ВЛ-6кВ до КТПН-448/з
Заработная плата
Прочее</t>
  </si>
  <si>
    <t>Ввод в эксплуатацию ОС Введено в эксплуатацию ОС
ВЛ-6 кВ до КТПН-448/з
&lt;...&gt;
ВЛ-6кВ до КТПН-448/з
Оборудование
Оборудование</t>
  </si>
  <si>
    <t>Ввод в эксплуатацию ОС Введено в эксплуатацию ОС
ВЛ-6 кВ до КТПН-448/з
&lt;...&gt;
ВЛ-6кВ до КТПН-448/з
Прочее
Прочее</t>
  </si>
  <si>
    <t>Ввод в эксплуатацию ОС Введено в эксплуатацию ОС
ВЛ-6 кВ до КТПН-448/з
&lt;...&gt;
ВЛ-6кВ до КТПН-448/з
Страхование от несчастных случаев
Прочее</t>
  </si>
  <si>
    <t>Ввод в эксплуатацию ОС Введено в эксплуатацию ОС
ВЛ-6 кВ до КТПН-448/з
&lt;...&gt;
ВЛ-6кВ до КТПН-448/з
Страховые взносы
Прочее</t>
  </si>
  <si>
    <t>Ввод в эксплуатацию ОС Введено в эксплуатацию ОС
ВЛ-0,4 кВ от КТПН-№323/з до участка по ул. 2П-2 д. 32 стр.4, ЮЗПУ панель 25
&lt;...&gt;
ВЛ-0,4 кВ от КТПН-№323/з   до участка по ул. 2П-2 д. 32 стр.4, ЮЗПУ панель 25
ВЛ-0,4кВ
ВЛ 0.4</t>
  </si>
  <si>
    <t>Ввод в эксплуатацию ОС Введено в эксплуатацию ОС
ВЛ-0,4 кВ от КТПН-№323/з до участка по ул. 2П-2 д. 32 стр.4, ЮЗПУ панель 25
&lt;...&gt;
ВЛ-0,4 кВ от КТПН-№323/з   до участка по ул. 2П-2 д. 32 стр.4, ЮЗПУ панель 25
Заработная плата
Прочее</t>
  </si>
  <si>
    <t>Ввод в эксплуатацию ОС Введено в эксплуатацию ОС
ВЛ-0,4 кВ от КТПН-№323/з до участка по ул. 2П-2 д. 32 стр.4, ЮЗПУ панель 25
&lt;...&gt;
ВЛ-0,4 кВ от КТПН-№323/з   до участка по ул. 2П-2 д. 32 стр.4, ЮЗПУ панель 25
Прочее
Прочее</t>
  </si>
  <si>
    <t>Ввод в эксплуатацию ОС Введено в эксплуатацию ОС
ВЛ-0,4 кВ от КТПН-№323/з до участка по ул. 2П-2 д. 32 стр.4, ЮЗПУ панель 25
&lt;...&gt;
ВЛ-0,4 кВ от КТПН-№323/з   до участка по ул. 2П-2 д. 32 стр.4, ЮЗПУ панель 25
Страхование от несчастных случаев
Прочее</t>
  </si>
  <si>
    <t>Ввод в эксплуатацию ОС Введено в эксплуатацию ОС
ВЛ-0,4 кВ от КТПН-№323/з до участка по ул. 2П-2 д. 32 стр.4, ЮЗПУ панель 25
&lt;...&gt;
ВЛ-0,4 кВ от КТПН-№323/з   до участка по ул. 2П-2 д. 32 стр.4, ЮЗПУ панель 25
Страховые взносы
Прочее</t>
  </si>
  <si>
    <t>Ввод в эксплуатацию ОС Введено в эксплуатацию ОС
КЛ-0,4кВ от КТПН-430/з до РЩ-0,4кВ по ул. 2П-2 д.42 стр.5, ЮЗПУ панель 25
&lt;...&gt;
КЛ-0,4 кВ от  КТПН-430/з до РЩ-0,4кВ по ул. 2П-2 д.42 стр.5, ЮЗПУ панель 25
Заработная плата
Прочее</t>
  </si>
  <si>
    <t>Ввод в эксплуатацию ОС Введено в эксплуатацию ОС
КЛ-0,4кВ от КТПН-430/з до РЩ-0,4кВ по ул. 2П-2 д.42 стр.5, ЮЗПУ панель 25
&lt;...&gt;
КЛ-0,4 кВ от  КТПН-430/з до РЩ-0,4кВ по ул. 2П-2 д.42 стр.5, ЮЗПУ панель 25
Кабельные сети 0.4 кВ
Кабельные сети 0.4 кВ</t>
  </si>
  <si>
    <t>Ввод в эксплуатацию ОС Введено в эксплуатацию ОС
КЛ-0,4кВ от КТПН-430/з до РЩ-0,4кВ по ул. 2П-2 д.42 стр.5, ЮЗПУ панель 25
&lt;...&gt;
КЛ-0,4 кВ от  КТПН-430/з до РЩ-0,4кВ по ул. 2П-2 д.42 стр.5, ЮЗПУ панель 25
Прочее
Прочее</t>
  </si>
  <si>
    <t>Ввод в эксплуатацию ОС Введено в эксплуатацию ОС
КЛ-0,4кВ от КТПН-430/з до РЩ-0,4кВ по ул. 2П-2 д.42 стр.5, ЮЗПУ панель 25
&lt;...&gt;
КЛ-0,4 кВ от  КТПН-430/з до РЩ-0,4кВ по ул. 2П-2 д.42 стр.5, ЮЗПУ панель 25
Страхование от несчастных случаев
Прочее</t>
  </si>
  <si>
    <t>Ввод в эксплуатацию ОС Введено в эксплуатацию ОС
КЛ-0,4кВ от КТПН-430/з до РЩ-0,4кВ по ул. 2П-2 д.42 стр.5, ЮЗПУ панель 25
&lt;...&gt;
КЛ-0,4 кВ от  КТПН-430/з до РЩ-0,4кВ по ул. 2П-2 д.42 стр.5, ЮЗПУ панель 25
Страховые взносы
Прочее</t>
  </si>
  <si>
    <t>Ввод в эксплуатацию ОС Введено в эксплуатацию ОС
БКТП-26/2 (стр.) 10/0,4кВ
&lt;...&gt;
БКТП-26/2 (стр.) 10/0,4кВ
Заработная плата
Прочее</t>
  </si>
  <si>
    <t>Ввод в эксплуатацию ОС Введено в эксплуатацию ОС
БКТП-26/2 (стр.) 10/0,4кВ
&lt;...&gt;
БКТП-26/2 (стр.) 10/0,4кВ
Оборудование
Оборудование</t>
  </si>
  <si>
    <t>Ввод в эксплуатацию ОС Введено в эксплуатацию ОС
БКТП-26/2 (стр.) 10/0,4кВ
&lt;...&gt;
БКТП-26/2 (стр.) 10/0,4кВ
Прочее
Прочее</t>
  </si>
  <si>
    <t>Ввод в эксплуатацию ОС Введено в эксплуатацию ОС
БКТП-26/2 (стр.) 10/0,4кВ
&lt;...&gt;
БКТП-26/2 (стр.) 10/0,4кВ
Страхование от несчастных случаев
Прочее</t>
  </si>
  <si>
    <t>Ввод в эксплуатацию ОС Введено в эксплуатацию ОС
БКТП-26/2 (стр.) 10/0,4кВ
&lt;...&gt;
БКТП-26/2 (стр.) 10/0,4кВ
Страховые взносы
Прочее</t>
  </si>
  <si>
    <t>Ввод в эксплуатацию ОС Введено в эксплуатацию ОС
БКТП-26/2 (стр.) 10/0,4кВ
&lt;...&gt;
БКТП-26/2 (стр.) 10/0,4кВ
Трансформаторные подстанции
Трансформаторные подстанц</t>
  </si>
  <si>
    <t>Ввод в эксплуатацию ОС Введено в эксплуатацию ОС
2КЛ-10кВ от БКТП-26/2(стр.) до БКТП-26/1(стр.)
&lt;...&gt;
2КЛ-10кВ от БКТП-26/2 (стр.) до БКТП-26/1 (стр.)
Заработная плата
Прочее</t>
  </si>
  <si>
    <t>Ввод в эксплуатацию ОС Введено в эксплуатацию ОС
2КЛ-10кВ от БКТП-26/2(стр.) до БКТП-26/1(стр.)
&lt;...&gt;
2КЛ-10кВ от БКТП-26/2 (стр.) до БКТП-26/1 (стр.)
Кабельные сети 10кВ
Кабельные сети 10кВ</t>
  </si>
  <si>
    <t>Ввод в эксплуатацию ОС Введено в эксплуатацию ОС
2КЛ-10кВ от БКТП-26/2(стр.) до БКТП-26/1(стр.)
&lt;...&gt;
2КЛ-10кВ от БКТП-26/2 (стр.) до БКТП-26/1 (стр.)
Прочее
Прочее</t>
  </si>
  <si>
    <t>Ввод в эксплуатацию ОС Введено в эксплуатацию ОС
2КЛ-10кВ от БКТП-26/2(стр.) до БКТП-26/1(стр.)
&lt;...&gt;
2КЛ-10кВ от БКТП-26/2 (стр.) до БКТП-26/1 (стр.)
Страхование от несчастных случаев
Прочее</t>
  </si>
  <si>
    <t>Ввод в эксплуатацию ОС Введено в эксплуатацию ОС
2КЛ-10кВ от БКТП-26/2(стр.) до БКТП-26/1(стр.)
&lt;...&gt;
2КЛ-10кВ от БКТП-26/2 (стр.) до БКТП-26/1 (стр.)
Страховые взносы
Прочее</t>
  </si>
  <si>
    <t>Ввод в эксплуатацию ОС Введено в эксплуатацию ОС
БКТП-26/3 (стр.) 10/0,4 кВ
&lt;...&gt;
БКТП-26/3 (стр.) 10/0,4 кВ
Заработная плата
Прочее</t>
  </si>
  <si>
    <t>Ввод в эксплуатацию ОС Введено в эксплуатацию ОС
БКТП-26/3 (стр.) 10/0,4 кВ
&lt;...&gt;
БКТП-26/3 (стр.) 10/0,4 кВ
Оборудование
Оборудование</t>
  </si>
  <si>
    <t>Ввод в эксплуатацию ОС Введено в эксплуатацию ОС
БКТП-26/3 (стр.) 10/0,4 кВ
&lt;...&gt;
БКТП-26/3 (стр.) 10/0,4 кВ
Прочее
Прочее</t>
  </si>
  <si>
    <t>Ввод в эксплуатацию ОС Введено в эксплуатацию ОС
БКТП-26/3 (стр.) 10/0,4 кВ
&lt;...&gt;
БКТП-26/3 (стр.) 10/0,4 кВ
Страхование от несчастных случаев
Прочее</t>
  </si>
  <si>
    <t>Ввод в эксплуатацию ОС Введено в эксплуатацию ОС
БКТП-26/3 (стр.) 10/0,4 кВ
&lt;...&gt;
БКТП-26/3 (стр.) 10/0,4 кВ
Страховые взносы
Прочее</t>
  </si>
  <si>
    <t>Ввод в эксплуатацию ОС Введено в эксплуатацию ОС
БКТП-26/3 (стр.) 10/0,4 кВ
&lt;...&gt;
БКТП-26/3 (стр.) 10/0,4 кВ
Трансформаторные подстанции
Трансформаторные подстанц</t>
  </si>
  <si>
    <t>Ввод в эксплуатацию ОС Введено в эксплуатацию ОС
2КЛ-10кВ от БКТП-26/3(стр.) до БКТП-26/2(стр.)
&lt;...&gt;
2КЛ-10 кВ от БКТП-26/3 (стр.) до БКТП-26/2 (стр.)
Заработная плата
Прочее</t>
  </si>
  <si>
    <t>Ввод в эксплуатацию ОС Введено в эксплуатацию ОС
2КЛ-10кВ от БКТП-26/3(стр.) до БКТП-26/2(стр.)
&lt;...&gt;
2КЛ-10 кВ от БКТП-26/3 (стр.) до БКТП-26/2 (стр.)
Кабельные сети 10кВ
Кабельные сети 10кВ</t>
  </si>
  <si>
    <t>Ввод в эксплуатацию ОС Введено в эксплуатацию ОС
2КЛ-10кВ от БКТП-26/3(стр.) до БКТП-26/2(стр.)
&lt;...&gt;
2КЛ-10 кВ от БКТП-26/3 (стр.) до БКТП-26/2 (стр.)
Прочее
Прочее</t>
  </si>
  <si>
    <t>Ввод в эксплуатацию ОС Введено в эксплуатацию ОС
2КЛ-10кВ от БКТП-26/3(стр.) до БКТП-26/2(стр.)
&lt;...&gt;
2КЛ-10 кВ от БКТП-26/3 (стр.) до БКТП-26/2 (стр.)
Страхование от несчастных случаев
Прочее</t>
  </si>
  <si>
    <t>Ввод в эксплуатацию ОС Введено в эксплуатацию ОС
2КЛ-10кВ от БКТП-26/3(стр.) до БКТП-26/2(стр.)
&lt;...&gt;
2КЛ-10 кВ от БКТП-26/3 (стр.) до БКТП-26/2 (стр.)
Страховые взносы
Прочее</t>
  </si>
  <si>
    <t>Ввод в эксплуатацию ОС Введено в эксплуатацию ОС
2КЛ-10кВ до ТП-420/з
&lt;...&gt;
2КЛ-10кВ до ТП- 420/з
Заработная плата
Прочее</t>
  </si>
  <si>
    <t>Ввод в эксплуатацию ОС Введено в эксплуатацию ОС
2КЛ-10кВ до ТП-420/з
&lt;...&gt;
2КЛ-10кВ до ТП- 420/з
Кабельные сети 10кВ
Кабельные сети 10кВ</t>
  </si>
  <si>
    <t>Ввод в эксплуатацию ОС Введено в эксплуатацию ОС
2КЛ-10кВ до ТП-420/з
&lt;...&gt;
2КЛ-10кВ до ТП- 420/з
Прочее
Прочее</t>
  </si>
  <si>
    <t>Ввод в эксплуатацию ОС Введено в эксплуатацию ОС
2КЛ-10кВ до ТП-420/з
&lt;...&gt;
2КЛ-10кВ до ТП- 420/з
Страхование от несчастных случаев
Прочее</t>
  </si>
  <si>
    <t>Ввод в эксплуатацию ОС Введено в эксплуатацию ОС
2КЛ-10кВ до ТП-420/з
&lt;...&gt;
2КЛ-10кВ до ТП- 420/з
Страховые взносы
Прочее</t>
  </si>
  <si>
    <t>Ввод в эксплуатацию ОС Введено в эксплуатацию ОС
КЛ-0,4кВ от КТПН-55/с до земельного участка (Кононович А.М.), СПУ
&lt;...&gt;
КЛ-0,4кВ от КТПН-55/с до земельного участка (Кононович А.М.), СПУ.
Заработная плата
Прочее</t>
  </si>
  <si>
    <t>Ввод в эксплуатацию ОС Введено в эксплуатацию ОС
КЛ-0,4кВ от КТПН-55/с до земельного участка (Кононович А.М.), СПУ
&lt;...&gt;
КЛ-0,4кВ от КТПН-55/с до земельного участка (Кононович А.М.), СПУ.
Кабельные сети 0.4 кВ
Кабельные сети 0.4 кВ</t>
  </si>
  <si>
    <t>Ввод в эксплуатацию ОС Введено в эксплуатацию ОС
КЛ-0,4кВ от КТПН-55/с до земельного участка (Кононович А.М.), СПУ
&lt;...&gt;
КЛ-0,4кВ от КТПН-55/с до земельного участка (Кононович А.М.), СПУ.
Прочее
Прочее</t>
  </si>
  <si>
    <t>Ввод в эксплуатацию ОС Введено в эксплуатацию ОС
КЛ-0,4кВ от КТПН-55/с до земельного участка (Кононович А.М.), СПУ
&lt;...&gt;
КЛ-0,4кВ от КТПН-55/с до земельного участка (Кононович А.М.), СПУ.
Страхование от несчастных случаев
Прочее</t>
  </si>
  <si>
    <t>Ввод в эксплуатацию ОС Введено в эксплуатацию ОС
КЛ-0,4кВ от КТПН-55/с до земельного участка (Кононович А.М.), СПУ
&lt;...&gt;
КЛ-0,4кВ от КТПН-55/с до земельного участка (Кононович А.М.), СПУ.
Страховые взносы
Прочее</t>
  </si>
  <si>
    <t>31.12.17</t>
  </si>
  <si>
    <t>Модернизация ОС РЭ0023</t>
  </si>
  <si>
    <t>Затраты по модернизации
КТППН-139
&lt;...&gt;
3140000058 КТППН-139
&lt;...&gt;</t>
  </si>
  <si>
    <t>Модернизация ОС РЭ0024</t>
  </si>
  <si>
    <t>Затраты по модернизации
ТП-93
&lt;...&gt;
3140000167 ТП-93
&lt;...&gt;</t>
  </si>
  <si>
    <t>Модернизация ОС РЭ0025</t>
  </si>
  <si>
    <t>Затраты по модернизации
ТП-25
&lt;...&gt;
3140000104 ТП-25
&lt;...&gt;</t>
  </si>
  <si>
    <t>Модернизация ОС РЭ0026</t>
  </si>
  <si>
    <t>Затраты по модернизации
ТП-61
&lt;...&gt;
3140000101 ТП-61
&lt;...&gt;</t>
  </si>
  <si>
    <t>Модернизация ОС РЭ0027</t>
  </si>
  <si>
    <t>Затраты по модернизации
ПС-35/6кВ "Рославльская"
&lt;...&gt;
3141000067 ПС-35/6кВ "Рославльская" (3,4 СШ-35 кВ)-1 этап
&lt;...&gt;</t>
  </si>
  <si>
    <t>Модернизация ОС РЭ0028</t>
  </si>
  <si>
    <t>Затраты по модернизации
ПС-35/6 "Кирпичная"
&lt;...&gt;
3140000107 ПС-35/6 "Кирпичная"
&lt;...&gt;</t>
  </si>
  <si>
    <t>Модернизация ОС РЭ0029</t>
  </si>
  <si>
    <t>Затраты по модернизации
ПС-35/6кВ "Рославльская"
&lt;...&gt;
3141000067 ПС-35/6кВ "Рославльская" (1,2 СШ-35кВ)-2 этап
&lt;...&gt;</t>
  </si>
  <si>
    <t>Модернизация ОС РЭ0030</t>
  </si>
  <si>
    <t>Затраты по модернизации
ВЛ-6/10кВ ПС "Промз,Варьег,Пос,Кот-3,Кот-4"
&lt;...&gt;
3130000037 ВЛ-6/10кВ ПС "Промз,Варьег,Пос,Кот-3,Кот-4" (ВЛ-10 кВ ПС "Промзона" ф.211)
&lt;...&gt;</t>
  </si>
  <si>
    <t>Модернизация ОС РЭ0031</t>
  </si>
  <si>
    <t>Затраты по модернизации
ПС-35/6 "Котельная-4"
&lt;...&gt;
3141000009 ПС-35/6 "Котельная-4"
&lt;...&gt;</t>
  </si>
  <si>
    <t>Модернизация ОС РЭ0032</t>
  </si>
  <si>
    <t>Затраты по модернизации
ПС-35/10 кВ "Котельная-3"
&lt;...&gt;
3141000008 ПС-35/10 кВ "Котельная-3"
&lt;...&gt;</t>
  </si>
  <si>
    <t>Ввод в эксплуатацию ОС Введено в эксплуатацию ОС
КТПН - 448/з 6/0,4 кВ
&lt;...&gt;
КТПН - 448/з 6/0,4 кВ
Заработная плата
Прочее</t>
  </si>
  <si>
    <t>Ввод в эксплуатацию ОС Введено в эксплуатацию ОС
КТПН - 448/з 6/0,4 кВ
&lt;...&gt;
КТПН - 448/з 6/0,4 кВ
Оборудование
Оборудование</t>
  </si>
  <si>
    <t>Ввод в эксплуатацию ОС Введено в эксплуатацию ОС
КТПН - 448/з 6/0,4 кВ
&lt;...&gt;
КТПН - 448/з 6/0,4 кВ
Прочее
Прочее</t>
  </si>
  <si>
    <t>Ввод в эксплуатацию ОС Введено в эксплуатацию ОС
КТПН - 448/з 6/0,4 кВ
&lt;...&gt;
КТПН - 448/з 6/0,4 кВ
Страхование от несчастных случаев
Прочее</t>
  </si>
  <si>
    <t>Ввод в эксплуатацию ОС Введено в эксплуатацию ОС
КТПН - 448/з 6/0,4 кВ
&lt;...&gt;
КТПН - 448/з 6/0,4 кВ
Страховые взносы
Прочее</t>
  </si>
  <si>
    <t>Ввод в эксплуатацию ОС Введено в эксплуатацию ОС
КТПН - 448/з 6/0,4 кВ
&lt;...&gt;
КТПН - 448/з 6/0,4 кВ
Трансформаторные подстанции
Трансформаторные подстанц</t>
  </si>
  <si>
    <t>Ввод в эксплуатацию ОС Введено в эксплуатацию ОС
ПС-35/10кВ "Совхозная"
&lt;...&gt;
ПС-35/10кВ Совхозная в старой части города
Заработная плата
Прочее</t>
  </si>
  <si>
    <t>Ввод в эксплуатацию ОС Введено в эксплуатацию ОС
ПС-35/10кВ "Совхозная"
&lt;...&gt;
ПС-35/10кВ Совхозная в старой части города
Оборудование
Оборудование</t>
  </si>
  <si>
    <t>Ввод в эксплуатацию ОС Введено в эксплуатацию ОС
ПС-35/10кВ "Совхозная"
&lt;...&gt;
ПС-35/10кВ Совхозная в старой части города
Прочее
Прочее</t>
  </si>
  <si>
    <t>Ввод в эксплуатацию ОС Введено в эксплуатацию ОС
ПС-35/10кВ "Совхозная"
&lt;...&gt;
ПС-35/10кВ Совхозная в старой части города
Страхование от несчастных случаев
Прочее</t>
  </si>
  <si>
    <t>Ввод в эксплуатацию ОС Введено в эксплуатацию ОС
ПС-35/10кВ "Совхозная"
&lt;...&gt;
ПС-35/10кВ Совхозная в старой части города
Страховые взносы
Прочее</t>
  </si>
  <si>
    <t>Ввод в эксплуатацию ОС Введено в эксплуатацию ОС
ПС-35/10кВ "Совхозная"
&lt;...&gt;
ПС-35/10кВ Совхозная в старой части города
Трансформаторные подстанции
Трансформаторные подстанц</t>
  </si>
  <si>
    <t>Ввод в эксплуатацию ОС Введено в эксплуатацию ОС
ТП-420/з 10/0,4кВ
&lt;...&gt;
ТП-420/з  10/0,4кВ
Заработная плата
Прочее</t>
  </si>
  <si>
    <t>Ввод в эксплуатацию ОС Введено в эксплуатацию ОС
ТП-420/з 10/0,4кВ
&lt;...&gt;
ТП-420/з  10/0,4кВ
Оборудование
Оборудование</t>
  </si>
  <si>
    <t>Ввод в эксплуатацию ОС Введено в эксплуатацию ОС
ТП-420/з 10/0,4кВ
&lt;...&gt;
ТП-420/з  10/0,4кВ
Прочее
Прочее</t>
  </si>
  <si>
    <t>Ввод в эксплуатацию ОС Введено в эксплуатацию ОС
ТП-420/з 10/0,4кВ
&lt;...&gt;
ТП-420/з  10/0,4кВ
Страхование от несчастных случаев
Прочее</t>
  </si>
  <si>
    <t>Ввод в эксплуатацию ОС Введено в эксплуатацию ОС
ТП-420/з 10/0,4кВ
&lt;...&gt;
ТП-420/з  10/0,4кВ
Страховые взносы
Прочее</t>
  </si>
  <si>
    <t>Ввод в эксплуатацию ОС Введено в эксплуатацию ОС
ТП-420/з 10/0,4кВ
&lt;...&gt;
ТП-420/з  10/0,4кВ
Трансформаторные подстанции
Трансформаторные подстанц</t>
  </si>
  <si>
    <t>Ввод в эксплуатацию ОС Введено в эксплуатацию ОС
2КЛ-10кВ от ТП-420/з до ТП-146/з
&lt;...&gt;
2КЛ- 10 кВ от ТП-420/з до ТП-146/з
Заработная плата
Прочее</t>
  </si>
  <si>
    <t>Ввод в эксплуатацию ОС Введено в эксплуатацию ОС
2КЛ-10кВ от ТП-420/з до ТП-146/з
&lt;...&gt;
2КЛ- 10 кВ от ТП-420/з до ТП-146/з
Кабельные сети 10кВ
Кабельные сети 10кВ</t>
  </si>
  <si>
    <t>Ввод в эксплуатацию ОС Введено в эксплуатацию ОС
2КЛ-10кВ от ТП-420/з до ТП-146/з
&lt;...&gt;
2КЛ- 10 кВ от ТП-420/з до ТП-146/з
Прочее
Прочее</t>
  </si>
  <si>
    <t>Ввод в эксплуатацию ОС Введено в эксплуатацию ОС
2КЛ-10кВ от ТП-420/з до ТП-146/з
&lt;...&gt;
2КЛ- 10 кВ от ТП-420/з до ТП-146/з
Страхование от несчастных случаев
Прочее</t>
  </si>
  <si>
    <t>Ввод в эксплуатацию ОС Введено в эксплуатацию ОС
2КЛ-10кВ от ТП-420/з до ТП-146/з
&lt;...&gt;
2КЛ- 10 кВ от ТП-420/з до ТП-146/з
Страховые взносы
Прочее</t>
  </si>
  <si>
    <t>Ввод в эксплуатацию ОС Введено в эксплуатацию ОС
ВЛ-0,4кВ от КТПН-353/з до земельного  участка,ЗПУ,панель 11
&lt;...&gt;
ВЛ-0,4кВ от КТПН-353/з до земельного  участка, ЗПУ, панель 11.
ВЛ-0,4кВ
ВЛ 0.4</t>
  </si>
  <si>
    <t>Ввод в эксплуатацию ОС Введено в эксплуатацию ОС
ВЛ-0,4кВ от КТПН-353/з до земельного  участка,ЗПУ,панель 11
&lt;...&gt;
ВЛ-0,4кВ от КТПН-353/з до земельного  участка, ЗПУ, панель 11.
Заработная плата
Прочее</t>
  </si>
  <si>
    <t>Ввод в эксплуатацию ОС Введено в эксплуатацию ОС
ВЛ-0,4кВ от КТПН-353/з до земельного  участка,ЗПУ,панель 11
&lt;...&gt;
ВЛ-0,4кВ от КТПН-353/з до земельного  участка, ЗПУ, панель 11.
Прочее
Прочее</t>
  </si>
  <si>
    <t>Ввод в эксплуатацию ОС Введено в эксплуатацию ОС
ВЛ-0,4кВ от КТПН-353/з до земельного  участка,ЗПУ,панель 11
&lt;...&gt;
ВЛ-0,4кВ от КТПН-353/з до земельного  участка, ЗПУ, панель 11.
Страхование от несчастных случаев
Прочее</t>
  </si>
  <si>
    <t>Ввод в эксплуатацию ОС Введено в эксплуатацию ОС
ВЛ-0,4кВ от КТПН-353/з до земельного  участка,ЗПУ,панель 11
&lt;...&gt;
ВЛ-0,4кВ от КТПН-353/з до земельного  участка, ЗПУ, панель 11.
Страховые взносы
Прочее</t>
  </si>
  <si>
    <t>Ввод в эксплуатацию ОС Введено в эксплуатацию ОС
КТПН-10В/107 10/0,4кВ
&lt;...&gt;
КТПН-10В/107 10/0,4кВ
Заработная плата
Прочее</t>
  </si>
  <si>
    <t>Ввод в эксплуатацию ОС Введено в эксплуатацию ОС
КТПН-10В/107 10/0,4кВ
&lt;...&gt;
КТПН-10В/107 10/0,4кВ
Оборудование
Оборудование</t>
  </si>
  <si>
    <t>Ввод в эксплуатацию ОС Введено в эксплуатацию ОС
КТПН-10В/107 10/0,4кВ
&lt;...&gt;
КТПН-10В/107 10/0,4кВ
Прочее
Прочее</t>
  </si>
  <si>
    <t>Ввод в эксплуатацию ОС Введено в эксплуатацию ОС
КТПН-10В/107 10/0,4кВ
&lt;...&gt;
КТПН-10В/107 10/0,4кВ
Страхование от несчастных случаев
Прочее</t>
  </si>
  <si>
    <t>Ввод в эксплуатацию ОС Введено в эксплуатацию ОС
КТПН-10В/107 10/0,4кВ
&lt;...&gt;
КТПН-10В/107 10/0,4кВ
Страховые взносы
Прочее</t>
  </si>
  <si>
    <t>Ввод в эксплуатацию ОС Введено в эксплуатацию ОС
КТПН-10В/107 10/0,4кВ
&lt;...&gt;
КТПН-10В/107 10/0,4кВ
Трансформаторные подстанции
Трансформаторные подстанц</t>
  </si>
  <si>
    <t>Ввод в эксплуатацию ОС Введено в эксплуатацию ОС
КЛ-0,4кВ от КТПН-10В/107
&lt;...&gt;
КЛ-0,4кВ от КТПН-10В/107
Заработная плата
Прочее</t>
  </si>
  <si>
    <t>Ввод в эксплуатацию ОС Введено в эксплуатацию ОС
КЛ-0,4кВ от КТПН-10В/107
&lt;...&gt;
КЛ-0,4кВ от КТПН-10В/107
Кабельные сети 0.4 кВ
Кабельные сети 0.4 кВ</t>
  </si>
  <si>
    <t>Ввод в эксплуатацию ОС Введено в эксплуатацию ОС
КЛ-0,4кВ от КТПН-10В/107
&lt;...&gt;
КЛ-0,4кВ от КТПН-10В/107
Прочее
Прочее</t>
  </si>
  <si>
    <t>Ввод в эксплуатацию ОС Введено в эксплуатацию ОС
КЛ-0,4кВ от КТПН-10В/107
&lt;...&gt;
КЛ-0,4кВ от КТПН-10В/107
Страхование от несчастных случаев
Прочее</t>
  </si>
  <si>
    <t>Ввод в эксплуатацию ОС Введено в эксплуатацию ОС
КЛ-0,4кВ от КТПН-10В/107
&lt;...&gt;
КЛ-0,4кВ от КТПН-10В/107
Страховые взносы
Прочее</t>
  </si>
  <si>
    <t>Ввод в эксплуатацию ОС Введено в эксплуатацию ОС
КЛ-0,4кВ от ТП-99/з до земельного участка ООО "Добрый вечер", ЗПУ панель 21
&lt;...&gt;
КЛ-0,4кВ от ТП-99/з до земельного участка ООО "Добрый вечер", ЗПУ 
панель 21.
Заработная плата
Прочее</t>
  </si>
  <si>
    <t>Ввод в эксплуатацию ОС Введено в эксплуатацию ОС
КЛ-0,4кВ от ТП-99/з до земельного участка ООО "Добрый вечер", ЗПУ панель 21
&lt;...&gt;
КЛ-0,4кВ от ТП-99/з до земельного участка ООО "Добрый вечер", ЗПУ 
панель 21.
Кабельные сети 0.4 кВ
Кабельные сети 0.4 кВ</t>
  </si>
  <si>
    <t>Ввод в эксплуатацию ОС Введено в эксплуатацию ОС
КЛ-0,4кВ от ТП-99/з до земельного участка ООО "Добрый вечер", ЗПУ панель 21
&lt;...&gt;
КЛ-0,4кВ от ТП-99/з до земельного участка ООО "Добрый вечер", ЗПУ 
панель 21.
Прочее
Прочее</t>
  </si>
  <si>
    <t>Ввод в эксплуатацию ОС Введено в эксплуатацию ОС
КЛ-0,4кВ от ТП-99/з до земельного участка ООО "Добрый вечер", ЗПУ панель 21
&lt;...&gt;
КЛ-0,4кВ от ТП-99/з до земельного участка ООО "Добрый вечер", ЗПУ 
панель 21.
Страхование от несчастных случаев
Прочее</t>
  </si>
  <si>
    <t>Ввод в эксплуатацию ОС Введено в эксплуатацию ОС
КЛ-0,4кВ от ТП-99/з до земельного участка ООО "Добрый вечер", ЗПУ панель 21
&lt;...&gt;
КЛ-0,4кВ от ТП-99/з до земельного участка ООО "Добрый вечер", ЗПУ 
панель 21.
Страховые взносы
Прочее</t>
  </si>
  <si>
    <t>Ввод в эксплуатацию ОС Введено в эксплуатацию ОС
КЛ-0,4кВ от ТП-2/11 до РЩ-0,4кВ на границе земельного участка  Парковой зоны по ул. Пионерской
&lt;...&gt;
КЛ-0,4кВ от ТП-2/11 до РЩ-0,4кВ на границе земельного участка  Парковой зоны по ул. Пионерской
Заработная</t>
  </si>
  <si>
    <t xml:space="preserve">Ввод в эксплуатацию ОС Введено в эксплуатацию ОС
КЛ-0,4кВ от ТП-2/11 до РЩ-0,4кВ на границе земельного участка  Парковой зоны по ул. Пионерской
&lt;...&gt;
КЛ-0,4кВ от ТП-2/11 до РЩ-0,4кВ на границе земельного участка  Парковой зоны по ул. Пионерской
Кабельные </t>
  </si>
  <si>
    <t>Ввод в эксплуатацию ОС Введено в эксплуатацию ОС
КЛ-0,4кВ от ТП-2/11 до РЩ-0,4кВ на границе земельного участка  Парковой зоны по ул. Пионерской
&lt;...&gt;
КЛ-0,4кВ от ТП-2/11 до РЩ-0,4кВ на границе земельного участка  Парковой зоны по ул. Пионерской
Прочее
Про</t>
  </si>
  <si>
    <t>Ввод в эксплуатацию ОС Введено в эксплуатацию ОС
КЛ-0,4кВ от ТП-2/11 до РЩ-0,4кВ на границе земельного участка  Парковой зоны по ул. Пионерской
&lt;...&gt;
КЛ-0,4кВ от ТП-2/11 до РЩ-0,4кВ на границе земельного участка  Парковой зоны по ул. Пионерской
Страховани</t>
  </si>
  <si>
    <t xml:space="preserve">Ввод в эксплуатацию ОС Введено в эксплуатацию ОС
КЛ-0,4кВ от ТП-2/11 до РЩ-0,4кВ на границе земельного участка  Парковой зоны по ул. Пионерской
&lt;...&gt;
КЛ-0,4кВ от ТП-2/11 до РЩ-0,4кВ на границе земельного участка  Парковой зоны по ул. Пионерской
Страховые </t>
  </si>
  <si>
    <t>Ввод в эксплуатацию ОС Введено в эксплуатацию ОС
БКТП-26/4 (стр.) 10/0,4кВ
&lt;...&gt;
БКТП-26/4 (стр.) 10/0,4 кВ
Заработная плата
Прочее</t>
  </si>
  <si>
    <t>Ввод в эксплуатацию ОС Введено в эксплуатацию ОС
БКТП-26/4 (стр.) 10/0,4кВ
&lt;...&gt;
БКТП-26/4 (стр.) 10/0,4 кВ
Оборудование
Оборудование</t>
  </si>
  <si>
    <t>Ввод в эксплуатацию ОС Введено в эксплуатацию ОС
БКТП-26/4 (стр.) 10/0,4кВ
&lt;...&gt;
БКТП-26/4 (стр.) 10/0,4 кВ
Прочее
Прочее</t>
  </si>
  <si>
    <t>Ввод в эксплуатацию ОС Введено в эксплуатацию ОС
БКТП-26/4 (стр.) 10/0,4кВ
&lt;...&gt;
БКТП-26/4 (стр.) 10/0,4 кВ
Страхование от несчастных случаев
Прочее</t>
  </si>
  <si>
    <t>Ввод в эксплуатацию ОС Введено в эксплуатацию ОС
БКТП-26/4 (стр.) 10/0,4кВ
&lt;...&gt;
БКТП-26/4 (стр.) 10/0,4 кВ
Страховые взносы
Прочее</t>
  </si>
  <si>
    <t>Ввод в эксплуатацию ОС Введено в эксплуатацию ОС
БКТП-26/4 (стр.) 10/0,4кВ
&lt;...&gt;
БКТП-26/4 (стр.) 10/0,4 кВ
Трансформаторные подстанции
Трансформаторные подстанц</t>
  </si>
  <si>
    <t>Ввод в эксплуатацию ОС Введено в эксплуатацию ОС
2КЛ-10кВ от БКТП-26/4 (стр.) до БКТП-26/3 (стр.)
&lt;...&gt;
2КЛ-10 кВ от БКТП-26/4 (стр.) до БКТП-26/3 (стр.)
Заработная плата
Прочее</t>
  </si>
  <si>
    <t>Ввод в эксплуатацию ОС Введено в эксплуатацию ОС
2КЛ-10кВ от БКТП-26/4 (стр.) до БКТП-26/3 (стр.)
&lt;...&gt;
2КЛ-10 кВ от БКТП-26/4 (стр.) до БКТП-26/3 (стр.)
Кабельные сети 10кВ
Кабельные сети 10кВ</t>
  </si>
  <si>
    <t>Ввод в эксплуатацию ОС Введено в эксплуатацию ОС
2КЛ-10кВ от БКТП-26/4 (стр.) до БКТП-26/3 (стр.)
&lt;...&gt;
2КЛ-10 кВ от БКТП-26/4 (стр.) до БКТП-26/3 (стр.)
Прочее
Прочее</t>
  </si>
  <si>
    <t>Ввод в эксплуатацию ОС Введено в эксплуатацию ОС
2КЛ-10кВ от БКТП-26/4 (стр.) до БКТП-26/3 (стр.)
&lt;...&gt;
2КЛ-10 кВ от БКТП-26/4 (стр.) до БКТП-26/3 (стр.)
Страхование от несчастных случаев
Прочее</t>
  </si>
  <si>
    <t>Ввод в эксплуатацию ОС Введено в эксплуатацию ОС
2КЛ-10кВ от БКТП-26/4 (стр.) до БКТП-26/3 (стр.)
&lt;...&gt;
2КЛ-10 кВ от БКТП-26/4 (стр.) до БКТП-26/3 (стр.)
Страховые взносы
Прочее</t>
  </si>
  <si>
    <t>Ввод в эксплуатацию ОС Введено в эксплуатацию ОС
КТПН-453/з 6/0,4кВ
&lt;...&gt;
КТПН - 453/з 6/0,4 кВ
Заработная плата
Прочее</t>
  </si>
  <si>
    <t>Ввод в эксплуатацию ОС Введено в эксплуатацию ОС
КТПН-453/з 6/0,4кВ
&lt;...&gt;
КТПН - 453/з 6/0,4 кВ
Оборудование
Оборудование</t>
  </si>
  <si>
    <t>Ввод в эксплуатацию ОС Введено в эксплуатацию ОС
КТПН-453/з 6/0,4кВ
&lt;...&gt;
КТПН - 453/з 6/0,4 кВ
Прочее
Прочее</t>
  </si>
  <si>
    <t>Ввод в эксплуатацию ОС Введено в эксплуатацию ОС
КТПН-453/з 6/0,4кВ
&lt;...&gt;
КТПН - 453/з 6/0,4 кВ
Страхование от несчастных случаев
Прочее</t>
  </si>
  <si>
    <t>Ввод в эксплуатацию ОС Введено в эксплуатацию ОС
КТПН-453/з 6/0,4кВ
&lt;...&gt;
КТПН - 453/з 6/0,4 кВ
Страховые взносы
Прочее</t>
  </si>
  <si>
    <t>Ввод в эксплуатацию ОС Введено в эксплуатацию ОС
КТПН-453/з 6/0,4кВ
&lt;...&gt;
КТПН - 453/з 6/0,4 кВ
Трансформаторные подстанции
Трансформаторные подстанц</t>
  </si>
  <si>
    <t>Ввод в эксплуатацию ОС Введено в эксплуатацию ОС
2КЛ-6кВ до КТНП-453/з
&lt;...&gt;
2КЛ-6кВ до КТНП-453/з
Заработная плата
Прочее</t>
  </si>
  <si>
    <t>Ввод в эксплуатацию ОС Введено в эксплуатацию ОС
2КЛ-6кВ до КТНП-453/з
&lt;...&gt;
2КЛ-6кВ до КТНП-453/з
Кабельные сети 6кВ
Кабельные сети 6кВ</t>
  </si>
  <si>
    <t>Ввод в эксплуатацию ОС Введено в эксплуатацию ОС
2КЛ-6кВ до КТНП-453/з
&lt;...&gt;
2КЛ-6кВ до КТНП-453/з
Оборудование
Оборудование</t>
  </si>
  <si>
    <t>Ввод в эксплуатацию ОС Введено в эксплуатацию ОС
2КЛ-6кВ до КТНП-453/з
&lt;...&gt;
2КЛ-6кВ до КТНП-453/з
Прочее
Прочее</t>
  </si>
  <si>
    <t>Ввод в эксплуатацию ОС Введено в эксплуатацию ОС
2КЛ-6кВ до КТНП-453/з
&lt;...&gt;
2КЛ-6кВ до КТНП-453/з
Страхование от несчастных случаев
Прочее</t>
  </si>
  <si>
    <t>Ввод в эксплуатацию ОС Введено в эксплуатацию ОС
2КЛ-6кВ до КТНП-453/з
&lt;...&gt;
2КЛ-6кВ до КТНП-453/з
Страховые взносы
Прочее</t>
  </si>
  <si>
    <t>Ввод в эксплуатацию ОС Введено в эксплуатацию ОС
КЛ-0,4кВ от КТНП-453/з
&lt;...&gt;
КЛ-0,4кВ от КТНП-453/з
Заработная плата
Прочее</t>
  </si>
  <si>
    <t>Ввод в эксплуатацию ОС Введено в эксплуатацию ОС
КЛ-0,4кВ от КТНП-453/з
&lt;...&gt;
КЛ-0,4кВ от КТНП-453/з
Кабельные сети 0.4 кВ
Кабельные сети 0.4 кВ</t>
  </si>
  <si>
    <t>Ввод в эксплуатацию ОС Введено в эксплуатацию ОС
КЛ-0,4кВ от КТНП-453/з
&lt;...&gt;
КЛ-0,4кВ от КТНП-453/з
Прочее
Прочее</t>
  </si>
  <si>
    <t>Ввод в эксплуатацию ОС Введено в эксплуатацию ОС
КЛ-0,4кВ от КТНП-453/з
&lt;...&gt;
КЛ-0,4кВ от КТНП-453/з
Страхование от несчастных случаев
Прочее</t>
  </si>
  <si>
    <t>Ввод в эксплуатацию ОС Введено в эксплуатацию ОС
КЛ-0,4кВ от КТНП-453/з
&lt;...&gt;
КЛ-0,4кВ от КТНП-453/з
Страховые взносы
Прочее</t>
  </si>
  <si>
    <t>Ввод в эксплуатацию ОС Введено в эксплуатацию ОС
БКТП- 446/з 10/0,4кВ
&lt;...&gt;
БКТП- 446/з 10/0,4 кВ
Заработная плата
Прочее</t>
  </si>
  <si>
    <t>Ввод в эксплуатацию ОС Введено в эксплуатацию ОС
БКТП- 446/з 10/0,4кВ
&lt;...&gt;
БКТП- 446/з 10/0,4 кВ
Оборудование
Оборудование</t>
  </si>
  <si>
    <t>Ввод в эксплуатацию ОС Введено в эксплуатацию ОС
БКТП- 446/з 10/0,4кВ
&lt;...&gt;
БКТП- 446/з 10/0,4 кВ
Прочее
Прочее</t>
  </si>
  <si>
    <t>Ввод в эксплуатацию ОС Введено в эксплуатацию ОС
БКТП- 446/з 10/0,4кВ
&lt;...&gt;
БКТП- 446/з 10/0,4 кВ
Страхование от несчастных случаев
Прочее</t>
  </si>
  <si>
    <t>Ввод в эксплуатацию ОС Введено в эксплуатацию ОС
БКТП- 446/з 10/0,4кВ
&lt;...&gt;
БКТП- 446/з 10/0,4 кВ
Страховые взносы
Прочее</t>
  </si>
  <si>
    <t>Ввод в эксплуатацию ОС Введено в эксплуатацию ОС
БКТП- 446/з 10/0,4кВ
&lt;...&gt;
БКТП- 446/з 10/0,4 кВ
Трансформаторные подстанции
Трансформаторные подстанц</t>
  </si>
  <si>
    <t>Ввод в эксплуатацию ОС Введено в эксплуатацию ОС
2КЛ-10кВ от ТП-443/з до БКТП- 446/з
&lt;...&gt;
2КЛ-10кВ от ТП-443/з до БКТП- 446/з
Заработная плата
Прочее</t>
  </si>
  <si>
    <t>Ввод в эксплуатацию ОС Введено в эксплуатацию ОС
2КЛ-10кВ от ТП-443/з до БКТП- 446/з
&lt;...&gt;
2КЛ-10кВ от ТП-443/з до БКТП- 446/з
Кабельные сети 10кВ
Кабельные сети 10кВ</t>
  </si>
  <si>
    <t>Ввод в эксплуатацию ОС Введено в эксплуатацию ОС
2КЛ-10кВ от ТП-443/з до БКТП- 446/з
&lt;...&gt;
2КЛ-10кВ от ТП-443/з до БКТП- 446/з
Прочее
Прочее</t>
  </si>
  <si>
    <t>Ввод в эксплуатацию ОС Введено в эксплуатацию ОС
2КЛ-10кВ от ТП-443/з до БКТП- 446/з
&lt;...&gt;
2КЛ-10кВ от ТП-443/з до БКТП- 446/з
Страхование от несчастных случаев
Прочее</t>
  </si>
  <si>
    <t>Ввод в эксплуатацию ОС Введено в эксплуатацию ОС
2КЛ-10кВ от ТП-443/з до БКТП- 446/з
&lt;...&gt;
2КЛ-10кВ от ТП-443/з до БКТП- 446/з
Страховые взносы
Прочее</t>
  </si>
  <si>
    <t>Ввод в эксплуатацию ОС Введено в эксплуатацию ОС
2КЛ-10кВ от ТП-420/з до ТП-443/з
&lt;...&gt;
2КЛ-10кВ от ТП-420/з до ТП-443/з
Заработная плата
Прочее</t>
  </si>
  <si>
    <t>Ввод в эксплуатацию ОС Введено в эксплуатацию ОС
2КЛ-10кВ от ТП-420/з до ТП-443/з
&lt;...&gt;
2КЛ-10кВ от ТП-420/з до ТП-443/з
Кабельные сети 10кВ
Кабельные сети 10кВ</t>
  </si>
  <si>
    <t>Ввод в эксплуатацию ОС Введено в эксплуатацию ОС
2КЛ-10кВ от ТП-420/з до ТП-443/з
&lt;...&gt;
2КЛ-10кВ от ТП-420/з до ТП-443/з
Прочее
Прочее</t>
  </si>
  <si>
    <t>Ввод в эксплуатацию ОС Введено в эксплуатацию ОС
2КЛ-10кВ от ТП-420/з до ТП-443/з
&lt;...&gt;
2КЛ-10кВ от ТП-420/з до ТП-443/з
Страхование от несчастных случаев
Прочее</t>
  </si>
  <si>
    <t>Ввод в эксплуатацию ОС Введено в эксплуатацию ОС
2КЛ-10кВ от ТП-420/з до ТП-443/з
&lt;...&gt;
2КЛ-10кВ от ТП-420/з до ТП-443/з
Страховые взносы
Прочее</t>
  </si>
  <si>
    <t>Ввод в эксплуатацию ОС Введено в эксплуатацию ОС
2КЛ-10кВ от РПП-9 до БКТП-446/з
&lt;...&gt;
2КЛ-10кВ от РПП - 9  до БКТП-446/з
Заработная плата
Прочее</t>
  </si>
  <si>
    <t>Ввод в эксплуатацию ОС Введено в эксплуатацию ОС
2КЛ-10кВ от РПП-9 до БКТП-446/з
&lt;...&gt;
2КЛ-10кВ от РПП - 9  до БКТП-446/з
Кабельные сети 10кВ
Кабельные сети 10кВ</t>
  </si>
  <si>
    <t>Ввод в эксплуатацию ОС Введено в эксплуатацию ОС
2КЛ-10кВ от РПП-9 до БКТП-446/з
&lt;...&gt;
2КЛ-10кВ от РПП - 9  до БКТП-446/з
Прочее
Прочее</t>
  </si>
  <si>
    <t>Ввод в эксплуатацию ОС Введено в эксплуатацию ОС
2КЛ-10кВ от РПП-9 до БКТП-446/з
&lt;...&gt;
2КЛ-10кВ от РПП - 9  до БКТП-446/з
Страхование от несчастных случаев
Прочее</t>
  </si>
  <si>
    <t>Ввод в эксплуатацию ОС Введено в эксплуатацию ОС
2КЛ-10кВ от РПП-9 до БКТП-446/з
&lt;...&gt;
2КЛ-10кВ от РПП - 9  до БКТП-446/з
Страховые взносы
Прочее</t>
  </si>
  <si>
    <t>Ввод в эксплуатацию ОС Введено в эксплуатацию ОС
КТПН-444/з 10/0,4кВ
&lt;...&gt;
КТПН - 444/з  10/0,4кВ
Заработная плата
Прочее</t>
  </si>
  <si>
    <t>Ввод в эксплуатацию ОС Введено в эксплуатацию ОС
КТПН-444/з 10/0,4кВ
&lt;...&gt;
КТПН - 444/з  10/0,4кВ
Оборудование
Оборудование</t>
  </si>
  <si>
    <t>Ввод в эксплуатацию ОС Введено в эксплуатацию ОС
КТПН-444/з 10/0,4кВ
&lt;...&gt;
КТПН - 444/з  10/0,4кВ
Прочее
Прочее</t>
  </si>
  <si>
    <t>Ввод в эксплуатацию ОС Введено в эксплуатацию ОС
КТПН-444/з 10/0,4кВ
&lt;...&gt;
КТПН - 444/з  10/0,4кВ
Страхование от несчастных случаев
Прочее</t>
  </si>
  <si>
    <t>Ввод в эксплуатацию ОС Введено в эксплуатацию ОС
КТПН-444/з 10/0,4кВ
&lt;...&gt;
КТПН - 444/з  10/0,4кВ
Страховые взносы
Прочее</t>
  </si>
  <si>
    <t>Ввод в эксплуатацию ОС Введено в эксплуатацию ОС
КТПН-444/з 10/0,4кВ
&lt;...&gt;
КТПН - 444/з  10/0,4кВ
Трансформаторные подстанции
Трансформаторные подстанц</t>
  </si>
  <si>
    <t>Ввод в эксплуатацию ОС Введено в эксплуатацию ОС
2КЛ-10кВ от РПП-9 до КТПН-444/з
&lt;...&gt;
2КЛ-10кВ от  РПП - 9  до КТПН-444/з
Заработная плата
Прочее</t>
  </si>
  <si>
    <t>Ввод в эксплуатацию ОС Введено в эксплуатацию ОС
2КЛ-10кВ от РПП-9 до КТПН-444/з
&lt;...&gt;
2КЛ-10кВ от  РПП - 9  до КТПН-444/з
Кабельные сети 10кВ
Кабельные сети 10кВ</t>
  </si>
  <si>
    <t>Ввод в эксплуатацию ОС Введено в эксплуатацию ОС
2КЛ-10кВ от РПП-9 до КТПН-444/з
&lt;...&gt;
2КЛ-10кВ от  РПП - 9  до КТПН-444/з
Прочее
Прочее</t>
  </si>
  <si>
    <t>Ввод в эксплуатацию ОС Введено в эксплуатацию ОС
2КЛ-10кВ от РПП-9 до КТПН-444/з
&lt;...&gt;
2КЛ-10кВ от  РПП - 9  до КТПН-444/з
Страхование от несчастных случаев
Прочее</t>
  </si>
  <si>
    <t>Ввод в эксплуатацию ОС Введено в эксплуатацию ОС
2КЛ-10кВ от РПП-9 до КТПН-444/з
&lt;...&gt;
2КЛ-10кВ от  РПП - 9  до КТПН-444/з
Страховые взносы
Прочее</t>
  </si>
  <si>
    <t>Ввод в эксплуатацию ОС Введено в эксплуатацию ОС
КТПН-447/з 10/0,4кВ
&lt;...&gt;
КТПН - 447/з  10/0,4кВ
Заработная плата
Прочее</t>
  </si>
  <si>
    <t>Ввод в эксплуатацию ОС Введено в эксплуатацию ОС
КТПН-447/з 10/0,4кВ
&lt;...&gt;
КТПН - 447/з  10/0,4кВ
Оборудование
Оборудование</t>
  </si>
  <si>
    <t>Ввод в эксплуатацию ОС Введено в эксплуатацию ОС
КТПН-447/з 10/0,4кВ
&lt;...&gt;
КТПН - 447/з  10/0,4кВ
Прочее
Прочее</t>
  </si>
  <si>
    <t>Ввод в эксплуатацию ОС Введено в эксплуатацию ОС
КТПН-447/з 10/0,4кВ
&lt;...&gt;
КТПН - 447/з  10/0,4кВ
Страхование от несчастных случаев
Прочее</t>
  </si>
  <si>
    <t>Ввод в эксплуатацию ОС Введено в эксплуатацию ОС
КТПН-447/з 10/0,4кВ
&lt;...&gt;
КТПН - 447/з  10/0,4кВ
Страховые взносы
Прочее</t>
  </si>
  <si>
    <t>Ввод в эксплуатацию ОС Введено в эксплуатацию ОС
КТПН-447/з 10/0,4кВ
&lt;...&gt;
КТПН - 447/з  10/0,4кВ
Трансформаторные подстанции
Трансформаторные подстанц</t>
  </si>
  <si>
    <t>Ввод в эксплуатацию ОС Введено в эксплуатацию ОС
КЛ-10кВ от ТП-443/з до КТПН-447/з
&lt;...&gt;
КЛ-10кВ от ТП-443/з  до КТПН - 447/з
Заработная плата
Прочее</t>
  </si>
  <si>
    <t>Ввод в эксплуатацию ОС Введено в эксплуатацию ОС
КЛ-10кВ от ТП-443/з до КТПН-447/з
&lt;...&gt;
КЛ-10кВ от ТП-443/з  до КТПН - 447/з
Кабельные сети 10кВ
Кабельные сети 10кВ</t>
  </si>
  <si>
    <t>Ввод в эксплуатацию ОС Введено в эксплуатацию ОС
КЛ-10кВ от ТП-443/з до КТПН-447/з
&lt;...&gt;
КЛ-10кВ от ТП-443/з  до КТПН - 447/з
Прочее
Прочее</t>
  </si>
  <si>
    <t>Ввод в эксплуатацию ОС Введено в эксплуатацию ОС
КЛ-10кВ от ТП-443/з до КТПН-447/з
&lt;...&gt;
КЛ-10кВ от ТП-443/з  до КТПН - 447/з
Страхование от несчастных случаев
Прочее</t>
  </si>
  <si>
    <t>Ввод в эксплуатацию ОС Введено в эксплуатацию ОС
КЛ-10кВ от ТП-443/з до КТПН-447/з
&lt;...&gt;
КЛ-10кВ от ТП-443/з  до КТПН - 447/з
Страховые взносы
Прочее</t>
  </si>
  <si>
    <t>+</t>
  </si>
  <si>
    <t>-</t>
  </si>
  <si>
    <t>=</t>
  </si>
  <si>
    <t>2019 год</t>
  </si>
  <si>
    <t>Проект скорректированной инвестиционной программы АО "Городские электрические сети" на период 2020-2022 годы для общественного обсуждения</t>
  </si>
  <si>
    <t>Исполнение инвестиционной программы АО "Горэлектросеть" за 2019 год</t>
  </si>
  <si>
    <t>Подразделение</t>
  </si>
  <si>
    <t>ОСВОЕНО за 2019 год</t>
  </si>
  <si>
    <t>ВВЕДЕНО за 2019 год</t>
  </si>
  <si>
    <t>г.Нижневартовск</t>
  </si>
  <si>
    <t>План, млн.руб. без НДС</t>
  </si>
  <si>
    <t>Факт, млн.руб. без НДС</t>
  </si>
  <si>
    <t>% выполнения от плана</t>
  </si>
  <si>
    <t>г.Радужный</t>
  </si>
  <si>
    <t>пгт.Пойковский</t>
  </si>
  <si>
    <t>ВСЕГО</t>
  </si>
  <si>
    <t>2020 год</t>
  </si>
  <si>
    <t>2021 год</t>
  </si>
  <si>
    <t>2022 год</t>
  </si>
  <si>
    <t>Всего за период 2018-2022 годы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</si>
  <si>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</si>
  <si>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</si>
  <si>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</si>
  <si>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Период реализации</t>
  </si>
  <si>
    <t>Оценка полной стоимости в прогнозных ценах соответствующих лет, 
млн рублей (без НДС)</t>
  </si>
  <si>
    <t>Факт 2018 год</t>
  </si>
  <si>
    <t>Утвержденный план 2019 год</t>
  </si>
  <si>
    <t>Факт 2019 год</t>
  </si>
  <si>
    <t>Утвержденный план 2020 год</t>
  </si>
  <si>
    <t>Предложено 2020 год</t>
  </si>
  <si>
    <t>Утвержденный план 2021 год</t>
  </si>
  <si>
    <t>Предложено  2021 год</t>
  </si>
  <si>
    <t>Утвержденный план 2022 год</t>
  </si>
  <si>
    <t>Предложено 2022 год</t>
  </si>
  <si>
    <t>Утвержденный план 2018-2022 годы</t>
  </si>
  <si>
    <t>Предложено 2018-2022 годы</t>
  </si>
  <si>
    <t xml:space="preserve">Примечания </t>
  </si>
  <si>
    <t>Утверждено</t>
  </si>
  <si>
    <t>Предложено</t>
  </si>
  <si>
    <t>Финансирование</t>
  </si>
  <si>
    <t>Освоение</t>
  </si>
  <si>
    <t>Ввод</t>
  </si>
  <si>
    <t>начало</t>
  </si>
  <si>
    <t>окончание</t>
  </si>
  <si>
    <t>Всего, в т.ч.:</t>
  </si>
  <si>
    <t>ПИР</t>
  </si>
  <si>
    <t>СМР</t>
  </si>
  <si>
    <t>оборудование</t>
  </si>
  <si>
    <t>прочие затраты</t>
  </si>
  <si>
    <t>млн.руб. без НДС 18%</t>
  </si>
  <si>
    <t>млн.руб. с НДС 18%</t>
  </si>
  <si>
    <t>млн.руб. без НДС 20%</t>
  </si>
  <si>
    <t>млн.руб. с НДС 20%</t>
  </si>
  <si>
    <t>4.1.</t>
  </si>
  <si>
    <t>5.1.</t>
  </si>
  <si>
    <t>12.1.</t>
  </si>
  <si>
    <t>12.2.</t>
  </si>
  <si>
    <t>12.3.</t>
  </si>
  <si>
    <t>12.4.</t>
  </si>
  <si>
    <t>12.5.</t>
  </si>
  <si>
    <t>12.6.</t>
  </si>
  <si>
    <t>12.7.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</si>
  <si>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</si>
  <si>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</si>
  <si>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</si>
  <si>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</si>
  <si>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</si>
  <si>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</si>
  <si>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</si>
  <si>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</si>
  <si>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</si>
  <si>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</si>
  <si>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</si>
  <si>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</si>
  <si>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</si>
  <si>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</si>
  <si>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</si>
  <si>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</si>
  <si>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</si>
  <si>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</si>
  <si>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</si>
  <si>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</si>
  <si>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</si>
  <si>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</si>
  <si>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</si>
  <si>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</si>
  <si>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</si>
  <si>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</si>
  <si>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</si>
  <si>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</si>
  <si>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</si>
  <si>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</si>
  <si>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</si>
  <si>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</si>
  <si>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</si>
  <si>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</si>
  <si>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</si>
  <si>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</si>
  <si>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</si>
  <si>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</si>
  <si>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</si>
  <si>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</si>
  <si>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</si>
  <si>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</si>
  <si>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</si>
  <si>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</si>
  <si>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</si>
  <si>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</si>
  <si>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</si>
  <si>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</si>
  <si>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</si>
  <si>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</si>
  <si>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</si>
  <si>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</si>
  <si>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</si>
  <si>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</si>
  <si>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</si>
  <si>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</si>
  <si>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</si>
  <si>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</si>
  <si>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</si>
  <si>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</si>
  <si>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</si>
  <si>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</si>
  <si>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</si>
  <si>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</si>
  <si>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</si>
  <si>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</si>
  <si>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</si>
  <si>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</si>
  <si>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</si>
  <si>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</si>
  <si>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</si>
  <si>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</si>
  <si>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</si>
  <si>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</si>
  <si>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17.15.</t>
  </si>
  <si>
    <t>18.3.</t>
  </si>
  <si>
    <t>ВСЕГО по инвестиционной программе, в том числе:</t>
  </si>
  <si>
    <t>Г</t>
  </si>
  <si>
    <t>0.1</t>
  </si>
  <si>
    <t>Технологическое присоединение, всего:</t>
  </si>
  <si>
    <t>0.2</t>
  </si>
  <si>
    <t>Реконструкция, модернизация, техническое перевооружение, всего</t>
  </si>
  <si>
    <t>0.3</t>
  </si>
  <si>
    <t>Инвестиционные проекты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</si>
  <si>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</si>
  <si>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</si>
  <si>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</si>
  <si>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</si>
  <si>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</si>
  <si>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</si>
  <si>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</si>
  <si>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</si>
  <si>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1.1.1.1.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</si>
  <si>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</si>
  <si>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1.1.1.1.1</t>
  </si>
  <si>
    <t>Строительство сетей электроснабжения энергопринимающих устройств с максимальной мощностью до 15 кВт, Линии электропередач 10, 6, 0,4 кВ</t>
  </si>
  <si>
    <t>H_1н</t>
  </si>
  <si>
    <t>1.1.1.1.2</t>
  </si>
  <si>
    <t>Строительство сетей электроснабжения энергопринимающих устройств с максимальной мощностью до 15 кВт, КТПН-10/0,4 кВ</t>
  </si>
  <si>
    <t>H_2н</t>
  </si>
  <si>
    <t>1.1.1.1.3</t>
  </si>
  <si>
    <t>Строительство ВЛИ-0,4кВ мкр. Южный</t>
  </si>
  <si>
    <t>H_3р</t>
  </si>
  <si>
    <t>1.1.1.1.4</t>
  </si>
  <si>
    <t>Строительство ВЛ-6 кВ ф.6 ПС 35/6 кВ «Аэропорт» до КТПН-145А, КТПН -145А, ВЛИ-0,4 кВ до участков СОНТ «Здоровье»</t>
  </si>
  <si>
    <t>H_4р</t>
  </si>
  <si>
    <t>1.1.1.1.5</t>
  </si>
  <si>
    <t>Строительство КТПН-130, ВЛИ-0,4 кВ до участков СОО «Кедровый», СОНТ «Энергетик» (общество «Энергонефть»)</t>
  </si>
  <si>
    <t>I_1р</t>
  </si>
  <si>
    <t>1.1.1.1.6</t>
  </si>
  <si>
    <t>Строительство КТПН 10/0,4кВ №152, ВЛИ-0,4 кВ до участков СОО «Кедровый», СОНТ «Энергетик» (общество «Энергонефть»)</t>
  </si>
  <si>
    <t>I_2р</t>
  </si>
  <si>
    <t>1.1.1.1.7</t>
  </si>
  <si>
    <t>Строительство электросетевого комплекса садового некоммерческого товарищества «Радужное»</t>
  </si>
  <si>
    <t>I_3р</t>
  </si>
  <si>
    <t>1.1.1.1.8</t>
  </si>
  <si>
    <t>Строительство ВЛ-6кВ ф.18 ПС 35/6кВ «Причал» от опоры № 48 до КТПН 6/0,4кВ №147, КТПН 6/0,4кВ №147, ВЛИ-0,4кВ до участков ОДНП «Баклажан»</t>
  </si>
  <si>
    <t>I_4р</t>
  </si>
  <si>
    <t>1.1.1.1.9</t>
  </si>
  <si>
    <t>Строительство ВЛИ-0,4 кВ от КТПН-155 до участков СОО «Кедровый»</t>
  </si>
  <si>
    <t>I_5р</t>
  </si>
  <si>
    <t>1.1.1.1.10</t>
  </si>
  <si>
    <t>Строительство ВЛ-10 кВ ф.8 ПС 35/10 кВ "Дачная" от существующей опоры  до КТПН 10/0,4кВ №131А, КТПН 10/0,4 кВ №131А, ВЛИ-0,4 кВ от КТПН 10/0,4 №131 и КТПН 10/0,4 кВ №131А до участков СОО "Кедровый"</t>
  </si>
  <si>
    <t>J_1р</t>
  </si>
  <si>
    <t>1.1.1.1.11</t>
  </si>
  <si>
    <t xml:space="preserve">Линия  электропередачи 0,4кВ  ф.11 от  РП-4  </t>
  </si>
  <si>
    <t>J_2р</t>
  </si>
  <si>
    <t>1.1.1.1.12</t>
  </si>
  <si>
    <t xml:space="preserve">Линия  электропередачи 0,4кВ  ф.6 от  КТПН-2304 </t>
  </si>
  <si>
    <t>J_3р</t>
  </si>
  <si>
    <t>1.1.1.1.13</t>
  </si>
  <si>
    <t>Строительство КТПН-10/0,4кВ (250кВА), ВЛИ-0,4кВ до участков СОО "Факел", СОНТ "Энергетик" (общество "Энергонефть")</t>
  </si>
  <si>
    <t>J_4р</t>
  </si>
  <si>
    <t>1.1.1.1.14</t>
  </si>
  <si>
    <t>Строительство ВЛИ-0,4кВ от ТП-129 до участков СОО "Кедровый", СОО "Радужныйнефть"</t>
  </si>
  <si>
    <t>J_5р</t>
  </si>
  <si>
    <t>Строительство ВЛИ-0,4кВ от КТПН 10/0,4кВ, участка КЛ-10кВ, КТПН-10/0,4кВ 22 мкр.</t>
  </si>
  <si>
    <t>J_6р</t>
  </si>
  <si>
    <t>1.1.1.1.15</t>
  </si>
  <si>
    <t>Строительство ВЛ-10кВ ф.16 ПС 35/10кВ «Город-3» от существующей опоры до КТПН 10/0,4кВ №2306,  КТПН 10/0,4кВ №2306 в районе жилого поселка СУ-968</t>
  </si>
  <si>
    <t>К_1р</t>
  </si>
  <si>
    <t>1.1.1.1.16</t>
  </si>
  <si>
    <t>Строительство сетей электроснабжения энергопринимающих устройств с максимальной мощностью до 15 кВт.  ТП-10(6)/0,4 кВ. Линии электропередач 10, 6, 0,4кВ.</t>
  </si>
  <si>
    <t>J_5п</t>
  </si>
  <si>
    <t>1.1.1.2.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</si>
  <si>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</si>
  <si>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1.1.1.2.1</t>
  </si>
  <si>
    <t xml:space="preserve">Строительство сетей электроснабжения объектов техприсоединения, энергопринимающих устройств максимальной мощностью от 15 до 150 кВт. Линии электропередач 10, 6, 0,4 кВ.
</t>
  </si>
  <si>
    <t>H_6н</t>
  </si>
  <si>
    <t>1.1.1.2.2</t>
  </si>
  <si>
    <t>Строительство сетей электроснабжения объектов техприсоединения, энергопринимающих устройств максимальной мощностью от 15 до 150 кВт. КТПН-10/0,4 кВ.</t>
  </si>
  <si>
    <t>H_7н</t>
  </si>
  <si>
    <t>1.1.1.2.3</t>
  </si>
  <si>
    <t>Строительство сетей электроснабжения энергопринимающих устройств с максимальной мощностью от 15 до 150 кВт. ТП-10(6)/0,4 кВ. Линии электропередач 10, 6, 0,4кВ.</t>
  </si>
  <si>
    <t>J_6п</t>
  </si>
  <si>
    <t>1.1.2</t>
  </si>
  <si>
    <t>Технологическое присоединение объектов электросетевого хозяйства, всего, в том числе:</t>
  </si>
  <si>
    <t>1.1.2.2.</t>
  </si>
  <si>
    <t>Технологическое присоединение к электрическим сетям иных сетевых организаций, всего, в том числе:</t>
  </si>
  <si>
    <t>1.1.2.2.1</t>
  </si>
  <si>
    <t>РП-СПУ, сети 10кВ</t>
  </si>
  <si>
    <t>H_8н</t>
  </si>
  <si>
    <t>1.1.4.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</si>
  <si>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</si>
  <si>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1.1.4.1.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</si>
  <si>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</si>
  <si>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1.1.4.1.1</t>
  </si>
  <si>
    <t>Строительство 2х цепной распределительной ВЛ-6 кВ   ЗПУ панели 7,8,9</t>
  </si>
  <si>
    <t>H_9н</t>
  </si>
  <si>
    <t>1.1.4.1.2</t>
  </si>
  <si>
    <t>Строительство распределительных сетей 10кВ от РП-1 панель 16, ЗПУг, Нижневартовска</t>
  </si>
  <si>
    <t>H_10н</t>
  </si>
  <si>
    <t>1.1.4.1.3</t>
  </si>
  <si>
    <t>Строительство 2-х цепной распред, ВЛ-10 кВ в габаритах 35 кВ от РП СТПС в старой части города</t>
  </si>
  <si>
    <t>H_11н</t>
  </si>
  <si>
    <t>1.1.4.1.4</t>
  </si>
  <si>
    <t>Прокладка КЛ-10кВ от РП-3/Х до ТП 71/Х</t>
  </si>
  <si>
    <t>H_12н</t>
  </si>
  <si>
    <t>1.1.4.1.5</t>
  </si>
  <si>
    <t>Электроснабжение кварталов 25-26 ВПР г,Нижневартовска, КЛ-10кВ с БКТП-26/2; ТП-26/3, ТП-26/4; 2КЛ-10кВ БКТП-25/3-БКТП-24/4</t>
  </si>
  <si>
    <t>H_15н</t>
  </si>
  <si>
    <t>1.1.4.1.6</t>
  </si>
  <si>
    <t>Электроснабжение прибрежной набережной, спортивной  "С" зоны  г,Нижневартовска. Строительство ТП, сетей 10/0,4кВ.</t>
  </si>
  <si>
    <t>H_16н</t>
  </si>
  <si>
    <t>1.1.4.1.7</t>
  </si>
  <si>
    <t>Внешнее электроснабжение квартала 21 Восточного планировочного района г,Нижневартовска, КЛ-10кВ с ТП-21/3, ТП-21/4</t>
  </si>
  <si>
    <t>H_17н</t>
  </si>
  <si>
    <t>1.1.4.1.8</t>
  </si>
  <si>
    <t>Внешнее электроснабжение квартала 22 Восточного планировочного района г,Нижневартовска, КЛ-10/0,4кВ с БКТП-22/4,</t>
  </si>
  <si>
    <t>H_18н</t>
  </si>
  <si>
    <t>1.1.4.1.9</t>
  </si>
  <si>
    <t>Магистральные сети 10 кВ от ГПП-5 до РП-29</t>
  </si>
  <si>
    <t>H_19н</t>
  </si>
  <si>
    <t>1.1.4.1.10</t>
  </si>
  <si>
    <t>РП-10кВ Восточного объезда с ЛЭП-10кВ</t>
  </si>
  <si>
    <t>H_20н</t>
  </si>
  <si>
    <t>1.1.4.1.11</t>
  </si>
  <si>
    <t>Электроснабжение котельной ВПР (IV оч. стр-ва) г,Нижневартовска,  ТП-27/к, КЛ-10кВ  (от РПЖ-25, от ГПП-5)</t>
  </si>
  <si>
    <t>H_21н</t>
  </si>
  <si>
    <t>1.1.4.1.12</t>
  </si>
  <si>
    <t>Строительство ПС 35/10 кВ Рямная с участком ВЛ-35кВ в старой части города</t>
  </si>
  <si>
    <t>H_22н</t>
  </si>
  <si>
    <t>1.1.4.1.13</t>
  </si>
  <si>
    <t>Застройка Старого Вартовска 1 очередь, Электроснабжение кварталов В-1.2 - В-1.6. КЛ-10(0,4) кВ с БКТП</t>
  </si>
  <si>
    <t>H_23н</t>
  </si>
  <si>
    <t>1.1.4.1.14</t>
  </si>
  <si>
    <t xml:space="preserve">Электроснабжение р-на оз.Комсомольское.                                                                                 Универсальная ледовая арена.ТП-10/0,4кВ с КЛ- 10кВ                                                                                               </t>
  </si>
  <si>
    <t>H_24н</t>
  </si>
  <si>
    <t>1.1.4.1.15</t>
  </si>
  <si>
    <t xml:space="preserve">Застройка Старого Вартовска 1 очередь до пер Обской. Квартала В-3,4,5,6,7,8.   ТП 10/0,4 кВ, сети 10/0,4кВ                                                                                                                                             </t>
  </si>
  <si>
    <t>H_25н</t>
  </si>
  <si>
    <t>1.1.4.1.16</t>
  </si>
  <si>
    <t xml:space="preserve">Застройка Старого Вартовска 2 очередь. Электроснабжение     кварталов  П-11,12,13,14,15,16; В-15, В-16, В-17, К-6.                                                                                                           Квартал П-14 ВЛ-10кВ от РП-СТПС для РТС                                                                       </t>
  </si>
  <si>
    <t>H_26н</t>
  </si>
  <si>
    <t>1.1.4.1.17</t>
  </si>
  <si>
    <t xml:space="preserve">Застройка Старого Вартовска  3 очередь.       ТП, сети 10/0,4 кВ.   Квартала 17П,16П,3П,7П,6П,13П,                                                                            15П,8П-К-10,9П,К-7,К-8,К-9                                                                   </t>
  </si>
  <si>
    <t>H_27н</t>
  </si>
  <si>
    <t>1.1.4.1.18</t>
  </si>
  <si>
    <t>Распред.сети 10кВ от РП-СПУ</t>
  </si>
  <si>
    <t>H_29н</t>
  </si>
  <si>
    <t>1.1.4.1.19</t>
  </si>
  <si>
    <t>10В мкр.МЖК.РПЖ, ТП,сети 10кВ</t>
  </si>
  <si>
    <t>H_30н</t>
  </si>
  <si>
    <t>1.1.4.1.20</t>
  </si>
  <si>
    <t xml:space="preserve">Электроснабжение  кварталов №№ 40,41,42,43 ВПР 4 оч.строительстваг.Нижневартовска                                                                                    ТП-10/0,4кВ, сети 10кВ                                                                                                              </t>
  </si>
  <si>
    <t>H_31н</t>
  </si>
  <si>
    <t>1.1.4.1.21</t>
  </si>
  <si>
    <t>ВПР  IV очередь квартал 27.  ТП-10/0,4кв, сети 10кВ</t>
  </si>
  <si>
    <t>H_32н</t>
  </si>
  <si>
    <t>1.1.4.1.22</t>
  </si>
  <si>
    <t xml:space="preserve">Электроснабжение кварталов 31(а,б), 32 ВПР 4 оч строительстваг.Нижневартовска ТП-10/0,4кВ, сети 10 кВ                                                                             </t>
  </si>
  <si>
    <t>H_34н</t>
  </si>
  <si>
    <t>1.1.4.1.23</t>
  </si>
  <si>
    <t>Застройка старого Вартовска 1 очередь от пер.Обской до пер Больничный.Квартала В-9, 10,11,12,13,14 ТП,сети 10/0,4кВ</t>
  </si>
  <si>
    <t>H_37н</t>
  </si>
  <si>
    <t>1.1.4.1.24</t>
  </si>
  <si>
    <t>Застройка Старого Вартовска 3 очередь ТП, сети от ПС -35/10кВ Совхозная. Квартала 11П, 12П, 18П, 19П, 20П, 21П, 22П, 23П, П-17</t>
  </si>
  <si>
    <t>H_38н</t>
  </si>
  <si>
    <t>1.1.4.1.25</t>
  </si>
  <si>
    <t>8-1 П мкр.Старого Вартовска. Специальное (коррекционное) образовательное учреждение 3.4 вида(школа, д/сад, интернат для слепых и слабовидящих детей. Сети 0,4кВ</t>
  </si>
  <si>
    <t>H_40н</t>
  </si>
  <si>
    <t>1.1.4.1.26</t>
  </si>
  <si>
    <t>Восточная коммунально-складская зона.Квартала 6К, 7К, 8К, 9К,10К, 11К. РП,ТП, сети 10кВ</t>
  </si>
  <si>
    <t>H_41н</t>
  </si>
  <si>
    <t>1.1.4.1.27</t>
  </si>
  <si>
    <t xml:space="preserve">БКТП-5/4 </t>
  </si>
  <si>
    <t>H_42н</t>
  </si>
  <si>
    <t>1.1.4.1.28</t>
  </si>
  <si>
    <t xml:space="preserve">КЛ-0,4 кВ от БКТП 5/4 </t>
  </si>
  <si>
    <t>H_43н</t>
  </si>
  <si>
    <t>1.1.4.1.29</t>
  </si>
  <si>
    <t>ПС-35/6 Дивный</t>
  </si>
  <si>
    <t>H_44н</t>
  </si>
  <si>
    <t>1.1.4.1.30</t>
  </si>
  <si>
    <t>ПС 35/6 Татра</t>
  </si>
  <si>
    <t>H_45н</t>
  </si>
  <si>
    <t>1.1.4.1.31</t>
  </si>
  <si>
    <t>ПС 35/6 Энергонефть</t>
  </si>
  <si>
    <t>H_46н</t>
  </si>
  <si>
    <t>1.1.4.1.32</t>
  </si>
  <si>
    <t>РПП-11</t>
  </si>
  <si>
    <t>H_47н</t>
  </si>
  <si>
    <t>1.1.4.1.33</t>
  </si>
  <si>
    <t>РПП-3</t>
  </si>
  <si>
    <t>H_48н</t>
  </si>
  <si>
    <t>1.1.4.1.34</t>
  </si>
  <si>
    <t>КЛ-6кВ от ПЛУ-6кВ до ВЛ-6кВ ф.8 ПС "Татра"оп.41</t>
  </si>
  <si>
    <t>H_49н</t>
  </si>
  <si>
    <t>1.1.4.1.35</t>
  </si>
  <si>
    <t>КЛ-0,4кВ Мира 66а-БКТП-12/6</t>
  </si>
  <si>
    <t>H_50н</t>
  </si>
  <si>
    <t>1.1.4.1.36</t>
  </si>
  <si>
    <t xml:space="preserve">КЛ-0,4 кВ от БКТП-13/8 </t>
  </si>
  <si>
    <t>H_51н</t>
  </si>
  <si>
    <t>1.1.4.1.37</t>
  </si>
  <si>
    <t>РПЖ-11</t>
  </si>
  <si>
    <t>Н_52н</t>
  </si>
  <si>
    <t>1.1.4.1.38</t>
  </si>
  <si>
    <t>Строительство ВЛ-10кВ (ф-302 ПС Обская (ГПП-2))</t>
  </si>
  <si>
    <t>Н_53н</t>
  </si>
  <si>
    <t>1.1.4.1.39</t>
  </si>
  <si>
    <t>ТП-78/з</t>
  </si>
  <si>
    <t>Н_54н</t>
  </si>
  <si>
    <t>1.1.4.1.40</t>
  </si>
  <si>
    <t>КЛ-0,4кВ РПЖ-3 - Спортивная 15/13 (Департамент образования)</t>
  </si>
  <si>
    <t>H_69н</t>
  </si>
  <si>
    <t>1.1.4.1.41</t>
  </si>
  <si>
    <t>Двухцепная ВЛ-10кВ в габарите 35кВ для электроснабжения СОТ РЭБ.</t>
  </si>
  <si>
    <t>H_70н</t>
  </si>
  <si>
    <t>1.1.4.1.42</t>
  </si>
  <si>
    <t xml:space="preserve">РПЖ-6  </t>
  </si>
  <si>
    <t>H_80н</t>
  </si>
  <si>
    <t>1.1.4.1.43</t>
  </si>
  <si>
    <t xml:space="preserve">РПЖ-3 </t>
  </si>
  <si>
    <t>H_82н</t>
  </si>
  <si>
    <t>1.1.4.1.44</t>
  </si>
  <si>
    <t xml:space="preserve">КЛ-0,4кВ  ТП-10/6 - Чапаева 87 </t>
  </si>
  <si>
    <t>H_183н</t>
  </si>
  <si>
    <t>1.1.4.1.45</t>
  </si>
  <si>
    <t xml:space="preserve">КЛ-0,4кВ  ТП-10/6 - Чапаева 87а </t>
  </si>
  <si>
    <t>H_184н</t>
  </si>
  <si>
    <t>1.1.4.1.46</t>
  </si>
  <si>
    <t xml:space="preserve">КЛ-0,4кВ  ТП-10/6 - Д/сад №64 </t>
  </si>
  <si>
    <t>H_185н</t>
  </si>
  <si>
    <t>1.1.4.1.47</t>
  </si>
  <si>
    <t xml:space="preserve">КЛ-0,4кВ  ТП-16/6 - Д/сад №73  Др.Нар.12 </t>
  </si>
  <si>
    <t>H_186н</t>
  </si>
  <si>
    <t>1.1.4.1.48</t>
  </si>
  <si>
    <t xml:space="preserve">КЛ-0,4кВ от ТП-3/7(137) </t>
  </si>
  <si>
    <t>H_187н</t>
  </si>
  <si>
    <t>1.1.4.1.49</t>
  </si>
  <si>
    <t xml:space="preserve">КЛ-0,4кВ  ТП-15/5 - Чапаева 9 </t>
  </si>
  <si>
    <t>H_188н</t>
  </si>
  <si>
    <t>1.1.4.1.50</t>
  </si>
  <si>
    <t xml:space="preserve">КЛ-0,4кВ  ТП-4/1 - Победы 26,  общ.1 </t>
  </si>
  <si>
    <t>H_189н</t>
  </si>
  <si>
    <t>1.1.4.1.51</t>
  </si>
  <si>
    <t>КЛ-0,4кВ  ТП-4/1 - Мира 18а,  общ.29</t>
  </si>
  <si>
    <t>H_190н</t>
  </si>
  <si>
    <t>1.1.4.1.52</t>
  </si>
  <si>
    <t xml:space="preserve">КЛ-0,4кВ  ТП-4/1 - Победы 28,  общ.28 </t>
  </si>
  <si>
    <t>H_191н</t>
  </si>
  <si>
    <t>1.1.4.1.53</t>
  </si>
  <si>
    <t>КЛ-0,4кВ  ТП-4/1 - Победы 28а</t>
  </si>
  <si>
    <t>H_192н</t>
  </si>
  <si>
    <t>1.1.4.1.54</t>
  </si>
  <si>
    <t>КЛ-0,4кВ  ТП-4/2 - Жукова 6б</t>
  </si>
  <si>
    <t>H_193н</t>
  </si>
  <si>
    <t>1.1.4.1.55</t>
  </si>
  <si>
    <t xml:space="preserve">КЛ-0,4кВ  ТП-4/2 - Жукова 6 </t>
  </si>
  <si>
    <t>H_194н</t>
  </si>
  <si>
    <t>1.1.4.1.56</t>
  </si>
  <si>
    <t xml:space="preserve">КЛ-0,4кВ  ТП-4/2 - Жукова 6а </t>
  </si>
  <si>
    <t>H_195н</t>
  </si>
  <si>
    <t>1.1.4.1.57</t>
  </si>
  <si>
    <t xml:space="preserve">КЛ-0,4кВ  ТП-4/3 - Жукова 4а </t>
  </si>
  <si>
    <t>H_196н</t>
  </si>
  <si>
    <t>1.1.4.1.58</t>
  </si>
  <si>
    <t>КЛ-0,4кВ  ТП-4/3 - Жукова 4</t>
  </si>
  <si>
    <t>H_197н</t>
  </si>
  <si>
    <t>1.1.4.1.59</t>
  </si>
  <si>
    <t xml:space="preserve">КЛ-0,4кВ  ТП-4/3 - Жукова 4б </t>
  </si>
  <si>
    <t>H_198н</t>
  </si>
  <si>
    <t>1.1.4.1.60</t>
  </si>
  <si>
    <t xml:space="preserve">КЛ-0,4кВ  ТП-4/4 - Жукова 2 </t>
  </si>
  <si>
    <t>H_199н</t>
  </si>
  <si>
    <t>1.1.4.1.61</t>
  </si>
  <si>
    <t>КЛ-0,4кВ  ТП-4/4 - Жукова 2б</t>
  </si>
  <si>
    <t>H_200н</t>
  </si>
  <si>
    <t>1.1.4.1.62</t>
  </si>
  <si>
    <t xml:space="preserve">КЛ-0,4кВ  ТП-4/4 - Жукова 2а </t>
  </si>
  <si>
    <t>H_201н</t>
  </si>
  <si>
    <t>1.1.4.1.63</t>
  </si>
  <si>
    <t>КЛ-0,4кВ  ТП-5/1 - Школа №11</t>
  </si>
  <si>
    <t>H_202н</t>
  </si>
  <si>
    <t>1.1.4.1.64</t>
  </si>
  <si>
    <t xml:space="preserve">КЛ-0,4кВ  ТП-5/1 - Нефтяников 21а, 23 </t>
  </si>
  <si>
    <t>H_203н</t>
  </si>
  <si>
    <t>1.1.4.1.65</t>
  </si>
  <si>
    <t xml:space="preserve">КЛ-0,4кВ  ТП-5/1 - Нефтяников 21 </t>
  </si>
  <si>
    <t>H_204н</t>
  </si>
  <si>
    <t>1.1.4.1.66</t>
  </si>
  <si>
    <t xml:space="preserve">КЛ-0,4кВ  ТП-5/2 - Комс.бульвар 8б </t>
  </si>
  <si>
    <t>H_205н</t>
  </si>
  <si>
    <t>1.1.4.1.67</t>
  </si>
  <si>
    <t xml:space="preserve">КЛ-0,4кВ  ТП-5/2 - Комс.бульвар 8а </t>
  </si>
  <si>
    <t>H_206н</t>
  </si>
  <si>
    <t>1.1.4.1.68</t>
  </si>
  <si>
    <t xml:space="preserve">КЛ-0,4кВ  ТП-6/3 - Жукова 16б </t>
  </si>
  <si>
    <t>H_207н</t>
  </si>
  <si>
    <t>1.1.4.1.69</t>
  </si>
  <si>
    <t>КЛ-0,4кВ  ТП-6/4 - Мира 25</t>
  </si>
  <si>
    <t>H_208н</t>
  </si>
  <si>
    <t>1.1.4.1.70</t>
  </si>
  <si>
    <t xml:space="preserve">КЛ-0,4кВ  ТП-7/3 - Интернациональная 6б </t>
  </si>
  <si>
    <t>H_209н</t>
  </si>
  <si>
    <t>1.1.4.1.71</t>
  </si>
  <si>
    <t xml:space="preserve">КЛ-0,4кВ  ТП-10/4 - Интернациональная 57 </t>
  </si>
  <si>
    <t>H_210н</t>
  </si>
  <si>
    <t>1.1.4.1.72</t>
  </si>
  <si>
    <t xml:space="preserve">КЛ-0,4кВ  ТП-10/4 - Интернациональная 53 </t>
  </si>
  <si>
    <t>H_211н</t>
  </si>
  <si>
    <t>1.1.4.1.73</t>
  </si>
  <si>
    <t xml:space="preserve">КЛ-0,4кВ  ТП-10/4 - Чапаева 79а </t>
  </si>
  <si>
    <t>H_212н</t>
  </si>
  <si>
    <t>1.1.4.1.74</t>
  </si>
  <si>
    <t xml:space="preserve">КЛ-0,4кВ  ТП-10/7 - Чапаева 93 </t>
  </si>
  <si>
    <t>H_213н</t>
  </si>
  <si>
    <t>1.1.4.1.75</t>
  </si>
  <si>
    <t xml:space="preserve">КЛ-0,4кВ  ТП-10/7 - Чапаева 91 </t>
  </si>
  <si>
    <t>H_214н</t>
  </si>
  <si>
    <t>1.1.4.1.76</t>
  </si>
  <si>
    <t xml:space="preserve">КЛ-0,4кВ  ТП-13/4 - Х-Мансийская 43 </t>
  </si>
  <si>
    <t>H_215н</t>
  </si>
  <si>
    <t>1.1.4.1.77</t>
  </si>
  <si>
    <t xml:space="preserve">КЛ-0,4кВ  ТП-13/4 - Х-Мансийская 45б </t>
  </si>
  <si>
    <t>H_216н</t>
  </si>
  <si>
    <t>1.1.4.1.78</t>
  </si>
  <si>
    <t xml:space="preserve">КЛ-0,4кВ  ТП-13/4 - Х-Мансийская 45а </t>
  </si>
  <si>
    <t>H_217н</t>
  </si>
  <si>
    <t>1.1.4.1.79</t>
  </si>
  <si>
    <t xml:space="preserve">КЛ-0,4кВ  ТП-13/4 - Х-Мансийская 43а </t>
  </si>
  <si>
    <t>H_218н</t>
  </si>
  <si>
    <t>1.1.4.1.80</t>
  </si>
  <si>
    <t xml:space="preserve">КЛ-0,4кВ  ТП-13/4 - Х-Мансийская 45 </t>
  </si>
  <si>
    <t>H_219н</t>
  </si>
  <si>
    <t>1.1.4.1.81</t>
  </si>
  <si>
    <t xml:space="preserve">КЛ-0,4кВ  ТП-13/4 - Х-Мансийская 45в </t>
  </si>
  <si>
    <t>H_220н</t>
  </si>
  <si>
    <t>1.1.4.1.82</t>
  </si>
  <si>
    <t xml:space="preserve">КЛ-0,4кВ  ТП-6/5 - Мира 19 </t>
  </si>
  <si>
    <t>H_221н</t>
  </si>
  <si>
    <t>1.1.4.1.83</t>
  </si>
  <si>
    <t xml:space="preserve">КЛ-0,4кВ  ТП-6/5 - Школа №31 </t>
  </si>
  <si>
    <t>H_222н</t>
  </si>
  <si>
    <t>1.1.4.1.84</t>
  </si>
  <si>
    <t xml:space="preserve">КЛ-0,4кВ  ТП-6/5 - Мира 23 </t>
  </si>
  <si>
    <t>H_223н</t>
  </si>
  <si>
    <t>1.1.4.1.85</t>
  </si>
  <si>
    <t xml:space="preserve">КЛ-0,4кВ  РПЖ-3 - Дзержинского 15 </t>
  </si>
  <si>
    <t>H_224н</t>
  </si>
  <si>
    <t>1.1.4.1.86</t>
  </si>
  <si>
    <t>КЛ-0,4кВ  РПЖ-3 - Дзержинского 15б</t>
  </si>
  <si>
    <t>H_225н</t>
  </si>
  <si>
    <t>1.1.4.1.87</t>
  </si>
  <si>
    <t xml:space="preserve">КЛ-0,4кВ  РПЖ-З - Спортивная 13 </t>
  </si>
  <si>
    <t>H_226н</t>
  </si>
  <si>
    <t>1.1.4.1.88</t>
  </si>
  <si>
    <t xml:space="preserve">КЛ-0,4кВ  РПЖ-3 - Спортивная 13а </t>
  </si>
  <si>
    <t>H_227н</t>
  </si>
  <si>
    <t>1.1.4.1.89</t>
  </si>
  <si>
    <t xml:space="preserve">КЛ-0,4кВ  РПЖ-3 - Дзержинского 15а </t>
  </si>
  <si>
    <t>H_228н</t>
  </si>
  <si>
    <t>1.1.4.1.90</t>
  </si>
  <si>
    <t xml:space="preserve">КЛ-0,4кВ  РПЖ-3 - Спортивная 11 </t>
  </si>
  <si>
    <t>H_229н</t>
  </si>
  <si>
    <t>1.1.4.1.91</t>
  </si>
  <si>
    <t xml:space="preserve">КЛ-0,4кВ  РПЖ-3 - Спортивная 11а </t>
  </si>
  <si>
    <t>H_230н</t>
  </si>
  <si>
    <t>1.1.4.1.92</t>
  </si>
  <si>
    <t>КЛ - 6кВ от ВЛ-6кВ РПП - 3 ф.9,18 РПП-3 до ТП-97/3</t>
  </si>
  <si>
    <t>H_232н</t>
  </si>
  <si>
    <t>1.1.4.1.93</t>
  </si>
  <si>
    <t xml:space="preserve">КЛ-6кВ от ГПП-1 до РПП-3 в составе КЛ ВН 6-10кВ от ГПП-1 </t>
  </si>
  <si>
    <t>H_234н</t>
  </si>
  <si>
    <t>1.1.4.1.94</t>
  </si>
  <si>
    <t>КЛ-10кВ  ТП-6/2 - ТП-6/3</t>
  </si>
  <si>
    <t>H_235н</t>
  </si>
  <si>
    <t>1.1.4.1.95</t>
  </si>
  <si>
    <t>Магистральные сети 10 кВ до РПЖ-5</t>
  </si>
  <si>
    <t>H_236н</t>
  </si>
  <si>
    <t>1.1.4.1.96</t>
  </si>
  <si>
    <t xml:space="preserve"> КЛ-10кВ  ТП-1/4 - ТП-2/11 </t>
  </si>
  <si>
    <t>H_237н</t>
  </si>
  <si>
    <t>1.1.4.1.97</t>
  </si>
  <si>
    <t xml:space="preserve"> КЛ-10кВ  ТП-7/1 - ТП-7/2 </t>
  </si>
  <si>
    <t>H_238н</t>
  </si>
  <si>
    <t>1.1.4.1.98</t>
  </si>
  <si>
    <t>КЛ-10кВ  ТП-13/2 - ТП-13/3</t>
  </si>
  <si>
    <t>H_239н</t>
  </si>
  <si>
    <t>1.1.4.1.99</t>
  </si>
  <si>
    <t>КЛ-10кВ  ТП-6/4 - ТП-6/5</t>
  </si>
  <si>
    <t>H_240н</t>
  </si>
  <si>
    <t>1.1.4.1.100</t>
  </si>
  <si>
    <t>КЛ-10кВ  ТП-6/1 - ТП-6/2</t>
  </si>
  <si>
    <t>H_241н</t>
  </si>
  <si>
    <t>1.1.4.1.101</t>
  </si>
  <si>
    <t xml:space="preserve">КЛ-10кВ  ТП-6/3 - ТП-6/4 </t>
  </si>
  <si>
    <t>H_242н</t>
  </si>
  <si>
    <t>1.1.4.1.102</t>
  </si>
  <si>
    <t xml:space="preserve">КЛ-10кВ от ГПП-4 ф.121,212 (каб.выход) в составе КЛ ВН 6-10кВ от ГПП-4 </t>
  </si>
  <si>
    <t>H_243н</t>
  </si>
  <si>
    <t>1.1.4.1.103</t>
  </si>
  <si>
    <t xml:space="preserve">КЛ-10кВ  ГПП-4  ф.113,234 (каб.вых) </t>
  </si>
  <si>
    <t>H_244н</t>
  </si>
  <si>
    <t>1.1.4.1.104</t>
  </si>
  <si>
    <t xml:space="preserve">ПС-35/6кВ Литейная </t>
  </si>
  <si>
    <t>I_1н</t>
  </si>
  <si>
    <t>1.1.4.1.105</t>
  </si>
  <si>
    <t xml:space="preserve">Электроснабжение школы на 1125 мест в 9А мкр. БКТП-9/12 с КЛ-10кВ </t>
  </si>
  <si>
    <t>I_2н</t>
  </si>
  <si>
    <t>1.1.4.1.106</t>
  </si>
  <si>
    <t>Электроснабжение 9Б мкр. БКТП-9/31, БКТП-9/32 с КЛ-10кВ</t>
  </si>
  <si>
    <t>I_3н</t>
  </si>
  <si>
    <t>1.1.4.1.107</t>
  </si>
  <si>
    <t>Застройка Старого Вартовска, 3 очередь. ТП, сети 10/0,4кВ. Квартал 5П.</t>
  </si>
  <si>
    <t>I_4н</t>
  </si>
  <si>
    <t>1.1.4.1.108</t>
  </si>
  <si>
    <t>КЛ-6кВ от ВЛ-6кВ ф-18, 32 ПС ГПП-1 (ГПЗ) до БКТП-30/с</t>
  </si>
  <si>
    <t>J_1н</t>
  </si>
  <si>
    <t>1.1.4.1.109</t>
  </si>
  <si>
    <t>Магистральные сети 10 кВ до РПЖ-3</t>
  </si>
  <si>
    <t>J_2н</t>
  </si>
  <si>
    <t>1.1.4.1.110</t>
  </si>
  <si>
    <t>Строительство сетей электроснабжения садово-огороднических товариществ</t>
  </si>
  <si>
    <t>J_5н</t>
  </si>
  <si>
    <t>1.1.4.1.111</t>
  </si>
  <si>
    <t>КЛ-10кВ ТП-1/9 - ТП-501/з</t>
  </si>
  <si>
    <t>К_1н</t>
  </si>
  <si>
    <t>1.1.4.1.112</t>
  </si>
  <si>
    <t>КЛ-10кВ от опоры № 4 ПС Колмаковская ф-107; ф-207 до РПЖ-20</t>
  </si>
  <si>
    <t>К_4н</t>
  </si>
  <si>
    <t>1.1.4.1.113</t>
  </si>
  <si>
    <t>Электроснабжение общеобразовательной школы в 7 микрорайоне. Строительство блочной комплектной трансформаторной подстанции 6/0,4кВ со строительством кабельных линий 6 и 0,4кВ</t>
  </si>
  <si>
    <t>Н_55п</t>
  </si>
  <si>
    <t>Электроснабжение строящихся многоквартирных жилых домов в 3А микрорайоне №68,69,70,76,97/1,97/2.  Строительство блочной комплектной трансформаторной подстанции 6/0,4кВ со строительством кабельных линий 6кВ.</t>
  </si>
  <si>
    <t>Н_56п</t>
  </si>
  <si>
    <t>Электроснабжение поликлиники в 5 микрорайоне. Строительство блочной комплектной трансформаторной подстанции 6/0,4кВ и кабельных линий 6кВ для электроснабжения поликлиники в 5 микрорайоне</t>
  </si>
  <si>
    <t>Н_57п</t>
  </si>
  <si>
    <t>1.1.4.1.114</t>
  </si>
  <si>
    <t>Электроснабжение микрорайона Коржавино (западная часть). Строительство блочной комплектной трансформаторной подстанции 6/0,4кВ со строительством кабельных линий 6кВ, ВЛИ-0,4кВ. I этап.</t>
  </si>
  <si>
    <t>H_58п</t>
  </si>
  <si>
    <t>1.1.4.1.115</t>
  </si>
  <si>
    <t xml:space="preserve">Строительство блочной комплектной трансформаторной подстанции 6/0,4кВ со строительством кабельных линий 6кВ для электроснабжения строящегося многоквартирного проектируемого жилых домов №18, №19, №20 в 3Б микрорайоне.
</t>
  </si>
  <si>
    <t>H_59п</t>
  </si>
  <si>
    <t>1.1.4.1.116</t>
  </si>
  <si>
    <t>Электроснабжение строящихся многоквартирных жилых домов мв микрорайоне Дорожник. Строительство блочной комплектной трансформаторной подстанции 6/0,4кВ со строительством кабельных линий 6кВ.</t>
  </si>
  <si>
    <t>H_60п</t>
  </si>
  <si>
    <t>1.1.4.1.117</t>
  </si>
  <si>
    <t>Строительство блочной комплектной трансформаторной подстанции 6/0,4кВ со строительством кабельных линий 6кВ для электроснабжения строящегося многоквартирного жилого дома №39,40 в 3Б микрорайоне.</t>
  </si>
  <si>
    <t>H_64п</t>
  </si>
  <si>
    <t xml:space="preserve">Электроснабжение строящегося индвивидуального жилого строительства в 6 микрорайоне. Строительство блочной комплектной трансформаторной подстанции 6/0,4кВ </t>
  </si>
  <si>
    <t>H_72п</t>
  </si>
  <si>
    <t>Электроснабжение строящегося индвивидуального жилого строительства в 6 микрорайоне. Строительство воздушной линии 6кВ.</t>
  </si>
  <si>
    <t>H_74п</t>
  </si>
  <si>
    <t>1.1.4.1.118</t>
  </si>
  <si>
    <t>Строительство отпайки ВЛ-6/кВ Ф.1403/1416 на ТП-6/0,4кВ №57</t>
  </si>
  <si>
    <t>H_112п</t>
  </si>
  <si>
    <t>1.1.4.1.119</t>
  </si>
  <si>
    <t xml:space="preserve">Строительство ВЛ-6кВ Ф.1318 от ПС-35/6кВ №13 </t>
  </si>
  <si>
    <t>H_113п</t>
  </si>
  <si>
    <t>1.1.4.1.120</t>
  </si>
  <si>
    <t xml:space="preserve">Строительство ВЛЗ-6кВ от ЗРУ-6кВ НПС-1
от ПС-220/10/6кВ Каркатеевы до РП-6кВ Каркатеевы
</t>
  </si>
  <si>
    <t>H_114п</t>
  </si>
  <si>
    <t>1.1.4.1.121</t>
  </si>
  <si>
    <t>Электроснабжение микрорайона Коржавино (западная часть). Строительство блочной комплектной трансформаторной подстанции 6/0,4кВ со строительство кабельных линий 6кВ, ВЛИ-0,4кВ. 2 этап</t>
  </si>
  <si>
    <t>I_1п</t>
  </si>
  <si>
    <t>1.1.4.1.122</t>
  </si>
  <si>
    <t>Электроснабжение микрорайона Коржавино (западная часть). Строительство блочной комплектной трансформаторной подстанции 6/0,4кВ со строительство кабельных линий 6кВ, ВЛИ-0,4кВ. 3 этап</t>
  </si>
  <si>
    <t>I_2п</t>
  </si>
  <si>
    <t>1.1.4.1.123</t>
  </si>
  <si>
    <t xml:space="preserve">Электроснабжение строящихся многоквартирных жилых домов №38/1, 38/2, 36, 37 во 2 микрорайоне гп. Пойковский. Строительство блочной комплектной трансформаторной подстанции 6/0,4кВ со строительством кабельных линий 6кВ. </t>
  </si>
  <si>
    <t>I_3п</t>
  </si>
  <si>
    <t>1.1.4.1.124</t>
  </si>
  <si>
    <t>Электроснабжение строящегося многоквартирного жилого дома по адресу: сп. Лемпино, ул. Дорожная, д.4. Строительство распределительного пункта с выходами ВЛ-6кВ для обеспечения II категории надежности электроснабжения.</t>
  </si>
  <si>
    <t>I_4п</t>
  </si>
  <si>
    <t>1.1.4.1.125</t>
  </si>
  <si>
    <t>Электроснабжение строящегося многоквартирного жилого дома по адресу: сп. Чеускино, ул. Центральная. Строительство участка двухцепной ВЛ-6кВ для обеспечения II категории надежности электроснабжения.</t>
  </si>
  <si>
    <t>I_5п</t>
  </si>
  <si>
    <t>1.1.4.1.126</t>
  </si>
  <si>
    <t>Монтаж системы АСКУЭ СОК "Ветеран" в сп. Сингапай</t>
  </si>
  <si>
    <t>I_6п</t>
  </si>
  <si>
    <t>1.1.4.1.127</t>
  </si>
  <si>
    <t>Строительство 2БКТП-6/0,4кВ №65</t>
  </si>
  <si>
    <t>J_1п</t>
  </si>
  <si>
    <t>1.1.4.1.128</t>
  </si>
  <si>
    <t>Строительство 2БКТП-6/0,4кВ №66</t>
  </si>
  <si>
    <t>J_2п</t>
  </si>
  <si>
    <t>1.1.4.1.129</t>
  </si>
  <si>
    <t>Строительство 2БКТП-6/0,4кВ №80</t>
  </si>
  <si>
    <t>J_3п</t>
  </si>
  <si>
    <t>1.1.4.1.130</t>
  </si>
  <si>
    <t>Строительство 2БКТП-6/0,4кВ №23</t>
  </si>
  <si>
    <t>J_4п</t>
  </si>
  <si>
    <t>1.1.4.1.131</t>
  </si>
  <si>
    <t>Строительство КЛ 0,4кВ от ТП-9 до нежилого здания АУ "РМЦ"</t>
  </si>
  <si>
    <t>К_2р</t>
  </si>
  <si>
    <t>1.1.4.2.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</si>
  <si>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</si>
  <si>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1.1.4.2.1</t>
  </si>
  <si>
    <t>ТП-11/з, 2х630кВА</t>
  </si>
  <si>
    <t>H_67н</t>
  </si>
  <si>
    <t>1.1.4.2.2</t>
  </si>
  <si>
    <t xml:space="preserve">КТПН-156/з, 1х630кВА </t>
  </si>
  <si>
    <t>H_68н</t>
  </si>
  <si>
    <t>1.1.4.2.3</t>
  </si>
  <si>
    <t>Реконструкция ТП-41</t>
  </si>
  <si>
    <t>H_76р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</si>
  <si>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</si>
  <si>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</si>
  <si>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</si>
  <si>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</si>
  <si>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1.2.1.1.1</t>
  </si>
  <si>
    <t>Реконструкция распределительной промежуточной подстанции РПП-2С инв.№021.12.020.01.1</t>
  </si>
  <si>
    <t>H_81н</t>
  </si>
  <si>
    <t>1.2.1.1.2</t>
  </si>
  <si>
    <t xml:space="preserve">Реконструкция приобретенных электросетевых объектов. Трансформаторных и иных подстанций. </t>
  </si>
  <si>
    <t>J_3н</t>
  </si>
  <si>
    <t>1.2.1.1.3</t>
  </si>
  <si>
    <t>Реконструкция ТП-501/з</t>
  </si>
  <si>
    <t>К_2н</t>
  </si>
  <si>
    <t>1.2.1.1.4</t>
  </si>
  <si>
    <t>Реконструкция ПС-35/6кВ №8</t>
  </si>
  <si>
    <t>H_116п</t>
  </si>
  <si>
    <t>1.2.1.1.5</t>
  </si>
  <si>
    <t>Реконструкция ПС-35/6кВ №14</t>
  </si>
  <si>
    <t>H_117п</t>
  </si>
  <si>
    <t>Реконструкция ТП-6/0,4кВ №49</t>
  </si>
  <si>
    <t>H_118п</t>
  </si>
  <si>
    <t>1.2.1.1.6</t>
  </si>
  <si>
    <t>Реконструкция ПС 35/6 кВ «Город-2»</t>
  </si>
  <si>
    <t>H_125р</t>
  </si>
  <si>
    <t>1.2.1.1.7</t>
  </si>
  <si>
    <t>Реконструкция  ПС 35/6 кВ «Поселок»</t>
  </si>
  <si>
    <t>H_126р</t>
  </si>
  <si>
    <t>1.2.1.1.8</t>
  </si>
  <si>
    <t>Реконструкция ПС 35/10 кВ «Город-1»</t>
  </si>
  <si>
    <t>H_127р</t>
  </si>
  <si>
    <t>1.2.1.1.9</t>
  </si>
  <si>
    <t>Реконструкция ТП-141</t>
  </si>
  <si>
    <t>H_128р</t>
  </si>
  <si>
    <t>1.2.1.1.10</t>
  </si>
  <si>
    <t>Реконструкция КТПН-42</t>
  </si>
  <si>
    <t>H_133р</t>
  </si>
  <si>
    <t>1.2.1.1.11</t>
  </si>
  <si>
    <t>Реконструкция РП-3</t>
  </si>
  <si>
    <t>H_134р</t>
  </si>
  <si>
    <t>1.2.1.1.12</t>
  </si>
  <si>
    <t>Реконструкция РП-5</t>
  </si>
  <si>
    <t>H_135р</t>
  </si>
  <si>
    <t>1.2.1.1.13</t>
  </si>
  <si>
    <t>Реконструкция РП-10</t>
  </si>
  <si>
    <t>H_137р</t>
  </si>
  <si>
    <t>1.2.1.1.14</t>
  </si>
  <si>
    <t>Реконструкция ПС 35/6кВ "Новоаганская"</t>
  </si>
  <si>
    <t>H_138р</t>
  </si>
  <si>
    <t>1.2.1.1.15</t>
  </si>
  <si>
    <t>Реконструкция ПС 35/6кВ «Рославльская»</t>
  </si>
  <si>
    <t>H_139р</t>
  </si>
  <si>
    <t>1.2.1.1.16</t>
  </si>
  <si>
    <t>Реконструкция КТПН-31</t>
  </si>
  <si>
    <t>H_141р</t>
  </si>
  <si>
    <t>1.2.1.1.17</t>
  </si>
  <si>
    <t>Реконструкция ПС 35/10кВ "Дачная"</t>
  </si>
  <si>
    <t>H_150р</t>
  </si>
  <si>
    <t>1.2.1.1.18</t>
  </si>
  <si>
    <t>Реконструкция ПЛУ-2 35 кВ</t>
  </si>
  <si>
    <t>H_151р</t>
  </si>
  <si>
    <t>1.2.1.1.19</t>
  </si>
  <si>
    <t>Реконструкция РП-2</t>
  </si>
  <si>
    <t>H_152р</t>
  </si>
  <si>
    <t>1.2.1.1.20</t>
  </si>
  <si>
    <t>Реконструкция КТППН-101</t>
  </si>
  <si>
    <t>H_156р</t>
  </si>
  <si>
    <t>1.2.1.1.21</t>
  </si>
  <si>
    <t>Реконструкция ТП-73</t>
  </si>
  <si>
    <t>H_161р</t>
  </si>
  <si>
    <t>Реконструкция ПС 35/6кВ "Аэропорт"</t>
  </si>
  <si>
    <t>H_162р</t>
  </si>
  <si>
    <t>1.2.1.1.22</t>
  </si>
  <si>
    <t>Реконструкция ПС 35/10кВ "Котельная-3"</t>
  </si>
  <si>
    <t>H_163р</t>
  </si>
  <si>
    <t>Реконструкция ПС 35/6кВ "Котельная-4"</t>
  </si>
  <si>
    <t>H_164р</t>
  </si>
  <si>
    <t>Реконструкция ПС 35/6кВ "Причал"</t>
  </si>
  <si>
    <t>H_165р</t>
  </si>
  <si>
    <t>1.2.1.1.23</t>
  </si>
  <si>
    <t>Реконструкция РП-4</t>
  </si>
  <si>
    <t>H_166р</t>
  </si>
  <si>
    <t>1.2.1.1.24</t>
  </si>
  <si>
    <t>Реконструкция РП-1</t>
  </si>
  <si>
    <t>H_167р</t>
  </si>
  <si>
    <t>Реконструкция КТПН-55</t>
  </si>
  <si>
    <t>H_168р</t>
  </si>
  <si>
    <t>1.2.1.1.25</t>
  </si>
  <si>
    <t>Реконструкция КТПН-114</t>
  </si>
  <si>
    <t>H_169р</t>
  </si>
  <si>
    <t>Реконструкция КТПН-1101</t>
  </si>
  <si>
    <t>H_170р</t>
  </si>
  <si>
    <t>Реконструкция КТПН-1102</t>
  </si>
  <si>
    <t>H_171р</t>
  </si>
  <si>
    <t>1.2.1.1.26</t>
  </si>
  <si>
    <t>Реконструкция ТП-22</t>
  </si>
  <si>
    <t>H_172р</t>
  </si>
  <si>
    <t>Реконструкция ТП-31</t>
  </si>
  <si>
    <t>H_173р</t>
  </si>
  <si>
    <t>1.2.1.1.27</t>
  </si>
  <si>
    <t>Реконструкция ТП-156</t>
  </si>
  <si>
    <t>H_174р</t>
  </si>
  <si>
    <t>Реконструкция ТП-1004</t>
  </si>
  <si>
    <t>H_175р</t>
  </si>
  <si>
    <t>1.2.1.1.28</t>
  </si>
  <si>
    <t>Реконструкция ПС 35/10кВ «Город-3»</t>
  </si>
  <si>
    <t>H_176р</t>
  </si>
  <si>
    <t>1.2.1.1.29</t>
  </si>
  <si>
    <t>Реконструкция ПС 35/6кВ «Котельная-2»</t>
  </si>
  <si>
    <t>H_177р</t>
  </si>
  <si>
    <t>1.2.1.1.30</t>
  </si>
  <si>
    <t>Реконструкция РП-7</t>
  </si>
  <si>
    <t>H_178р</t>
  </si>
  <si>
    <t>1.2.1.1.31</t>
  </si>
  <si>
    <t>Реконструкция РП-8</t>
  </si>
  <si>
    <t>H_179р</t>
  </si>
  <si>
    <t>1.2.1.1.32</t>
  </si>
  <si>
    <t>Реконструкция РП-11</t>
  </si>
  <si>
    <t>H_180р</t>
  </si>
  <si>
    <t>1.2.1.1.33</t>
  </si>
  <si>
    <t>Реконструкция ТП-12</t>
  </si>
  <si>
    <t>H_181р</t>
  </si>
  <si>
    <t>1.2.1.1.34</t>
  </si>
  <si>
    <t>Реконструкция КТПН-76</t>
  </si>
  <si>
    <t>H_182р</t>
  </si>
  <si>
    <t>1.2.1.1.35</t>
  </si>
  <si>
    <t>Реконструкция КТПН-2303</t>
  </si>
  <si>
    <t>К_4р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</si>
  <si>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</si>
  <si>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</si>
  <si>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</si>
  <si>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</si>
  <si>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</si>
  <si>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ЭСК "Магистральные линии высокого напряжения жилой зоны, распределительные пункты 10кВ (РПЖ)"в составе объектов: Кабельная эстакада инв.№130.030029.01, КЛ-10кВ ГПП-1А-РПЖ-1А, ф.105, 414 инв.№130.030001.01, КЛ-10кВ ГПП-1А-РПЖ-16 ф.106,410 инв.№130.030028.01, КЛ-10кВ ГПП-1А-РПЖ-2, ф.109,203 инв.№130.030002.01</t>
  </si>
  <si>
    <t>H_245н</t>
  </si>
  <si>
    <t>1.2.2.1.2</t>
  </si>
  <si>
    <t>ВЛ-10кВ ф.№13 РПЖ-17, инв.№022.22.017.01.1</t>
  </si>
  <si>
    <t>H_247н</t>
  </si>
  <si>
    <t>1.2.2.1.3</t>
  </si>
  <si>
    <t>Реконструкция ВЛ-10кВ, ПС 35/10кВ "Совхозная" фидер 3, 10</t>
  </si>
  <si>
    <t>H_248н</t>
  </si>
  <si>
    <t>1.2.2.1.4</t>
  </si>
  <si>
    <t xml:space="preserve">Реконструкция приобретенных электросетевых объектов. Линий электропередач. </t>
  </si>
  <si>
    <t>J_4н</t>
  </si>
  <si>
    <t>1.2.2.1.5</t>
  </si>
  <si>
    <t>Реконструкция КЛ-10кВ БКТП-10В/6 - КТПН-10В/107</t>
  </si>
  <si>
    <t>К_3н</t>
  </si>
  <si>
    <t>1.2.2.1.6</t>
  </si>
  <si>
    <t>Реконструкция ВЛ-35кВ ф.ф. 2,5 ПС 110/35/10кВ "Промзона"</t>
  </si>
  <si>
    <t>H_250р</t>
  </si>
  <si>
    <t>1.2.2.1.7</t>
  </si>
  <si>
    <t>Реконструкция ВЛ 10кВ ф.211 ПС 110/35/10кВ "Промзона"</t>
  </si>
  <si>
    <t>H_252р</t>
  </si>
  <si>
    <t>1.2.2.1.8</t>
  </si>
  <si>
    <t>Реконструкция ВЛ-10кВ ПС 35/10кВ «Город-3»</t>
  </si>
  <si>
    <t>H_253р</t>
  </si>
  <si>
    <t>1.2.2.1.9</t>
  </si>
  <si>
    <t>Реконструкция ВЛ-10кВ ф.ф.101,201 ПС 110/35/10кВ «Радужная»</t>
  </si>
  <si>
    <t>H_254р</t>
  </si>
  <si>
    <t>1.2.2.1.10</t>
  </si>
  <si>
    <t>Реконструкция 2 КЛ 0,4 кВ от ТП-32 до ВРУ-0,4 кВ жилого дома №11</t>
  </si>
  <si>
    <t>H_255р</t>
  </si>
  <si>
    <t>1.2.2.1.11</t>
  </si>
  <si>
    <t>Реконструкция 2 КЛ 0,4 кВ от ТП-41 до ВРУ-0,4 кВ жилого дома №20</t>
  </si>
  <si>
    <t>H_256р</t>
  </si>
  <si>
    <t>1.2.2.1.12</t>
  </si>
  <si>
    <t>Реконструкция 2КЛ 0,4кВ от ТП-74 до ВРУ-0,4кВ жилого дома №18</t>
  </si>
  <si>
    <t>H_257р</t>
  </si>
  <si>
    <t>1.2.2.1.13</t>
  </si>
  <si>
    <t>Реконструкция 2КЛ 0,4кВ от ТП-74 до ВРУ-0,4кВ жилого дома №27</t>
  </si>
  <si>
    <t>H_258р</t>
  </si>
  <si>
    <t>1.2.2.1.14</t>
  </si>
  <si>
    <t>Реконструкция 4КЛ 0,4кВ от ТП-71 до ВРУ-0,4кВ жилого дома №1</t>
  </si>
  <si>
    <t>H_259р</t>
  </si>
  <si>
    <t>1.2.2.1.15</t>
  </si>
  <si>
    <t>Реконструкция 2КЛ 0,4кВ от ТП-11 до ВРУ-0,4кВ жилого дома №9</t>
  </si>
  <si>
    <t>H_262р</t>
  </si>
  <si>
    <t>1.2.2.1.16</t>
  </si>
  <si>
    <t>Реконструкция 2КЛ 0,4кВ от ТП-31 до ВРУ-0,4кВ жилого дома №17</t>
  </si>
  <si>
    <t>H_263р</t>
  </si>
  <si>
    <t>1.2.2.1.17</t>
  </si>
  <si>
    <t>Реконструкция 2КЛ 0,4кВ от ТП-31 до ВРУ-0,4кВ жилого дома №18</t>
  </si>
  <si>
    <t>H_264р</t>
  </si>
  <si>
    <t>1.2.2.1.18</t>
  </si>
  <si>
    <t>Реконструкция 4КЛ 0,4кВ от РП-1 до ВРУ-0,4кВ жилого дома №14</t>
  </si>
  <si>
    <t>H_265р</t>
  </si>
  <si>
    <t>1.2.2.1.19</t>
  </si>
  <si>
    <t>Реконструкция ВЛ 6кВ ф.2, 8, 10, 16, 18, 22 КРУН "Варьёган"</t>
  </si>
  <si>
    <t>H_267р</t>
  </si>
  <si>
    <t>Реконструкция ВЛ 6кВ ф.16 ПС 35/6кВ "Посёлок"</t>
  </si>
  <si>
    <t>H_273р</t>
  </si>
  <si>
    <t>Реконструкция 2КЛ 0,4кВ от РП-1 до ВРУ-0,4кВ жилого дома №6</t>
  </si>
  <si>
    <t>H_274р</t>
  </si>
  <si>
    <t>Реконструкция 2КЛ 0,4кВ от РП-1 до ВРУ-0,4кВ жилого дома №12</t>
  </si>
  <si>
    <t>H_275р</t>
  </si>
  <si>
    <t>Реконструкция 2КЛ 0,4кВ от ТП-11 до ВРУ-0,4кВ жилого дома №2</t>
  </si>
  <si>
    <t>H_276р</t>
  </si>
  <si>
    <t>Реконструкция 2КЛ 0,4кВ от ТП-26 до ВРУ-0,4кВ жилого дома №6</t>
  </si>
  <si>
    <t>H_277р</t>
  </si>
  <si>
    <t>Реконструкция 2КЛ 0,4кВ от РП-2 до ВРУ-0,4кВ жилого дома №12</t>
  </si>
  <si>
    <t>H_278р</t>
  </si>
  <si>
    <t>1.2.2.1.20</t>
  </si>
  <si>
    <t>Реконструкция 2 КЛ 0,4 кВ от ТП-71 до ВРУ-0,4 кВ жилого дома №2</t>
  </si>
  <si>
    <t>H_279р</t>
  </si>
  <si>
    <t>1.2.2.1.21</t>
  </si>
  <si>
    <t>Реконструкция 2 КЛ 0,4 кВ от ТП-71 до ВРУ-0,4 кВ жилого дома №3</t>
  </si>
  <si>
    <t>H_280р</t>
  </si>
  <si>
    <t>1.2.2.1.22</t>
  </si>
  <si>
    <t>Реконструкция 4 КЛ 0,4 кВ от ТП-13 до ВРУ-0,4 кВ жилого дома №46</t>
  </si>
  <si>
    <t>H_281р</t>
  </si>
  <si>
    <t>1.2.2.1.23</t>
  </si>
  <si>
    <t>Реконструкция 4 КЛ 0,4 кВ от ТП-21 до ВРУ-0,4 кВ жилого дома №1</t>
  </si>
  <si>
    <t>H_282р</t>
  </si>
  <si>
    <t>1.2.2.1.24</t>
  </si>
  <si>
    <t>Реконструкция 2 КЛ 6 кВ от ТП-23 до ТП-24</t>
  </si>
  <si>
    <t>H_283р</t>
  </si>
  <si>
    <t>1.2.2.1.25</t>
  </si>
  <si>
    <t>Реконструкция ф.ф.1,3 ВЛ-35кВ ПС «Радужная»</t>
  </si>
  <si>
    <t>К_5р</t>
  </si>
  <si>
    <t>1.2.4.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</si>
  <si>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</si>
  <si>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</si>
  <si>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</si>
  <si>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1.2.4.2.1</t>
  </si>
  <si>
    <t>Модернизация АСДУ/АСТУЭ</t>
  </si>
  <si>
    <t>H_285н</t>
  </si>
  <si>
    <t>1.2.4.2.2</t>
  </si>
  <si>
    <t>Расширение АСДУ/АСТУЭ 5 очередь. 3этап. Оптоволоконные линии</t>
  </si>
  <si>
    <t>H_286н</t>
  </si>
  <si>
    <t>1.2.4.2.3</t>
  </si>
  <si>
    <t>Модернизация подсистемы АИИС КУЭ МО г. Радужный 1 уровень</t>
  </si>
  <si>
    <t>К_3р</t>
  </si>
  <si>
    <t>1.2.4.2.4</t>
  </si>
  <si>
    <t>Модернизация АСКУЭ Нефтеюганского района</t>
  </si>
  <si>
    <t>К_1п</t>
  </si>
  <si>
    <t>1.3</t>
  </si>
  <si>
    <t>Инвестиционные проекты реализация которых обуславливается схемами и программами перспективного развития электроэнергетики, всего, в том числе:</t>
  </si>
  <si>
    <t>1.3.3.4.</t>
  </si>
  <si>
    <t>Создание, приобретение объектов нематериальных активов всего, в том числе:</t>
  </si>
  <si>
    <t>1.3.3.4.1</t>
  </si>
  <si>
    <t>Создание программ для ЭВМ приобретение исключительных прав на программы для ЭВМ всего, в том числе</t>
  </si>
  <si>
    <t>1.3.3.4.1.1</t>
  </si>
  <si>
    <t>Комплексный програмный продуктдля организации взаимодействия технических прикладных программ с выходными формами для анализа разработок перспективных решений</t>
  </si>
  <si>
    <t>H_305н</t>
  </si>
  <si>
    <t>1.4</t>
  </si>
  <si>
    <t>Прочее новое строительство объектов электросетевого хозяйства, всего, в том числе</t>
  </si>
  <si>
    <t>1.4.1</t>
  </si>
  <si>
    <t>Производственный корпус</t>
  </si>
  <si>
    <t>H_287п</t>
  </si>
  <si>
    <t>1.4.2</t>
  </si>
  <si>
    <t>Открытый склад для хранения, очистки и осушения трансформаторного масла.</t>
  </si>
  <si>
    <t>H_288п</t>
  </si>
  <si>
    <t>1.4.3</t>
  </si>
  <si>
    <t>Благоустройство территории базы РЭС</t>
  </si>
  <si>
    <t>H_289п</t>
  </si>
  <si>
    <t>1.4.4</t>
  </si>
  <si>
    <t>Открытый неотапливаемый склад для хранения трансформаторов с кран-балкой 5тн.</t>
  </si>
  <si>
    <t>H_290п</t>
  </si>
  <si>
    <t>1.4.5</t>
  </si>
  <si>
    <t xml:space="preserve">Строительство 2 КЛ 6кВ кВ от ТП-22  до ТП-21 </t>
  </si>
  <si>
    <t>H_291р</t>
  </si>
  <si>
    <t>1.4.6</t>
  </si>
  <si>
    <t xml:space="preserve">Строительство 2 КЛ 6кВ кВ от ТП-25  до ТП-21 </t>
  </si>
  <si>
    <t>H_292р</t>
  </si>
  <si>
    <t>1.4.7</t>
  </si>
  <si>
    <t>Строительство 2КЛ 0,4кВ от ТП-33 до ВРУ-0,4кВ жилого дома №19</t>
  </si>
  <si>
    <t>H_293р</t>
  </si>
  <si>
    <t>1.4.8</t>
  </si>
  <si>
    <t>Строительство 2КЛ 6кВ от РП-1 до ТП-13</t>
  </si>
  <si>
    <t>H_294р</t>
  </si>
  <si>
    <t>1.4.9</t>
  </si>
  <si>
    <t xml:space="preserve">Строительство 2 КЛ 6кВ кВ от РП-1 до ТП-32 </t>
  </si>
  <si>
    <t>H_296р</t>
  </si>
  <si>
    <t>Строительство 2КЛ 6кВ от РП-1 до ТП-15</t>
  </si>
  <si>
    <t>H_297р</t>
  </si>
  <si>
    <t>1.4.11</t>
  </si>
  <si>
    <t xml:space="preserve">Строительство 2 КЛ 6кВ кВ от ТП-13  до ТП-21 </t>
  </si>
  <si>
    <t>H_298р</t>
  </si>
  <si>
    <t>1.4.12</t>
  </si>
  <si>
    <t>Строительство 2 КЛ 10кВ кВ от ТП-53  до ТП-63</t>
  </si>
  <si>
    <t>H_299р</t>
  </si>
  <si>
    <t>1.4.13</t>
  </si>
  <si>
    <t>Строительство КЛ 0,4кВ от КТПН-101 до КТПН-102</t>
  </si>
  <si>
    <t>J_7р</t>
  </si>
  <si>
    <t>1.6</t>
  </si>
  <si>
    <t>Прочие инвестиционные проекты, всего, в том числе:</t>
  </si>
  <si>
    <t>1.6.1</t>
  </si>
  <si>
    <t>6-й очередь имущественного комплекса Автоматизированная система диспетчерского управления и технического учета электроэнергии (АСДУ/АСТУЭ). Первый этап организации нижнего уровня автоматизированной системы технического учета рынка рознечной электроэнергии (АСКУ РРЭ)</t>
  </si>
  <si>
    <t>H_300н</t>
  </si>
  <si>
    <t>1.6.2</t>
  </si>
  <si>
    <t>6-й очередь имущественного комплекса Автоматизированная система диспетчерского управления и технического учета электроэнергии (АСДУ/АСТУЭ). Второй этап организации нижнего уровня автоматизированной системы технического учета рынка рознечной электроэнергии (АСКУ РРЭ)</t>
  </si>
  <si>
    <t>H_301н</t>
  </si>
  <si>
    <t>1.6.3</t>
  </si>
  <si>
    <t>6-й очередь имущественного комплекса Автоматизированная система диспетчерского управления и технического учета электроэнергии (АСДУ/АСТУЭ)Организация верхнего уровня автоматизированной системы технического учета рынка рознечной электроэнергии (АСКУ РРЭ)</t>
  </si>
  <si>
    <t>H_302н</t>
  </si>
  <si>
    <t>1.6.4</t>
  </si>
  <si>
    <t>Видеонаблюдение</t>
  </si>
  <si>
    <t>H_303н</t>
  </si>
  <si>
    <t>1.6.5</t>
  </si>
  <si>
    <t>Приобретение электросетевых объектов</t>
  </si>
  <si>
    <t>H_304н</t>
  </si>
  <si>
    <t>1.6.6</t>
  </si>
  <si>
    <t>Диагностическое оборудование</t>
  </si>
  <si>
    <t>I_6р</t>
  </si>
  <si>
    <t>1.6.7</t>
  </si>
  <si>
    <t>Автоматизированная информационно-измерительная система коммерческого учёта электроэнергии на ПС Варьёган, Промзона, Радужная.</t>
  </si>
  <si>
    <t>I_7р</t>
  </si>
  <si>
    <t>1.6.8</t>
  </si>
  <si>
    <t>Строительство здания административно-диспетчерских служб АО "Городские электрические сети"</t>
  </si>
  <si>
    <t>G_25н</t>
  </si>
  <si>
    <t>1.6.9</t>
  </si>
  <si>
    <t xml:space="preserve">Приобретение специализированной техники и автотранспорта  г.Радужный                 </t>
  </si>
  <si>
    <t>H_306р</t>
  </si>
  <si>
    <t>1.6.9.1</t>
  </si>
  <si>
    <t>УАЗ-29891 бух.(деж) с прицепом</t>
  </si>
  <si>
    <t>1.6.9.2</t>
  </si>
  <si>
    <t>КАВЗ-4235/4328</t>
  </si>
  <si>
    <t>1.6.9.3</t>
  </si>
  <si>
    <t>Автокран 32т</t>
  </si>
  <si>
    <t>1.6.9.4</t>
  </si>
  <si>
    <t>Приобретение УАЗ-29891 бух. (деж)</t>
  </si>
  <si>
    <t>1.6.9.5</t>
  </si>
  <si>
    <t>Снегоболотоход Тром ВУЭС с Мульчер с навеской ТМУ-1</t>
  </si>
  <si>
    <t>1.6.9.6</t>
  </si>
  <si>
    <t>УРАЛ-4320 ТМБ(Транспортно Быт.Маш.)</t>
  </si>
  <si>
    <t>1.6.9.7</t>
  </si>
  <si>
    <t>Сидельный тягач УРАЛ 63704К-011Е5 с полуприцепом</t>
  </si>
  <si>
    <t>1.6.9.8</t>
  </si>
  <si>
    <t>Автомобиль Lada 4*4 (3-х дверная)</t>
  </si>
  <si>
    <t>1.6.9.9</t>
  </si>
  <si>
    <t>Автомобиль Lada 4*4 (5-ти дверная)</t>
  </si>
  <si>
    <t>1.6.9.10</t>
  </si>
  <si>
    <t>1.6.9.11</t>
  </si>
  <si>
    <t>ИФС-300 на базе УРАЛ</t>
  </si>
  <si>
    <t>1.6.9.12</t>
  </si>
  <si>
    <t>АГП-22 телескоп.на базе УРАЛ</t>
  </si>
  <si>
    <t>1.6.9.13</t>
  </si>
  <si>
    <t>1.6.9.14</t>
  </si>
  <si>
    <t>Бурильно-кран. Устан с ДСО . на базе УРАЛ</t>
  </si>
  <si>
    <t>1.6.9.15</t>
  </si>
  <si>
    <t xml:space="preserve"> Электролаболатория на базе ГАЗ-33081</t>
  </si>
  <si>
    <t>1.6.9.16</t>
  </si>
  <si>
    <t>Дизельный генератор на 100кв</t>
  </si>
  <si>
    <t>1.6.9.17</t>
  </si>
  <si>
    <t>1.6.9.18</t>
  </si>
  <si>
    <t xml:space="preserve"> Эксковатор «Хитачи»</t>
  </si>
  <si>
    <t>1.6.9.19</t>
  </si>
  <si>
    <t>Вездеходно-транспортное средство Тром-8</t>
  </si>
  <si>
    <t>1.6.10</t>
  </si>
  <si>
    <t xml:space="preserve">Приобретение специализированной техники и автотранспорта   пгт.Пойковский                   </t>
  </si>
  <si>
    <t>H_306п</t>
  </si>
  <si>
    <t>1.6.10.1</t>
  </si>
  <si>
    <t>Экскаватор-погрузчик ширина ковша -2м. Экскаватор ковш 0,25куб.м</t>
  </si>
  <si>
    <t>1.6.10.2</t>
  </si>
  <si>
    <t>Передвижная электротехническая лаборатория для испытания, определения места повреждения и ремонта кабелей, в том числе кабелей из сшитого полиэтилена</t>
  </si>
  <si>
    <t>1.6.10.3</t>
  </si>
  <si>
    <t>Автомобильный кран грузоподъёмностью 25тн. С удлинённой стрелой-28метров, шасси вездеход 6х6 (Автомобильный кран на шасси Ural Next грузоподъемностью 25тонн, модели КС-45717-2Р AIR длина стрелы 30,7м, "Ивановец")</t>
  </si>
  <si>
    <t>1.6.10.4</t>
  </si>
  <si>
    <t>Автомобиль специализированный грузопассажирский с КМУ (ПАРМ) (Автомобиль Специальный грузопассажирский с КМУ, модель 675414)</t>
  </si>
  <si>
    <t>1.6.10.5</t>
  </si>
  <si>
    <t>Гидромолот Delta FX-30S</t>
  </si>
  <si>
    <t>1.6.10.6</t>
  </si>
  <si>
    <t>Колесный экскаватор TVEX 180W</t>
  </si>
  <si>
    <t>1.6.10.7</t>
  </si>
  <si>
    <t>Грузовой автомобиль с краном-манипулятором до 4тн. Грузоподъёмность - 6тн, бортовой с кузовом до 6-ти метров.</t>
  </si>
  <si>
    <t>1.6.10.8</t>
  </si>
  <si>
    <t>Грузовой автомобиль 2шт.</t>
  </si>
  <si>
    <t>1.6.11</t>
  </si>
  <si>
    <t>Приобретение специализированной техники и автотранспорта    г.Нижневартовск</t>
  </si>
  <si>
    <t>H_306н</t>
  </si>
  <si>
    <t>1.6.11.1</t>
  </si>
  <si>
    <t>Подъемник самоходный стреловой 48130-F на шасси КАМАЗ 43502 22 метра</t>
  </si>
  <si>
    <t>1.6.11.2</t>
  </si>
  <si>
    <t>UAZ PATRIOT</t>
  </si>
  <si>
    <t>1.6.11.3</t>
  </si>
  <si>
    <t>Бурильно-крановая машина БМ-205Д</t>
  </si>
  <si>
    <t>1.6.11.4</t>
  </si>
  <si>
    <t>Бортовой автомобиль с краном манипулятором типа HINO 300</t>
  </si>
  <si>
    <t>1.6.11.5</t>
  </si>
  <si>
    <t>Передвижная авторемонтная мастерская на шасси ГАЗ С41R33 с 2-х рядной кабиной</t>
  </si>
  <si>
    <t>1.6.11.6</t>
  </si>
  <si>
    <t>Телескопический многофункциональный погрузчик BOBCAT Т40.180 SLP</t>
  </si>
  <si>
    <t>1.6.11.7</t>
  </si>
  <si>
    <t>Автомобиль специализщированный бурильно-крановый на шасси КАМАЗ 43502-45 (ПБКМ-511)</t>
  </si>
  <si>
    <t>1.6.11.8</t>
  </si>
  <si>
    <t>Экскаватор погрузчик (Terex TLB 825-RM)- 2шт.</t>
  </si>
  <si>
    <t>1.6.11.9</t>
  </si>
  <si>
    <t>АВТОМОБИЛЬ-ФУРГОН специальный с КМУ ГИРД 5849AF-0000010 шасси №ХТС431185К2520822 VIN Х895849AFK0EM00</t>
  </si>
  <si>
    <t>1.6.11.10</t>
  </si>
  <si>
    <t>Погрузчик Bobcat S770</t>
  </si>
  <si>
    <t>1.6.11.11</t>
  </si>
  <si>
    <t>Автомобиль УАЗ-390945</t>
  </si>
  <si>
    <t>1.6.11.12.</t>
  </si>
  <si>
    <t>Автомобиль оперативный типа Газель грузопассажирская ЦМФ</t>
  </si>
  <si>
    <t>1.6.11.13.</t>
  </si>
  <si>
    <t>Автобус для перевозки пассажиров</t>
  </si>
  <si>
    <t>Приобретаем Подъемник Самоходный Стреловой ПСС-131.22Э на шасси КАМАз-43253-69 (G5)</t>
  </si>
  <si>
    <t>Приобретаем Подъемник Самоходный Стреловой ПСС-131.18Э на шасси ГАЗ-С42R33</t>
  </si>
  <si>
    <t>1.6.11.14.</t>
  </si>
  <si>
    <t>Электротехническая лаборатория на шасси мерседес 515</t>
  </si>
  <si>
    <t>1.1.11.15.</t>
  </si>
  <si>
    <t>АГП 17м на шасси ГАЗ</t>
  </si>
  <si>
    <t>1.6.11.16.</t>
  </si>
  <si>
    <t>Автомобиль оперативный типа ВАЗ-2131</t>
  </si>
  <si>
    <t>1.6.11.17</t>
  </si>
  <si>
    <t>АВТОМОБИЛЬ ПОДЪЕМНИК САМОХОД.СТРЕЛОВОЙ 48128С-(ПСС-131.18Э НА ШАССИ 3897-0000010-24)</t>
  </si>
  <si>
    <t>1.6.11.18</t>
  </si>
  <si>
    <t>Самосвал КАМАЗ -65115-L4</t>
  </si>
  <si>
    <t>1.6.11.19</t>
  </si>
  <si>
    <t>АГП 22 м на шасси камаз</t>
  </si>
  <si>
    <t>1.6.11.20</t>
  </si>
  <si>
    <t>1.6.11.21</t>
  </si>
  <si>
    <t>1.6.11.22</t>
  </si>
  <si>
    <t>Автомобиль оперативный типа Газель грузопассажирская с бортовой платформой 6 мест</t>
  </si>
  <si>
    <t>1.6.11.23</t>
  </si>
  <si>
    <t>Хино S300  с краном манипулятором</t>
  </si>
  <si>
    <t>1.6.11.24</t>
  </si>
  <si>
    <t>Бобкат S650</t>
  </si>
  <si>
    <t>1.6.11.25</t>
  </si>
  <si>
    <t>Самосвал камаз</t>
  </si>
  <si>
    <t>1.6.11.26</t>
  </si>
  <si>
    <t>Грузовой автомобиль с краном-манипулятором до 7тн. Грузоподъёмность - 15тн, бортовой с кузовом до 7-ти метров.</t>
  </si>
  <si>
    <t>ргэс</t>
  </si>
  <si>
    <t>Акционерное общество "Городские электрические сети"</t>
  </si>
  <si>
    <t>Выводимые данные:</t>
  </si>
  <si>
    <t>БУ (данные бухгалтерского учета)</t>
  </si>
  <si>
    <t>Отбор:</t>
  </si>
  <si>
    <t>Подразделение В группе из списка "ГОРЭЛЕКТРОСЕТЬ г.Нижневар...; РГЭС; ПЭС"</t>
  </si>
  <si>
    <t>Кор. Счет</t>
  </si>
  <si>
    <t>Начальное сальдо</t>
  </si>
  <si>
    <t>Оборот</t>
  </si>
  <si>
    <t>Конечное сальдо</t>
  </si>
  <si>
    <t>Анализ счета 01 за 2019 г.</t>
  </si>
  <si>
    <t>01.01</t>
  </si>
  <si>
    <t>01.01.1</t>
  </si>
  <si>
    <t>01.08</t>
  </si>
  <si>
    <t>01.09</t>
  </si>
  <si>
    <t>02.01</t>
  </si>
  <si>
    <t>02.01.1</t>
  </si>
  <si>
    <t>08.01</t>
  </si>
  <si>
    <t>08.01.2</t>
  </si>
  <si>
    <t>08.03</t>
  </si>
  <si>
    <t>08.03.1</t>
  </si>
  <si>
    <t>08.03.3</t>
  </si>
  <si>
    <t>08.03.4</t>
  </si>
  <si>
    <t>08.04</t>
  </si>
  <si>
    <t>08.04.1</t>
  </si>
  <si>
    <t>91.02</t>
  </si>
  <si>
    <t>Сформировано 31.03.2020 10:10:33</t>
  </si>
  <si>
    <t>Ответственный:</t>
  </si>
  <si>
    <t>Ведущий экономист</t>
  </si>
  <si>
    <t>Толмачев Василий Викторович</t>
  </si>
  <si>
    <t>(должность)</t>
  </si>
  <si>
    <t>(подпись)</t>
  </si>
  <si>
    <t>(расшифровка подписи)</t>
  </si>
  <si>
    <t>ГОРЭЛЕКТРОСЕТЬ г.Нижневартовск
Земельный участок база отдыха "Авиатор"</t>
  </si>
  <si>
    <t>Анализ счета 08 за 2019 г.</t>
  </si>
  <si>
    <t>Подразделение В группе из списка "ГОРЭЛЕКТРОСЕТЬ г.Нижневар...; РГЭС; ПЭС" И Счет В группе из списка "08.01.2; 08.03.1; 08.03.3; 08.03.4; 08.04.1"</t>
  </si>
  <si>
    <t>ГОРЭЛЕКТРОСЕТЬ г.Нижневартовск</t>
  </si>
  <si>
    <t>Земельный участок база отдыха "Авиатор"</t>
  </si>
  <si>
    <t>вне ИП</t>
  </si>
  <si>
    <t>АСКУЭ-БП ЦЕНТР СБОРА ДАННЫХ КБИ Инв.№82124-1</t>
  </si>
  <si>
    <t>Н_285н</t>
  </si>
  <si>
    <t>ВЛ-0,4кВ ф.1, ф.2 от КТПН-252/з инв. №024.23.252.01.21</t>
  </si>
  <si>
    <t>ВЛ-0,4кВ ф.1, ф.2 от КТПН-465/з инв. №024.23.465.01.21</t>
  </si>
  <si>
    <t>ВЛ-10кВ от яч. №13 РПЖ-17. Инв. №022.22.017.01.1</t>
  </si>
  <si>
    <t>Н_247н</t>
  </si>
  <si>
    <t>ВЛ-6кВ на металлических опорах общей протяженностью 1,2км, инв.№024.22.213.01.1</t>
  </si>
  <si>
    <t>Имущественный комплекс «АСДУ/АСТУЭ» 5 очередь. Инв. № 20015.76</t>
  </si>
  <si>
    <t>Н_286н</t>
  </si>
  <si>
    <t>Отпаечная ВЛ-6кВ от ВЛ-6кВ ф.239 ПС-110/35/6кВ ГПП-7, инв.№024.22.182.01.1</t>
  </si>
  <si>
    <t>ТП-10/0,4кВ "Поликлиника" с КЛ-10кВ от ЦРП-10кВ ф.2,15 до ТП "Поликлиника", инв.№ 021.13.443.00.1</t>
  </si>
  <si>
    <t>ЦЕНТРАЛЬНАЯ РАСПРЕДЕЛИТЕЛЬНАЯ СТАНЦИЯ, инв.№ 021.12.023.02.0</t>
  </si>
  <si>
    <t>Подстанция 35/6кВ №8</t>
  </si>
  <si>
    <t>2КЛ 0,4кВ от ТП-11 до ВРУ-0,4кВ жилого дома №9 (КЛ 1 мкр.)</t>
  </si>
  <si>
    <t>Н_262р</t>
  </si>
  <si>
    <t>4КЛ 0,4кВ от РП-1 до ВРУ-0,4кВ жилого дома №14 (КЛ 1 мкр.)</t>
  </si>
  <si>
    <t>Н_265р</t>
  </si>
  <si>
    <t>ВЛ 10кВ ф.ф.101,201 ПС 110/35/10кВ "Радужная"</t>
  </si>
  <si>
    <t>ВЛ 35кВ ф.ф.2,5 ПС 110/35/10кВ "Промзона"</t>
  </si>
  <si>
    <t>КТПН-31</t>
  </si>
  <si>
    <t>ПС 35/6кВ "Котельная-2"</t>
  </si>
  <si>
    <t>Н_177р</t>
  </si>
  <si>
    <t>ПС 35/6кВ "Новоаганская"</t>
  </si>
  <si>
    <t>Н_138р</t>
  </si>
  <si>
    <t>РП-10</t>
  </si>
  <si>
    <t>Н_137р</t>
  </si>
  <si>
    <t>РП-3</t>
  </si>
  <si>
    <t>3КЛ-0,4кВ гр. 11.3 от РПЖ-16</t>
  </si>
  <si>
    <t>3КЛ-0,4кВ гр. 12.2 от РПЖ-16</t>
  </si>
  <si>
    <t>3КЛ-0,4кВ гр. 13.3 от РПЖ-16</t>
  </si>
  <si>
    <t>3КЛ-0,4кВ гр. 14.4 от РПЖ-16</t>
  </si>
  <si>
    <t>3КЛ-0,4кВ гр. 3.1 от РПЖ-16</t>
  </si>
  <si>
    <t>3КЛ-0,4кВ гр. 4.2 от РПЖ-16</t>
  </si>
  <si>
    <t>3КЛ-0,4кВ гр. 5.1 от РПЖ-16</t>
  </si>
  <si>
    <t>3КЛ-0,4кВ гр. 6.2 от РПЖ-16</t>
  </si>
  <si>
    <t>Линия электропередачи 0,4 кВ до ВРУ-0,4кВ блока-контейнера РТРС</t>
  </si>
  <si>
    <t>2КЛ-0,4кВ до ВРУ-0,4кВ храма А. Невского</t>
  </si>
  <si>
    <t>Н_6н</t>
  </si>
  <si>
    <t>2КЛ-0,4кВ от ТП-9/11 до ВРУ магазин Кедр</t>
  </si>
  <si>
    <t>2КЛ-0,4кВ от ТП-К/3 до РЩ-0,4кВ, п. Строителей д. 1а</t>
  </si>
  <si>
    <t>2КЛ-10кВ БКТП-25/3-БКТП-24/4</t>
  </si>
  <si>
    <t>Н_15н</t>
  </si>
  <si>
    <t>2КЛ-10кВ от БКТП-3(стр.) до БКТП-1(стр.)</t>
  </si>
  <si>
    <t>2КЛ-10кВ от БКТП-31/1(стр.) до БКТП-32/1(стр.)</t>
  </si>
  <si>
    <t>2КЛ-10кВ от БКТП-4(стр.) до БКТП-3(стр.)</t>
  </si>
  <si>
    <t>2КЛ-10кВ от оп.№4/1 ф.204,361 ПС "Городская-5" до ТП-27/1 (27/к стр.)</t>
  </si>
  <si>
    <t>Н_21н</t>
  </si>
  <si>
    <t>2КЛ-10кВ от РПЖ-25 до БКТП-31/1(стр.)</t>
  </si>
  <si>
    <t>2КЛ-6кВ до КТПН-499/з</t>
  </si>
  <si>
    <t>2КЛ-6кВ от оп. №19 ф. 6 до КТПН-466а/з</t>
  </si>
  <si>
    <t>2КТПН-499/з 6/0,4кВ</t>
  </si>
  <si>
    <t>Н_7н</t>
  </si>
  <si>
    <t>БКТП-3(стр.) 10/0,4 кВ</t>
  </si>
  <si>
    <t>БКТП-31/1(стр.) 10/0,4 кВ</t>
  </si>
  <si>
    <t>БКТП-32/1(стр.) 10/0,4 кВ</t>
  </si>
  <si>
    <t>БКТП-4(стр.) 10/0,4 кВ</t>
  </si>
  <si>
    <t>Видеонаблюдение на производственной базе АО «Горэлектросеть»</t>
  </si>
  <si>
    <t>Н_303н</t>
  </si>
  <si>
    <t>ВЛ-0,4кВ от КТНП-491/з</t>
  </si>
  <si>
    <t>ВЛ-0,4кВ от КТПН-10/101 до склада ул. Северная, д.39., стр. 15</t>
  </si>
  <si>
    <t>ВЛ-0,4кВ от КТПН-10/101 до ул. Северная д.39 стр.24</t>
  </si>
  <si>
    <t>ВЛ-0,4кВ от КТПН-123/х до пер. Лесников д.1</t>
  </si>
  <si>
    <t>ВЛ-0,4кВ от КТПН-493/з</t>
  </si>
  <si>
    <t>ВЛ-0,4кВ ф.1 КТПН-124/х до ж.д. ул. Лопарева д.69</t>
  </si>
  <si>
    <t xml:space="preserve">ВЛ-0,4кВ ф.1 КТПН-76/х от оп. №6 до ж.д. пер. Ручейный д.2   </t>
  </si>
  <si>
    <t>Н_1н</t>
  </si>
  <si>
    <t>ВЛ-0,4кВ ф.7 ТП-30/х до ж.д. пер. Рыбников д.23</t>
  </si>
  <si>
    <t>ВЛ-10кВ до КТНП-491/з</t>
  </si>
  <si>
    <t>ВЛ-10кВ до КТНП-71/с</t>
  </si>
  <si>
    <t>ВЛ-10кВ до КТНП-72/с</t>
  </si>
  <si>
    <t>ВЛ-10кВ до КТПН-139/х</t>
  </si>
  <si>
    <t>ВЛ-10кВ до КТПН-502/з</t>
  </si>
  <si>
    <t>ВЛ-10кВ до КТПН-502а/з</t>
  </si>
  <si>
    <t>ВЛ-10кВ до КТПН-75/с</t>
  </si>
  <si>
    <t>ВЛ-10кВ до КТПН-78/с</t>
  </si>
  <si>
    <t>ВЛ-10кВ до КТПН-79/с</t>
  </si>
  <si>
    <t>ВЛ-10кВ до КТПН-82/с</t>
  </si>
  <si>
    <t>ВЛ-6кВ до КТПН-476/з</t>
  </si>
  <si>
    <t>ВЛ-6кВ до КТПН-486/з</t>
  </si>
  <si>
    <t>ВЛ-6кВ до КТПН-493/з</t>
  </si>
  <si>
    <t>ВЛ-6кВ до КТПН-494/з</t>
  </si>
  <si>
    <t>ВЛ-6кВ до КТПН-495/з</t>
  </si>
  <si>
    <t>ВЛ-6кВ до КТПН-498/з</t>
  </si>
  <si>
    <t>ВЛ-6кВ до КТПН-500/з</t>
  </si>
  <si>
    <t>ВЛ-6кВ до КТПН-505/з</t>
  </si>
  <si>
    <t>ВЛИ-0,4кВ от КТПН-132/з, холодный склад, ЗПУ, панель №9</t>
  </si>
  <si>
    <t>ВЛИ-0,4кВ от КТПН-398/з до ул. Индустриальная д.46 стр.23</t>
  </si>
  <si>
    <t>ВЛИ-0,4кВ от КТПН-504/з</t>
  </si>
  <si>
    <t>ВЛИ-0,4кВ от КТПН-71/с</t>
  </si>
  <si>
    <t>ВЛИ-0,4кВ от оп. №1 ф.1 КТПН-75/с</t>
  </si>
  <si>
    <t>ВЛИ-0,4кВ от оп. №1 ф.1 ТП-62/х до СОНТ ИД «Солнышко» ул. Рабочая</t>
  </si>
  <si>
    <t>ВЛИ-0,4кВ от ТП-78/з до ул. Индустриальная д.16 стр.6</t>
  </si>
  <si>
    <t>ВЛИ-0,4кВ ф.1, ф.2 от БКТП-106/х</t>
  </si>
  <si>
    <t>Н_38н</t>
  </si>
  <si>
    <t>ВЛИ-0,4кВ ф.2 от КТПН-71/с, ЗПУ, панель №13</t>
  </si>
  <si>
    <t>Имущественный комплекс АСДУ/АСТУЭ. 6-я очередь. 1 этап нижнего уровня АСКУ РРЭ.</t>
  </si>
  <si>
    <t>Н_300н</t>
  </si>
  <si>
    <t>Имущественный комплекс АСДУ/АСТУЭ. 6-я очередь. 2 этап нижнего уровня АСКУ РРЭ.</t>
  </si>
  <si>
    <t>Н_301н</t>
  </si>
  <si>
    <t>КЛ-0,4 кВ Мира 66а - БКТП-12/6</t>
  </si>
  <si>
    <t>Н_50н</t>
  </si>
  <si>
    <t>КЛ-0,4кВ от БКТП-10/10 до ВРУ №1 магазина «Декорадо»</t>
  </si>
  <si>
    <t>КЛ-0,4кВ от БКТП-10/10 до ВРУ гостиницы Надежда</t>
  </si>
  <si>
    <t>КЛ-0,4кВ от БКТП-10/10 до РЩ-0,4кВ магазина «Декорадо»</t>
  </si>
  <si>
    <t>КЛ-0,4кВ от БКТП-10/10 до ул. Северная, д.39, корп. 21</t>
  </si>
  <si>
    <t>КЛ-0,4кВ от БКТП-446/з до арочного склада ул. Кузоваткина, д. 29, стр1.</t>
  </si>
  <si>
    <t>КЛ-0,4кВ от КТПН-75/с</t>
  </si>
  <si>
    <t>КЛ-0,4кВ ТП-6/3 – Жукова 16б</t>
  </si>
  <si>
    <t>Н_207н</t>
  </si>
  <si>
    <t>КЛ-0,4кВ ТП-6/5 – Мира 19</t>
  </si>
  <si>
    <t>Н_221н</t>
  </si>
  <si>
    <t>КЛ-0,4кВ ТП-6/5 – Мира 23</t>
  </si>
  <si>
    <t>Н_222н</t>
  </si>
  <si>
    <t>КЛ-0,4кВ ТП-6/5 – Школа №31</t>
  </si>
  <si>
    <t>Н_223н</t>
  </si>
  <si>
    <t>КЛ-10кВ  ТП-7/1 - ТП-7/2</t>
  </si>
  <si>
    <t>Н_238н</t>
  </si>
  <si>
    <t>КЛ-10кВ до КТПН-10В/108</t>
  </si>
  <si>
    <t>КЛ-10кВ до КТПН-К/22</t>
  </si>
  <si>
    <t>КЛ-10кВ от опоры ф. 4 РПЖ-17</t>
  </si>
  <si>
    <t>КЛ-10кВ ТП-6/1 – ТП-6/2</t>
  </si>
  <si>
    <t>Н_241н</t>
  </si>
  <si>
    <t>КЛ-10кВ ТП-6/2 – ТП-6/3</t>
  </si>
  <si>
    <t>Н_235н</t>
  </si>
  <si>
    <t>КЛ-10кВ ТП-6/3 – ТП-6/4</t>
  </si>
  <si>
    <t>Н_242н</t>
  </si>
  <si>
    <t>КЛ-6кВ до КТНП-464/з</t>
  </si>
  <si>
    <t>КЛ-6кВ до КТПН-504/з</t>
  </si>
  <si>
    <t>Н_49н</t>
  </si>
  <si>
    <t>КТПН – 464/з 6/0,4 кВ</t>
  </si>
  <si>
    <t>КТПН – 71/с 10/0,4 кВ</t>
  </si>
  <si>
    <t>КТПН – 72/с 10/0,4 кВ</t>
  </si>
  <si>
    <t>КТПН-10В/108 10/0,4кВ</t>
  </si>
  <si>
    <t>КТПН-139/х 10/0,4кВ</t>
  </si>
  <si>
    <t>КТПН-476/з 6/0,4 кВ</t>
  </si>
  <si>
    <t>КТПН-486/з 6/0,4кВ</t>
  </si>
  <si>
    <t>КТПН-491/з 10/0,4кВ</t>
  </si>
  <si>
    <t>КТПН-493/з 6/0,4кВ</t>
  </si>
  <si>
    <t>КТПН-494/з 6/0,4кВ</t>
  </si>
  <si>
    <t>КТПН-495/з 6/0,4кВ</t>
  </si>
  <si>
    <t>КТПН-498/з 6/0,4кВ</t>
  </si>
  <si>
    <t>КТПН-500/з 6/0,4кВ</t>
  </si>
  <si>
    <t>КТПН-502/з 10/0,4кВ</t>
  </si>
  <si>
    <t>КТПН-502а/з 10/0,4кВ</t>
  </si>
  <si>
    <t>КТПН-504/з 6/0,4кВ</t>
  </si>
  <si>
    <t>КТПН-505/з 6/0,4кВ</t>
  </si>
  <si>
    <t>КТПН-75/с 10/0,4 кВ</t>
  </si>
  <si>
    <t>КТПН-78/с 10/0,4 кВ</t>
  </si>
  <si>
    <t>КТПН-79/с 10/0,4 кВ</t>
  </si>
  <si>
    <t>КТПН-82/с 10/0,4кВ</t>
  </si>
  <si>
    <t>КТПН-К/22 10/0,4кВ</t>
  </si>
  <si>
    <t>ПС-35/6кВ "Татра"</t>
  </si>
  <si>
    <t>Н_45н</t>
  </si>
  <si>
    <t>РПЖ-3 10/0,4кВ</t>
  </si>
  <si>
    <t>Н_82н</t>
  </si>
  <si>
    <t>ТП-27/1 (27/к стр.) 10/0,4 кВ</t>
  </si>
  <si>
    <t>БКТП-6/0,4кВ (для м.ж.д. 38/1, 38/2, 36, 37 во 2 мкр.)</t>
  </si>
  <si>
    <t>БКТП-6/0,4кВ №15 (для м.ж.д. 18,19,20 в 3Б мкр.)</t>
  </si>
  <si>
    <t>Н_59п</t>
  </si>
  <si>
    <t>БКТП-6/0,4кВ №9 (для м.ж.д.39,40 в 3Б мкр.)</t>
  </si>
  <si>
    <t>Н_64п</t>
  </si>
  <si>
    <t>ВЛ-0,4кВ для ИЖС квартал 12, уч.43 (Каркатеевы)</t>
  </si>
  <si>
    <t>ВЛ-0,4кВ для ИЖС квартал 12, уч.79 (Каркатеевы)</t>
  </si>
  <si>
    <t>ВЛ-0,4кВ для ИЖС пр.Радужный, уч.1 (Салым)</t>
  </si>
  <si>
    <t>ВЛ-0,4кВ для ИЖС район КФК "Рута", уч.262 (Сингапай)</t>
  </si>
  <si>
    <t>ВЛ-0,4кВ к м.ж.д.Квартал 2-2, №33 (Усть-Юган)</t>
  </si>
  <si>
    <t>КЛ-0,4кВ для ИЖС пр.Радужный, уч.1 (Салым)</t>
  </si>
  <si>
    <t>КЛ-0,4кВ к м.ж.д. 7 микрорайон, д.6В</t>
  </si>
  <si>
    <t>КЛ-0,4кВ к м.ж.д. Центральная, 24а (Каркатеевы)</t>
  </si>
  <si>
    <t>КЛ-0,4кВ к м.ж.д.2-19а</t>
  </si>
  <si>
    <t>КЛ-0,4кВ к м.ж.д.Квартал 2-2, №33 (Усть-Юган)</t>
  </si>
  <si>
    <t>КЛ-6кВ для ИЖС район КФК "Рута", уч.262 (Сингапай)</t>
  </si>
  <si>
    <t>КЛ-6кВ до БКТП-6/0,4кВ (для м.ж.д. 38/1, 38/2, 36, 37 во 2 мкр.)</t>
  </si>
  <si>
    <t>КЛ-6кВ к БКТП-6/0,4кВ №15 (для м.ж.д. 18,19,20 в 3Б мкр.)</t>
  </si>
  <si>
    <t>КЛ-6кВ к БКТП-6/0,4кВ №9 (для м.ж.д.39,40 в 3Б мкр.)</t>
  </si>
  <si>
    <t>КТП-6/0,4кВ для ИЖС район КФК "Рута", уч.262 (Сингапай)</t>
  </si>
  <si>
    <t>Открытый неотапливаемый склад для хранения трансформаторов с кран-балкой 5тн</t>
  </si>
  <si>
    <t>Открытый склад для хранения, очистки и осушения трансформаторного масла</t>
  </si>
  <si>
    <t>ТП-10/0,4кВ для ИЖС квартал 12, уч.79 (Каркатеевы)</t>
  </si>
  <si>
    <t>ТП-10/0,4кВ для ИЖС, пр.Радужный, уч.1 (Салым)</t>
  </si>
  <si>
    <t>Электроснабжение микрорайона Коржавино (западная часть). 3 этап</t>
  </si>
  <si>
    <t>Линии электропередачи 0,4 кВ ф.11 от РП-4</t>
  </si>
  <si>
    <t>Линии электропередачи 0,4 кВ ф.6 от КТПН-2304</t>
  </si>
  <si>
    <t xml:space="preserve">Электросетевой комплекс садового некоммерческого товарищества "Радужное" </t>
  </si>
  <si>
    <t xml:space="preserve">АВТОМОБИЛЬ ПОДЪЕМНИК САМОХОД.СТРЕЛОВОЙ 48128С-(ПСС-131.18Э НА ШАССИ 3897-0000010-24) </t>
  </si>
  <si>
    <t>АВТОМОБИЛЬ УАЗ 390945-552 № б/н VIN ХТТ390945К1212041</t>
  </si>
  <si>
    <t>АККУМУЛЯТОРНЫЙ ПЕРФОРАТОР КНА 18 LTX BL 24 Quick (600211500)</t>
  </si>
  <si>
    <t>ВЛ-0,4кВ</t>
  </si>
  <si>
    <t>ВЛ-0,4кВ ф.1</t>
  </si>
  <si>
    <t>ВЛ-0,4кВ ф.1 от КТПН-17/н</t>
  </si>
  <si>
    <t>ВЛ-0,4кВ ф.2</t>
  </si>
  <si>
    <t>ВЛ-0,4кВ ф.2 от КТПН-17/н</t>
  </si>
  <si>
    <t>ВЛ-0,4кВ ф.3</t>
  </si>
  <si>
    <t>ВЛ-0,4кВ ф.3 от КТПН-17/н</t>
  </si>
  <si>
    <t>ВЛ-0,4кВ ф.№1 от КТПН-215/з 400кВА</t>
  </si>
  <si>
    <t>ВЛ-0,4кВ ф.№1,ф.№2 от КТПН-252/з</t>
  </si>
  <si>
    <t>ВЛ-0,4кВ ф.№1,ф.№2 от КТПН-465/з</t>
  </si>
  <si>
    <t>ВЛ-0,4кВ ф.№2 от КТПН-215/з 400кВА</t>
  </si>
  <si>
    <t>ВЛ-10кВ</t>
  </si>
  <si>
    <t>ВЛ-10кВ ф.105 от оп.47 ПС-220/110/10кВ "Эмтор"</t>
  </si>
  <si>
    <t>ВЛ-10кВ ф.7 РП-СТПС</t>
  </si>
  <si>
    <t>ВЛ-6 кВ</t>
  </si>
  <si>
    <t>ВЛ-6кВ</t>
  </si>
  <si>
    <t>ВЛ-6кВ от ВЛ-6кВ ф.16 35/6кВ "Энергонефть"</t>
  </si>
  <si>
    <t>ВЛ-6кВ от опоры №5 ВЛ-6кВ ПС-110/35/6кВ "Мега"</t>
  </si>
  <si>
    <t>ВЛ-6кВ ф.216 от опоры №7 ПС-35/6кВ "Стройиндустриальная"</t>
  </si>
  <si>
    <t xml:space="preserve">ВЛ-6кВ ф.216 ПС 35/6кВ"Стройинд-я" от оп.57/22 ВЛ-6кВ ф.216 ПС 35/6кВ "Стройинд-я" до КТПН-6/0,4кВ </t>
  </si>
  <si>
    <t>ВЛ-6кВ ф.239 ГПП-7 от опоры №24 до КТПН-6/0,4кВ 160кВА</t>
  </si>
  <si>
    <t>ВОЛЬТАМПЕРФАЗОМЕТР Парма ВАФ-А(С)-1 (с одними клещами) с поверкой</t>
  </si>
  <si>
    <t>ВОЛЬТАМПЕРФАЗОМЕТР Парма ВАФ-А(С)-2 (с двумя клещами) с поверкой</t>
  </si>
  <si>
    <t>Высоковольтная ячейка ЯКНО-6кВ</t>
  </si>
  <si>
    <t>Домик летний 1</t>
  </si>
  <si>
    <t>Домик летний 2</t>
  </si>
  <si>
    <t>Домик летний 3</t>
  </si>
  <si>
    <t>Домик отдыха-"Бар-домик"</t>
  </si>
  <si>
    <t>Домик сторожа</t>
  </si>
  <si>
    <t>ИЗМЕЛЬЧИТЕЛЬ ДРЕВЕСНЫХ ОТХОДОВ "8В" (номер детали 7117662)</t>
  </si>
  <si>
    <t>КАМАЗ 65115-(L4) самосвал ХТС651154Н1369726</t>
  </si>
  <si>
    <t>Камера холодильная Polair KXH-6,61</t>
  </si>
  <si>
    <t>КЛ-0,4кВ</t>
  </si>
  <si>
    <t>КЛ-0,4кВ от ТП-3/7 до Общественного центра "Белые ночи"</t>
  </si>
  <si>
    <t>КЛ-0,4кВ от ТП-9/2 до ВРУ ж.д.ул.60лет Октября,д.19</t>
  </si>
  <si>
    <t>КЛ-0,4кВ ф.1 от КТПН-6/0,4кВ 160кВА №364/з СОНТ "Авиатор-1" до опоры №1</t>
  </si>
  <si>
    <t>КЛ-0,4кВ ф.3 от КТПН-6/0,4кВ 160кВА №364/з СОНТ "Авиатор-1" до опоры №1</t>
  </si>
  <si>
    <t>КЛ-10кВ</t>
  </si>
  <si>
    <t>КЛ-6кВ от опоры 23,опоры 24</t>
  </si>
  <si>
    <t>КОМБАЙН Kyocera Ecosys M3145dn (A4, 1Gb, LCD, 45 стр/мин, лазерное МФУ, USB2.0, сетевой, DADF, двуст</t>
  </si>
  <si>
    <t>КОММУТАТОР Cisco SG350X-48-K9</t>
  </si>
  <si>
    <t>КОТЕЛ ПИЩЕВАРОЧНЫЙ КПЭМ-250/9Т ВСЯ НЕРЖ. С ТРЕМЯ РЕЖИМАМИ НАГРЕВА</t>
  </si>
  <si>
    <t>Котельная</t>
  </si>
  <si>
    <t>КТПН-10/0,4кВ</t>
  </si>
  <si>
    <t>КТПН-10/0,4кВ 160кВА</t>
  </si>
  <si>
    <t>КТПН-10/0,4кВ 250кВА</t>
  </si>
  <si>
    <t>КТПН-10/0,4кВ 400кВА</t>
  </si>
  <si>
    <t>КТПН-10/0,4кВ,250кВА</t>
  </si>
  <si>
    <t>КТПН-347/з 250кВА</t>
  </si>
  <si>
    <t>КТПН-6/0,4 (ТП-6/0,4)</t>
  </si>
  <si>
    <t>КТПН-6/0,4 кВ 100 кВА</t>
  </si>
  <si>
    <t>КТПН-6/0,4кВ 100кВА</t>
  </si>
  <si>
    <t>КТПН-6/0,4кВ 160кВА</t>
  </si>
  <si>
    <t>КТПН-6/0,4кВ 400кВА</t>
  </si>
  <si>
    <t>КТПН-6/0,4кВ №1 400кВА</t>
  </si>
  <si>
    <t>КТПН-6/0,4кВ №2 400кВА</t>
  </si>
  <si>
    <t>КТПН-6/0,4кВ,160кВА</t>
  </si>
  <si>
    <t>КТПН-6/0,4кВ,250кВА</t>
  </si>
  <si>
    <t>КТПН-6/0,4кВ,400кВА</t>
  </si>
  <si>
    <t>КТПН-6/0,4кВА,160кВА</t>
  </si>
  <si>
    <t>Культурно-оздоровительный дом</t>
  </si>
  <si>
    <t>Лыжный домик</t>
  </si>
  <si>
    <t>МАРМИТ 2-Х БЛЮД ЭМК-70КМ-01 ПАРОВОЙ (ДВЕ ПОЛКИ, ПОДСВЕТКА, С ГАСТРОЕМКОСТЯМИ, 1500 ММ)</t>
  </si>
  <si>
    <t>Машина прочистная D-360zF (Барабанного типа-10мм-23м)</t>
  </si>
  <si>
    <t>Мебель для сан.узла со столешницей из искусственного камня</t>
  </si>
  <si>
    <t>МНОГОФУНКЦИОНАЛЬНЫЙ АППАРАТ (КОПИР-ПРИНТЕР-СКАНЕР-ФАКС) KYOCERA TASKALFA 4053CI</t>
  </si>
  <si>
    <t>Моноблок низкотемпературный Polair MB211SF</t>
  </si>
  <si>
    <t>Наружные сети электроснабжения,включая КТПН</t>
  </si>
  <si>
    <t>Ограждение базы отдыха</t>
  </si>
  <si>
    <t>Отпаечная ВЛ-6кВ от оп.18 ВЛ-6кВ ф.8 ПС 35/6кВ "Татра" до КТПН-347/з</t>
  </si>
  <si>
    <t>ПОГРУЗЧИК BOBCAT S770,заводской № АЗР513506</t>
  </si>
  <si>
    <t>ПОЛУАВТОМАТ ИНВЕНТОРНЫЙ INVERMIG 350 PWE (пр-во FoxWeld/КНР)</t>
  </si>
  <si>
    <t>ПРИЛАВОК ДЛЯ ГОРЯЧИХ НАПИТКОВ ПГН-70КМ-01 НЕЙТРАЛЬНЫЙ СТОЛ (ДВЕ ПОЛКИ, 1500 ММ)</t>
  </si>
  <si>
    <t>ПРИЛАВОК-ВИТРИНА ХОЛОДИЛЬНЫЙ ПВВ(Н)-70КМ-С01-НШ вся нерж. плоский стол (1500мм)</t>
  </si>
  <si>
    <t>ПЭВМ НР ELITEONE 800 G4 ALL-IN-ONE &lt;4KX26EA#ACB&gt;</t>
  </si>
  <si>
    <t>РАКОВИНА для сан.узла со столешницей из иск.камня</t>
  </si>
  <si>
    <t>САНТЕХНИЧЕСКАЯ ТУМБА С РАКОВИНОЙ ИЗ ИСК.КАМНЯ</t>
  </si>
  <si>
    <t>СИСТЕМА ВЕНТИЛЯЦИИ токарного участка БПО</t>
  </si>
  <si>
    <t>СИСТЕМА ВЕНТИЛЯЦИИ трансформаторного участка БПО</t>
  </si>
  <si>
    <t>СИСТЕМНЫЙ БЛОК CPU Intel Core i3-8100/8Gb/SSD480Gb/Win10</t>
  </si>
  <si>
    <t>СИСТЕМНЫЙ БЛОК CPU Intel Core i3-8100/8Gb/SSD512Gb/450/Win10</t>
  </si>
  <si>
    <t>Системный блок CPU Intel Core i3-8100/8Gb/SSD512Gb/450/Win10</t>
  </si>
  <si>
    <t>СПЛИТ-СИСТЕМА 3,5кВт DAIKIN-40</t>
  </si>
  <si>
    <t>СТОЛ СТИЛЬ М для заседаний 2,4м (Ноче браво) /917/</t>
  </si>
  <si>
    <t>Счетчик РиМ-384.01/2 (состоит из 1ф ДИЭ-2шт.,ДД РиМ-040.03-12) с УЗПНш</t>
  </si>
  <si>
    <t>Счетчик РиМ-384.02/2 (состоит из 1ф ДИЭ-2шт.,ДД РиМ-040.03-12) с УЗПНш</t>
  </si>
  <si>
    <t>УСТАНОВКА ЦУ6804МНС</t>
  </si>
  <si>
    <t>Устройство испытательное РЕТОМ-25 с аксессуарами и первичной поверкой</t>
  </si>
  <si>
    <t>УСТРОЙСТВО ПРОВЕРКИ ТОКОВЫХ РАСЦЕПИТЕЛЕЙ УПТР-2МЦ</t>
  </si>
  <si>
    <t>Холодильный шкаф со стеклянной дверью. Рабочий диапазон температур +1...+10С, (970х710х228мм) Внутре</t>
  </si>
  <si>
    <t>Шкаф напольный,серверный,МТК 19",47U,2257х600х1000мм,разборный,с перфорир-ми дверьми и боковыми пан.</t>
  </si>
  <si>
    <t>ШКАФ ХОЛОДИЛЬНЫЙ НИЗКОТЕМП., ДИНАМИЧЕСКОЕ ОХЛАЖДЕНИЕ ШХН-0,5 КРАШ. (700х690х2050),ВЕРХ. АГРЕГАТ, ТЭН</t>
  </si>
  <si>
    <t>ШЛАГБАУМ DOORHAN BARRIER-PRO</t>
  </si>
  <si>
    <t>ЭКСКАВАТОР-ПОГРУЗЧИК Terex TLB 825-RM.зав.№1694</t>
  </si>
  <si>
    <t>ЭКСКАВАТОР-ПОГРУЗЧИК Terex TLB 825-RM.зав.№1704</t>
  </si>
  <si>
    <t>Электронное табло Импульс-210Y-D15х8хN2-L6хT10хК1-TPF-ER2</t>
  </si>
  <si>
    <t>Автомобиль Специальный грузопассажирский с КМУ, модель 675414</t>
  </si>
  <si>
    <t>ВЛ-0,4кВ,выполненная проводом марки АС-4х35 на металлических опорах</t>
  </si>
  <si>
    <t>ВЛ-6кВ,выполненная проводом марки АС-50 на металлических опорах</t>
  </si>
  <si>
    <t>Воздушная линия 0,4кВ для эл.снабжения потребителей</t>
  </si>
  <si>
    <t>Генератор бензиновый Daewoo GDA 8500E-3</t>
  </si>
  <si>
    <t>Двухцепная воздушная линия 6кВ для эл.снабжения потребителей</t>
  </si>
  <si>
    <t>Коммутатор HPE 2530-24G J9776A</t>
  </si>
  <si>
    <t>Котёл электрический Protherm Скат 28 К (28кВт)</t>
  </si>
  <si>
    <t>Кран автомобильный КС-45717-2Р</t>
  </si>
  <si>
    <t>КТПН-6/0,4кВ 1х160кВА</t>
  </si>
  <si>
    <t>Кусторез ECHO CLS-5800</t>
  </si>
  <si>
    <t>Микромилликилоомметр МИКО-2.3</t>
  </si>
  <si>
    <t>МФУ Xerox DocuCentre SC2020V/U</t>
  </si>
  <si>
    <t>ПАРМА ВАФ -А-(С)-2 вольтамперфазометр (с двумя клещами) с поверкой</t>
  </si>
  <si>
    <t>ПК/ Inter Core i5-7400</t>
  </si>
  <si>
    <t>Сварачный генератор ENERGO EB 7.0/230-W220RE</t>
  </si>
  <si>
    <t>Силовой кабель от ЗРУ до ж/п</t>
  </si>
  <si>
    <t>Силовой кабель от ЗРУ до РРС</t>
  </si>
  <si>
    <t>Трансформаторная подстанция ПК</t>
  </si>
  <si>
    <t>Экскаватор одноковшовый пневмоколесный  Tvex 180W</t>
  </si>
  <si>
    <t>Электроснабжение фермерского хозяйства "Рута"</t>
  </si>
  <si>
    <t>Автомобиль УАЗ 390995-520-04 № б/н VIN ХТТ390995К1209915</t>
  </si>
  <si>
    <t>Автомобиль, LADA 213100 4*4 URBAN VIN XTA213100К0211014</t>
  </si>
  <si>
    <t>Автомобиль, LADA 4*4 URBAN VIN XTA212140К2367129</t>
  </si>
  <si>
    <t>Аппарат высокого давления HD 5/15 C "Karcher"</t>
  </si>
  <si>
    <t>ВЛ-10 кВ отпайка от опоры № 26 ф. 112 ПС 110/35/10кВ "Промзона"</t>
  </si>
  <si>
    <t>ВЛ-10 кВ отпайка от опоры № 9/1 ф. 112 ПС 110/35/10кВ "Промзона"</t>
  </si>
  <si>
    <t>Комплексная трансформаторная подстанция КТПН-10/0,4 кВ 400 кВА № 83</t>
  </si>
  <si>
    <t>Комплексная трансформаторная подстанция КТПН-10/0,4 кВ 630 кВА № 92</t>
  </si>
  <si>
    <t>Лестница стеклопластиковая раздвижная диэлектрическая ЛСП-9,0 Евро</t>
  </si>
  <si>
    <t>Наушники LiteCom Plus PMR со стандартным изголовьем</t>
  </si>
  <si>
    <t>Снегоболотоход Тром 8 УЭС гос. № 86 УР 8072</t>
  </si>
  <si>
    <t>Тепловизор RGK TL-80</t>
  </si>
  <si>
    <t>Устройство вытяжное подъемно-поворотное</t>
  </si>
  <si>
    <t xml:space="preserve">Электрокотел Warmos QX </t>
  </si>
  <si>
    <t>Приобретение земельных участков без доп. расходов</t>
  </si>
  <si>
    <t>Реконструкция ОС</t>
  </si>
  <si>
    <t>Строительство объектов тех.присоединения</t>
  </si>
  <si>
    <t>Строительство объектов основных средств</t>
  </si>
  <si>
    <t>Приобретение компонентов основных средств</t>
  </si>
  <si>
    <t>субсчет</t>
  </si>
  <si>
    <t>подразделение</t>
  </si>
  <si>
    <t>наимен.счета</t>
  </si>
  <si>
    <t>идентификатор ИП</t>
  </si>
  <si>
    <t>объекты строительства</t>
  </si>
  <si>
    <t>кредит</t>
  </si>
  <si>
    <t>Названия строк</t>
  </si>
  <si>
    <t>сч.08</t>
  </si>
  <si>
    <t>отчеты</t>
  </si>
  <si>
    <t>60</t>
  </si>
  <si>
    <t>10</t>
  </si>
  <si>
    <t>69</t>
  </si>
  <si>
    <t>70</t>
  </si>
  <si>
    <t>96</t>
  </si>
  <si>
    <t>08.03.2</t>
  </si>
  <si>
    <t>76</t>
  </si>
  <si>
    <t>08.03.7</t>
  </si>
  <si>
    <t>67</t>
  </si>
  <si>
    <t>08.03.Н</t>
  </si>
  <si>
    <t>26</t>
  </si>
  <si>
    <t>Анализ счета 08 за 2020 г.</t>
  </si>
  <si>
    <t>08.03.8</t>
  </si>
  <si>
    <t>71</t>
  </si>
  <si>
    <t>08.14</t>
  </si>
  <si>
    <t>08.14.1</t>
  </si>
  <si>
    <t>08.14.2</t>
  </si>
  <si>
    <t>Наименование счета</t>
  </si>
  <si>
    <t>Вложения во внеоборотные активы</t>
  </si>
  <si>
    <t>Реконструкция арендованных  ОС</t>
  </si>
  <si>
    <t>Создание объектов ОС по ТЭ</t>
  </si>
  <si>
    <t>Строительство и реконструкция основных средств вне утв. ИП</t>
  </si>
  <si>
    <t>Накладные расходы</t>
  </si>
  <si>
    <t>Приобретение объектов основных средств</t>
  </si>
  <si>
    <t>Строительство объектов концессионных соглашений</t>
  </si>
  <si>
    <t>Реконструкция объектов ВС по концесс.соглашениям</t>
  </si>
  <si>
    <t>Реконструкция объектов ВО по концесс.соглашениям</t>
  </si>
  <si>
    <t>итого ввод ГЭС, РГЭС, ПЭС</t>
  </si>
  <si>
    <t>Анализ счета 08 за 4 квартал 2020 г.</t>
  </si>
  <si>
    <t>Подразделение В группе из списка "ГОРЭЛЕКТРОСЕТЬ г.Нижневар...; РГЭС; ПЭС" И Подразделение Не в группе "Участок сетей ВС и ВО" И Кор. Счет В группе "01"</t>
  </si>
  <si>
    <t>Объекты строительства</t>
  </si>
  <si>
    <t>Код</t>
  </si>
  <si>
    <t>Основные средства.Код</t>
  </si>
  <si>
    <t>Идентификатор ИП (либо вне ИП)</t>
  </si>
  <si>
    <t>Верхний уровень АСКУ РРЭ.</t>
  </si>
  <si>
    <t>БП-000499</t>
  </si>
  <si>
    <t>20015.79</t>
  </si>
  <si>
    <t>ВЛ-0,4 кВ ф.1 от КТПН-17/н, инв. №024.23.017.01.1</t>
  </si>
  <si>
    <t>БП-001017</t>
  </si>
  <si>
    <t>024.23.017.01.1</t>
  </si>
  <si>
    <t>ВЛ-0,4 кВ ф.2 от КТПН-17/н, инв. №024.23.017.01.2</t>
  </si>
  <si>
    <t>БП-001018</t>
  </si>
  <si>
    <t>024.23.017.01.2</t>
  </si>
  <si>
    <t>ВЛ-0,4 кВ ф.3 от КТПН-17/н, инв. №024.23.017.01.3</t>
  </si>
  <si>
    <t>БП-001019</t>
  </si>
  <si>
    <t>024.23.017.01.3</t>
  </si>
  <si>
    <t>ВЛ-0,4 кВ ф.№1 от КТПН-215/з 400 кВА, инв. №024.23.215.01.1</t>
  </si>
  <si>
    <t>БП-001042</t>
  </si>
  <si>
    <t>024.23.215.01.1</t>
  </si>
  <si>
    <t>ВЛ-0,4 кВ ф.№2 от КТПН-215/з 400 кВА, инв. №024.23.215.01.2</t>
  </si>
  <si>
    <t>БП-001043</t>
  </si>
  <si>
    <t>024.23.215.01.2</t>
  </si>
  <si>
    <t>Имущественный комплекс "АСДУ/АСТУЭ"</t>
  </si>
  <si>
    <t>БП-001390</t>
  </si>
  <si>
    <t>БП-000497</t>
  </si>
  <si>
    <t>20015.81</t>
  </si>
  <si>
    <t>КЛ-10кВ от БКТП-10В/6 до КТПН-10/0,4кВ №10В/106, инв.№ 103.22.106.01.0</t>
  </si>
  <si>
    <t>БП-001228</t>
  </si>
  <si>
    <t>103.22.106.01.0</t>
  </si>
  <si>
    <t>КТПН-6/0,4 (ТП-6/0,4), инв.№ 021.13.501.01.1</t>
  </si>
  <si>
    <t>БП-001223</t>
  </si>
  <si>
    <t>021.13.501.01.1</t>
  </si>
  <si>
    <t>КТПН-6/0,4 кВ, 160 кВА, инв. №024.13.017.01.0</t>
  </si>
  <si>
    <t>БП-001016</t>
  </si>
  <si>
    <t>024.13.017.01.0</t>
  </si>
  <si>
    <t xml:space="preserve">ПС КТПБ(М) 35/6кВ 2*16000кВА "БИНТ" (ЭН410093), инв.№ 021.11.002.00.0 </t>
  </si>
  <si>
    <t>БП-000710</t>
  </si>
  <si>
    <t>021.11.002.00.0</t>
  </si>
  <si>
    <t>ТП-6/0,4кВ №11/з, инв.№ 021.13.011.00.1</t>
  </si>
  <si>
    <t>БП-001230</t>
  </si>
  <si>
    <t>021.13.011.00.1</t>
  </si>
  <si>
    <t>Участок сетей энергоснабжения</t>
  </si>
  <si>
    <t>2КЛ 0,4кВ от ТП-31 до ВРУ-0,4кВ жилого дома №17</t>
  </si>
  <si>
    <t>БП-000697</t>
  </si>
  <si>
    <t>2КЛ 0,4кВ от ТП-31 до ВРУ-0,4кВ жилого дома №18</t>
  </si>
  <si>
    <t>БП-000698</t>
  </si>
  <si>
    <t>ВЛ-35кВ ПС «Промзона» в составе: ПЛУ-2 35 кВ</t>
  </si>
  <si>
    <t>БП-001243</t>
  </si>
  <si>
    <t>ПС-35/10 "Дачная"</t>
  </si>
  <si>
    <t>БП-001242</t>
  </si>
  <si>
    <t>не попал в отчет</t>
  </si>
  <si>
    <t>ПС-35/6 "Город-2"</t>
  </si>
  <si>
    <t>БП-000141</t>
  </si>
  <si>
    <t>РП-2</t>
  </si>
  <si>
    <t>БП-001241</t>
  </si>
  <si>
    <t>ТП-73</t>
  </si>
  <si>
    <t>БП-001245</t>
  </si>
  <si>
    <t>4КЛ-0,4кВ от ТП-14 до ВРУ-0,4кВ ж.д. 1мкр., уч.№24.0 (стр.)</t>
  </si>
  <si>
    <t>БП-001633</t>
  </si>
  <si>
    <t>2КЛ-0,4кВ от БКТП-22/6 до ВРУ №2 ж.д. №5</t>
  </si>
  <si>
    <t>БП-000755</t>
  </si>
  <si>
    <t>022.21.226.21.1</t>
  </si>
  <si>
    <t>2КЛ-0,4кВ от БКТП-22/8 до ВРУ №1 ж.д. №9</t>
  </si>
  <si>
    <t>БП-001211</t>
  </si>
  <si>
    <t>022.23.228.21.1</t>
  </si>
  <si>
    <t>2КЛ-0,4кВ от БКТП-22/8 до ВРУ №2 ж.д. №9</t>
  </si>
  <si>
    <t>БП-001212</t>
  </si>
  <si>
    <t>022.23.228.21.2</t>
  </si>
  <si>
    <t>2КЛ-0,4кВ от БКТП-22/8 до ВРУ №3 ж.д. №9</t>
  </si>
  <si>
    <t>БП-001213</t>
  </si>
  <si>
    <t>022.23.228.21.3</t>
  </si>
  <si>
    <t>2КЛ-0,4кВ от КТПН-464/з до ул. 2П-2, д. 44, стр. 6</t>
  </si>
  <si>
    <t>БП-001398</t>
  </si>
  <si>
    <t>021.23.464.21.1</t>
  </si>
  <si>
    <t>2КЛ-0,4кВ от КТПН-470/з до РЩ ул. Индустриальная д. 55</t>
  </si>
  <si>
    <t>БП-001469</t>
  </si>
  <si>
    <t>021.23.470.01.2</t>
  </si>
  <si>
    <t>2КЛ-0,4кВ от КТПН-470/з до РЩ ул. Индустриальная д. 55 стр. 10</t>
  </si>
  <si>
    <t>БП-001258</t>
  </si>
  <si>
    <t>021.23.470.01.1</t>
  </si>
  <si>
    <t>2КЛ-0,4кВ от КТПН-74/х до РЩ-0,4кВ автостоянки МКУ «УпоДХиБ», АЗС «Алекс»</t>
  </si>
  <si>
    <t>БП-001395</t>
  </si>
  <si>
    <t>022.23.074.21.3</t>
  </si>
  <si>
    <t>2КЛ-0,4кВ от КТПН-74/х до РЩ-0,4кВ на КПП, гараж</t>
  </si>
  <si>
    <t>БП-001394</t>
  </si>
  <si>
    <t>022.23.074.21.2</t>
  </si>
  <si>
    <t>2КЛ-0,4кВ от КТПН-74/х до РЩ-0,4кВ на магазин «Кит», автомойку</t>
  </si>
  <si>
    <t>БП-001393</t>
  </si>
  <si>
    <t>022.23.074.21.1</t>
  </si>
  <si>
    <t>2КЛ-0,4кВ от РПЖ-12 до РЩ Выставочного павильона ул. Пикмана</t>
  </si>
  <si>
    <t>БП-001470</t>
  </si>
  <si>
    <t>009.23.012.01.1</t>
  </si>
  <si>
    <t>2КЛ-0,4кВ от ТП-10Г/1 до РЩ ул. Северная, д. 1</t>
  </si>
  <si>
    <t>БП-001402</t>
  </si>
  <si>
    <t>104.23.101.21.1</t>
  </si>
  <si>
    <t>2КЛ-0,4кВ от ТП-15/8 до ул. Дружбы Народов д. 23</t>
  </si>
  <si>
    <t>БП-001496</t>
  </si>
  <si>
    <t>015.23.158.01.1</t>
  </si>
  <si>
    <t>2КЛ-0,4кВ от ТП-8/4 до ул. Дзержинского д. 9а</t>
  </si>
  <si>
    <t>БП-001611</t>
  </si>
  <si>
    <t xml:space="preserve"> 008.23.084.01.1</t>
  </si>
  <si>
    <t>2КЛ-0,4кВ РПЖ-11 – Нижневартовский медицинский колледж</t>
  </si>
  <si>
    <t>БП-001037</t>
  </si>
  <si>
    <t>104.23.011.01.1</t>
  </si>
  <si>
    <t>2КЛ-0,4кВ РПЖ-11 – ЦТП</t>
  </si>
  <si>
    <t>БП-001046</t>
  </si>
  <si>
    <t>104.23.011.01.2</t>
  </si>
  <si>
    <t>2КЛ-10кВ от БКТП-22/6 до КТПН-74/х</t>
  </si>
  <si>
    <t>БП-001392</t>
  </si>
  <si>
    <t>022.22.226.01.1</t>
  </si>
  <si>
    <t>2КЛ-10кВ от БКТП-22/7 до БКТП-22/8</t>
  </si>
  <si>
    <t>БП-001209</t>
  </si>
  <si>
    <t>022.22.227.01.2</t>
  </si>
  <si>
    <t>2КЛ-10кВ от БКТП-26/4 до БКТП-32/1(стр.)</t>
  </si>
  <si>
    <t>БП-000438</t>
  </si>
  <si>
    <t>022.22.264.01.2</t>
  </si>
  <si>
    <t>2КЛ-10кВ от ВЛ-10кВ ф.12 РП СТПС до КТП-141/х</t>
  </si>
  <si>
    <t>БП-001237</t>
  </si>
  <si>
    <t>022.22.141.01.2</t>
  </si>
  <si>
    <t>2КЛ-10кВ от ВЛ-10кВ ф.3 РП Дагестан до КТП-141/х</t>
  </si>
  <si>
    <t>БП-001236</t>
  </si>
  <si>
    <t>022.22.141.01.1</t>
  </si>
  <si>
    <t>2КЛ-10кВ от РП-3/х до БКТП-4(стр.)</t>
  </si>
  <si>
    <t>БП-000052</t>
  </si>
  <si>
    <t>022.22.164.01.1</t>
  </si>
  <si>
    <t>2КЛ-10кВ от РП-3/х до БКТП-5 (стр.)</t>
  </si>
  <si>
    <t>БП-001219</t>
  </si>
  <si>
    <t>022.22.165.01.1</t>
  </si>
  <si>
    <t>2КЛ-10кВ РПЖ-11 – БКТП-10В/6</t>
  </si>
  <si>
    <t>БП-001226</t>
  </si>
  <si>
    <t>104.22.106.01.1</t>
  </si>
  <si>
    <t>2КЛ-10кВ ТП-1/9 - ТП-501/з</t>
  </si>
  <si>
    <t>БП-001221</t>
  </si>
  <si>
    <t>001.22.019.01.1</t>
  </si>
  <si>
    <t>2КЛ-6 кВ до КТПН-513/з</t>
  </si>
  <si>
    <t>БП-001492</t>
  </si>
  <si>
    <t>021.22.513.01.1</t>
  </si>
  <si>
    <t>2КЛ-6 кВ до КТПН-513а/з</t>
  </si>
  <si>
    <t>БП-001493</t>
  </si>
  <si>
    <t>021.22.513.01.2</t>
  </si>
  <si>
    <t>2КЛ-6кВ от ПЛУ-6кВ от ф.8 ПС-35/6 «КОС» до КТПН-516/з с ячейками КСО-366М</t>
  </si>
  <si>
    <t>БП-001494</t>
  </si>
  <si>
    <t>021.22.516.01.1</t>
  </si>
  <si>
    <t>4КЛ-0,4 кВ от ТП-3/9 до ГРЩ-0,4 кВ № 1, № 2 ул. Ленина 15П</t>
  </si>
  <si>
    <t>БП-001430</t>
  </si>
  <si>
    <t>003.23.039.21.1</t>
  </si>
  <si>
    <t>4КЛ-10кВ от ПС Южная до РП-3/х</t>
  </si>
  <si>
    <t>БП-001216</t>
  </si>
  <si>
    <t>022.22.003.01.1</t>
  </si>
  <si>
    <t>БКТП-22/8 10/0,4кВ</t>
  </si>
  <si>
    <t>БП-001208</t>
  </si>
  <si>
    <t>022.13.228.01.1</t>
  </si>
  <si>
    <t>БКТП-5 (стр.) 10/0,4 кВ</t>
  </si>
  <si>
    <t>БП-000056</t>
  </si>
  <si>
    <t>022.13.165.01.1</t>
  </si>
  <si>
    <t>ВЛ-0,4кВ Ф. №1, 2 от КТПН-471/з</t>
  </si>
  <si>
    <t>БП-000976</t>
  </si>
  <si>
    <t>024.23.471.01.1</t>
  </si>
  <si>
    <t>ВЛ-0,4кВ Ф. №№1, 2, 3 от КТПН-181/з</t>
  </si>
  <si>
    <t>БП-000974</t>
  </si>
  <si>
    <t>024.23.181.01.4</t>
  </si>
  <si>
    <t>ВЛ-0,4кВ ф.3, ф.4 от КТПН-22/н</t>
  </si>
  <si>
    <t>БП-000760</t>
  </si>
  <si>
    <t>024.23.022.01.3</t>
  </si>
  <si>
    <t>ВЛ-10кВ до КТПН-143/х</t>
  </si>
  <si>
    <t>БП-001468</t>
  </si>
  <si>
    <t>022.22.143.01.1</t>
  </si>
  <si>
    <t>ВЛ-6 кВ ф.107, ф. 216 ПС "Стройиндустриальная" от опоры № 9</t>
  </si>
  <si>
    <t>БП-000236</t>
  </si>
  <si>
    <t>024.22.107.01.1</t>
  </si>
  <si>
    <t>ВЛИ-0,4кВ до ВРУ-0,4кВ АБК ИК-15</t>
  </si>
  <si>
    <t>БП-001474</t>
  </si>
  <si>
    <t>021.23.030.01.3</t>
  </si>
  <si>
    <t>ВЛИ-0,4кВ до РЩ-0,4кВ сторожевой вышки №1</t>
  </si>
  <si>
    <t>БП-001473</t>
  </si>
  <si>
    <t>021.23.030.01.2</t>
  </si>
  <si>
    <t>ВЛИ-0,4кВ до РЩ-0,4кВ сторожевой вышки №2</t>
  </si>
  <si>
    <t>БП-001475</t>
  </si>
  <si>
    <t>021.23.030.01.4</t>
  </si>
  <si>
    <t>ВЛИ-0,4кВ от КТПН-286/з до ул. 2П-2 д. 1</t>
  </si>
  <si>
    <t>БП-001498</t>
  </si>
  <si>
    <t>021.23.286.01.1</t>
  </si>
  <si>
    <t>ВЛИ-0,4кВ от КТПН-33/з до ул. Авиаторов д. 2В</t>
  </si>
  <si>
    <t>БП-001428</t>
  </si>
  <si>
    <t>021.23.033.21.1</t>
  </si>
  <si>
    <t>ВЛИ-0,4кВ от КТПН-441/з до гаража по ул. Интернациональная № 21/П</t>
  </si>
  <si>
    <t>БП-001481</t>
  </si>
  <si>
    <t>021.23.441.01.1</t>
  </si>
  <si>
    <t>ВЛИ-0,4кВ от КТПН-453/з до ул. 2П-2 д. 9</t>
  </si>
  <si>
    <t>БП-001257</t>
  </si>
  <si>
    <t>021.23.453.21.2</t>
  </si>
  <si>
    <t>ВЛИ-0,4кВ от КТПН-460/з до зем. участка 3592</t>
  </si>
  <si>
    <t>БП-001588</t>
  </si>
  <si>
    <t>024.23.460.01.1</t>
  </si>
  <si>
    <t>ВЛИ-0,4кВ от КТПН-469/з до ул. Индустриальная д.44 стр.5</t>
  </si>
  <si>
    <t>БП-001593</t>
  </si>
  <si>
    <t>021.23.469.01.1</t>
  </si>
  <si>
    <t>ВЛИ-0,4кВ от КТПН-507/з до ул. Ленина д. 1б/П</t>
  </si>
  <si>
    <t>БП-001429</t>
  </si>
  <si>
    <t>021.23.507.01.1</t>
  </si>
  <si>
    <t>ВЛИ-0,4кВ от КТПН-507/з до ул. Ленина д. 1в/П пом. 9</t>
  </si>
  <si>
    <t>БП-001604</t>
  </si>
  <si>
    <t>021.23.507.01.2</t>
  </si>
  <si>
    <t>ВЛИ-0,4кВ от оп. №1 до РЩ автосалона в районе Восточного объезда</t>
  </si>
  <si>
    <t>БП-001433</t>
  </si>
  <si>
    <t>022.23.040.21.2</t>
  </si>
  <si>
    <t>ВЛИ-0,4кВ от оп. №7 ВЛ-0,4кВ ф.4 БКТП-92/х до ул. Молодежная д.54</t>
  </si>
  <si>
    <t>БП-001613</t>
  </si>
  <si>
    <t>022.23.092.01.1</t>
  </si>
  <si>
    <t>КЛ-0,4кВ от БКТП-30/с до оп. 1 ВЛИ-0,4кВ ИК-15 УФСИН</t>
  </si>
  <si>
    <t>БП-001472</t>
  </si>
  <si>
    <t>021.23.030.01.1</t>
  </si>
  <si>
    <t>КЛ-0,4кВ от БКТП-370/з до ул. Ленина д. 2/П, стр. 16</t>
  </si>
  <si>
    <t>БП-000957</t>
  </si>
  <si>
    <t>021.23.370.21.1</t>
  </si>
  <si>
    <t>КЛ-0,4кВ от КТПН-40/с до оп. №1</t>
  </si>
  <si>
    <t>БП-001403</t>
  </si>
  <si>
    <t>022.23.040.21.1</t>
  </si>
  <si>
    <t>КЛ-0,4кВ от ТП-420/з до РЩ холодного склада, панель №16</t>
  </si>
  <si>
    <t>БП-001224</t>
  </si>
  <si>
    <t>021.23.420.21.1</t>
  </si>
  <si>
    <t>КЛ-0,4кВ ТП-10/6 - Д/сад №64</t>
  </si>
  <si>
    <t>БП-000313</t>
  </si>
  <si>
    <t>100.23.106.21.1</t>
  </si>
  <si>
    <t>КЛ-0,4кВ ТП-10/6 - Чапаева 87</t>
  </si>
  <si>
    <t>БП-000501</t>
  </si>
  <si>
    <t>100.23.106.21.2</t>
  </si>
  <si>
    <t>Н_183н</t>
  </si>
  <si>
    <t>КЛ-0,4кВ ТП-10/6 - Чапаева 87а</t>
  </si>
  <si>
    <t>БП-000502</t>
  </si>
  <si>
    <t>100.23.106.21.3</t>
  </si>
  <si>
    <t>Н_184н</t>
  </si>
  <si>
    <t>КЛ-10кВ ГПП-2 - РПЖ-5, ф.309, 409</t>
  </si>
  <si>
    <t>БП-000503</t>
  </si>
  <si>
    <t>012.22.014.01.1</t>
  </si>
  <si>
    <t>Н_236н</t>
  </si>
  <si>
    <t>КЛ-10кВ от ТП-71/х до БКТП-5 (стр.)</t>
  </si>
  <si>
    <t>БП-000069</t>
  </si>
  <si>
    <t>022.22. 071.01.1</t>
  </si>
  <si>
    <t>КЛ-10кВ ТП-1/4 - ТП-2/11</t>
  </si>
  <si>
    <t>БП-000466</t>
  </si>
  <si>
    <t>001.22.014.01.1</t>
  </si>
  <si>
    <t>КЛ-6кВ до КТПН-512/з</t>
  </si>
  <si>
    <t>БП-001443</t>
  </si>
  <si>
    <t>021.22.512.01.1</t>
  </si>
  <si>
    <t>КТПН-143/х 10/0,4кВ</t>
  </si>
  <si>
    <t>БП-001467</t>
  </si>
  <si>
    <t>022.13.143.01.1</t>
  </si>
  <si>
    <t>КТПН-512/з 6/0,4кВ</t>
  </si>
  <si>
    <t>БП-001442</t>
  </si>
  <si>
    <t>021.13.512.01.1</t>
  </si>
  <si>
    <t>КТПН-513/з 6/0,4 кВ</t>
  </si>
  <si>
    <t>БП-001489</t>
  </si>
  <si>
    <t>021.13.513.01.1</t>
  </si>
  <si>
    <t>КТПН-513а/з 6/0,4 кВ</t>
  </si>
  <si>
    <t>БП-001491</t>
  </si>
  <si>
    <t>021.13.513.01.2</t>
  </si>
  <si>
    <t>КТПН-514/з 6/0,4кВ</t>
  </si>
  <si>
    <t>БП-001476</t>
  </si>
  <si>
    <t>021.13.514.01.1</t>
  </si>
  <si>
    <t>КТПН-516/з 6/0,4кВ</t>
  </si>
  <si>
    <t>БП-001495</t>
  </si>
  <si>
    <t>021.13.516.01.1</t>
  </si>
  <si>
    <t>КТПН-74/х 10/0,4кВ</t>
  </si>
  <si>
    <t>БП-001391</t>
  </si>
  <si>
    <t>022.13.074.01.1</t>
  </si>
  <si>
    <t>РПЖ-6 10/0,4кВ</t>
  </si>
  <si>
    <t>БП-000279</t>
  </si>
  <si>
    <t>015.12.006.01.1</t>
  </si>
  <si>
    <t>ВЛ-0,4кВ для электроснабжения гаража в ГСК «Автодом»</t>
  </si>
  <si>
    <t>БП-001171</t>
  </si>
  <si>
    <t>ВЛ-0,4кВ для электроснабжения микрорайона Коржавино (западная часть). 2 этап</t>
  </si>
  <si>
    <t>БП-000475</t>
  </si>
  <si>
    <t>ВЛ-0,4кВ к земельному участку №8 в 7А микрорайоне</t>
  </si>
  <si>
    <t>БП-001441</t>
  </si>
  <si>
    <t>ВЛ-0,4кВ от ТП-107 к СНТ "Березка", уч.156</t>
  </si>
  <si>
    <t>БП-001138</t>
  </si>
  <si>
    <t>ВЛ-0,4кВ Ф.1 от ТП-6/0,4кВ №107 до СОТ "Березка", уч.222</t>
  </si>
  <si>
    <t>БП-001484</t>
  </si>
  <si>
    <t>ВЛ-6кВ Ф.1318</t>
  </si>
  <si>
    <t>БП-000486</t>
  </si>
  <si>
    <t>ВЛЗ-6кВ ф.29/36 (Каркатеевы)</t>
  </si>
  <si>
    <t>БП-001200</t>
  </si>
  <si>
    <t>КЛ-0,4кВ для электроснабжения микрорайона Коржавино (западная часть). 2 этап</t>
  </si>
  <si>
    <t>БП-001253</t>
  </si>
  <si>
    <t>КЛ-0,4кВ к м.ж.д. 2 мкр, д.37</t>
  </si>
  <si>
    <t>БП-001038</t>
  </si>
  <si>
    <t>КЛ-0,4кВ к м.ж.д. 2 мкр, д.38</t>
  </si>
  <si>
    <t>БП-001039</t>
  </si>
  <si>
    <t>КЛ-0,4кВ к м.ж.д. 2мкр, д.36</t>
  </si>
  <si>
    <t>БП-001015</t>
  </si>
  <si>
    <t>КЛ-0,4кВ к м.ж.д. 3 микрорайон, уч.74</t>
  </si>
  <si>
    <t>БП-001397</t>
  </si>
  <si>
    <t>КЛ-0,4кВ к м.ж.д. 3 микрорайон, уч.97</t>
  </si>
  <si>
    <t>БП-001486</t>
  </si>
  <si>
    <t>КЛ-0,4кВ к м.ж.д. по ул. Круг В-1, уч. 50 (Сингапай)</t>
  </si>
  <si>
    <t>БП-001172</t>
  </si>
  <si>
    <t>КЛ-0,4кВ к м.ж.д. ул. Центральная, уч.1 (Чеускино)</t>
  </si>
  <si>
    <t>БП-001180</t>
  </si>
  <si>
    <t>КЛ-0,4кВ к м.ж.д. Юганская, 17 (Юганская Обь)</t>
  </si>
  <si>
    <t>БП-000500</t>
  </si>
  <si>
    <t>КЛ-0,4кВ к м.ж.д.3-58/1</t>
  </si>
  <si>
    <t>БП-000445</t>
  </si>
  <si>
    <t>КЛ-6кВ для электроснабжения гаража в ГСК «Автодом»</t>
  </si>
  <si>
    <t>БП-001169</t>
  </si>
  <si>
    <t>КЛ-6кВ до ТП-6/0,4кВ №65</t>
  </si>
  <si>
    <t>БП-000488</t>
  </si>
  <si>
    <t>КЛ-6кВ до ТП-6/0,4кВ №66</t>
  </si>
  <si>
    <t>БП-000489</t>
  </si>
  <si>
    <t>КЛ-6кВ от ПС-35/6кВ №13 до ВЛ-6кВ Ф.1318</t>
  </si>
  <si>
    <t>БП-000487</t>
  </si>
  <si>
    <t>КЛ-6кВ ф.29/36 (Каркатеевы)</t>
  </si>
  <si>
    <t>БП-001201</t>
  </si>
  <si>
    <t>КТП-6/0,4кВ для электроснабжения гаража в ГСК «Автодом»</t>
  </si>
  <si>
    <t>БП-001170</t>
  </si>
  <si>
    <t>КТП-6/0,4кВ для электроснабжения СНТ «Труженик»</t>
  </si>
  <si>
    <t>БП-001173</t>
  </si>
  <si>
    <t>КТП-6/0,4кВ к земельному участку в районе СНТ "Сибирь"</t>
  </si>
  <si>
    <t>БП-001166</t>
  </si>
  <si>
    <t>КТПН-6/0,4кВ для электроснабжения микрорайона Коржавино (западная часть). 2 этап</t>
  </si>
  <si>
    <t>БП-001254</t>
  </si>
  <si>
    <t>БП-000476</t>
  </si>
  <si>
    <t xml:space="preserve">2 КЛ 6кВ от РП-1 до ТП-32 </t>
  </si>
  <si>
    <t>БП-001246</t>
  </si>
  <si>
    <t>2КЛ 0,4кВ от ТП-33 до ВРУ-0,4кВ жилого дома №19</t>
  </si>
  <si>
    <t>БП-001248</t>
  </si>
  <si>
    <t>2КЛ 6кВ от РП-1 до ТП-13</t>
  </si>
  <si>
    <t>БП-000956</t>
  </si>
  <si>
    <t>ВЛ-10 кВ ф.8 ПС 35/10 кВ «Дачная» до КТПН-131А, КТПН-131А, ВЛИ 0,4 кВ от КТПН-131 и КТПН-131А до уч.</t>
  </si>
  <si>
    <t>БП-000737</t>
  </si>
  <si>
    <t>КЛ 0,4кВ от ТП-9 до нежилого здания АУ "РМЦ"</t>
  </si>
  <si>
    <t>БП-001401</t>
  </si>
  <si>
    <t>Автомобиль специализированный автоцистерна 4616-02 VIN:XVU4616S2L0000703</t>
  </si>
  <si>
    <t>БП-00070964</t>
  </si>
  <si>
    <t>ВИДЕОКАМЕРА Logitech PTZ Pro 2 (USB2.0,1920х1080,пульт ДУ)</t>
  </si>
  <si>
    <t>БП-00066658</t>
  </si>
  <si>
    <t>ВЛ-0,4кВ ф.1 от КТПН-463/з</t>
  </si>
  <si>
    <t>БП-00067879</t>
  </si>
  <si>
    <t>024.23.463.01.1</t>
  </si>
  <si>
    <t>Н_304н</t>
  </si>
  <si>
    <t>ВЛ-0,4кВ ф.2 от КТПН-463/з</t>
  </si>
  <si>
    <t>БП-00067880</t>
  </si>
  <si>
    <t>024.23.463.01.2</t>
  </si>
  <si>
    <t>ВЛ-6 кВ от опоры №9 ВЛ-6 кВ ф.216 ПС 35/6 кВ "Стройиндустриальная" до КТПН-6/0,4 кВ 63 кВА СОНТ Энер</t>
  </si>
  <si>
    <t>БП-00070255</t>
  </si>
  <si>
    <t>024.22.286.01.1</t>
  </si>
  <si>
    <t>Комплект горелок SIEVERT PROMATIC FH-1630</t>
  </si>
  <si>
    <t>БП-00071277</t>
  </si>
  <si>
    <t>Комплект штор</t>
  </si>
  <si>
    <t>БП-00068785</t>
  </si>
  <si>
    <t>КТПН-6/0,4 кВ 63 кВА СОНТ Энергетик-85</t>
  </si>
  <si>
    <t>БП-00070254</t>
  </si>
  <si>
    <t>024.13.286.01.1</t>
  </si>
  <si>
    <t>ПК НР EliteDesk 705 G5 Mini AMD Ryzen 5 Pro 3400GE (3.3-4.0GHz,4 Cores),8Gb DDR4-2666(1)</t>
  </si>
  <si>
    <t>БП-00066656</t>
  </si>
  <si>
    <t>Подметальная машина ручная КМ 70/20 С "Karcher"</t>
  </si>
  <si>
    <t>БП-00070801</t>
  </si>
  <si>
    <t>ТЕЛЕВИЗОР 66" LED-4R UHD+LG 70UM7450PLA</t>
  </si>
  <si>
    <t>БП-00065719</t>
  </si>
  <si>
    <t xml:space="preserve">ТЕЛЕВИЗОР LED Samsung UE43TU8510UXRU 43" (109см) </t>
  </si>
  <si>
    <t>БП-00066233</t>
  </si>
  <si>
    <t>Трансформаторная подстанция №6/6-10/0,4/2х630 кВА</t>
  </si>
  <si>
    <t>БП-00069503</t>
  </si>
  <si>
    <t>006.13.066.01.1</t>
  </si>
  <si>
    <t>Трансформаторная подстанция ТП80 КТПН160/6/0,4кВа</t>
  </si>
  <si>
    <t>БП-00067559</t>
  </si>
  <si>
    <t>УНИЧТОЖИТЕЛЬ БУМАГИ Shredder Fellowes AutoMax 200M &lt;CRC46563&gt;</t>
  </si>
  <si>
    <t>БП-00066661</t>
  </si>
  <si>
    <t>Участок ВЛ-6кВ Ф-4 ПС 35/6кВ Поселок, L=0,065км</t>
  </si>
  <si>
    <t>БП-00067560</t>
  </si>
  <si>
    <t>Инструмент КСП-150 для снятия изоляции кабелей СПЭ</t>
  </si>
  <si>
    <t xml:space="preserve">4170000554 </t>
  </si>
  <si>
    <t>БП-00040823</t>
  </si>
  <si>
    <t>Автомобиль LADA NIVA-21214-52-007, исполнение "Urban" 4*4</t>
  </si>
  <si>
    <t>БП-00066396</t>
  </si>
  <si>
    <t xml:space="preserve">Траверса линейная 20,0тн/3,0м (концевые элементы - крюк поворотный) </t>
  </si>
  <si>
    <t>БП-00067202</t>
  </si>
  <si>
    <t>Установка для тестирования и очистки форсунок CNC 602 Launch LNC-028</t>
  </si>
  <si>
    <t>БП-00066390</t>
  </si>
  <si>
    <t xml:space="preserve">Устройство вытяжное </t>
  </si>
  <si>
    <t>БП-00067787</t>
  </si>
  <si>
    <t>БП-00068588</t>
  </si>
  <si>
    <t>2КЛ-0,4кВ от БКТП-22/6 до ВРУ №1 ж.д.№5</t>
  </si>
  <si>
    <t>2КЛ-0,4кВ от БКТП-22/6 до ВРУ №1 ж.д.№7</t>
  </si>
  <si>
    <t>2КЛ-0,4кВ от БКТП-22/6 до ВРУ №2 ж.д.№7</t>
  </si>
  <si>
    <t>2КЛ-0,4кВ от БКТП-22/6 до ВРУ №3 ж.д.№7</t>
  </si>
  <si>
    <t>2КЛ-0,4кВ от БКТП-22/7 до ВРУ №1 ж.д.№8</t>
  </si>
  <si>
    <t>2КЛ-0,4кВ от БКТП-22/7 до ВРУ №2 ж.д.№8</t>
  </si>
  <si>
    <t>2КЛ-0,4кВ от БКТП-22/7 до ВРУ №3 ж.д.№8</t>
  </si>
  <si>
    <t>2КЛ-0,4кВ от КТПН-К/22 до ЩР-1,ЩР-2 гаражи по ул.Интернациональная,д.65б</t>
  </si>
  <si>
    <t>2КЛ-10 кВ от ТП-9/16 до БКТП-П2 10/0,4кВ</t>
  </si>
  <si>
    <t>2КЛ-10кВ от БКТП-22/6 до БКТП-22/7</t>
  </si>
  <si>
    <t>2КЛ-6кВ от КТПН-506/з до БКТП-320/з</t>
  </si>
  <si>
    <t>2КЛ-6кВ от РПП-12 до КТПН-506/з</t>
  </si>
  <si>
    <t>TATRA 815 UDS 114, гос. № В099ОМ186</t>
  </si>
  <si>
    <t>Автогидроподъемник Чайка-Сервис 2784US гос. № В229МУ186</t>
  </si>
  <si>
    <t>АВТОМОБИЛЬ TOYOTA CAMRY VIN XW7BFYHK20S150099</t>
  </si>
  <si>
    <t>Автомобиль грузопассажирский мастерская гос.№ В098МУ186</t>
  </si>
  <si>
    <t>АРМ-4220 СТОЛ РЕГУЛИРОВЩИКА РАДИОАППАРАТУРЫ в комплекте с блоком инструментальных ящиков</t>
  </si>
  <si>
    <t>АРМ-4320 СТОЛ СЛЕСАРЯ-СБОРЩИКА РАДИОАППАРАТУРЫ в комплекте с блоком инструментальных ящиков</t>
  </si>
  <si>
    <t>БЕТОНОСМЕСИТЕЛЬ СБР-500А.1,500л,1,5кВА,380В</t>
  </si>
  <si>
    <t>БЕТОНОСМЕСИТЕЛЬ СБР-500А.1,500л,1,5кВт,380В</t>
  </si>
  <si>
    <t>БКТП-22/7 (стр.) 10/0,4кВ</t>
  </si>
  <si>
    <t>ВЛ-0,4кВ от КТПН-486/з</t>
  </si>
  <si>
    <t>ВЛ-0,4кВ от оп.№4 ф.1 КТПН-121/з</t>
  </si>
  <si>
    <t>ВЛ-0,4кВ ПСОК "Оптимист"</t>
  </si>
  <si>
    <t>ВЛ-0,4кВ СНТСН "Голубое озеро"</t>
  </si>
  <si>
    <t>ВЛ-0,4кВ Ф №1 от КТПН-203/з</t>
  </si>
  <si>
    <t>ВЛ-0,4кВ ф.№1,2 от КТПН-22/н</t>
  </si>
  <si>
    <t>ВЛ-0,4кВ ф.№1,№2 КТПН-139/х</t>
  </si>
  <si>
    <t>ВЛ-0,4кВ ф.№5 от КТПН-22/н</t>
  </si>
  <si>
    <t>ВЛ-10кВ ф.№5,6 РП-СТПС</t>
  </si>
  <si>
    <t>ВЛ-6кВ от оп. №20 ВЛ-6 кВ Ф.216 ПС-35/6кВ "Стройиндустр-ая" до КТПН-6/0,4кВ 160кВА СОНТ "Энергетик"</t>
  </si>
  <si>
    <t>ВЛ-6кВ от опоры №39 ВЛ-6кВ ф.4 ПС 35/6кВ "Мега" до  КТПН-6/0,4кВ 250кВА СОНТ "Уралец"</t>
  </si>
  <si>
    <t>ВЛИ-0,4кВ от КТПН-164/з до ГСК "Черногорье"</t>
  </si>
  <si>
    <t>ВЛИ-0,4кВ от КТПН-9/н до ул.ЗПС д.7</t>
  </si>
  <si>
    <t>ВОЛЬТАМПЕРФАЗОМЕТР MI 2230 с поверкой</t>
  </si>
  <si>
    <t>Вольтамперфазометр цифровой РЕТОМЕТР-М2</t>
  </si>
  <si>
    <t>ВЫСОТОРЕЗ STIHL HT103</t>
  </si>
  <si>
    <t>ГАЗ СОБОЛЬ VIN 96275270L0897319</t>
  </si>
  <si>
    <t>Генератор бензиновый GDA 7500E DAEWOO</t>
  </si>
  <si>
    <t>КАМАЗ T2530 ХТС351155К1414319</t>
  </si>
  <si>
    <t>КАМАЗ T2530 ХТС651155К1414415</t>
  </si>
  <si>
    <t>КЛ-0,4кВ от КТПН-101 до КТПН-102</t>
  </si>
  <si>
    <t>КЛ-0,4кВ от КТПН-10В/108 до РЩ гаража по ул.Северная</t>
  </si>
  <si>
    <t>КЛ-0,4кВ от КТПН-444/з до РЩ ул.Северная,д.1 корп.П</t>
  </si>
  <si>
    <t>КЛ-0,4кВ от КТПН-500/з до ул.2П-2 д.68 корп.5</t>
  </si>
  <si>
    <t>КЛ-0,4кВ от РПП-12 до РЩ ул.Кузоваткина,д.17 стр.5</t>
  </si>
  <si>
    <t>КЛ-10кВ ф.№5,6 РП-СТПС</t>
  </si>
  <si>
    <t>КЛ-6кВ до КТПН-507/з</t>
  </si>
  <si>
    <t>КЛ-6кВ от ВЛ-6кВ РПП-3 ф.9,18 РПП-3 до ТП-97/3</t>
  </si>
  <si>
    <t>КОМПЬЮТЕР ПЕРСОНАЛЬНЫЙ НАСТОЛЬНЫЙ В СБОРЕ ПЭВМ КИТ</t>
  </si>
  <si>
    <t>Компьютер персональный с ОС Windows 10 pro</t>
  </si>
  <si>
    <t>Кран-манипулятор автомобильный (бортовой) УЗСТ 483В гос.№ В109МУ186</t>
  </si>
  <si>
    <t>КТПН-10/0,4кВ,160кВА</t>
  </si>
  <si>
    <t>КТПН-506/з 6/0,4кВ</t>
  </si>
  <si>
    <t>КТПН-506а/з 6/0,4кВ</t>
  </si>
  <si>
    <t>КТПН-507/з 6/0,4кВ</t>
  </si>
  <si>
    <t>КТПН-6/0,4кВ 160кВА СОНТ "Энергетик-85"</t>
  </si>
  <si>
    <t>КТПН-6/0,4кВ 250кВА СОНТ "Уралец"</t>
  </si>
  <si>
    <t>КТПН-6/0,4кВ,40кВА</t>
  </si>
  <si>
    <t>КТППН-101</t>
  </si>
  <si>
    <t>МАРШРУТИЗАТОР Mikro Tik Router CCR-1009-7G-1С-1S+PC Cloud Core</t>
  </si>
  <si>
    <t>МИНИ-КОМПЬЮТЕР ASUS Vivo AiO V272UNT &lt;90PT0241-M00720&gt;</t>
  </si>
  <si>
    <t>Многокан-я система рег-ции телеф.вызовов НЕЗАБУДКА II (STC-H205) 8 аналог.каналов _ЦВАУ.467239.013</t>
  </si>
  <si>
    <t>МОДУЛЬНЫЙ КОММУТАТОР HPE FlexFabrik 5940 в комплекте</t>
  </si>
  <si>
    <t>МФУ Kyocera ECOSYS M3645dn</t>
  </si>
  <si>
    <t>МФУ Kyocera ECOSYS M3645dn лазерный</t>
  </si>
  <si>
    <t>МФУ лазерный монохромный Kyocera M3145dn</t>
  </si>
  <si>
    <t>МФУ лазерный монохромный Kyocera TASKfkfa 6003i</t>
  </si>
  <si>
    <t>НАБОР ИНСТРУМЕНТА для разделки кабеля из сшитого полиэтиллена НИР-СПЭ-02 РИ</t>
  </si>
  <si>
    <t>НОЖНИЦЫ ЛИСТОВЫЕ ЭЛЕКТРОМЕХАНИЧЕСКИЕ СТД-9А</t>
  </si>
  <si>
    <t>НОУТБУК Dell G5-5590 15.6/Core i5-9300H/8Gd/512GdSSD/Win10Pro</t>
  </si>
  <si>
    <t>Отпаечная ВЛ-10кВ от ВЛ-10кВ Ф.10 пс-35/10кВ "Совхозная"</t>
  </si>
  <si>
    <t>Погрузчик фронтальный Амкодор 342В 7330 ХС гос. № 86УМ6620</t>
  </si>
  <si>
    <t>ПОДЪЕМНИК САМОХОДНЫЙ СТРЕЛОВОЙ 481230-5 (ПСС-131.22Э КАМАЗ 43253-G5)</t>
  </si>
  <si>
    <t>ПОДЪЕМНИК САМОХОДНЫЙ СТРЕЛОВОЙ ПСС-131.18Э на шасси ГАЗ-С42R33 (Двигатель № 0100868,шасси №1116761)</t>
  </si>
  <si>
    <t>ПОДЪЕМНИК САМОХОДНЫЙ СТРЕЛОВОЙ ПСС-131.18Э на шасси ГАЗ-С42R33 (Двигатель № К0093773,шасси №1112779)</t>
  </si>
  <si>
    <t>Полуприцеп ЧМЗАП-9906.4-042-02 гос. № АХ915886</t>
  </si>
  <si>
    <t>ПРИБОР ДЛЯ ВЫБОРА КАБЕЛЯ ИЗ ПУЧКА Cl  LCl-Set</t>
  </si>
  <si>
    <t>ПРИБОР ДЛЯ ТОЧНОГО ОПРЕДЕЛЕНИЯ МЕСТА ПОВРЕЖДЕНИЯ силовых кабелей Digiphone Plus</t>
  </si>
  <si>
    <t>РОУТЕР Mikro Tik Cloud Core Router CCR-1036-12G-4S-EM 12хRJ45</t>
  </si>
  <si>
    <t>СЕЙФ VALBERG FRS-173 T EL</t>
  </si>
  <si>
    <t>СЕРВЕР FUJITSU PY RX2540 M5 2х8 2.5" в комплекте</t>
  </si>
  <si>
    <t>СИСТЕМНЫЙ БЛОК "КИТ"</t>
  </si>
  <si>
    <t>СИСТЕМНЫЙ БЛОК CPU Intel Core i3 8100/8Gb/SSD512Gb/450/Win10</t>
  </si>
  <si>
    <t>СИСТЕМНЫЙ БЛОК CPU Intel Core i3-9100/8Gb/SSD512Gb/450/Win10</t>
  </si>
  <si>
    <t>СПЛИТ-СИСТЕМА DENKO DV-18</t>
  </si>
  <si>
    <t>СПЛИТ-СИСТЕМА Kentatsu 26 внутренний/наружный блок настенного типа</t>
  </si>
  <si>
    <t>СПЛИТ-СИСТЕМА Kentatsu 35 внутренний/наружный блок настенного типа</t>
  </si>
  <si>
    <t>СПЛИТ-СИСТЕМА КАССЕТНОГО ТИПА</t>
  </si>
  <si>
    <t>СТАНОК РЕЙСМУСОВЫЙ Т-500J</t>
  </si>
  <si>
    <t>СТАНОК ФУГОВАЛЬНЫЙ МВ524В</t>
  </si>
  <si>
    <t>Стенд высоковольтный стационарный СВС-100Ц (с поверкой)</t>
  </si>
  <si>
    <t>Телевизор TV Samsung UE65TU8570U (с сервисным пакетом для Smart TV)</t>
  </si>
  <si>
    <t>Тепловизор Fluke TIS20+ 9HZ</t>
  </si>
  <si>
    <t>Тягач седельный КАМАЗ 65221-6020-53 гос. № В098ОМ186</t>
  </si>
  <si>
    <t>УАЗ 390995-552-04 гос. № В166МУ186</t>
  </si>
  <si>
    <t>Устройство вентиляционное</t>
  </si>
  <si>
    <t>УСТРОЙСТВО ДЛЯ ПИТАНИЯ ИЗМЕРИТЕЛЬНЫХ ЦЕПЕЙ постоянного и переменного токов УИ300.1 с поверкой</t>
  </si>
  <si>
    <t>Шкаф корпусный (для спецодежды)</t>
  </si>
  <si>
    <t>Ячейка ЯКНО 6кВ</t>
  </si>
  <si>
    <t>022.23.226.01.3</t>
  </si>
  <si>
    <t>022.23.226.21.1</t>
  </si>
  <si>
    <t>022.23.226.21.2</t>
  </si>
  <si>
    <t>022.23.226.21.3</t>
  </si>
  <si>
    <t>022.23.227.01.1</t>
  </si>
  <si>
    <t>022.23.227.01.2</t>
  </si>
  <si>
    <t>022.23.227.01.3</t>
  </si>
  <si>
    <t>100.23.022.01.1</t>
  </si>
  <si>
    <t>009.22.091.06.1</t>
  </si>
  <si>
    <t>022.22.227.01.1</t>
  </si>
  <si>
    <t>021.22.506.01.2</t>
  </si>
  <si>
    <t>021.22.506.01.1</t>
  </si>
  <si>
    <t>022.13.227.01.1</t>
  </si>
  <si>
    <t>024.23.486.21.1</t>
  </si>
  <si>
    <t>021.23.121.21.1</t>
  </si>
  <si>
    <t>024.23.024.01.1</t>
  </si>
  <si>
    <t>024.23.030.01.1</t>
  </si>
  <si>
    <t>024.42.22.12.111</t>
  </si>
  <si>
    <t>024.23.022.01.1</t>
  </si>
  <si>
    <t>022.23.139.01.1</t>
  </si>
  <si>
    <t>024.23.022.01.2</t>
  </si>
  <si>
    <t>022.22.138.01.2</t>
  </si>
  <si>
    <t>024.22.036.01.1</t>
  </si>
  <si>
    <t>024.22.216.01.1</t>
  </si>
  <si>
    <t>024.22.037.01.1</t>
  </si>
  <si>
    <t>021.23.164.01.1</t>
  </si>
  <si>
    <t>024.23.009.01.1</t>
  </si>
  <si>
    <t>104.21.108.21.1</t>
  </si>
  <si>
    <t>021.23.444.21.1</t>
  </si>
  <si>
    <t>021.23.500.01.1</t>
  </si>
  <si>
    <t>021.23.012.21.1</t>
  </si>
  <si>
    <t>022.22.138.01.3</t>
  </si>
  <si>
    <t>021.22.507.01.1</t>
  </si>
  <si>
    <t>021.22.203.01.1</t>
  </si>
  <si>
    <t>022.13.131.01.1</t>
  </si>
  <si>
    <t>021.13.506.01.1</t>
  </si>
  <si>
    <t>021.13.506.01.2</t>
  </si>
  <si>
    <t>021.13.507.01.1</t>
  </si>
  <si>
    <t>024.13.216.01.1</t>
  </si>
  <si>
    <t>024.13.037.01.1</t>
  </si>
  <si>
    <t>024.13.036.01.1</t>
  </si>
  <si>
    <t>022.22.131.01.1</t>
  </si>
  <si>
    <t>024.22.216.01.2</t>
  </si>
  <si>
    <t>Н_306н</t>
  </si>
  <si>
    <t>Отчет по проводкам за 2020 г.</t>
  </si>
  <si>
    <t>Подразделение Дт В группе из списка "ГОРЭЛЕКТРОСЕТЬ г.Нижневар...; РГЭС; ПЭС" И Подразделение Дт Не в группе "Участок сетей ВС и ВО" И Счет Кт В группе "01" И Счет Дт В группе "01" И Счет Кт Равно "01.01.1"</t>
  </si>
  <si>
    <t>Период</t>
  </si>
  <si>
    <t>Аналитика Дт</t>
  </si>
  <si>
    <t>Аналитика Кт</t>
  </si>
  <si>
    <t>Перемещение ОС ГЭБП-000024 от 21.02.2020 16:41:14
Перемещение ОС</t>
  </si>
  <si>
    <t>ПЭС
СЕРВЕР FUJITSU PY RX2540 M5 2х8 2.5" в комплекте</t>
  </si>
  <si>
    <t>ГОРЭЛЕКТРОСЕТЬ г.Нижневартовск
СЕРВЕР FUJITSU PY RX2540 M5 2х8 2.5" в комплекте</t>
  </si>
  <si>
    <t>Перемещение ОС ГЭБП-000025 от 21.02.2020 16:41:15
Перемещение ОС</t>
  </si>
  <si>
    <t>РГЭС
СЕРВЕР FUJITSU PY RX2540 M5 2х8 2.5" в комплекте</t>
  </si>
  <si>
    <t>Передача ОС ГЭБП-000001 от 17.03.2020 18:26:22
Передача ОС</t>
  </si>
  <si>
    <t>ГОРЭЛЕКТРОСЕТЬ г.Нижневартовск
КОМПРЕССОР ПЕРЕДВИЖНОЙ</t>
  </si>
  <si>
    <t>Передача ОС РЭБП-000001 от 23.03.2020 0:00:00
Передача ОС</t>
  </si>
  <si>
    <t>РГЭС
К-700 бульдозер № 86 УМ 1795</t>
  </si>
  <si>
    <t>Передача ОС ГЭБП-000002 от 21.04.2020 19:31:56
Передача ОС</t>
  </si>
  <si>
    <t>ГОРЭЛЕКТРОСЕТЬ г.Нижневартовск
АВТОМОБИЛЬ ГРУЗОВОЙ ФУРГОН ЦЕЛЬНОМЕТАЛЛИЧЕСКИЙ  (7 МЕСТ) ГАЗ-2705-298 К</t>
  </si>
  <si>
    <t>Передача ОС ГЭБП-000003 от 03.06.2020 17:07:15
Передача ОС</t>
  </si>
  <si>
    <t>ГОРЭЛЕКТРОСЕТЬ г.Нижневартовск
ПОДЪЕМНИК АВТОМОБИЛЬНЫЙ ТЕЛЕСКОПИЧЕСКИЙ ПСС-131.18Э НА ШАССИ ГАЗ-3308(4Х4)</t>
  </si>
  <si>
    <t>Перемещение ОС ГЭБП-000051 от 08.06.2020 17:56:56
Перемещение ОС</t>
  </si>
  <si>
    <t>ГОРЭЛЕКТРОСЕТЬ г.Нижневартовск
СИСТЕМНЫЙ БЛОК CPU Intel Core i3-8100/8Gb/SSD512Gb/450/Win10</t>
  </si>
  <si>
    <t>АУП
СИСТЕМНЫЙ БЛОК CPU Intel Core i3-8100/8Gb/SSD512Gb/450/Win10</t>
  </si>
  <si>
    <t>Перемещение ОС ГЭБП-000059 от 19.06.2020 8:10:41
Перемещение ОС</t>
  </si>
  <si>
    <t>ГОРЭЛЕКТРОСЕТЬ г.Нижневартовск
Компьютер персональный настольный в сборе "ПЭВМ "КИТ" ПК-1</t>
  </si>
  <si>
    <t>АУП
Компьютер персональный настольный в сборе "ПЭВМ "КИТ" ПК-1</t>
  </si>
  <si>
    <t>Перемещение ОС ГЭБП-000061 от 30.06.2020 1:00:00
Перемещение ОС</t>
  </si>
  <si>
    <t>Производственная служба транспорта и спецтехники
АВТОМОБИЛЬ ГАЗ-330232 VIN X96330232E0819887</t>
  </si>
  <si>
    <t>Производственно-транспортная служба
АВТОМОБИЛЬ ГАЗ-330232 VIN X96330232E0819887</t>
  </si>
  <si>
    <t>Производственная служба транспорта и спецтехники
АВТОМОБИЛЬ LADA 213100. LADA 4X4 VIN:XTA213100B0120054</t>
  </si>
  <si>
    <t>Производственно-транспортная служба
АВТОМОБИЛЬ LADA 213100. LADA 4X4 VIN:XTA213100B0120054</t>
  </si>
  <si>
    <t>Производственная служба транспорта и спецтехники
АВТОМОБИЛЬ TOYOTA AVENSIS</t>
  </si>
  <si>
    <t>Производственно-транспортная служба
АВТОМОБИЛЬ TOYOTA AVENSIS</t>
  </si>
  <si>
    <t>Производственная служба транспорта и спецтехники
АВТОМОБИЛЬ LADA 213100. LADA 4X4 VIN:XTA213100B0119679</t>
  </si>
  <si>
    <t>Производственно-транспортная служба
АВТОМОБИЛЬ LADA 213100. LADA 4X4 VIN:XTA213100B0119679</t>
  </si>
  <si>
    <t>Перемещение ОС ГЭБП-000070 от 30.06.2020 15:39:11
Перемещение ОС</t>
  </si>
  <si>
    <t>Сетевой район № 5
СИСТЕМНЫЙ БЛОК "КИТ"</t>
  </si>
  <si>
    <t>Район электрооборудования
СИСТЕМНЫЙ БЛОК "КИТ"</t>
  </si>
  <si>
    <t>Перемещение ОС РЭБП-000003 от 03.07.2020 0:00:00
Перемещение ОС</t>
  </si>
  <si>
    <t>Участок сетей энергоснабжения
Тепловизор RGK TL-80</t>
  </si>
  <si>
    <t>РГЭС
Тепловизор RGK TL-80</t>
  </si>
  <si>
    <t xml:space="preserve">Участок сетей энергоснабжения
Электросетевой комплекс садового некоммерческого товарищества "Радужное" </t>
  </si>
  <si>
    <t xml:space="preserve">РГЭС
Электросетевой комплекс садового некоммерческого товарищества "Радужное" </t>
  </si>
  <si>
    <t>Участок сетей энергоснабжения
Площадка базы РЭС-2</t>
  </si>
  <si>
    <t>РГЭС
Площадка базы РЭС-2</t>
  </si>
  <si>
    <t>Участок сетей энергоснабжения
КТПН-9А</t>
  </si>
  <si>
    <t>РГЭС
КТПН-9А</t>
  </si>
  <si>
    <t>Участок сетей энергоснабжения
КТПН-9</t>
  </si>
  <si>
    <t>РГЭС
КТПН-9</t>
  </si>
  <si>
    <t>Участок сетей энергоснабжения
КТПН-76</t>
  </si>
  <si>
    <t>РГЭС
КТПН-76</t>
  </si>
  <si>
    <t>Участок сетей энергоснабжения
КТПН-57</t>
  </si>
  <si>
    <t>РГЭС
КТПН-57</t>
  </si>
  <si>
    <t>Участок сетей энергоснабжения
КТПН-55</t>
  </si>
  <si>
    <t>РГЭС
КТПН-55</t>
  </si>
  <si>
    <t>Участок сетей энергоснабжения
КТПН-5</t>
  </si>
  <si>
    <t>РГЭС
КТПН-5</t>
  </si>
  <si>
    <t>Участок сетей энергоснабжения
КТПН-45А</t>
  </si>
  <si>
    <t>РГЭС
КТПН-45А</t>
  </si>
  <si>
    <t>Участок сетей энергоснабжения
КТПН-45</t>
  </si>
  <si>
    <t>РГЭС
КТПН-45</t>
  </si>
  <si>
    <t>Участок сетей энергоснабжения
КТПН-43</t>
  </si>
  <si>
    <t>РГЭС
КТПН-43</t>
  </si>
  <si>
    <t>Участок сетей энергоснабжения
КТПН-42</t>
  </si>
  <si>
    <t>РГЭС
КТПН-42</t>
  </si>
  <si>
    <t>Участок сетей энергоснабжения
КТПН-31</t>
  </si>
  <si>
    <t>РГЭС
КТПН-31</t>
  </si>
  <si>
    <t>Участок сетей энергоснабжения
КТПН-26А</t>
  </si>
  <si>
    <t>РГЭС
КТПН-26А</t>
  </si>
  <si>
    <t>Участок сетей энергоснабжения
Станок заточной</t>
  </si>
  <si>
    <t>РГЭС
Станок заточной</t>
  </si>
  <si>
    <t>Участок сетей энергоснабжения
Система видеонаблюдения базы РЭС-2</t>
  </si>
  <si>
    <t>РГЭС
Система видеонаблюдения базы РЭС-2</t>
  </si>
  <si>
    <t>Участок сетей энергоснабжения
КТПН-115</t>
  </si>
  <si>
    <t>РГЭС
КТПН-115</t>
  </si>
  <si>
    <t>Участок сетей энергоснабжения
КЛ-0,4кВ мкр.Южный</t>
  </si>
  <si>
    <t>РГЭС
КЛ-0,4кВ мкр.Южный</t>
  </si>
  <si>
    <t>Участок сетей энергоснабжения
КТПН-18</t>
  </si>
  <si>
    <t>РГЭС
КТПН-18</t>
  </si>
  <si>
    <t>Участок сетей энергоснабжения
КТПН-1</t>
  </si>
  <si>
    <t>РГЭС
КТПН-1</t>
  </si>
  <si>
    <t>Участок сетей энергоснабжения
КТПН-100</t>
  </si>
  <si>
    <t>РГЭС
КТПН-100</t>
  </si>
  <si>
    <t>Участок сетей энергоснабжения
КТПН-14</t>
  </si>
  <si>
    <t>РГЭС
КТПН-14</t>
  </si>
  <si>
    <t>Участок сетей энергоснабжения
КТПН-15</t>
  </si>
  <si>
    <t>РГЭС
КТПН-15</t>
  </si>
  <si>
    <t>Участок сетей энергоснабжения
КТПН-109</t>
  </si>
  <si>
    <t>РГЭС
КТПН-109</t>
  </si>
  <si>
    <t>Участок сетей энергоснабжения
КТПН-116</t>
  </si>
  <si>
    <t>РГЭС
КТПН-116</t>
  </si>
  <si>
    <t>Участок сетей энергоснабжения
АБК РЭС-2</t>
  </si>
  <si>
    <t>РГЭС
АБК РЭС-2</t>
  </si>
  <si>
    <t>Участок сетей энергоснабжения
КТПН-2302</t>
  </si>
  <si>
    <t>РГЭС
КТПН-2302</t>
  </si>
  <si>
    <t>Участок сетей энергоснабжения
ВЛ- 0,4кВ мкр.Южный</t>
  </si>
  <si>
    <t>РГЭС
ВЛ- 0,4кВ мкр.Южный</t>
  </si>
  <si>
    <t>Участок сетей энергоснабжения
КТПН-26</t>
  </si>
  <si>
    <t>РГЭС
КТПН-26</t>
  </si>
  <si>
    <t>Участок сетей энергоснабжения
Теплосчетчик ТЭМ-1ДУ</t>
  </si>
  <si>
    <t>РГЭС
Теплосчетчик ТЭМ-1ДУ</t>
  </si>
  <si>
    <t>Участок сетей энергоснабжения
КЛ-6кВ ПС "Варьеган,Поселок,Котельная-4"</t>
  </si>
  <si>
    <t>РГЭС
КЛ-6кВ ПС "Варьеган,Поселок,Котельная-4"</t>
  </si>
  <si>
    <t>Участок сетей энергоснабжения
КЛ-10кВ ПС "Промзона"</t>
  </si>
  <si>
    <t>РГЭС
КЛ-10кВ ПС "Промзона"</t>
  </si>
  <si>
    <t>Участок сетей энергоснабжения
КЛ-0,4кВ м-н "Южный" от КТПН-77 до ж.д. № 12/9, 12/10 по улице Школьная (строительный)</t>
  </si>
  <si>
    <t>РГЭС
КЛ-0,4кВ м-н "Южный" от КТПН-77 до ж.д. № 12/9, 12/10 по улице Школьная (строительный)</t>
  </si>
  <si>
    <t>Участок сетей энергоснабжения
КЛ-0,4 кВ от КТПН-77 к ж/д №№ 12.1- 12.8 Технол.присоединение</t>
  </si>
  <si>
    <t>РГЭС
КЛ-0,4 кВ от КТПН-77 к ж/д №№ 12.1- 12.8 Технол.присоединение</t>
  </si>
  <si>
    <t>Участок сетей энергоснабжения
ВЛИ-0,4 кВ от КТПН-136 (СОО Буровик)</t>
  </si>
  <si>
    <t>РГЭС
ВЛИ-0,4 кВ от КТПН-136 (СОО Буровик)</t>
  </si>
  <si>
    <t>Участок сетей энергоснабжения
ВЛИ- 0,4кВ от КТПН-157 (СОО Буровик)</t>
  </si>
  <si>
    <t>РГЭС
ВЛИ- 0,4кВ от КТПН-157 (СОО Буровик)</t>
  </si>
  <si>
    <t>Участок сетей энергоснабжения
ВЛ-6/10кВ ПС "Промз,Варьег,Пос,Кот-3,Кот-4"</t>
  </si>
  <si>
    <t>РГЭС
ВЛ-6/10кВ ПС "Промз,Варьег,Пос,Кот-3,Кот-4"</t>
  </si>
  <si>
    <t>Участок сетей энергоснабжения
ВЛ-10кВ ПС "Город-3"</t>
  </si>
  <si>
    <t>РГЭС
ВЛ-10кВ ПС "Город-3"</t>
  </si>
  <si>
    <t>Участок сетей энергоснабжения
ВЛ-0,4кВ от КТПН-1102</t>
  </si>
  <si>
    <t>РГЭС
ВЛ-0,4кВ от КТПН-1102</t>
  </si>
  <si>
    <t>Участок сетей энергоснабжения
ВЛ- 0,4кВ от КТПН-1101</t>
  </si>
  <si>
    <t>РГЭС
ВЛ- 0,4кВ от КТПН-1101</t>
  </si>
  <si>
    <t>Участок сетей энергоснабжения
ТП (база УМСАП по ООГХ)</t>
  </si>
  <si>
    <t>РГЭС
ТП (база УМСАП по ООГХ)</t>
  </si>
  <si>
    <t>Участок сетей энергоснабжения
ТП-18А</t>
  </si>
  <si>
    <t>РГЭС
ТП-18А</t>
  </si>
  <si>
    <t>Участок сетей энергоснабжения
КТПН-77</t>
  </si>
  <si>
    <t>РГЭС
КТПН-77</t>
  </si>
  <si>
    <t>Участок сетей энергоснабжения
КТПН-79А</t>
  </si>
  <si>
    <t>РГЭС
КТПН-79А</t>
  </si>
  <si>
    <t>Участок сетей энергоснабжения
КТПН-17</t>
  </si>
  <si>
    <t>РГЭС
КТПН-17</t>
  </si>
  <si>
    <t>Участок сетей энергоснабжения
КТПН-16</t>
  </si>
  <si>
    <t>РГЭС
КТПН-16</t>
  </si>
  <si>
    <t>Участок сетей энергоснабжения
Мастерская РЭС-2</t>
  </si>
  <si>
    <t>РГЭС
Мастерская РЭС-2</t>
  </si>
  <si>
    <t>Участок сетей энергоснабжения
КТПН-1102</t>
  </si>
  <si>
    <t>РГЭС
КТПН-1102</t>
  </si>
  <si>
    <t>Участок сетей энергоснабжения
КТПН-1101</t>
  </si>
  <si>
    <t>РГЭС
КТПН-1101</t>
  </si>
  <si>
    <t>Участок сетей энергоснабжения
КТПН-110</t>
  </si>
  <si>
    <t>РГЭС
КТПН-110</t>
  </si>
  <si>
    <t>Участок сетей энергоснабжения
КТПН-108 (П)</t>
  </si>
  <si>
    <t>РГЭС
КТПН-108 (П)</t>
  </si>
  <si>
    <t>Участок сетей энергоснабжения
КТПН-27</t>
  </si>
  <si>
    <t>РГЭС
КТПН-27</t>
  </si>
  <si>
    <t>Участок сетей энергоснабжения
КТПН-28</t>
  </si>
  <si>
    <t>РГЭС
КТПН-28</t>
  </si>
  <si>
    <t>Участок сетей энергоснабжения
КТПН-3</t>
  </si>
  <si>
    <t>РГЭС
КТПН-3</t>
  </si>
  <si>
    <t>Участок сетей энергоснабжения
КТПН-25А</t>
  </si>
  <si>
    <t>РГЭС
КТПН-25А</t>
  </si>
  <si>
    <t>Участок сетей энергоснабжения
КТПН-32</t>
  </si>
  <si>
    <t>РГЭС
КТПН-32</t>
  </si>
  <si>
    <t>Участок сетей энергоснабжения
КТПН-34</t>
  </si>
  <si>
    <t>РГЭС
КТПН-34</t>
  </si>
  <si>
    <t>Участок сетей энергоснабжения
КТПН-35</t>
  </si>
  <si>
    <t>РГЭС
КТПН-35</t>
  </si>
  <si>
    <t>Участок сетей энергоснабжения
КТПН-3А</t>
  </si>
  <si>
    <t>РГЭС
КТПН-3А</t>
  </si>
  <si>
    <t>Участок сетей энергоснабжения
КТПН-41</t>
  </si>
  <si>
    <t>РГЭС
КТПН-41</t>
  </si>
  <si>
    <t>Участок сетей энергоснабжения
КТПН-24</t>
  </si>
  <si>
    <t>РГЭС
КТПН-24</t>
  </si>
  <si>
    <t>Участок сетей энергоснабжения
КТПН-44</t>
  </si>
  <si>
    <t>РГЭС
КТПН-44</t>
  </si>
  <si>
    <t>Участок сетей энергоснабжения
КТПН-2304</t>
  </si>
  <si>
    <t>РГЭС
КТПН-2304</t>
  </si>
  <si>
    <t>Участок сетей энергоснабжения
КТПН-2303</t>
  </si>
  <si>
    <t>РГЭС
КТПН-2303</t>
  </si>
  <si>
    <t>Участок сетей энергоснабжения
КТПН-46</t>
  </si>
  <si>
    <t>РГЭС
КТПН-46</t>
  </si>
  <si>
    <t>Участок сетей энергоснабжения
КТПН-47</t>
  </si>
  <si>
    <t>РГЭС
КТПН-47</t>
  </si>
  <si>
    <t>Участок сетей энергоснабжения
КТПН-49</t>
  </si>
  <si>
    <t>РГЭС
КТПН-49</t>
  </si>
  <si>
    <t>Участок сетей энергоснабжения
КТПН-23</t>
  </si>
  <si>
    <t>РГЭС
КТПН-23</t>
  </si>
  <si>
    <t>Участок сетей энергоснабжения
КТПН-56</t>
  </si>
  <si>
    <t>РГЭС
КТПН-56</t>
  </si>
  <si>
    <t>Участок сетей энергоснабжения
КТПН-2202</t>
  </si>
  <si>
    <t>РГЭС
КТПН-2202</t>
  </si>
  <si>
    <t>Участок сетей энергоснабжения
КТПН-59</t>
  </si>
  <si>
    <t>РГЭС
КТПН-59</t>
  </si>
  <si>
    <t>Участок сетей энергоснабжения
КТПН-6</t>
  </si>
  <si>
    <t>РГЭС
КТПН-6</t>
  </si>
  <si>
    <t>Участок сетей энергоснабжения
КТПН-62</t>
  </si>
  <si>
    <t>РГЭС
КТПН-62</t>
  </si>
  <si>
    <t>Участок сетей энергоснабжения
КТПН-62А</t>
  </si>
  <si>
    <t>РГЭС
КТПН-62А</t>
  </si>
  <si>
    <t>Участок сетей энергоснабжения
КТПН-63</t>
  </si>
  <si>
    <t>РГЭС
КТПН-63</t>
  </si>
  <si>
    <t>Участок сетей энергоснабжения
КТПН-65</t>
  </si>
  <si>
    <t>РГЭС
КТПН-65</t>
  </si>
  <si>
    <t>Участок сетей энергоснабжения
КТПН-67</t>
  </si>
  <si>
    <t>РГЭС
КТПН-67</t>
  </si>
  <si>
    <t>Участок сетей энергоснабжения
КТПН-68</t>
  </si>
  <si>
    <t>РГЭС
КТПН-68</t>
  </si>
  <si>
    <t>Участок сетей энергоснабжения
КТПН-69</t>
  </si>
  <si>
    <t>РГЭС
КТПН-69</t>
  </si>
  <si>
    <t>Участок сетей энергоснабжения
КТПН-71</t>
  </si>
  <si>
    <t>РГЭС
КТПН-71</t>
  </si>
  <si>
    <t>Участок сетей энергоснабжения
КТПН-22</t>
  </si>
  <si>
    <t>РГЭС
КТПН-22</t>
  </si>
  <si>
    <t>Участок сетей энергоснабжения
КТПМ-171</t>
  </si>
  <si>
    <t>РГЭС
КТПМ-171</t>
  </si>
  <si>
    <t>Участок сетей энергоснабжения
КТПМ-60</t>
  </si>
  <si>
    <t>РГЭС
КТПМ-60</t>
  </si>
  <si>
    <t>Участок сетей энергоснабжения
КРУН ПС "Варьеган"</t>
  </si>
  <si>
    <t>РГЭС
КРУН ПС "Варьеган"</t>
  </si>
  <si>
    <t>Участок сетей энергоснабжения
Мачта освещения ПМС-32,5</t>
  </si>
  <si>
    <t>РГЭС
Мачта освещения ПМС-32,5</t>
  </si>
  <si>
    <t>Участок сетей энергоснабжения
КТПН-33</t>
  </si>
  <si>
    <t>РГЭС
КТПН-33</t>
  </si>
  <si>
    <t>Участок сетей энергоснабжения
Кусторез Husqvarna 555FX</t>
  </si>
  <si>
    <t>РГЭС
Кусторез Husqvarna 555FX</t>
  </si>
  <si>
    <t>Участок сетей энергоснабжения
ВЛИ-0,4кВ мкр. Южный</t>
  </si>
  <si>
    <t>РГЭС
ВЛИ-0,4кВ мкр. Южный</t>
  </si>
  <si>
    <t>Участок сетей энергоснабжения
КТПН-130, ВЛИ-0,4кВ до участков СОО "Кедровый", СОНТ "Энергетик" (общество "Энергонефть")</t>
  </si>
  <si>
    <t>РГЭС
КТПН-130, ВЛИ-0,4кВ до участков СОО "Кедровый", СОНТ "Энергетик" (общество "Энергонефть")</t>
  </si>
  <si>
    <t>Участок сетей энергоснабжения
КТПН-152, ВЛИ-0,4кВ до участков СОО "Кедровый", СОНТ "Энергетик" (общество "Энергонефть")</t>
  </si>
  <si>
    <t>РГЭС
КТПН-152, ВЛИ-0,4кВ до участков СОО "Кедровый", СОНТ "Энергетик" (общество "Энергонефть")</t>
  </si>
  <si>
    <t>Участок сетей энергоснабжения
ВЛ-6кВ ф.18 ПС 35/6кВ "Причал" от опоры №48 до КТПН 6/0,4 кВ № 147, КТПН 6/0,4 кВ № 147, ВЛИ-0,4кВ д</t>
  </si>
  <si>
    <t>РГЭС
ВЛ-6кВ ф.18 ПС 35/6кВ "Причал" от опоры №48 до КТПН 6/0,4 кВ № 147, КТПН 6/0,4 кВ № 147, ВЛИ-0,4кВ д</t>
  </si>
  <si>
    <t xml:space="preserve">Участок сетей энергоснабжения
ВЛИ-0,4 кВ от КТПН-155 до садовых участков СОО "Кедровый" </t>
  </si>
  <si>
    <t xml:space="preserve">РГЭС
ВЛИ-0,4 кВ от КТПН-155 до садовых участков СОО "Кедровый" </t>
  </si>
  <si>
    <t>Участок сетей энергоснабжения
Лестница стеклопластиковая раздвижная диэлектрическая ЛСП-9,0 Евро</t>
  </si>
  <si>
    <t>РГЭС
Лестница стеклопластиковая раздвижная диэлектрическая ЛСП-9,0 Евро</t>
  </si>
  <si>
    <t>Участок сетей энергоснабжения
КТПН-10/0,4 кВ 630 кВА № 92</t>
  </si>
  <si>
    <t>РГЭС
КТПН-10/0,4 кВ 630 кВА № 92</t>
  </si>
  <si>
    <t>Участок сетей энергоснабжения
ВЛ-10 кВ отпайка от опоры № 26 ф. 112 ПС 110/35/10кВ "Промзона"</t>
  </si>
  <si>
    <t>РГЭС
ВЛ-10 кВ отпайка от опоры № 26 ф. 112 ПС 110/35/10кВ "Промзона"</t>
  </si>
  <si>
    <t>Участок сетей энергоснабжения
КТПН-10/0,4 кВ 400 кВА № 83</t>
  </si>
  <si>
    <t>РГЭС
КТПН-10/0,4 кВ 400 кВА № 83</t>
  </si>
  <si>
    <t>Участок сетей энергоснабжения
ВЛ-10 кВ отпайка от опоры № 9/1 ф. 112 ПС 110/35/10кВ "Промзона"</t>
  </si>
  <si>
    <t>РГЭС
ВЛ-10 кВ отпайка от опоры № 9/1 ф. 112 ПС 110/35/10кВ "Промзона"</t>
  </si>
  <si>
    <t>Участок сетей энергоснабжения
Линия электропередачи 0,4кВ ф.6 от КТПН-2304</t>
  </si>
  <si>
    <t>РГЭС
Линия электропередачи 0,4кВ ф.6 от КТПН-2304</t>
  </si>
  <si>
    <t>Участок сетей энергоснабжения
Линия электропередачи 0,4кВ ф.11 от РП-4</t>
  </si>
  <si>
    <t>РГЭС
Линия электропередачи 0,4кВ ф.11 от РП-4</t>
  </si>
  <si>
    <t>Перемещение ОС РЭБП-000004 от 03.07.2020 0:00:00
Перемещение ОС</t>
  </si>
  <si>
    <t>Участок сетей энергоснабжения
Земельный участок ТП (база УМСАП по ООГХ)</t>
  </si>
  <si>
    <t>РГЭС
Земельный участок ТП (база УМСАП по ООГХ)</t>
  </si>
  <si>
    <t>Перемещение ОС РЭБП-000005 от 03.07.2020 0:00:00
Перемещение ОС</t>
  </si>
  <si>
    <t>Участок сетей энергоснабжения
Микроомметр М4104</t>
  </si>
  <si>
    <t>РГЭС
Микроомметр М4104</t>
  </si>
  <si>
    <t>Участок сетей энергоснабжения
Микроомметр MMR-600</t>
  </si>
  <si>
    <t>РГЭС
Микроомметр MMR-600</t>
  </si>
  <si>
    <t>Участок сетей энергоснабжения
Шкаф вытяжной</t>
  </si>
  <si>
    <t>РГЭС
Шкаф вытяжной</t>
  </si>
  <si>
    <t>Участок сетей энергоснабжения
Шкаф сушильный ШС-80-01 СПУ(+350 С)</t>
  </si>
  <si>
    <t>РГЭС
Шкаф сушильный ШС-80-01 СПУ(+350 С)</t>
  </si>
  <si>
    <t>Участок сетей энергоснабжения
Установка УДЖ</t>
  </si>
  <si>
    <t>РГЭС
Установка УДЖ</t>
  </si>
  <si>
    <t>Участок сетей энергоснабжения
Установка УВФ-1000</t>
  </si>
  <si>
    <t>РГЭС
Установка УВФ-1000</t>
  </si>
  <si>
    <t>Участок сетей энергоснабжения
Установка Тангес-3М с ячейкой ЯОИ-3</t>
  </si>
  <si>
    <t>РГЭС
Установка Тангес-3М с ячейкой ЯОИ-3</t>
  </si>
  <si>
    <t>Участок сетей энергоснабжения
Установка комплексная СИТ-110</t>
  </si>
  <si>
    <t>РГЭС
Установка комплексная СИТ-110</t>
  </si>
  <si>
    <t>Участок сетей энергоснабжения
Станок сверлильный</t>
  </si>
  <si>
    <t>РГЭС
Станок сверлильный</t>
  </si>
  <si>
    <t>Участок сетей энергоснабжения
Измеритель сопротивления MIC 2500</t>
  </si>
  <si>
    <t>РГЭС
Измеритель сопротивления MIC 2500</t>
  </si>
  <si>
    <t>Участок сетей энергоснабжения
Аппарат ТВЗ- ЛАБ- 01</t>
  </si>
  <si>
    <t>РГЭС
Аппарат ТВЗ- ЛАБ- 01</t>
  </si>
  <si>
    <t>Участок сетей энергоснабжения
ПС-35/6 "Город-2"</t>
  </si>
  <si>
    <t>РГЭС
ПС-35/6 "Город-2"</t>
  </si>
  <si>
    <t>Участок сетей энергоснабжения
ПС-35/6 "Кирпичная"</t>
  </si>
  <si>
    <t>РГЭС
ПС-35/6 "Кирпичная"</t>
  </si>
  <si>
    <t>Участок сетей энергоснабжения
ПС-35/6 "Котельная-2"</t>
  </si>
  <si>
    <t>РГЭС
ПС-35/6 "Котельная-2"</t>
  </si>
  <si>
    <t>Участок сетей энергоснабжения
ПС-35/6 "Котельная-4"</t>
  </si>
  <si>
    <t>РГЭС
ПС-35/6 "Котельная-4"</t>
  </si>
  <si>
    <t>Участок сетей энергоснабжения
ПС-35/6 "Лесная"</t>
  </si>
  <si>
    <t>РГЭС
ПС-35/6 "Лесная"</t>
  </si>
  <si>
    <t>Участок сетей энергоснабжения
ПС-35/6 "Новоаганская"</t>
  </si>
  <si>
    <t>РГЭС
ПС-35/6 "Новоаганская"</t>
  </si>
  <si>
    <t>Участок сетей энергоснабжения
ПС-35/6 "Причал"</t>
  </si>
  <si>
    <t>РГЭС
ПС-35/6 "Причал"</t>
  </si>
  <si>
    <t>Участок сетей энергоснабжения
ПС-35/6кВ "Рославльская"</t>
  </si>
  <si>
    <t>РГЭС
ПС-35/6кВ "Рославльская"</t>
  </si>
  <si>
    <t>Участок сетей энергоснабжения
РП-1</t>
  </si>
  <si>
    <t>РГЭС
РП-1</t>
  </si>
  <si>
    <t>Участок сетей энергоснабжения
РП-10</t>
  </si>
  <si>
    <t>РГЭС
РП-10</t>
  </si>
  <si>
    <t>Участок сетей энергоснабжения
РП-2</t>
  </si>
  <si>
    <t>РГЭС
РП-2</t>
  </si>
  <si>
    <t>Участок сетей энергоснабжения
РП-3</t>
  </si>
  <si>
    <t>РГЭС
РП-3</t>
  </si>
  <si>
    <t>Участок сетей энергоснабжения
РП-4</t>
  </si>
  <si>
    <t>РГЭС
РП-4</t>
  </si>
  <si>
    <t>Участок сетей энергоснабжения
РП-5</t>
  </si>
  <si>
    <t>РГЭС
РП-5</t>
  </si>
  <si>
    <t>Участок сетей энергоснабжения
РП-6</t>
  </si>
  <si>
    <t>РГЭС
РП-6</t>
  </si>
  <si>
    <t>Участок сетей энергоснабжения
РП-7</t>
  </si>
  <si>
    <t>РГЭС
РП-7</t>
  </si>
  <si>
    <t>Участок сетей энергоснабжения
РП-8</t>
  </si>
  <si>
    <t>РГЭС
РП-8</t>
  </si>
  <si>
    <t>Участок сетей энергоснабжения
РП-9</t>
  </si>
  <si>
    <t>РГЭС
РП-9</t>
  </si>
  <si>
    <t>Участок сетей энергоснабжения
Влагомер трансформаторного масла ВТМ-2 5К2.844.120</t>
  </si>
  <si>
    <t>РГЭС
Влагомер трансформаторного масла ВТМ-2 5К2.844.120</t>
  </si>
  <si>
    <t>Участок сетей энергоснабжения
Лаборатория по исследованию трансформ. масла</t>
  </si>
  <si>
    <t>РГЭС
Лаборатория по исследованию трансформ. масла</t>
  </si>
  <si>
    <t>Участок сетей энергоснабжения
Прибор Omnport-20</t>
  </si>
  <si>
    <t>РГЭС
Прибор Omnport-20</t>
  </si>
  <si>
    <t>Участок сетей энергоснабжения
Прибор для диагностики камер вакуумных выключателе</t>
  </si>
  <si>
    <t>РГЭС
Прибор для диагностики камер вакуумных выключателе</t>
  </si>
  <si>
    <t>Участок сетей энергоснабжения
ПС-10/6 кВ "Перевертыш"</t>
  </si>
  <si>
    <t>РГЭС
ПС-10/6 кВ "Перевертыш"</t>
  </si>
  <si>
    <t>Участок сетей энергоснабжения
ПС-35/6  "Поселок"</t>
  </si>
  <si>
    <t>РГЭС
ПС-35/6  "Поселок"</t>
  </si>
  <si>
    <t>Участок сетей энергоснабжения
ПС-35/10 "Город-1"</t>
  </si>
  <si>
    <t>РГЭС
ПС-35/10 "Город-1"</t>
  </si>
  <si>
    <t>Участок сетей энергоснабжения
ПС-35/10 "Город-3"</t>
  </si>
  <si>
    <t>РГЭС
ПС-35/10 "Город-3"</t>
  </si>
  <si>
    <t>Участок сетей энергоснабжения
ПС-35/10/6 "ГТЭС"</t>
  </si>
  <si>
    <t>РГЭС
ПС-35/10/6 "ГТЭС"</t>
  </si>
  <si>
    <t>Участок сетей энергоснабжения
ПС-35/6 "Аэропорт"</t>
  </si>
  <si>
    <t>РГЭС
ПС-35/6 "Аэропорт"</t>
  </si>
  <si>
    <t>Участок сетей энергоснабжения
ПС-35/10 "Дачная"</t>
  </si>
  <si>
    <t>РГЭС
ПС-35/10 "Дачная"</t>
  </si>
  <si>
    <t>Участок сетей энергоснабжения
ПС-35/10 кВ "Котельная-3"</t>
  </si>
  <si>
    <t>РГЭС
ПС-35/10 кВ "Котельная-3"</t>
  </si>
  <si>
    <t>Перемещение ОС РЭБП-000006 от 03.07.2020 0:00:00
Перемещение ОС</t>
  </si>
  <si>
    <t>Участок сетей энергоснабжения
Фургон "Кунг"</t>
  </si>
  <si>
    <t>РГЭС
Фургон "Кунг"</t>
  </si>
  <si>
    <t>Перемещение ОС РЭБП-000007 от 03.07.2020 0:00:00
Перемещение ОС</t>
  </si>
  <si>
    <t>Участок сетей энергоснабжения
Стол теннисный</t>
  </si>
  <si>
    <t>РГЭС
Стол теннисный</t>
  </si>
  <si>
    <t>Перемещение ОС РЭБП-000008 от 03.07.2020 0:00:00
Перемещение ОС</t>
  </si>
  <si>
    <t>Участок сетей энергоснабжения
Робот-тренажер "Гоша"</t>
  </si>
  <si>
    <t>РГЭС
Робот-тренажер "Гоша"</t>
  </si>
  <si>
    <t>Участок сетей энергоснабжения
Робот-тренажер "Гоша-6" расширенной комплектации (с ПО)</t>
  </si>
  <si>
    <t>РГЭС
Робот-тренажер "Гоша-6" расширенной комплектации (с ПО)</t>
  </si>
  <si>
    <t>Перемещение ОС РЭБП-000009 от 03.07.2020 0:00:00
Перемещение ОС</t>
  </si>
  <si>
    <t>Участок сетей энергоснабжения
Линия электропередачи 0,4 кВ до ВРУ-0,4кВ блока-контейнера РТРС</t>
  </si>
  <si>
    <t>РГЭС
Линия электропередачи 0,4 кВ до ВРУ-0,4кВ блока-контейнера РТРС</t>
  </si>
  <si>
    <t>Участок сетей энергоснабжения
КТПН-138</t>
  </si>
  <si>
    <t>РГЭС
КТПН-138</t>
  </si>
  <si>
    <t>Участок сетей энергоснабжения
Молоток отбойный, 30мм, 1240Вт</t>
  </si>
  <si>
    <t>РГЭС
Молоток отбойный, 30мм, 1240Вт</t>
  </si>
  <si>
    <t>Участок сетей энергоснабжения
КТПН-137</t>
  </si>
  <si>
    <t>РГЭС
КТПН-137</t>
  </si>
  <si>
    <t>Участок сетей энергоснабжения
КТПН-130</t>
  </si>
  <si>
    <t>РГЭС
КТПН-130</t>
  </si>
  <si>
    <t>Участок сетей энергоснабжения
ТП-117</t>
  </si>
  <si>
    <t>РГЭС
ТП-117</t>
  </si>
  <si>
    <t>Участок сетей энергоснабжения
ТП-141</t>
  </si>
  <si>
    <t>РГЭС
ТП-141</t>
  </si>
  <si>
    <t>Участок сетей энергоснабжения
КТПН-129</t>
  </si>
  <si>
    <t>РГЭС
КТПН-129</t>
  </si>
  <si>
    <t>Участок сетей энергоснабжения
КТПН-148</t>
  </si>
  <si>
    <t>РГЭС
КТПН-148</t>
  </si>
  <si>
    <t>Участок сетей энергоснабжения
КТПН-151</t>
  </si>
  <si>
    <t>РГЭС
КТПН-151</t>
  </si>
  <si>
    <t>Участок сетей энергоснабжения
КТПН-153</t>
  </si>
  <si>
    <t>РГЭС
КТПН-153</t>
  </si>
  <si>
    <t>Участок сетей энергоснабжения
Лестница приставная разборная</t>
  </si>
  <si>
    <t>РГЭС
Лестница приставная разборная</t>
  </si>
  <si>
    <t>Участок сетей энергоснабжения
КТППН-101</t>
  </si>
  <si>
    <t>РГЭС
КТППН-101</t>
  </si>
  <si>
    <t>Участок сетей энергоснабжения
КТП-110</t>
  </si>
  <si>
    <t>РГЭС
КТП-110</t>
  </si>
  <si>
    <t>Участок сетей энергоснабжения
Электрокалорифер КЭВ-1,7/5</t>
  </si>
  <si>
    <t>РГЭС
Электрокалорифер КЭВ-1,7/5</t>
  </si>
  <si>
    <t>Участок сетей энергоснабжения
Агрегат сварочный</t>
  </si>
  <si>
    <t>РГЭС
Агрегат сварочный</t>
  </si>
  <si>
    <t>Участок сетей энергоснабжения
КТПН-108 (Г)</t>
  </si>
  <si>
    <t>РГЭС
КТПН-108 (Г)</t>
  </si>
  <si>
    <t>Участок сетей энергоснабжения
КТПН-107</t>
  </si>
  <si>
    <t>РГЭС
КТПН-107</t>
  </si>
  <si>
    <t>Участок сетей энергоснабжения
КТПН-106</t>
  </si>
  <si>
    <t>РГЭС
КТПН-106</t>
  </si>
  <si>
    <t>Участок сетей энергоснабжения
КТПН-111</t>
  </si>
  <si>
    <t>РГЭС
КТПН-111</t>
  </si>
  <si>
    <t>Участок сетей энергоснабжения
КТПН-112А</t>
  </si>
  <si>
    <t>РГЭС
КТПН-112А</t>
  </si>
  <si>
    <t>Участок сетей энергоснабжения
КТПН-105</t>
  </si>
  <si>
    <t>РГЭС
КТПН-105</t>
  </si>
  <si>
    <t>Участок сетей энергоснабжения
КТПН-104</t>
  </si>
  <si>
    <t>РГЭС
КТПН-104</t>
  </si>
  <si>
    <t>Участок сетей энергоснабжения
КТПН-103</t>
  </si>
  <si>
    <t>РГЭС
КТПН-103</t>
  </si>
  <si>
    <t>Участок сетей энергоснабжения
КТП-160</t>
  </si>
  <si>
    <t>РГЭС
КТП-160</t>
  </si>
  <si>
    <t>Участок сетей энергоснабжения
КТПН-118</t>
  </si>
  <si>
    <t>РГЭС
КТПН-118</t>
  </si>
  <si>
    <t>Участок сетей энергоснабжения
КТПН-123</t>
  </si>
  <si>
    <t>РГЭС
КТПН-123</t>
  </si>
  <si>
    <t>Участок сетей энергоснабжения
КТПН-119</t>
  </si>
  <si>
    <t>РГЭС
КТПН-119</t>
  </si>
  <si>
    <t>Участок сетей энергоснабжения
КТП-131</t>
  </si>
  <si>
    <t>РГЭС
КТП-131</t>
  </si>
  <si>
    <t>Участок сетей энергоснабжения
КЛ-10кВ от стр.№ 20а до стр.№ 93а, 10 мкр</t>
  </si>
  <si>
    <t>РГЭС
КЛ-10кВ от стр.№ 20а до стр.№ 93а, 10 мкр</t>
  </si>
  <si>
    <t>Участок сетей энергоснабжения
ВЛ-6кВ ПС "Причал"</t>
  </si>
  <si>
    <t>РГЭС
ВЛ-6кВ ПС "Причал"</t>
  </si>
  <si>
    <t>Участок сетей энергоснабжения
ВЛ-6кВ ПС "Кирпичная"</t>
  </si>
  <si>
    <t>РГЭС
ВЛ-6кВ ПС "Кирпичная"</t>
  </si>
  <si>
    <t>Участок сетей энергоснабжения
ВЛ-6кВ ПС "Аэропорт" ф.6</t>
  </si>
  <si>
    <t>РГЭС
ВЛ-6кВ ПС "Аэропорт" ф.6</t>
  </si>
  <si>
    <t>Участок сетей энергоснабжения
ВЛ-6кВ ПС "Аэропорт"</t>
  </si>
  <si>
    <t>РГЭС
ВЛ-6кВ ПС "Аэропорт"</t>
  </si>
  <si>
    <t>Участок сетей энергоснабжения
КЛ-10кВ от ТП-1002 до ТП-1003 в 10 мкр. Тех.прис.</t>
  </si>
  <si>
    <t>РГЭС
КЛ-10кВ от ТП-1002 до ТП-1003 в 10 мкр. Тех.прис.</t>
  </si>
  <si>
    <t>Участок сетей энергоснабжения
ВЛ-35кВ ПС "Радужная", ПС "КНС-2"</t>
  </si>
  <si>
    <t>РГЭС
ВЛ-35кВ ПС "Радужная", ПС "КНС-2"</t>
  </si>
  <si>
    <t>Участок сетей энергоснабжения
ВЛ-35кВ ПС "Промзона"</t>
  </si>
  <si>
    <t>РГЭС
ВЛ-35кВ ПС "Промзона"</t>
  </si>
  <si>
    <t>Участок сетей энергоснабжения
ВЛ-35кВ ПС "ГТЭС"</t>
  </si>
  <si>
    <t>РГЭС
ВЛ-35кВ ПС "ГТЭС"</t>
  </si>
  <si>
    <t>Участок сетей энергоснабжения
ВЛ-35кВ ПС "Варьеган"</t>
  </si>
  <si>
    <t>РГЭС
ВЛ-35кВ ПС "Варьеган"</t>
  </si>
  <si>
    <t>Участок сетей энергоснабжения
ВЛ-35кВ от ПС 110/35/6кВ"Новоаганская" до оп. № 191,192</t>
  </si>
  <si>
    <t>РГЭС
ВЛ-35кВ от ПС 110/35/6кВ"Новоаганская" до оп. № 191,192</t>
  </si>
  <si>
    <t>Участок сетей энергоснабжения
ВЛ-10кВ ПС "Дачная"</t>
  </si>
  <si>
    <t>РГЭС
ВЛ-10кВ ПС "Дачная"</t>
  </si>
  <si>
    <t>Участок сетей энергоснабжения
КТПН-135</t>
  </si>
  <si>
    <t>РГЭС
КТПН-135</t>
  </si>
  <si>
    <t>Участок сетей энергоснабжения
КЛ-10кВ от оп.№13 ВЛкВ ф.ф.101,201, ПС 110/35/10кВ "Радужная" до ТП-73 (7мкр)</t>
  </si>
  <si>
    <t>РГЭС
КЛ-10кВ от оп.№13 ВЛкВ ф.ф.101,201, ПС 110/35/10кВ "Радужная" до ТП-73 (7мкр)</t>
  </si>
  <si>
    <t>Участок сетей энергоснабжения
КЛ-10 кВ от ТП-94 до ТП-1002 и КЛ-10 кВ от ТП-1002 до ТП-1001</t>
  </si>
  <si>
    <t>РГЭС
КЛ-10 кВ от ТП-94 до ТП-1002 и КЛ-10 кВ от ТП-1002 до ТП-1001</t>
  </si>
  <si>
    <t>Участок сетей энергоснабжения
КЛ-10 кВ от ТП-1001 до ТП-1004</t>
  </si>
  <si>
    <t>РГЭС
КЛ-10 кВ от ТП-1001 до ТП-1004</t>
  </si>
  <si>
    <t>Участок сетей энергоснабжения
ВЛИ-0,4кВ, мкр.10 от ТП-1004 до оп. № 10,3/7,17,22,12,7/6</t>
  </si>
  <si>
    <t>РГЭС
ВЛИ-0,4кВ, мкр.10 от ТП-1004 до оп. № 10,3/7,17,22,12,7/6</t>
  </si>
  <si>
    <t>Участок сетей энергоснабжения
КЛ-10 кВ от РП-3 до КТПН-107</t>
  </si>
  <si>
    <t>РГЭС
КЛ-10 кВ от РП-3 до КТПН-107</t>
  </si>
  <si>
    <t>Участок сетей энергоснабжения
КЛ-10 кВ от оп.№6 ВЛ-10 кВ ф.ф.5,15 ПС35/10"Город-3" до ТП-1005 в 10 м-не</t>
  </si>
  <si>
    <t>РГЭС
КЛ-10 кВ от оп.№6 ВЛ-10 кВ ф.ф.5,15 ПС35/10"Город-3" до ТП-1005 в 10 м-не</t>
  </si>
  <si>
    <t>Участок сетей энергоснабжения
КТП-112</t>
  </si>
  <si>
    <t>РГЭС
КТП-112</t>
  </si>
  <si>
    <t>Участок сетей энергоснабжения
КТПН-136</t>
  </si>
  <si>
    <t>РГЭС
КТПН-136</t>
  </si>
  <si>
    <t>Участок сетей энергоснабжения
КЛ-0,4 кВ от ТП-78 до территории строения №1 б</t>
  </si>
  <si>
    <t>РГЭС
КЛ-0,4 кВ от ТП-78 до территории строения №1 б</t>
  </si>
  <si>
    <t>Участок сетей энергоснабжения
КЛ-0,4 кв от ТП-64 до ж/д 11</t>
  </si>
  <si>
    <t>РГЭС
КЛ-0,4 кв от ТП-64 до ж/д 11</t>
  </si>
  <si>
    <t>Участок сетей энергоснабжения
КТП-113</t>
  </si>
  <si>
    <t>РГЭС
КТП-113</t>
  </si>
  <si>
    <t>Участок сетей энергоснабжения
КТПН-82 (мкр-н 8)</t>
  </si>
  <si>
    <t>РГЭС
КТПН-82 (мкр-н 8)</t>
  </si>
  <si>
    <t>Участок сетей энергоснабжения
КЛ-0,4 кВ от ТП-42 до ВРУ 0,4 кВ ж.д.№ 16</t>
  </si>
  <si>
    <t>РГЭС
КЛ-0,4 кВ от ТП-42 до ВРУ 0,4 кВ ж.д.№ 16</t>
  </si>
  <si>
    <t>Участок сетей энергоснабжения
КТППН-102</t>
  </si>
  <si>
    <t>РГЭС
КТППН-102</t>
  </si>
  <si>
    <t>Участок сетей энергоснабжения
КТППН-139</t>
  </si>
  <si>
    <t>РГЭС
КТППН-139</t>
  </si>
  <si>
    <t>Участок сетей энергоснабжения
КЛ-0,4 кВ от КТПН-103 до ВРУ 0,4 кВ блока контейнера (тех.присоед.)</t>
  </si>
  <si>
    <t>РГЭС
КЛ-0,4 кВ от КТПН-103 до ВРУ 0,4 кВ блока контейнера (тех.присоед.)</t>
  </si>
  <si>
    <t>Участок сетей энергоснабжения
КЛ-0,4 кВ (Аэропорт)</t>
  </si>
  <si>
    <t>РГЭС
КЛ-0,4 кВ (Аэропорт)</t>
  </si>
  <si>
    <t>Участок сетей энергоснабжения
КЛ 9 мкр.</t>
  </si>
  <si>
    <t>РГЭС
КЛ 9 мкр.</t>
  </si>
  <si>
    <t>Участок сетей энергоснабжения
КЛ 8 мкр</t>
  </si>
  <si>
    <t>РГЭС
КЛ 8 мкр</t>
  </si>
  <si>
    <t>Участок сетей энергоснабжения
КЛ 7 мкр</t>
  </si>
  <si>
    <t>РГЭС
КЛ 7 мкр</t>
  </si>
  <si>
    <t>Участок сетей энергоснабжения
КЛ 6 мкр</t>
  </si>
  <si>
    <t>РГЭС
КЛ 6 мкр</t>
  </si>
  <si>
    <t>Участок сетей энергоснабжения
КТПН-36</t>
  </si>
  <si>
    <t>РГЭС
КТПН-36</t>
  </si>
  <si>
    <t>Участок сетей энергоснабжения
КТПН-107 (ул.Новая)</t>
  </si>
  <si>
    <t>РГЭС
КТПН-107 (ул.Новая)</t>
  </si>
  <si>
    <t>Участок сетей энергоснабжения
КЛ 5 мкр</t>
  </si>
  <si>
    <t>РГЭС
КЛ 5 мкр</t>
  </si>
  <si>
    <t>Участок сетей энергоснабжения
КЛ 4 мкр</t>
  </si>
  <si>
    <t>РГЭС
КЛ 4 мкр</t>
  </si>
  <si>
    <t>Участок сетей энергоснабжения
КЛ 3 мкр.</t>
  </si>
  <si>
    <t>РГЭС
КЛ 3 мкр.</t>
  </si>
  <si>
    <t>Участок сетей энергоснабжения
КЛ 2 мкр</t>
  </si>
  <si>
    <t>РГЭС
КЛ 2 мкр</t>
  </si>
  <si>
    <t>Участок сетей энергоснабжения
КЛ 1 мкр</t>
  </si>
  <si>
    <t>РГЭС
КЛ 1 мкр</t>
  </si>
  <si>
    <t>Участок сетей энергоснабжения
АПК</t>
  </si>
  <si>
    <t>РГЭС
АПК</t>
  </si>
  <si>
    <t>Участок сетей энергоснабжения
Нежилое помещение № 1007 (склад), ул Казамкина, д.4а, корпус 1</t>
  </si>
  <si>
    <t>РГЭС
Нежилое помещение № 1007 (склад), ул Казамкина, д.4а, корпус 1</t>
  </si>
  <si>
    <t>Участок сетей энергоснабжения
КЛ-6кВ от ТП-23 до ТП-25</t>
  </si>
  <si>
    <t>РГЭС
КЛ-6кВ от ТП-23 до ТП-25</t>
  </si>
  <si>
    <t>Участок сетей энергоснабжения
КЛ-6кВ от РП -5 до ТП - 26</t>
  </si>
  <si>
    <t>РГЭС
КЛ-6кВ от РП -5 до ТП - 26</t>
  </si>
  <si>
    <t>Участок сетей энергоснабжения
КЛ-6кВ (Аэропорт)</t>
  </si>
  <si>
    <t>РГЭС
КЛ-6кВ (Аэропорт)</t>
  </si>
  <si>
    <t>Участок сетей энергоснабжения
КЛ-6 кВ, от стр.№ 6б до КТПН-14 в 1-ом (Дис.КЛ-6кВ от РП-7до КТПН-14)</t>
  </si>
  <si>
    <t>РГЭС
КЛ-6 кВ, от стр.№ 6б до КТПН-14 в 1-ом (Дис.КЛ-6кВ от РП-7до КТПН-14)</t>
  </si>
  <si>
    <t>Участок сетей энергоснабжения
ВЛ 6кВ ПС 35/6 кВ "Город-2" ф.113 до КТПН-107; ф.213 до ТП-36; ф.ф.104,204 до РП-8, РП-7,РП-6,РП-5</t>
  </si>
  <si>
    <t>РГЭС
ВЛ 6кВ ПС 35/6 кВ "Город-2" ф.113 до КТПН-107; ф.213 до ТП-36; ф.ф.104,204 до РП-8, РП-7,РП-6,РП-5</t>
  </si>
  <si>
    <t>Участок сетей энергоснабжения
КЛ-6 кВ</t>
  </si>
  <si>
    <t>РГЭС
КЛ-6 кВ</t>
  </si>
  <si>
    <t>Участок сетей энергоснабжения
ВЛ-10 кВ ПС "Радужная-Город-1"</t>
  </si>
  <si>
    <t>РГЭС
ВЛ-10 кВ ПС "Радужная-Город-1"</t>
  </si>
  <si>
    <t>Участок сетей энергоснабжения
ВЛ-10кВ от ПС35/10кВ "Город-3" до опоры №9 (ВЛ-10 кВ ф.5, ф.15 ПС 35/10кВ "Город-3"</t>
  </si>
  <si>
    <t>РГЭС
ВЛ-10кВ от ПС35/10кВ "Город-3" до опоры №9 (ВЛ-10 кВ ф.5, ф.15 ПС 35/10кВ "Город-3"</t>
  </si>
  <si>
    <t>Участок сетей энергоснабжения
КТПН-114</t>
  </si>
  <si>
    <t>РГЭС
КТПН-114</t>
  </si>
  <si>
    <t>Участок сетей энергоснабжения
ТП-51</t>
  </si>
  <si>
    <t>РГЭС
ТП-51</t>
  </si>
  <si>
    <t>Участок сетей энергоснабжения
ТП-42</t>
  </si>
  <si>
    <t>РГЭС
ТП-42</t>
  </si>
  <si>
    <t>Участок сетей энергоснабжения
ТП-41</t>
  </si>
  <si>
    <t>РГЭС
ТП-41</t>
  </si>
  <si>
    <t>Участок сетей энергоснабжения
ТП-32</t>
  </si>
  <si>
    <t>РГЭС
ТП-32</t>
  </si>
  <si>
    <t>Участок сетей энергоснабжения
ТП-31</t>
  </si>
  <si>
    <t>РГЭС
ТП-31</t>
  </si>
  <si>
    <t>Участок сетей энергоснабжения
ТП-3 (Аэропорт)</t>
  </si>
  <si>
    <t>РГЭС
ТП-3 (Аэропорт)</t>
  </si>
  <si>
    <t>Участок сетей энергоснабжения
ТП-26</t>
  </si>
  <si>
    <t>РГЭС
ТП-26</t>
  </si>
  <si>
    <t>Участок сетей энергоснабжения
ТП-25</t>
  </si>
  <si>
    <t>РГЭС
ТП-25</t>
  </si>
  <si>
    <t>Участок сетей энергоснабжения
ТП-23</t>
  </si>
  <si>
    <t>РГЭС
ТП-23</t>
  </si>
  <si>
    <t>Участок сетей энергоснабжения
ТП-22</t>
  </si>
  <si>
    <t>РГЭС
ТП-22</t>
  </si>
  <si>
    <t>Участок сетей энергоснабжения
ТП-21</t>
  </si>
  <si>
    <t>РГЭС
ТП-21</t>
  </si>
  <si>
    <t>Участок сетей энергоснабжения
ТП-2 (Аэропорт)</t>
  </si>
  <si>
    <t>РГЭС
ТП-2 (Аэропорт)</t>
  </si>
  <si>
    <t>Участок сетей энергоснабжения
Кабельная линия 10 кВ от  стр.93а (ТП-1004) до ТП-1005(строительный в 10 м-не)</t>
  </si>
  <si>
    <t>РГЭС
Кабельная линия 10 кВ от  стр.93а (ТП-1004) до ТП-1005(строительный в 10 м-не)</t>
  </si>
  <si>
    <t>Участок сетей энергоснабжения
ТП-156</t>
  </si>
  <si>
    <t>РГЭС
ТП-156</t>
  </si>
  <si>
    <t>Участок сетей энергоснабжения
ТП-15 ( Аэропорт)</t>
  </si>
  <si>
    <t>РГЭС
ТП-15 ( Аэропорт)</t>
  </si>
  <si>
    <t>Участок сетей энергоснабжения
КЛ-0,4 кВ от РП-1 до ВРУ-0,4 кВ   жилого дома № 30</t>
  </si>
  <si>
    <t>РГЭС
КЛ-0,4 кВ от РП-1 до ВРУ-0,4 кВ   жилого дома № 30</t>
  </si>
  <si>
    <t>Участок сетей энергоснабжения
ТП-13</t>
  </si>
  <si>
    <t>РГЭС
ТП-13</t>
  </si>
  <si>
    <t>Участок сетей энергоснабжения
ТП-12</t>
  </si>
  <si>
    <t>РГЭС
ТП-12</t>
  </si>
  <si>
    <t>Участок сетей энергоснабжения
КЛ-0,4 кВ от РП-1 до ВРУ-0,4 кВ  СКБ жилого дома № 30</t>
  </si>
  <si>
    <t>РГЭС
КЛ-0,4 кВ от РП-1 до ВРУ-0,4 кВ  СКБ жилого дома № 30</t>
  </si>
  <si>
    <t>Участок сетей энергоснабжения
ТП-115А</t>
  </si>
  <si>
    <t>РГЭС
ТП-115А</t>
  </si>
  <si>
    <t>Участок сетей энергоснабжения
ТП-11</t>
  </si>
  <si>
    <t>РГЭС
ТП-11</t>
  </si>
  <si>
    <t>Участок сетей энергоснабжения
ТП-1005</t>
  </si>
  <si>
    <t>РГЭС
ТП-1005</t>
  </si>
  <si>
    <t>Участок сетей энергоснабжения
ТП-1004</t>
  </si>
  <si>
    <t>РГЭС
ТП-1004</t>
  </si>
  <si>
    <t>Участок сетей энергоснабжения
ТП-1003</t>
  </si>
  <si>
    <t>РГЭС
ТП-1003</t>
  </si>
  <si>
    <t>Участок сетей энергоснабжения
ТП-1002</t>
  </si>
  <si>
    <t>РГЭС
ТП-1002</t>
  </si>
  <si>
    <t>Участок сетей энергоснабжения
ТП-1001</t>
  </si>
  <si>
    <t>РГЭС
ТП-1001</t>
  </si>
  <si>
    <t>Участок сетей энергоснабжения
ТП (справочно: г.Радужный ул.Казамкина, сооружение 6/1)</t>
  </si>
  <si>
    <t>РГЭС
ТП (справочно: г.Радужный ул.Казамкина, сооружение 6/1)</t>
  </si>
  <si>
    <t>Участок сетей энергоснабжения
ТП (дисп. наим-е ТП-78)</t>
  </si>
  <si>
    <t>РГЭС
ТП (дисп. наим-е ТП-78)</t>
  </si>
  <si>
    <t>Участок сетей энергоснабжения
КТП-140</t>
  </si>
  <si>
    <t>РГЭС
КТП-140</t>
  </si>
  <si>
    <t>Участок сетей энергоснабжения
КТПН-145</t>
  </si>
  <si>
    <t>РГЭС
КТПН-145</t>
  </si>
  <si>
    <t>Участок сетей энергоснабжения
КЛ-0,4 кВ от РП-3 до жилого дома №6</t>
  </si>
  <si>
    <t>РГЭС
КЛ-0,4 кВ от РП-3 до жилого дома №6</t>
  </si>
  <si>
    <t>Участок сетей энергоснабжения
КТПН-161</t>
  </si>
  <si>
    <t>РГЭС
КТПН-161</t>
  </si>
  <si>
    <t>Участок сетей энергоснабжения
КЛ-0,4 кВ от ТП-25 до ВРУ-0,4 кВ   жилого дома № 3</t>
  </si>
  <si>
    <t>РГЭС
КЛ-0,4 кВ от ТП-25 до ВРУ-0,4 кВ   жилого дома № 3</t>
  </si>
  <si>
    <t>Участок сетей энергоснабжения
КЛ-0,4 кВ от ТП-14 до жилого дома № 25а Технолог.присоединение</t>
  </si>
  <si>
    <t>РГЭС
КЛ-0,4 кВ от ТП-14 до жилого дома № 25а Технолог.присоединение</t>
  </si>
  <si>
    <t>Участок сетей энергоснабжения
КТПН-157</t>
  </si>
  <si>
    <t>РГЭС
КТПН-157</t>
  </si>
  <si>
    <t>Участок сетей энергоснабжения
РП-11 (Аэропорт)</t>
  </si>
  <si>
    <t>РГЭС
РП-11 (Аэропорт)</t>
  </si>
  <si>
    <t>Участок сетей энергоснабжения
КТПН-155</t>
  </si>
  <si>
    <t>РГЭС
КТПН-155</t>
  </si>
  <si>
    <t>Участок сетей энергоснабжения
КЛ-0,4 кВ от ТП-12 до ВРУ 0,4 кВ ж.д.№ 41</t>
  </si>
  <si>
    <t>РГЭС
КЛ-0,4 кВ от ТП-12 до ВРУ 0,4 кВ ж.д.№ 41</t>
  </si>
  <si>
    <t>Участок сетей энергоснабжения
КЛ-0,4 кВ от ТП-1004 до ж.д. №15 мкр.10</t>
  </si>
  <si>
    <t>РГЭС
КЛ-0,4 кВ от ТП-1004 до ж.д. №15 мкр.10</t>
  </si>
  <si>
    <t>Участок сетей энергоснабжения
КЛ-0,4 кВ от ТП-1003 до дет.сада в 10 микрорайоне</t>
  </si>
  <si>
    <t>РГЭС
КЛ-0,4 кВ от ТП-1003 до дет.сада в 10 микрорайоне</t>
  </si>
  <si>
    <t>Участок сетей энергоснабжения
Палатка ТЕРМА 55</t>
  </si>
  <si>
    <t>РГЭС
Палатка ТЕРМА 55</t>
  </si>
  <si>
    <t>Участок сетей энергоснабжения
КЛ-0,4 кВ от ТП- 53 до детского сада в 5 мкр. Тех.присоедин.</t>
  </si>
  <si>
    <t>РГЭС
КЛ-0,4 кВ от ТП- 53 до детского сада в 5 мкр. Тех.присоедин.</t>
  </si>
  <si>
    <t>Участок сетей энергоснабжения
Кабельная линия 10 кВ от  ТП-63 до ТП-83</t>
  </si>
  <si>
    <t>РГЭС
Кабельная линия 10 кВ от  ТП-63 до ТП-83</t>
  </si>
  <si>
    <t>Участок сетей энергоснабжения
КЛ-0,4 кВ от стр.№19а (ТП-1002) до ЦТП-10.2 стр.18</t>
  </si>
  <si>
    <t>РГЭС
КЛ-0,4 кВ от стр.№19а (ТП-1002) до ЦТП-10.2 стр.18</t>
  </si>
  <si>
    <t>Участок сетей энергоснабжения
КЛ-0,4 кВ от стр.№19а (ТП-1002) до ж.д. № 27</t>
  </si>
  <si>
    <t>РГЭС
КЛ-0,4 кВ от стр.№19а (ТП-1002) до ж.д. № 27</t>
  </si>
  <si>
    <t>Участок сетей энергоснабжения
ТП-94</t>
  </si>
  <si>
    <t>РГЭС
ТП-94</t>
  </si>
  <si>
    <t>Участок сетей энергоснабжения
ТП-53</t>
  </si>
  <si>
    <t>РГЭС
ТП-53</t>
  </si>
  <si>
    <t>Участок сетей энергоснабжения
ТП-61</t>
  </si>
  <si>
    <t>РГЭС
ТП-61</t>
  </si>
  <si>
    <t>Участок сетей энергоснабжения
ТП-62</t>
  </si>
  <si>
    <t>РГЭС
ТП-62</t>
  </si>
  <si>
    <t>Участок сетей энергоснабжения
ТП-63</t>
  </si>
  <si>
    <t>РГЭС
ТП-63</t>
  </si>
  <si>
    <t>Участок сетей энергоснабжения
ТП-64/64А</t>
  </si>
  <si>
    <t>РГЭС
ТП-64/64А</t>
  </si>
  <si>
    <t>Участок сетей энергоснабжения
ТП-71</t>
  </si>
  <si>
    <t>РГЭС
ТП-71</t>
  </si>
  <si>
    <t>Участок сетей энергоснабжения
ТП-72</t>
  </si>
  <si>
    <t>РГЭС
ТП-72</t>
  </si>
  <si>
    <t>Участок сетей энергоснабжения
ТП-73</t>
  </si>
  <si>
    <t>РГЭС
ТП-73</t>
  </si>
  <si>
    <t>Участок сетей энергоснабжения
ТП-74</t>
  </si>
  <si>
    <t>РГЭС
ТП-74</t>
  </si>
  <si>
    <t>Участок сетей энергоснабжения
ТП-75</t>
  </si>
  <si>
    <t>РГЭС
ТП-75</t>
  </si>
  <si>
    <t>Участок сетей энергоснабжения
ТП-83</t>
  </si>
  <si>
    <t>РГЭС
ТП-83</t>
  </si>
  <si>
    <t>Участок сетей энергоснабжения
ТП-9 (АЭРОПОРТ, Оборудование)</t>
  </si>
  <si>
    <t>РГЭС
ТП-9 (АЭРОПОРТ, Оборудование)</t>
  </si>
  <si>
    <t>Участок сетей энергоснабжения
ТП-9(АЭРОПОРТ)</t>
  </si>
  <si>
    <t>РГЭС
ТП-9(АЭРОПОРТ)</t>
  </si>
  <si>
    <t>Участок сетей энергоснабжения
ТП-91</t>
  </si>
  <si>
    <t>РГЭС
ТП-91</t>
  </si>
  <si>
    <t>Участок сетей энергоснабжения
ТП-92</t>
  </si>
  <si>
    <t>РГЭС
ТП-92</t>
  </si>
  <si>
    <t>Участок сетей энергоснабжения
ТП-93</t>
  </si>
  <si>
    <t>РГЭС
ТП-93</t>
  </si>
  <si>
    <t>Участок сетей энергоснабжения
Кабельная линия 0,4 кВ, мкр 1-й, д. 15, от ТП-11 до магазина «Крым»</t>
  </si>
  <si>
    <t>РГЭС
Кабельная линия 0,4 кВ, мкр 1-й, д. 15, от ТП-11 до магазина «Крым»</t>
  </si>
  <si>
    <t xml:space="preserve">Участок сетей энергоснабжения
КЛ-0,4 кВ, от ТП-12 до ВРУ 0,4кВ здания МАУ ДО "ДШИ" </t>
  </si>
  <si>
    <t xml:space="preserve">РГЭС
КЛ-0,4 кВ, от ТП-12 до ВРУ 0,4кВ здания МАУ ДО "ДШИ" </t>
  </si>
  <si>
    <t xml:space="preserve">Участок сетей энергоснабжения
ВЛ-6кВ от ф.6 ПС 35/6кВ "Аэропорт" до КТПН-145А, КТПН-145А, ВЛИ-0,4кВ до участков СОНТ "Здоровье"   </t>
  </si>
  <si>
    <t xml:space="preserve">РГЭС
ВЛ-6кВ от ф.6 ПС 35/6кВ "Аэропорт" до КТПН-145А, КТПН-145А, ВЛИ-0,4кВ до участков СОНТ "Здоровье"   </t>
  </si>
  <si>
    <t>Участок сетей энергоснабжения
2 КЛ-6кВ от ТП-22 до ТП-21</t>
  </si>
  <si>
    <t>РГЭС
2 КЛ-6кВ от ТП-22 до ТП-21</t>
  </si>
  <si>
    <t>Участок сетей энергоснабжения
2 КЛ-6кВ от ТП-25 до ТП-21</t>
  </si>
  <si>
    <t>РГЭС
2 КЛ-6кВ от ТП-25 до ТП-21</t>
  </si>
  <si>
    <t>Участок сетей энергоснабжения
2 КЛ-6кВ от ТП-12 до ТП-22</t>
  </si>
  <si>
    <t>РГЭС
2 КЛ-6кВ от ТП-12 до ТП-22</t>
  </si>
  <si>
    <t>Перемещение ОС РЭБП-000010 от 03.07.2020 0:00:00
Перемещение ОС</t>
  </si>
  <si>
    <t>Участок сетей энергоснабжения
Аппарат высокого давления HD 5/15 C "Karcher"</t>
  </si>
  <si>
    <t>РГЭС
Аппарат высокого давления HD 5/15 C "Karcher"</t>
  </si>
  <si>
    <t>Участок сетей энергоснабжения
Пневмопробойник</t>
  </si>
  <si>
    <t>РГЭС
Пневмопробойник</t>
  </si>
  <si>
    <t>Участок сетей энергоснабжения
Шкаф раздевальный</t>
  </si>
  <si>
    <t>РГЭС
Шкаф раздевальный</t>
  </si>
  <si>
    <t>Участок сетей энергоснабжения
Эстакада для заезда авто</t>
  </si>
  <si>
    <t>РГЭС
Эстакада для заезда авто</t>
  </si>
  <si>
    <t>Участок сетей энергоснабжения
Электрокара</t>
  </si>
  <si>
    <t>РГЭС
Электрокара</t>
  </si>
  <si>
    <t>Участок сетей энергоснабжения
Устройство зарядное</t>
  </si>
  <si>
    <t>РГЭС
Устройство зарядное</t>
  </si>
  <si>
    <t>Участок сетей энергоснабжения
Станция компрессорная ПКСД-5,25Д</t>
  </si>
  <si>
    <t>РГЭС
Станция компрессорная ПКСД-5,25Д</t>
  </si>
  <si>
    <t>Участок сетей энергоснабжения
Станок фрезерный СФ-676</t>
  </si>
  <si>
    <t>РГЭС
Станок фрезерный СФ-676</t>
  </si>
  <si>
    <t>Участок сетей энергоснабжения
Станок токарный</t>
  </si>
  <si>
    <t>РГЭС
Станок токарный</t>
  </si>
  <si>
    <t>Участок сетей энергоснабжения
Гидромолот ГПМ-200</t>
  </si>
  <si>
    <t>РГЭС
Гидромолот ГПМ-200</t>
  </si>
  <si>
    <t>Участок сетей энергоснабжения
Компрессор С-415М</t>
  </si>
  <si>
    <t>РГЭС
Компрессор С-415М</t>
  </si>
  <si>
    <t>Участок сетей энергоснабжения
Контейнер 6м №40964</t>
  </si>
  <si>
    <t>РГЭС
Контейнер 6м №40964</t>
  </si>
  <si>
    <t>Участок сетей энергоснабжения
Контейнер 6м №410010</t>
  </si>
  <si>
    <t>РГЭС
Контейнер 6м №410010</t>
  </si>
  <si>
    <t>Участок сетей энергоснабжения
Контейнер 6м №410012</t>
  </si>
  <si>
    <t>РГЭС
Контейнер 6м №410012</t>
  </si>
  <si>
    <t>Участок сетей энергоснабжения
Контейнер 6м №410016</t>
  </si>
  <si>
    <t>РГЭС
Контейнер 6м №410016</t>
  </si>
  <si>
    <t>Участок сетей энергоснабжения
Станок токарный универсальный</t>
  </si>
  <si>
    <t>РГЭС
Станок токарный универсальный</t>
  </si>
  <si>
    <t>Участок сетей энергоснабжения
Газоанализатор автомобильный 4-х компонентный "Инфакар М-1.01"</t>
  </si>
  <si>
    <t>РГЭС
Газоанализатор автомобильный 4-х компонентный "Инфакар М-1.01"</t>
  </si>
  <si>
    <t>Участок сетей энергоснабжения
Мотодок-III (DIS-8)</t>
  </si>
  <si>
    <t>РГЭС
Мотодок-III (DIS-8)</t>
  </si>
  <si>
    <t>Перемещение ОС РЭБП-000011 от 03.07.2020 0:00:00
Перемещение ОС</t>
  </si>
  <si>
    <t>Участок сетей энергоснабжения
Велотренажер</t>
  </si>
  <si>
    <t>РГЭС
Велотренажер</t>
  </si>
  <si>
    <t>Перемещение ОС РЭБП-000012 от 03.07.2020 0:00:00
Перемещение ОС</t>
  </si>
  <si>
    <t>Участок сетей энергоснабжения
Наушники LiteCom Plus PMR со стандартным изголовьем</t>
  </si>
  <si>
    <t>РГЭС
Наушники LiteCom Plus PMR со стандартным изголовьем</t>
  </si>
  <si>
    <t>Перемещение ОС РЭБП-000013 от 03.07.2020 0:00:00
Перемещение ОС</t>
  </si>
  <si>
    <t>Участок сетей энергоснабжения
Комплект спутникового геодезического оборудования на базе приемников GR-5</t>
  </si>
  <si>
    <t>РГЭС
Комплект спутникового геодезического оборудования на базе приемников GR-5</t>
  </si>
  <si>
    <t>Перемещение ОС РЭБП-000014 от 03.07.2020 0:00:00
Перемещение ОС</t>
  </si>
  <si>
    <t>Участок сетей энергоснабжения
СЕРВЕР FUJITSU PY RX2540 M5 2х8 2.5" в комплекте</t>
  </si>
  <si>
    <t>Участок сетей энергоснабжения
Маршрутизатор Cisco 2901 NPE w/2 GE,4 EHWIC,2 DSP,256MB CF,512MB DRAM,IP Base (CISCO2901/K9</t>
  </si>
  <si>
    <t>РГЭС
Маршрутизатор Cisco 2901 NPE w/2 GE,4 EHWIC,2 DSP,256MB CF,512MB DRAM,IP Base (CISCO2901/K9</t>
  </si>
  <si>
    <t>Участок сетей энергоснабжения
Модуль Cisco 4 port 10/100/1000 Ethernet switch interface card (EHWIC-4ESG)</t>
  </si>
  <si>
    <t>РГЭС
Модуль Cisco 4 port 10/100/1000 Ethernet switch interface card (EHWIC-4ESG)</t>
  </si>
  <si>
    <t>Участок сетей энергоснабжения
Принтер HP LaserJet P2015DN</t>
  </si>
  <si>
    <t>РГЭС
Принтер HP LaserJet P2015DN</t>
  </si>
  <si>
    <t>Участок сетей энергоснабжения
Принтер HP LaserJet P2015D</t>
  </si>
  <si>
    <t>РГЭС
Принтер HP LaserJet P2015D</t>
  </si>
  <si>
    <t>Участок сетей энергоснабжения
Принтер HP LaserJet 5200 A3 монохромный</t>
  </si>
  <si>
    <t>РГЭС
Принтер HP LaserJet 5200 A3 монохромный</t>
  </si>
  <si>
    <t>Участок сетей энергоснабжения
Принтер HP LaserJet 1320 монохромный</t>
  </si>
  <si>
    <t>РГЭС
Принтер HP LaserJet 1320 монохромный</t>
  </si>
  <si>
    <t>Участок сетей энергоснабжения
Презентационный комплекс</t>
  </si>
  <si>
    <t>РГЭС
Презентационный комплекс</t>
  </si>
  <si>
    <t>Участок сетей энергоснабжения
ПК-Celeron-D-3.06G</t>
  </si>
  <si>
    <t>РГЭС
ПК-Celeron-D-3.06G</t>
  </si>
  <si>
    <t>Участок сетей энергоснабжения
ПК Pentium Core2Duo 2.2</t>
  </si>
  <si>
    <t>РГЭС
ПК Pentium Core2Duo 2.2</t>
  </si>
  <si>
    <t>Участок сетей энергоснабжения
ПК Pentium Core2Duo 2.13</t>
  </si>
  <si>
    <t>РГЭС
ПК Pentium Core2Duo 2.13</t>
  </si>
  <si>
    <t>Участок сетей энергоснабжения
ПК Pentium Core2Duo 1.86</t>
  </si>
  <si>
    <t>РГЭС
ПК Pentium Core2Duo 1.86</t>
  </si>
  <si>
    <t>Участок сетей энергоснабжения
ПК Intel i3-3220</t>
  </si>
  <si>
    <t>РГЭС
ПК Intel i3-3220</t>
  </si>
  <si>
    <t>Участок сетей энергоснабжения
ПК Coure2Duo 2500</t>
  </si>
  <si>
    <t>РГЭС
ПК Coure2Duo 2500</t>
  </si>
  <si>
    <t>Участок сетей энергоснабжения
Ноутбук ASUS Zenbook Pro UX303UB</t>
  </si>
  <si>
    <t>РГЭС
Ноутбук ASUS Zenbook Pro UX303UB</t>
  </si>
  <si>
    <t>Участок сетей энергоснабжения
МФУ Kyocera TASKalfa 221 (ксерокс)</t>
  </si>
  <si>
    <t>РГЭС
МФУ Kyocera TASKalfa 221 (ксерокс)</t>
  </si>
  <si>
    <t>Участок сетей энергоснабжения
Сканер Canon ScanFront 300</t>
  </si>
  <si>
    <t>РГЭС
Сканер Canon ScanFront 300</t>
  </si>
  <si>
    <t>Участок сетей энергоснабжения
Система цифрового видеонаблюдения.</t>
  </si>
  <si>
    <t>РГЭС
Система цифрового видеонаблюдения.</t>
  </si>
  <si>
    <t>Участок сетей энергоснабжения
Сетевой видеорегистратор TRASSIR</t>
  </si>
  <si>
    <t>РГЭС
Сетевой видеорегистратор TRASSIR</t>
  </si>
  <si>
    <t>Участок сетей энергоснабжения
Сетевое хранилище данных  QNAP</t>
  </si>
  <si>
    <t>РГЭС
Сетевое хранилище данных  QNAP</t>
  </si>
  <si>
    <t>Участок сетей энергоснабжения
Сервер Xeon E5620</t>
  </si>
  <si>
    <t>РГЭС
Сервер Xeon E5620</t>
  </si>
  <si>
    <t>Участок сетей энергоснабжения
Сервер Xeon E5-2620</t>
  </si>
  <si>
    <t>РГЭС
Сервер Xeon E5-2620</t>
  </si>
  <si>
    <t>Участок сетей энергоснабжения
Сервер Xeon 2500</t>
  </si>
  <si>
    <t>РГЭС
Сервер Xeon 2500</t>
  </si>
  <si>
    <t>Участок сетей энергоснабжения
Сервер InteI Xeon 5420</t>
  </si>
  <si>
    <t>РГЭС
Сервер InteI Xeon 5420</t>
  </si>
  <si>
    <t>Участок сетей энергоснабжения
Дисковый массив QSAN 16-дисков</t>
  </si>
  <si>
    <t>РГЭС
Дисковый массив QSAN 16-дисков</t>
  </si>
  <si>
    <t>Участок сетей энергоснабжения
Источник БП Smart UPS-1500</t>
  </si>
  <si>
    <t>РГЭС
Источник БП Smart UPS-1500</t>
  </si>
  <si>
    <t>Участок сетей энергоснабжения
Сервер видеонаблюдения i5-3300</t>
  </si>
  <si>
    <t>РГЭС
Сервер видеонаблюдения i5-3300</t>
  </si>
  <si>
    <t>Участок сетей энергоснабжения
Комплекс по учету рабочего времени</t>
  </si>
  <si>
    <t>РГЭС
Комплекс по учету рабочего времени</t>
  </si>
  <si>
    <t>Участок сетей энергоснабжения
Плоттер Canon imagePROGRAF iPF685</t>
  </si>
  <si>
    <t>РГЭС
Плоттер Canon imagePROGRAF iPF685</t>
  </si>
  <si>
    <t>Участок сетей энергоснабжения
Видеорегистратор сетевой TRASSIR QuatroStation Pro</t>
  </si>
  <si>
    <t>РГЭС
Видеорегистратор сетевой TRASSIR QuatroStation Pro</t>
  </si>
  <si>
    <t>Участок сетей энергоснабжения
КОММУТАТОР Сatalyst 2960-X 24 GigeE. 4x 1G SFP. LAN Base.Russia.в составе: Серт-кат на услуг.по т/п</t>
  </si>
  <si>
    <t>РГЭС
КОММУТАТОР Сatalyst 2960-X 24 GigeE. 4x 1G SFP. LAN Base.Russia.в составе: Серт-кат на услуг.по т/п</t>
  </si>
  <si>
    <t>Участок сетей энергоснабжения
Межсетевой экран серии 5400 с пакетом сервисов NGTX с твердотельным накопителем / 5400 Next Generati</t>
  </si>
  <si>
    <t>РГЭС
Межсетевой экран серии 5400 с пакетом сервисов NGTX с твердотельным накопителем / 5400 Next Generati</t>
  </si>
  <si>
    <t>Участок сетей энергоснабжения
Межсетевой экран серии 5400 для создания отказоустойчивого кластера с пакетом сервисов NGTX с твердо</t>
  </si>
  <si>
    <t>РГЭС
Межсетевой экран серии 5400 для создания отказоустойчивого кластера с пакетом сервисов NGTX с твердо</t>
  </si>
  <si>
    <t>Участок сетей энергоснабжения
Сплит-система DAIKIN FTYN50/RYN50L зимний компл. Айсберг до -40гр.</t>
  </si>
  <si>
    <t>РГЭС
Сплит-система DAIKIN FTYN50/RYN50L зимний компл. Айсберг до -40гр.</t>
  </si>
  <si>
    <t>Перемещение ОС РЭБП-000015 от 03.07.2020 0:00:00
Перемещение ОС</t>
  </si>
  <si>
    <t>Участок сетей энергоснабжения
Служебное помещение 1-15-69</t>
  </si>
  <si>
    <t>РГЭС
Служебное помещение 1-15-69</t>
  </si>
  <si>
    <t>Участок сетей энергоснабжения
Служебное помещение 2-17-49</t>
  </si>
  <si>
    <t>РГЭС
Служебное помещение 2-17-49</t>
  </si>
  <si>
    <t>Участок сетей энергоснабжения
Служебное помещение 2-23-37</t>
  </si>
  <si>
    <t>РГЭС
Служебное помещение 2-23-37</t>
  </si>
  <si>
    <t>Перемещение ОС РЭБП-000016 от 03.07.2020 0:00:00
Перемещение ОС</t>
  </si>
  <si>
    <t>Участок сетей энергоснабжения
Моноблок LCD BBK LT2007S (телевизор)</t>
  </si>
  <si>
    <t>РГЭС
Моноблок LCD BBK LT2007S (телевизор)</t>
  </si>
  <si>
    <t>Участок сетей энергоснабжения
Набор мебели "Пирамида"</t>
  </si>
  <si>
    <t>РГЭС
Набор мебели "Пирамида"</t>
  </si>
  <si>
    <t>Участок сетей энергоснабжения
Телевизор "Panasonic"</t>
  </si>
  <si>
    <t>РГЭС
Телевизор "Panasonic"</t>
  </si>
  <si>
    <t>Участок сетей энергоснабжения
Кресло массажное FAMILY-2002</t>
  </si>
  <si>
    <t>РГЭС
Кресло массажное FAMILY-2002</t>
  </si>
  <si>
    <t>Перемещение ОС РЭБП-000017 от 03.07.2020 0:00:00
Перемещение ОС</t>
  </si>
  <si>
    <t>Участок сетей энергоснабжения
Машина брошюровальная Prima PBM-300/S100</t>
  </si>
  <si>
    <t>РГЭС
Машина брошюровальная Prima PBM-300/S100</t>
  </si>
  <si>
    <t>Участок сетей энергоснабжения
Набор мебели "Святогор-1"</t>
  </si>
  <si>
    <t>РГЭС
Набор мебели "Святогор-1"</t>
  </si>
  <si>
    <t>Участок сетей энергоснабжения
Набор мебели "Глория-1"</t>
  </si>
  <si>
    <t>РГЭС
Набор мебели "Глория-1"</t>
  </si>
  <si>
    <t>Участок сетей энергоснабжения
Сейф</t>
  </si>
  <si>
    <t>РГЭС
Сейф</t>
  </si>
  <si>
    <t>Участок сетей энергоснабжения
ККМ "АМС 110 К"</t>
  </si>
  <si>
    <t>РГЭС
ККМ "АМС 110 К"</t>
  </si>
  <si>
    <t>Участок сетей энергоснабжения
АБК-2 РГЭС</t>
  </si>
  <si>
    <t>РГЭС
АБК-2 РГЭС</t>
  </si>
  <si>
    <t>Участок сетей энергоснабжения
АБК-1 РГЭС</t>
  </si>
  <si>
    <t>РГЭС
АБК-1 РГЭС</t>
  </si>
  <si>
    <t>Перемещение ОС РЭБП-000018 от 03.07.2020 0:00:00
Перемещение ОС</t>
  </si>
  <si>
    <t>Участок сетей энергоснабжения
Склад-арочник</t>
  </si>
  <si>
    <t>РГЭС
Склад-арочник</t>
  </si>
  <si>
    <t>Участок сетей энергоснабжения
Товарный склад</t>
  </si>
  <si>
    <t>РГЭС
Товарный склад</t>
  </si>
  <si>
    <t>Перемещение ОС РЭБП-000019 от 03.07.2020 0:00:00
Перемещение ОС</t>
  </si>
  <si>
    <t>Участок сетей энергоснабжения
Служебное помещение  1-6-73</t>
  </si>
  <si>
    <t>РГЭС
Служебное помещение  1-6-73</t>
  </si>
  <si>
    <t>Участок сетей энергоснабжения
Служебное помещение  1-9-67</t>
  </si>
  <si>
    <t>РГЭС
Служебное помещение  1-9-67</t>
  </si>
  <si>
    <t>Участок сетей энергоснабжения
Служебное помещение  6-2-62</t>
  </si>
  <si>
    <t>РГЭС
Служебное помещение  6-2-62</t>
  </si>
  <si>
    <t>Участок сетей энергоснабжения
Служебное помещение  9-35-10</t>
  </si>
  <si>
    <t>РГЭС
Служебное помещение  9-35-10</t>
  </si>
  <si>
    <t>Участок сетей энергоснабжения
АБК Энергосбыт-2</t>
  </si>
  <si>
    <t>РГЭС
АБК Энергосбыт-2</t>
  </si>
  <si>
    <t>Участок сетей энергоснабжения
Служебное помещение 9-20-4</t>
  </si>
  <si>
    <t>РГЭС
Служебное помещение 9-20-4</t>
  </si>
  <si>
    <t>Участок сетей энергоснабжения
Служебное помещение 9-20-5</t>
  </si>
  <si>
    <t>РГЭС
Служебное помещение 9-20-5</t>
  </si>
  <si>
    <t>Перемещение ОС РЭБП-000020 от 03.07.2020 0:00:00
Перемещение ОС</t>
  </si>
  <si>
    <t>Участок сетей энергоснабжения
Устройство вытяжное подъемно-поворотное</t>
  </si>
  <si>
    <t>РГЭС
Устройство вытяжное подъемно-поворотное</t>
  </si>
  <si>
    <t>Участок сетей энергоснабжения
Компьютер персональный с ОС Windows 10 pro</t>
  </si>
  <si>
    <t>РГЭС
Компьютер персональный с ОС Windows 10 pro</t>
  </si>
  <si>
    <t>Участок сетей энергоснабжения
Радиостанция Vestex FTL-2011</t>
  </si>
  <si>
    <t>РГЭС
Радиостанция Vestex FTL-2011</t>
  </si>
  <si>
    <t>Участок сетей энергоснабжения
Радиостанция "ВЭБР-160/9 ТМВ" 1к.</t>
  </si>
  <si>
    <t>РГЭС
Радиостанция "ВЭБР-160/9 ТМВ" 1к.</t>
  </si>
  <si>
    <t>Участок сетей энергоснабжения
Радиостанция "ВЭБР-160/9 ТМВ" 1к</t>
  </si>
  <si>
    <t>РГЭС
Радиостанция "ВЭБР-160/9 ТМВ" 1к</t>
  </si>
  <si>
    <t>Участок сетей энергоснабжения
Прибор ПЭМ-02</t>
  </si>
  <si>
    <t>РГЭС
Прибор ПЭМ-02</t>
  </si>
  <si>
    <t>Участок сетей энергоснабжения
Радиостанция ВЭБР-160/9 ТМВ1</t>
  </si>
  <si>
    <t>РГЭС
Радиостанция ВЭБР-160/9 ТМВ1</t>
  </si>
  <si>
    <t>Участок сетей энергоснабжения
Радиостанция ВЭБР-160/9 ТМВ</t>
  </si>
  <si>
    <t>РГЭС
Радиостанция ВЭБР-160/9 ТМВ</t>
  </si>
  <si>
    <t>Участок сетей энергоснабжения
Лаборатория "Syscompart"</t>
  </si>
  <si>
    <t>РГЭС
Лаборатория "Syscompart"</t>
  </si>
  <si>
    <t>Участок сетей энергоснабжения
Устройство испытательное РЕТОМ-21</t>
  </si>
  <si>
    <t>РГЭС
Устройство испытательное РЕТОМ-21</t>
  </si>
  <si>
    <t>Участок сетей энергоснабжения
Устройство измерительное параметров релейной защиты РЕТОМ-21</t>
  </si>
  <si>
    <t>РГЭС
Устройство измерительное параметров релейной защиты РЕТОМ-21</t>
  </si>
  <si>
    <t>Участок сетей энергоснабжения
Станок намоточный</t>
  </si>
  <si>
    <t>РГЭС
Станок намоточный</t>
  </si>
  <si>
    <t>Участок сетей энергоснабжения
Спутниковый терминал Thuraya SG-2520</t>
  </si>
  <si>
    <t>РГЭС
Спутниковый терминал Thuraya SG-2520</t>
  </si>
  <si>
    <t>Участок сетей энергоснабжения
Комплект приборов для поверки трансформаторов тока</t>
  </si>
  <si>
    <t>РГЭС
Комплект приборов для поверки трансформаторов тока</t>
  </si>
  <si>
    <t>Участок сетей энергоснабжения
Измеритель параметров электр-го и магнитных полей</t>
  </si>
  <si>
    <t>РГЭС
Измеритель параметров электр-го и магнитных полей</t>
  </si>
  <si>
    <t>Участок сетей энергоснабжения
Измеритель параметров безопасности электроуст-ок</t>
  </si>
  <si>
    <t>РГЭС
Измеритель параметров безопасности электроуст-ок</t>
  </si>
  <si>
    <t>Участок сетей энергоснабжения
Комплект для локализации повреждения КЛ</t>
  </si>
  <si>
    <t>РГЭС
Комплект для локализации повреждения КЛ</t>
  </si>
  <si>
    <t>Участок сетей энергоснабжения
Рефлектометр оптический</t>
  </si>
  <si>
    <t>РГЭС
Рефлектометр оптический</t>
  </si>
  <si>
    <t>Участок сетей энергоснабжения
Рефлектометр цифровой</t>
  </si>
  <si>
    <t>РГЭС
Рефлектометр цифровой</t>
  </si>
  <si>
    <t>Участок сетей энергоснабжения
Установка Viola для испытания кабеля с изоляцией изсшитого полиэтилена напряжением до 60 кВ портатив</t>
  </si>
  <si>
    <t>РГЭС
Установка Viola для испытания кабеля с изоляцией изсшитого полиэтилена напряжением до 60 кВ портатив</t>
  </si>
  <si>
    <t>Участок сетей энергоснабжения
Устройство для проверки токовых расцепителей автоматических выключателей</t>
  </si>
  <si>
    <t>РГЭС
Устройство для проверки токовых расцепителей автоматических выключателей</t>
  </si>
  <si>
    <t>Участок сетей энергоснабжения
Анализатор качества электроэнергии Fluke 435</t>
  </si>
  <si>
    <t>РГЭС
Анализатор качества электроэнергии Fluke 435</t>
  </si>
  <si>
    <t>Участок сетей энергоснабжения
Измеритель сопротивления изоляции MIC 2500</t>
  </si>
  <si>
    <t>РГЭС
Измеритель сопротивления изоляции MIC 2500</t>
  </si>
  <si>
    <t>Участок сетей энергоснабжения
Термограф компьютерный ИРТИС-2000 В1</t>
  </si>
  <si>
    <t>РГЭС
Термограф компьютерный ИРТИС-2000 В1</t>
  </si>
  <si>
    <t>Участок сетей энергоснабжения
Тестер трансформаторного масла автоматический портативный DPA 75 C</t>
  </si>
  <si>
    <t>РГЭС
Тестер трансформаторного масла автоматический портативный DPA 75 C</t>
  </si>
  <si>
    <t>Участок сетей энергоснабжения
Трассоискатель RD7000PL</t>
  </si>
  <si>
    <t>РГЭС
Трассоискатель RD7000PL</t>
  </si>
  <si>
    <t>Участок сетей энергоснабжения
Миллиометр МИКО-8</t>
  </si>
  <si>
    <t>РГЭС
Миллиометр МИКО-8</t>
  </si>
  <si>
    <t>Участок сетей энергоснабжения
Программно-аппаратный комплекс для выявления повреждений трансф. FRAX 99</t>
  </si>
  <si>
    <t>РГЭС
Программно-аппаратный комплекс для выявления повреждений трансф. FRAX 99</t>
  </si>
  <si>
    <t>Участок сетей энергоснабжения
ПОДСИСТЕМА АИИС КУЭ МО г.Радужный 1 уровень</t>
  </si>
  <si>
    <t>РГЭС
ПОДСИСТЕМА АИИС КУЭ МО г.Радужный 1 уровень</t>
  </si>
  <si>
    <t>Перемещение ОС РЭБП-000021 от 03.07.2020 0:00:00
Перемещение ОС</t>
  </si>
  <si>
    <t>Участок сетей энергоснабжения
АТС Panasonic  KX-TDA 200RU</t>
  </si>
  <si>
    <t>РГЭС
АТС Panasonic  KX-TDA 200RU</t>
  </si>
  <si>
    <t>Участок сетей энергоснабжения
АТС Panasonic (6*16)</t>
  </si>
  <si>
    <t>РГЭС
АТС Panasonic (6*16)</t>
  </si>
  <si>
    <t>Участок сетей энергоснабжения
АТС Panasonic КХ-ТД1232 RU</t>
  </si>
  <si>
    <t>РГЭС
АТС Panasonic КХ-ТД1232 RU</t>
  </si>
  <si>
    <t>Участок сетей энергоснабжения
АТС Panasonic-206</t>
  </si>
  <si>
    <t>РГЭС
АТС Panasonic-206</t>
  </si>
  <si>
    <t>Перемещение ОС РЭБП-000022 от 03.07.2020 0:00:00
Перемещение ОС</t>
  </si>
  <si>
    <t>Участок сетей энергоснабжения
ПК-ноутбук ASUS X58C(C-220/2048/160/WF</t>
  </si>
  <si>
    <t>РГЭС
ПК-ноутбук ASUS X58C(C-220/2048/160/WF</t>
  </si>
  <si>
    <t>Участок сетей энергоснабжения
Энергомера СЕ 602-400К-60Н</t>
  </si>
  <si>
    <t>РГЭС
Энергомера СЕ 602-400К-60Н</t>
  </si>
  <si>
    <t>Участок сетей энергоснабжения
Тепловизор Testo 875-1</t>
  </si>
  <si>
    <t>РГЭС
Тепловизор Testo 875-1</t>
  </si>
  <si>
    <t>Участок сетей энергоснабжения
Установка ЦУ 6804 МС</t>
  </si>
  <si>
    <t>РГЭС
Установка ЦУ 6804 МС</t>
  </si>
  <si>
    <t>Участок сетей энергоснабжения
Вольтамперфазометр MI2230</t>
  </si>
  <si>
    <t>РГЭС
Вольтамперфазометр MI2230</t>
  </si>
  <si>
    <t>Участок сетей энергоснабжения
Анализатор параметров качества электрической энергии</t>
  </si>
  <si>
    <t>РГЭС
Анализатор параметров качества электрической энергии</t>
  </si>
  <si>
    <t>Участок сетей энергоснабжения
Нежилое помещение: г.Радужный, 1 мкр., д.15, кв.53,54</t>
  </si>
  <si>
    <t>РГЭС
Нежилое помещение: г.Радужный, 1 мкр., д.15, кв.53,54</t>
  </si>
  <si>
    <t>Участок сетей энергоснабжения
Прибор энергетика многофункциональный портативный СЕ602М-120СК-3000Р</t>
  </si>
  <si>
    <t>РГЭС
Прибор энергетика многофункциональный портативный СЕ602М-120СК-3000Р</t>
  </si>
  <si>
    <t>Перемещение ОС РЭБП-000023 от 03.07.2020 0:00:00
Перемещение ОС</t>
  </si>
  <si>
    <t>Участок сетей энергоснабжения
Шкаф для одежды</t>
  </si>
  <si>
    <t>РГЭС
Шкаф для одежды</t>
  </si>
  <si>
    <t>Участок сетей энергоснабжения
Тренажер "Атлетик-Вейдер"</t>
  </si>
  <si>
    <t>РГЭС
Тренажер "Атлетик-Вейдер"</t>
  </si>
  <si>
    <t>Участок сетей энергоснабжения
Стол письменный</t>
  </si>
  <si>
    <t>РГЭС
Стол письменный</t>
  </si>
  <si>
    <t>Перемещение ОС РЭБП-000024 от 03.07.2020 0:00:00
Перемещение ОС</t>
  </si>
  <si>
    <t>Участок сетей энергоснабжения
TATRA 815 UDS 114, гос. № В099ОМ186</t>
  </si>
  <si>
    <t>РГЭС
TATRA 815 UDS 114, гос. № В099ОМ186</t>
  </si>
  <si>
    <t>Участок сетей энергоснабжения
Тягач седельный КАМАЗ 65221-6020-53 гос. № В098ОМ186</t>
  </si>
  <si>
    <t>РГЭС
Тягач седельный КАМАЗ 65221-6020-53 гос. № В098ОМ186</t>
  </si>
  <si>
    <t>Участок сетей энергоснабжения
Полуприцеп ЧМЗАП-9906.4-042-02 гос. № АХ915886</t>
  </si>
  <si>
    <t>РГЭС
Полуприцеп ЧМЗАП-9906.4-042-02 гос. № АХ915886</t>
  </si>
  <si>
    <t>Участок сетей энергоснабжения
Кран-манипулятор автомобильный (бортовой) УЗСТ 483В гос.№ В109МУ186</t>
  </si>
  <si>
    <t>РГЭС
Кран-манипулятор автомобильный (бортовой) УЗСТ 483В гос.№ В109МУ186</t>
  </si>
  <si>
    <t>Участок сетей энергоснабжения
Погрузчик фронтальный Амкодор 342В 7330 ХС гос. № 86 УС 6667</t>
  </si>
  <si>
    <t>РГЭС
Погрузчик фронтальный Амкодор 342В 7330 ХС гос. № 86 УС 6667</t>
  </si>
  <si>
    <t>Участок сетей энергоснабжения
Автомобиль грузопассажирский мастерская гос.№ В098МУ186</t>
  </si>
  <si>
    <t>РГЭС
Автомобиль грузопассажирский мастерская гос.№ В098МУ186</t>
  </si>
  <si>
    <t>Участок сетей энергоснабжения
УАЗ 390995-552-04 гос. № В166МУ186</t>
  </si>
  <si>
    <t>РГЭС
УАЗ 390995-552-04 гос. № В166МУ186</t>
  </si>
  <si>
    <t>Участок сетей энергоснабжения
Автогидроподъемник Чайка-Сервис 2784US гос. № В229МУ186</t>
  </si>
  <si>
    <t>РГЭС
Автогидроподъемник Чайка-Сервис 2784US гос. № В229МУ186</t>
  </si>
  <si>
    <t>Участок сетей энергоснабжения
ПСС-131.17Э (шасси ГАЗ-33086) Х351СС</t>
  </si>
  <si>
    <t>РГЭС
ПСС-131.17Э (шасси ГАЗ-33086) Х351СС</t>
  </si>
  <si>
    <t>Участок сетей энергоснабжения
Прицеп ТРЭКОЛ-8901 №7367</t>
  </si>
  <si>
    <t>РГЭС
Прицеп ТРЭКОЛ-8901 №7367</t>
  </si>
  <si>
    <t>Участок сетей энергоснабжения
Прицеп гос. № 86 УС 6675</t>
  </si>
  <si>
    <t>РГЭС
Прицеп гос. № 86 УС 6675</t>
  </si>
  <si>
    <t>Участок сетей энергоснабжения
Полуприцеп 946606 № АО 4427 86</t>
  </si>
  <si>
    <t>РГЭС
Полуприцеп 946606 № АО 4427 86</t>
  </si>
  <si>
    <t>Участок сетей энергоснабжения
МТЗ-82 САК № 86 УС 6671</t>
  </si>
  <si>
    <t>РГЭС
МТЗ-82 САК № 86 УС 6671</t>
  </si>
  <si>
    <t>Участок сетей энергоснабжения
МТЗ-82 БМ-205 № 86 УС 6663</t>
  </si>
  <si>
    <t>РГЭС
МТЗ-82 БМ-205 № 86 УС 6663</t>
  </si>
  <si>
    <t>Участок сетей энергоснабжения
МТЗ-82 БГМ-ЗУ № 86 УС 6669</t>
  </si>
  <si>
    <t>РГЭС
МТЗ-82 БГМ-ЗУ № 86 УС 6669</t>
  </si>
  <si>
    <t>Участок сетей энергоснабжения
МКСМ-800 № 86 УС 6668</t>
  </si>
  <si>
    <t>РГЭС
МКСМ-800 № 86 УС 6668</t>
  </si>
  <si>
    <t>Участок сетей энергоснабжения
ЛАДА (LADA 212140)  М277ТТ 86</t>
  </si>
  <si>
    <t>РГЭС
ЛАДА (LADA 212140)  М277ТТ 86</t>
  </si>
  <si>
    <t>Участок сетей энергоснабжения
ЛАДА (LADA 212140)  М276ТТ 86</t>
  </si>
  <si>
    <t>РГЭС
ЛАДА (LADA 212140)  М276ТТ 86</t>
  </si>
  <si>
    <t>Участок сетей энергоснабжения
МТ-ЛБУ-1 № 86 УС 6662</t>
  </si>
  <si>
    <t>РГЭС
МТ-ЛБУ-1 № 86 УС 6662</t>
  </si>
  <si>
    <t>Участок сетей энергоснабжения
Урал-43206  БКМ-515-01 №А682КН</t>
  </si>
  <si>
    <t>РГЭС
Урал-43206  БКМ-515-01 №А682КН</t>
  </si>
  <si>
    <t>Участок сетей энергоснабжения
УРАЛ-4320  ИФ300С-03  О 942 РТ</t>
  </si>
  <si>
    <t>РГЭС
УРАЛ-4320  ИФ300С-03  О 942 РТ</t>
  </si>
  <si>
    <t>Участок сетей энергоснабжения
УАЗ-396255-410  В 234 ХА</t>
  </si>
  <si>
    <t>РГЭС
УАЗ-396255-410  В 234 ХА</t>
  </si>
  <si>
    <t>Участок сетей энергоснабжения
ГАЗ 2217  № А695РО</t>
  </si>
  <si>
    <t>РГЭС
ГАЗ 2217  № А695РО</t>
  </si>
  <si>
    <t>Участок сетей энергоснабжения
ГАЗ-2705 №Е698ЕВ</t>
  </si>
  <si>
    <t>РГЭС
ГАЗ-2705 №Е698ЕВ</t>
  </si>
  <si>
    <t>Участок сетей энергоснабжения
ГАЗ-33081 БКМ-317 №О968НС</t>
  </si>
  <si>
    <t>РГЭС
ГАЗ-33081 БКМ-317 №О968НС</t>
  </si>
  <si>
    <t>Участок сетей энергоснабжения
ГАЗ-330811-20 М537РК</t>
  </si>
  <si>
    <t>РГЭС
ГАЗ-330811-20 М537РК</t>
  </si>
  <si>
    <t>Участок сетей энергоснабжения
ЗИЛ-131Н САК №Е432АО</t>
  </si>
  <si>
    <t>РГЭС
ЗИЛ-131Н САК №Е432АО</t>
  </si>
  <si>
    <t>Участок сетей энергоснабжения
КамАЗ 44108-010-10 (автомобиль Седельный тягач) М275ТТ 86</t>
  </si>
  <si>
    <t>РГЭС
КамАЗ 44108-010-10 (автомобиль Седельный тягач) М275ТТ 86</t>
  </si>
  <si>
    <t>Участок сетей энергоснабжения
ДЗ-109 УШБ-3  № 86 УМ 1790</t>
  </si>
  <si>
    <t>РГЭС
ДЗ-109 УШБ-3  № 86 УМ 1790</t>
  </si>
  <si>
    <t>Участок сетей энергоснабжения
ГАЗ-А22R32  № А738АТ</t>
  </si>
  <si>
    <t>РГЭС
ГАЗ-А22R32  № А738АТ</t>
  </si>
  <si>
    <t>Участок сетей энергоснабжения
ГАЗ 2217-288  № К494 ХМ 86</t>
  </si>
  <si>
    <t>РГЭС
ГАЗ 2217-288  № К494 ХМ 86</t>
  </si>
  <si>
    <t>Участок сетей энергоснабжения
ВТС ТРЭКОЛ-39294Д № 86 УС 6664</t>
  </si>
  <si>
    <t>РГЭС
ВТС ТРЭКОЛ-39294Д № 86 УС 6664</t>
  </si>
  <si>
    <t>Участок сетей энергоснабжения
Автогидроподъемник ВС-22.05 № А935ВТ186</t>
  </si>
  <si>
    <t>РГЭС
Автогидроподъемник ВС-22.05 № А935ВТ186</t>
  </si>
  <si>
    <t>Участок сетей энергоснабжения
TOYOTA Land Cruiser Prado № В008МУ186</t>
  </si>
  <si>
    <t>РГЭС
TOYOTA Land Cruiser Prado № В008МУ186</t>
  </si>
  <si>
    <t>Участок сетей энергоснабжения
Toyota Camry № Х313СС86</t>
  </si>
  <si>
    <t>РГЭС
Toyota Camry № Х313СС86</t>
  </si>
  <si>
    <t>Участок сетей энергоснабжения
Renault Duster № Н 515 МА 86 (автомобиль)</t>
  </si>
  <si>
    <t>РГЭС
Renault Duster № Н 515 МА 86 (автомобиль)</t>
  </si>
  <si>
    <t>Участок сетей энергоснабжения
INFINITI QX80  №Р999ОР86</t>
  </si>
  <si>
    <t>РГЭС
INFINITI QX80  №Р999ОР86</t>
  </si>
  <si>
    <t>Участок сетей энергоснабжения
УАЗ-220695-04 №А255КН186</t>
  </si>
  <si>
    <t>РГЭС
УАЗ-220695-04 №А255КН186</t>
  </si>
  <si>
    <t>Участок сетей энергоснабжения
УАЗ-29891 № С 448 АУ186</t>
  </si>
  <si>
    <t>РГЭС
УАЗ-29891 № С 448 АУ186</t>
  </si>
  <si>
    <t>Участок сетей энергоснабжения
УАЗ-29891 № С 546АУ 186</t>
  </si>
  <si>
    <t>РГЭС
УАЗ-29891 № С 546АУ 186</t>
  </si>
  <si>
    <t>Участок сетей энергоснабжения
УАЗ-390945 № К 542 ВК 186</t>
  </si>
  <si>
    <t>РГЭС
УАЗ-390945 № К 542 ВК 186</t>
  </si>
  <si>
    <t>Участок сетей энергоснабжения
УАЗ-390945 № К 588 ВК 186</t>
  </si>
  <si>
    <t>РГЭС
УАЗ-390945 № К 588 ВК 186</t>
  </si>
  <si>
    <t>Участок сетей энергоснабжения
УАЗ-390995  К054УЕ</t>
  </si>
  <si>
    <t>РГЭС
УАЗ-390995  К054УЕ</t>
  </si>
  <si>
    <t>Участок сетей энергоснабжения
УАЗ-390995  К055УЕ</t>
  </si>
  <si>
    <t>РГЭС
УАЗ-390995  К055УЕ</t>
  </si>
  <si>
    <t>Участок сетей энергоснабжения
УАЗ-390995 №К755ХМ</t>
  </si>
  <si>
    <t>РГЭС
УАЗ-390995 №К755ХМ</t>
  </si>
  <si>
    <t>Участок сетей энергоснабжения
УАЗ-390995 К899ВК186</t>
  </si>
  <si>
    <t>РГЭС
УАЗ-390995 К899ВК186</t>
  </si>
  <si>
    <t>Участок сетей энергоснабжения
Гараж под легковой автотранспорт</t>
  </si>
  <si>
    <t>РГЭС
Гараж под легковой автотранспорт</t>
  </si>
  <si>
    <t>Участок сетей энергоснабжения
УРАЛ-4320  ИФ300С А 937 АТ 186</t>
  </si>
  <si>
    <t>РГЭС
УРАЛ-4320  ИФ300С А 937 АТ 186</t>
  </si>
  <si>
    <t>Участок сетей энергоснабжения
МТЗ-82  ЭБП-5  № 86 УС 6656</t>
  </si>
  <si>
    <t>РГЭС
МТЗ-82  ЭБП-5  № 86 УС 6656</t>
  </si>
  <si>
    <t>Участок сетей энергоснабжения
П/прицеп автомобильный НЕФАЗ 9334-10 №АУ5188 86</t>
  </si>
  <si>
    <t>РГЭС
П/прицеп автомобильный НЕФАЗ 9334-10 №АУ5188 86</t>
  </si>
  <si>
    <t>Участок сетей энергоснабжения
ПБК</t>
  </si>
  <si>
    <t>РГЭС
ПБК</t>
  </si>
  <si>
    <t>Участок сетей энергоснабжения
Погрузчик фронтальный одноковшовый АМКОДОР 342В  № 86 УС 6655</t>
  </si>
  <si>
    <t>РГЭС
Погрузчик фронтальный одноковшовый АМКОДОР 342В  № 86 УС 6655</t>
  </si>
  <si>
    <t>Участок сетей энергоснабжения
Контрольно-пропускной пункт</t>
  </si>
  <si>
    <t>РГЭС
Контрольно-пропускной пункт</t>
  </si>
  <si>
    <t>Участок сетей энергоснабжения
АВТОБУС НЕФАЗ № А791КТ186</t>
  </si>
  <si>
    <t>РГЭС
АВТОБУС НЕФАЗ № А791КТ186</t>
  </si>
  <si>
    <t>Участок сетей энергоснабжения
Кран автомобильный КС-55733, гос № А586ОА186</t>
  </si>
  <si>
    <t>РГЭС
Кран автомобильный КС-55733, гос № А586ОА186</t>
  </si>
  <si>
    <t>Участок сетей энергоснабжения
УАЗ-220695-04 № А672ОН186</t>
  </si>
  <si>
    <t>РГЭС
УАЗ-220695-04 № А672ОН186</t>
  </si>
  <si>
    <t>Участок сетей энергоснабжения
Прицеп 821303 "Крепыш" гос. № АН196082</t>
  </si>
  <si>
    <t>РГЭС
Прицеп 821303 "Крепыш" гос. № АН196082</t>
  </si>
  <si>
    <t>Участок сетей энергоснабжения
LADA 213100 4*4 НЕССИ 2 гос.№ А736ТА186</t>
  </si>
  <si>
    <t>РГЭС
LADA 213100 4*4 НЕССИ 2 гос.№ А736ТА186</t>
  </si>
  <si>
    <t>Участок сетей энергоснабжения
Автобус КАВЗ-4238-62 VIN Z7N423862J0004214 гос. № A771ТА186</t>
  </si>
  <si>
    <t>РГЭС
Автобус КАВЗ-4238-62 VIN Z7N423862J0004214 гос. № A771ТА186</t>
  </si>
  <si>
    <t>Участок сетей энергоснабжения
Прицеп 821303 "Крепыш" гос. № АХ361686</t>
  </si>
  <si>
    <t>РГЭС
Прицеп 821303 "Крепыш" гос. № АХ361686</t>
  </si>
  <si>
    <t>Участок сетей энергоснабжения
Снегоболотоход Тром 8 УЭС гос. № 86 УС 6672</t>
  </si>
  <si>
    <t>РГЭС
Снегоболотоход Тром 8 УЭС гос. № 86 УС 6672</t>
  </si>
  <si>
    <t>Участок сетей энергоснабжения
УАЗ-390995-04 гос. № А604УС186</t>
  </si>
  <si>
    <t>РГЭС
УАЗ-390995-04 гос. № А604УС186</t>
  </si>
  <si>
    <t>Участок сетей энергоснабжения
ЛАДА 212140, 4х4, гос. № В 747 КВ 186</t>
  </si>
  <si>
    <t>РГЭС
ЛАДА 212140, 4х4, гос. № В 747 КВ 186</t>
  </si>
  <si>
    <t>Участок сетей энергоснабжения
ЛАДА 213100, 4х4, гос. № В898ЕА186</t>
  </si>
  <si>
    <t>РГЭС
ЛАДА 213100, 4х4, гос. № В898ЕА186</t>
  </si>
  <si>
    <t>Перемещение ОС РЭБП-000025 от 03.07.2020 0:00:00
Перемещение ОС</t>
  </si>
  <si>
    <t xml:space="preserve">Участок сетей энергоснабжения
Электрокотел Warmos QX </t>
  </si>
  <si>
    <t xml:space="preserve">РГЭС
Электрокотел Warmos QX </t>
  </si>
  <si>
    <t>Участок сетей энергоснабжения
Мастерская ГТЭС</t>
  </si>
  <si>
    <t>РГЭС
Мастерская ГТЭС</t>
  </si>
  <si>
    <t>Участок сетей энергоснабжения
Наружное освещение базы</t>
  </si>
  <si>
    <t>РГЭС
Наружное освещение базы</t>
  </si>
  <si>
    <t>Участок сетей энергоснабжения
Электротельфер</t>
  </si>
  <si>
    <t>РГЭС
Электротельфер</t>
  </si>
  <si>
    <t>Участок сетей энергоснабжения
Электростанция (ДЭС-100)</t>
  </si>
  <si>
    <t>РГЭС
Электростанция (ДЭС-100)</t>
  </si>
  <si>
    <t>Участок сетей энергоснабжения
Электропарогенератор мобильный</t>
  </si>
  <si>
    <t>РГЭС
Электропарогенератор мобильный</t>
  </si>
  <si>
    <t>Участок сетей энергоснабжения
Шлагбаум GARD 4000 CAME</t>
  </si>
  <si>
    <t>РГЭС
Шлагбаум GARD 4000 CAME</t>
  </si>
  <si>
    <t>Участок сетей энергоснабжения
Станок деревообрабатывающий</t>
  </si>
  <si>
    <t>РГЭС
Станок деревообрабатывающий</t>
  </si>
  <si>
    <t>Участок сетей энергоснабжения
Склад ГТЭС</t>
  </si>
  <si>
    <t>РГЭС
Склад ГТЭС</t>
  </si>
  <si>
    <t>Участок сетей энергоснабжения
Система видеонаблюдения базы Ав.ЭС</t>
  </si>
  <si>
    <t>РГЭС
Система видеонаблюдения базы Ав.ЭС</t>
  </si>
  <si>
    <t>Участок сетей энергоснабжения
Установка блочно-циолитовая</t>
  </si>
  <si>
    <t>РГЭС
Установка блочно-циолитовая</t>
  </si>
  <si>
    <t>Участок сетей энергоснабжения
ТМ-250/6-0,4</t>
  </si>
  <si>
    <t>РГЭС
ТМ-250/6-0,4</t>
  </si>
  <si>
    <t>Участок сетей энергоснабжения
Тележка</t>
  </si>
  <si>
    <t>РГЭС
Тележка</t>
  </si>
  <si>
    <t>Участок сетей энергоснабжения
Счетчик ТЭМ-05М-1 ДУ-50</t>
  </si>
  <si>
    <t>РГЭС
Счетчик ТЭМ-05М-1 ДУ-50</t>
  </si>
  <si>
    <t>Участок сетей энергоснабжения
Счетчик ТЭМ-05М-1 ДУ-25</t>
  </si>
  <si>
    <t>РГЭС
Счетчик ТЭМ-05М-1 ДУ-25</t>
  </si>
  <si>
    <t>Участок сетей энергоснабжения
ДЭС- 100</t>
  </si>
  <si>
    <t>РГЭС
ДЭС- 100</t>
  </si>
  <si>
    <t>Участок сетей энергоснабжения
Измерительный мост Р-4833</t>
  </si>
  <si>
    <t>РГЭС
Измерительный мост Р-4833</t>
  </si>
  <si>
    <t>Участок сетей энергоснабжения
Компрессор СО-76</t>
  </si>
  <si>
    <t>РГЭС
Компрессор СО-76</t>
  </si>
  <si>
    <t>Участок сетей энергоснабжения
Бетоносмеситель 100л</t>
  </si>
  <si>
    <t>РГЭС
Бетоносмеситель 100л</t>
  </si>
  <si>
    <t>Участок сетей энергоснабжения
РУ-0,4 ГТЭС</t>
  </si>
  <si>
    <t>РГЭС
РУ-0,4 ГТЭС</t>
  </si>
  <si>
    <t>Участок сетей энергоснабжения
Шкаф металлический напольный 2000х450х1900</t>
  </si>
  <si>
    <t>РГЭС
Шкаф металлический напольный 2000х450х1900</t>
  </si>
  <si>
    <t>Участок сетей энергоснабжения
Агрегат сварочный дизельный Denyo DAW-180SS</t>
  </si>
  <si>
    <t>РГЭС
Агрегат сварочный дизельный Denyo DAW-180SS</t>
  </si>
  <si>
    <t>Участок сетей энергоснабжения
ЭСДА-200</t>
  </si>
  <si>
    <t>РГЭС
ЭСДА-200</t>
  </si>
  <si>
    <t>Участок сетей энергоснабжения
Здание РСУ</t>
  </si>
  <si>
    <t>РГЭС
Здание РСУ</t>
  </si>
  <si>
    <t>Участок сетей энергоснабжения
Турникет уличный PERCO-TTR-04WR-24</t>
  </si>
  <si>
    <t>РГЭС
Турникет уличный PERCO-TTR-04WR-24</t>
  </si>
  <si>
    <t>Участок сетей энергоснабжения
Генератор дизельный сварочный MOSA TS 250 D/EL KD/EL</t>
  </si>
  <si>
    <t>РГЭС
Генератор дизельный сварочный MOSA TS 250 D/EL KD/EL</t>
  </si>
  <si>
    <t>Участок сетей энергоснабжения
Мастерская по ремонту трансформаторов</t>
  </si>
  <si>
    <t>РГЭС
Мастерская по ремонту трансформаторов</t>
  </si>
  <si>
    <t>Участок сетей энергоснабжения
Мачта прожекторная</t>
  </si>
  <si>
    <t>РГЭС
Мачта прожекторная</t>
  </si>
  <si>
    <t>Участок сетей энергоснабжения
Миллиометр МИКО-7</t>
  </si>
  <si>
    <t>РГЭС
Миллиометр МИКО-7</t>
  </si>
  <si>
    <t>Перемещение ОС РЭБП-000026 от 03.07.2020 0:00:00
Перемещение ОС</t>
  </si>
  <si>
    <t>Участок сетей энергоснабжения
Стол бильярдный</t>
  </si>
  <si>
    <t>РГЭС
Стол бильярдный</t>
  </si>
  <si>
    <t>Перемещение ОС РЭБП-000027 от 03.07.2020 0:00:00
Перемещение ОС</t>
  </si>
  <si>
    <t>Участок сетей энергоснабжения
АБК корпус 1</t>
  </si>
  <si>
    <t>РГЭС
АБК корпус 1</t>
  </si>
  <si>
    <t>Перемещение ОС РЭБП-000140 от 03.07.2020 23:59:59
Перемещение ОС</t>
  </si>
  <si>
    <t>Участок сетей энергоснабжения
Земельный участок ТП- 94</t>
  </si>
  <si>
    <t>РГЭС
Земельный участок ТП- 94</t>
  </si>
  <si>
    <t>Участок сетей энергоснабжения
Земельный участок ТП-1001</t>
  </si>
  <si>
    <t>РГЭС
Земельный участок ТП-1001</t>
  </si>
  <si>
    <t>Участок сетей энергоснабжения
Земельный участок ТП-93</t>
  </si>
  <si>
    <t>РГЭС
Земельный участок ТП-93</t>
  </si>
  <si>
    <t>Перемещение ОС РЭБП-000136 от 04.09.2020 16:24:24
Перемещение ОС</t>
  </si>
  <si>
    <t>ГОРЭЛЕКТРОСЕТЬ г.Нижневартовск
ГАЗ 2217  № А695РО</t>
  </si>
  <si>
    <t>Передача ОС РЭБП-000002 от 15.09.2020 16:11:16
Передача ОС</t>
  </si>
  <si>
    <t>Списание ОС ГЭБП-000003 от 30.09.2020 0:00:00
Списание ОС: Выход из строя LCD матрицы</t>
  </si>
  <si>
    <t>ГОРЭЛЕКТРОСЕТЬ г.Нижневартовск
МОНИТОР SONY SDM-S73H GRAY 1280 X 1024 500^1 250кд</t>
  </si>
  <si>
    <t>Списание ОС ГЭБП-000002 от 30.09.2020 23:59:59
Списание ОС: Выход из строя процессора,блока управления</t>
  </si>
  <si>
    <t>ГОРЭЛЕКТРОСЕТЬ г.Нижневартовск
СИСТЕМНЫЙ БЛОК DESTEN eVolution-828P</t>
  </si>
  <si>
    <t>Списание ОС ГЭБП-000004 от 30.09.2020 23:59:59
Списание ОС: Моральный и физический износ,выход из строя процессора,Raid-контроллера</t>
  </si>
  <si>
    <t>ГОРЭЛЕКТРОСЕТЬ г.Нижневартовск
СЕРВЕР DESTEN NAVIGATOR DX 7240</t>
  </si>
  <si>
    <t>Передача ОС ГЭБП-000006 от 01.10.2020 23:59:59
Передача ОС</t>
  </si>
  <si>
    <t>ГОРЭЛЕКТРОСЕТЬ г.Нижневартовск
КВАРТИРА №16 ПО УЛ.ЧАПАЕВА 5/47</t>
  </si>
  <si>
    <t>Списание ОС ГЭБП-000010 от 12.10.2020 0:00:00
Списание ОС: Разрушение посадочного места колодки контактного устройства,обрывы цепей подключения на контактное устройство,не выхода RS-485</t>
  </si>
  <si>
    <t>ГОРЭЛЕКТРОСЕТЬ г.Нижневартовск
СТЕНД ПРЕДВ. РЕГУЛИРОВКИ СЧЕТЧИК</t>
  </si>
  <si>
    <t xml:space="preserve">Списание ОС ГЭБП-000016 от 12.10.2020 0:00:00
Списание ОС: Механический износ мест крепления столешниц,деформация мест креплений полок под клавиатуру,механические повреждения и износ декоративных </t>
  </si>
  <si>
    <t>ГОРЭЛЕКТРОСЕТЬ г.Нижневартовск
СТОЛ РУКОВОДИТЕЛЯ /00267/</t>
  </si>
  <si>
    <t>Списание ОС ГЭБП-000025 от 12.10.2020 0:00:00
Списание ОС: Износ нижней части боковой стенки,деформация мест крепления полок,износ дверных петель</t>
  </si>
  <si>
    <t>ГОРЭЛЕКТРОСЕТЬ г.Нижневартовск
ШКАФ ДЛЯ ДОКУМЕНТОВ СТАЙЛ (НОЧЕ БРАВО)С-302/5611/ (В ТОМ ЧИСЛЕ СТАЙЛ СТЕКЛО +Ф-РА(1ШТ)1122*359 (ДЛЯ</t>
  </si>
  <si>
    <t>Списание ОС ГЭБП-000009 от 12.10.2020 20:06:11
Списание ОС: Не включается,на экране ЭЛТ отсутствует свечение луча,индикаторная лампа на передней панели не светится,разбит экран</t>
  </si>
  <si>
    <t>ГОРЭЛЕКТРОСЕТЬ г.Нижневартовск
ОСЦИЛЛОГРАФ С1-137</t>
  </si>
  <si>
    <t>Списание ОС ГЭБП-000030 от 14.10.2020 23:59:59
Списание ОС: Детали кондиционера сильно изношены и непригодны к дальнейшей эксплуатации,рабочий ресурс выработан полностью</t>
  </si>
  <si>
    <t>ГОРЭЛЕКТРОСЕТЬ г.Нижневартовск
КОНДИЦИОНЕР HAIER</t>
  </si>
  <si>
    <t>Списание ОС ГЭБП-000031 от 14.10.2020 23:59:59
Списание ОС: Утечка в замененной части,влага в системе. Не подлежит восстановлению.</t>
  </si>
  <si>
    <t>ГОРЭЛЕКТРОСЕТЬ г.Нижневартовск
ХОЛОДИЛЬНИК МИНСК-АТЛАНТ 268-0</t>
  </si>
  <si>
    <t>Перемещение ОС ТСБП-000012 от 16.10.2020 10:00:00
Перемещение ОС</t>
  </si>
  <si>
    <t>ГОРЭЛЕКТРОСЕТЬ г.Нижневартовск
Телевизор LED-4K UHD 66"+ LG 70UM7450PLA</t>
  </si>
  <si>
    <t>Теплоснабжение
Телевизор LED-4K UHD 66"+ LG 70UM7450PLA</t>
  </si>
  <si>
    <t>Перемещение ОС РЭБП-000141 от 22.10.2020 13:59:23
Перемещение ОС</t>
  </si>
  <si>
    <t>ГОРЭЛЕКТРОСЕТЬ г.Нижневартовск
МОНИТОР 19" LCD BENQ FP93G</t>
  </si>
  <si>
    <t>Участок сетей ВС и ВО
МОНИТОР 19" LCD BENQ FP93G</t>
  </si>
  <si>
    <t>ГОРЭЛЕКТРОСЕТЬ г.Нижневартовск
СЕРВЕР SuperMicro 2U 6028R-WTR/2x Xeon E5-2623/4*DDR4 DIMM 16Gb/4*HDD 600 Gb/LSI00419/ST3600057SS/2x</t>
  </si>
  <si>
    <t>Участок сетей ВС и ВО
СЕРВЕР SuperMicro 2U 6028R-WTR/2x Xeon E5-2623/4*DDR4 DIMM 16Gb/4*HDD 600 Gb/LSI00419/ST3600057SS/2x</t>
  </si>
  <si>
    <t>Перемещение ОС ГЭБП-000120 от 29.10.2020 20:45:24
Перемещение ОС</t>
  </si>
  <si>
    <t xml:space="preserve">Участок сетей энергоснабжения
КТПН-80 </t>
  </si>
  <si>
    <t xml:space="preserve">ГОРЭЛЕКТРОСЕТЬ г.Нижневартовск
КТПН-80 </t>
  </si>
  <si>
    <t>Участок сетей энергоснабжения
ВЛ-6кВ ф.4 ПС-35/6 кВ "Поселок" от оп.№17  до КТПН-80</t>
  </si>
  <si>
    <t>ГОРЭЛЕКТРОСЕТЬ г.Нижневартовск
ВЛ-6кВ ф.4 ПС-35/6 кВ "Поселок" от оп.№17  до КТПН-80</t>
  </si>
  <si>
    <t>Перемещение ОС ГЭБП-000133 от 30.10.2020 23:59:59
Перемещение ОС</t>
  </si>
  <si>
    <t>Производственная служба транспорта и спецтехники
Стол переговорный</t>
  </si>
  <si>
    <t>Производственно-транспортная служба
Стол переговорный</t>
  </si>
  <si>
    <t>Производственная служба транспорта и спецтехники
Стол руководителя левый</t>
  </si>
  <si>
    <t>Производственно-транспортная служба
Стол руководителя левый</t>
  </si>
  <si>
    <t>Производственная служба транспорта и спецтехники
Композиция-высокий шкаф для документов и гардероб и декоративная обвязка</t>
  </si>
  <si>
    <t>Производственно-транспортная служба
Композиция-высокий шкаф для документов и гардероб и декоративная обвязка</t>
  </si>
  <si>
    <t>Производственная служба транспорта и спецтехники
Сплит-система Haier HSU-18HTL103/R2</t>
  </si>
  <si>
    <t>Производственно-транспортная служба
Сплит-система Haier HSU-18HTL103/R2</t>
  </si>
  <si>
    <t>Производственная служба транспорта и спецтехники
Аппарат высокого давления HD 5/12 C (120 бар, 500л/час.)</t>
  </si>
  <si>
    <t>Производственно-транспортная служба
Аппарат высокого давления HD 5/12 C (120 бар, 500л/час.)</t>
  </si>
  <si>
    <t>Списание ОС ГЭБП-000032 от 31.10.2020 23:59:58
Списание ОС: Предельный износ всех деталей,выход из строя процессора</t>
  </si>
  <si>
    <t>ГОРЭЛЕКТРОСЕТЬ г.Нижневартовск
Компьютер VIST MARL/P-166/8//16/</t>
  </si>
  <si>
    <t>Списание ОС ГЭБП-000033 от 31.10.2020 23:59:58
Списание ОС: Выход из строя интерфейсной платы,блока управления печатью</t>
  </si>
  <si>
    <t>ГОРЭЛЕКТРОСЕТЬ г.Нижневартовск
ПРИНТЕР МФУ SAMSUNG SCX4521F</t>
  </si>
  <si>
    <t>Списание ОС ГЭБП-000034 от 31.10.2020 23:59:58
Списание ОС: Выход из строя интерфейсной платы,блока управления печатью</t>
  </si>
  <si>
    <t>ГОРЭЛЕКТРОСЕТЬ г.Нижневартовск
Принтер</t>
  </si>
  <si>
    <t>Списание ОС ГЭБП-000035 от 31.10.2020 23:59:58
Списание ОС: Выход из строя интерфейсной платы,блока управления печатью</t>
  </si>
  <si>
    <t>ГОРЭЛЕКТРОСЕТЬ г.Нижневартовск
ПРИНТЕР HP LJ 2420 D(Q5957A.1200*1200 dp28</t>
  </si>
  <si>
    <t>Списание ОС ГЭБП-000036 от 31.10.2020 23:59:58
Списание ОС: Сгорела материнская плата,процессор</t>
  </si>
  <si>
    <t>ГОРЭЛЕКТРОСЕТЬ г.Нижневартовск
СИСТЕМНЫЙ БЛОК DESTEN eVolution-923E</t>
  </si>
  <si>
    <t>Списание ОС ГЭБП-000037 от 20.11.2020 17:55:10
Списание ОС: Детали кондиционера сильно изношены и не пригодны к дальнейшей эксплуатации.</t>
  </si>
  <si>
    <t>ГОРЭЛЕКТРОСЕТЬ г.Нижневартовск
КОНДИЦИОНЕР LG S09LHP-Plasma</t>
  </si>
  <si>
    <t>Списание ОС ГЭБП-000038 от 20.11.2020 17:55:11
Списание ОС: Деформация корпуса,имеются трещины боковой панели,кнопки имеют сквозные потертости,нечитаемы.</t>
  </si>
  <si>
    <t>ГОРЭЛЕКТРОСЕТЬ г.Нижневартовск
СОТОВЫЙ ТЕЛЕФОН SAMSUNG-2100</t>
  </si>
  <si>
    <t>Списание ОС ГЭБП-000043 от 30.11.2020 0:00:00
Списание ОС: В процессе эксплуатации у стульев сломались ножки, износ сидушки</t>
  </si>
  <si>
    <t>ГОРЭЛЕКТРОСЕТЬ г.Нижневартовск
СТУЛ "ИЗО" ЧЕРНЫЙ</t>
  </si>
  <si>
    <t>Списание ОС ГЭБП-000050 от 30.11.2020 0:00:00
Списание ОС: В процессе эксплуататции произошла деформация механизмов</t>
  </si>
  <si>
    <t>ГОРЭЛЕКТРОСЕТЬ г.Нижневартовск
ТЕЛЕФОННЫЙ АППАРАТ "СИЕМЕНС" EUR</t>
  </si>
  <si>
    <t>Списание ОС ГЭБП-000047 от 30.11.2020 23:59:59
Списание ОС: В процессе экспуатации произошла деформация корпуса</t>
  </si>
  <si>
    <t>ГОРЭЛЕКТРОСЕТЬ г.Нижневартовск
ШКАФ СО СТЕКЛОМ</t>
  </si>
  <si>
    <t xml:space="preserve">Списание ОС ГЭБП-000048 от 30.11.2020 23:59:59
Списание ОС: Износ мест креплений полок,механические повреждения каркаса </t>
  </si>
  <si>
    <t>ГОРЭЛЕКТРОСЕТЬ г.Нижневартовск
СТЕЛЛАЖ УЗКИЙ ЗАКРЫТЫЙ (МИЛАНСКИЙ ОРЕХ)</t>
  </si>
  <si>
    <t>Списание ОС ГЭБП-000049 от 30.11.2020 23:59:59
Списание ОС: В процессе эксплуататции произошла деформация механизмов</t>
  </si>
  <si>
    <t>ГОРЭЛЕКТРОСЕТЬ г.Нижневартовск
ТЕЛЕФОННЫЙ АППАРАТ SIEMENS 802</t>
  </si>
  <si>
    <t>Списание ОС ГЭБП-000046 от 04.12.2020 17:34:28
Списание ОС: Выход из строя интерфейсной платы,блока управления печатью</t>
  </si>
  <si>
    <t>ГОРЭЛЕКТРОСЕТЬ г.Нижневартовск
ПРИНТЕР HP LJ1100 8ppm 600 dpi A</t>
  </si>
  <si>
    <t>Передача ОС ГЭБП-000004 от 08.12.2020 17:19:29
Передача ОС</t>
  </si>
  <si>
    <t>ГОРЭЛЕКТРОСЕТЬ г.Нижневартовск
Здание вспомогательного назначения</t>
  </si>
  <si>
    <t>Передача ОС ГЭБП-000005 от 08.12.2020 17:19:30
Передача ОС</t>
  </si>
  <si>
    <t>ГОРЭЛЕКТРОСЕТЬ г.Нижневартовск
Гаражный бокс</t>
  </si>
  <si>
    <t>Подразделение Кт В группе из списка "ГОРЭЛЕКТРОСЕТЬ г.Нижневар...; РГЭС; ПЭС" И Подразделение Кт Не в группе "Участок сетей ВС и ВО" И Счет Дт В группе "01" И Счет Кт В группе "01" И Счет Дт Равно "01.01.1"</t>
  </si>
  <si>
    <t>Операция ГЭБП-000022 от 21.01.2020 0:00:00</t>
  </si>
  <si>
    <t>Перемещение ОС ГЭБП-000005 от 24.01.2020 23:10:00
Перемещение ОС</t>
  </si>
  <si>
    <t>АУП
СИСТЕМНЫЙ БЛОК "КИТ"</t>
  </si>
  <si>
    <t>ГОРЭЛЕКТРОСЕТЬ г.Нижневартовск
СИСТЕМНЫЙ БЛОК "КИТ"</t>
  </si>
  <si>
    <t>Перемещение ОС ГЭБП-000006 от 24.01.2020 23:10:00
Перемещение ОС</t>
  </si>
  <si>
    <t>Технологическая лаборатория
СИСТЕМНЫЙ БЛОК "КИТ"</t>
  </si>
  <si>
    <t>Перемещение ОС ГЭБП-000008 от 24.01.2020 23:10:00
Перемещение ОС</t>
  </si>
  <si>
    <t>Район теплоснабжения №4 (Производство)
СИСТЕМНЫЙ БЛОК "КИТ"</t>
  </si>
  <si>
    <t>Перемещение ОС ГЭБП-000007 от 24.01.2020 23:10:01
Перемещение ОС</t>
  </si>
  <si>
    <t>Цех по ремонту
СИСТЕМНЫЙ БЛОК "КИТ"</t>
  </si>
  <si>
    <t>Перемещение ОС ГЭБП-000009 от 24.01.2020 23:10:02
Перемещение ОС</t>
  </si>
  <si>
    <t>Перемещение ОС ГЭБП-000010 от 24.01.2020 23:10:03
Перемещение ОС</t>
  </si>
  <si>
    <t>Производственно-диспетчерская служба
СИСТЕМНЫЙ БЛОК "КИТ"</t>
  </si>
  <si>
    <t>Перемещение ОС ГЭБП-000011 от 24.01.2020 23:10:04
Перемещение ОС</t>
  </si>
  <si>
    <t>Район теплоснабжения №2
СИСТЕМНЫЙ БЛОК "КИТ"</t>
  </si>
  <si>
    <t>Перемещение ОС ГЭБП-000012 от 24.01.2020 23:10:05
Перемещение ОС</t>
  </si>
  <si>
    <t>Район инженерных сетей
СИСТЕМНЫЙ БЛОК "КИТ"</t>
  </si>
  <si>
    <t>Перемещение ОС ГЭБП-000013 от 24.01.2020 23:10:06
Перемещение ОС</t>
  </si>
  <si>
    <t>Район теплоснабжения №3
СИСТЕМНЫЙ БЛОК "КИТ"</t>
  </si>
  <si>
    <t>Перемещение ОС ГЭБП-000014 от 24.01.2020 23:10:07
Перемещение ОС</t>
  </si>
  <si>
    <t>Район теплоснабжения №1
СИСТЕМНЫЙ БЛОК "КИТ"</t>
  </si>
  <si>
    <t>Перемещение ОС ГЭБП-000015 от 24.01.2020 23:10:08
Перемещение ОС</t>
  </si>
  <si>
    <t>База производственного обслуживания
СИСТЕМНЫЙ БЛОК "КИТ"</t>
  </si>
  <si>
    <t>Перемещение ОС ГЭБП-000016 от 24.01.2020 23:10:09
Перемещение ОС</t>
  </si>
  <si>
    <t>Участок наладки
СИСТЕМНЫЙ БЛОК "КИТ"</t>
  </si>
  <si>
    <t>Перемещение ОС ГЭБП-000001 от 28.01.2020 11:56:24
Перемещение ОС</t>
  </si>
  <si>
    <t>ГОРЭЛЕКТРОСЕТЬ г.Нижневартовск
АВТОМОБИЛЬ ГАЗ-330232 VIN X96330232E0819887</t>
  </si>
  <si>
    <t>ГОРЭЛЕКТРОСЕТЬ г.Нижневартовск
АВТОМОБИЛЬ LADA 213100. LADA 4X4 VIN:XTA213100B0120054</t>
  </si>
  <si>
    <t>Перемещение ОС ГЭБП-000004 от 03.02.2020 8:49:12
Перемещение ОС</t>
  </si>
  <si>
    <t>ГОРЭЛЕКТРОСЕТЬ г.Нижневартовск
АВТОМОБИЛЬ LADA 213100. LADA 4X4 VIN:XTA213100B0119679</t>
  </si>
  <si>
    <t>Перемещение ОС ГЭБП-000036 от 28.04.2020 23:59:59
Перемещение ОС</t>
  </si>
  <si>
    <t xml:space="preserve">АУП
МФУ Kyocera ECOSYS M3645dn </t>
  </si>
  <si>
    <t xml:space="preserve">ГОРЭЛЕКТРОСЕТЬ г.Нижневартовск
МФУ Kyocera ECOSYS M3645dn </t>
  </si>
  <si>
    <t>Операция ГЭБП-000446 от 14.05.2020 11:52:23</t>
  </si>
  <si>
    <t>Операция ГЭБП-000603 от 21.05.2020 18:14:29</t>
  </si>
  <si>
    <t>ГОРЭЛЕКТРОСЕТЬ г.Нижневартовск
ПС-35/6кВ "Татра"</t>
  </si>
  <si>
    <t>Операция ГЭБП-000894 от 29.06.2020 23:59:59</t>
  </si>
  <si>
    <t>ГОРЭЛЕКТРОСЕТЬ г.Нижневартовск
РПЖ-11</t>
  </si>
  <si>
    <t>Операция ГЭБП-001872 от 02.10.2020 23:59:59</t>
  </si>
  <si>
    <t>ПЭС
Электроснабжение микрорайона Коржавино (западная часть). 3 этап</t>
  </si>
  <si>
    <t>ПЭС
ТП-10/0,4кВ для ИЖС, пр.Радужный, уч.1 (Салым)</t>
  </si>
  <si>
    <t>ПЭС
КЛ-0,4кВ для ИЖС пр.Радужный, уч.1 (Салым)</t>
  </si>
  <si>
    <t>ПЭС
ВЛ-0,4кВ для ИЖС пр.Радужный, уч.1 (Салым)</t>
  </si>
  <si>
    <t>ПЭС
ВЛ-0,4кВ к м.ж.д.Квартал 2-2, №33 (Усть-Юган)</t>
  </si>
  <si>
    <t>ПЭС
КЛ-0,4кВ к м.ж.д.Квартал 2-2, №33 (Усть-Юган)</t>
  </si>
  <si>
    <t>ПЭС
ВЛ-0,4кВ для ИЖС квартал 12, уч.43 (Каркатеевы)</t>
  </si>
  <si>
    <t>ПЭС
КЛ-0,4кВ к м.ж.д. 7 микрорайон, д.6В</t>
  </si>
  <si>
    <t>ПЭС
КЛ-0,4кВ к м.ж.д.2-19а</t>
  </si>
  <si>
    <t>ПЭС
БКТП-6/0,4кВ (для м.ж.д. 38/1, 38/2, 36, 37 во 2 мкр.)</t>
  </si>
  <si>
    <t>ПЭС
КЛ-6кВ до БКТП-6/0,4кВ (для м.ж.д. 38/1, 38/2, 36, 37 во 2 мкр.)</t>
  </si>
  <si>
    <t>ПЭС
ВЛ-0,4кВ для ИЖС квартал 12, уч.79 (Каркатеевы)</t>
  </si>
  <si>
    <t>ПЭС
ТП-10/0,4кВ для ИЖС квартал 12, уч.79 (Каркатеевы)</t>
  </si>
  <si>
    <t>ПЭС
КЛ-0,4кВ к м.ж.д. Центральная, 24а (Каркатеевы)</t>
  </si>
  <si>
    <t>Перемещение ОС ГЭБП-000110 от 07.10.2020 10:20:12
Перемещение ОС</t>
  </si>
  <si>
    <t>Производственно-диспетчерская служба
ТЕЛЕВИЗОР ЖК 46 SONY KDL-46V4210</t>
  </si>
  <si>
    <t>ГОРЭЛЕКТРОСЕТЬ г.Нижневартовск
ТЕЛЕВИЗОР ЖК 46 SONY KDL-46V4210</t>
  </si>
  <si>
    <t>Операция ГЭБП-001449 от 21.10.2020 23:59:59</t>
  </si>
  <si>
    <t>ГОРЭЛЕКТРОСЕТЬ г.Нижневартовск
РПЖ-3 10/0,4кВ</t>
  </si>
  <si>
    <t>Перемещение ОС ГЭБП-000130 от 31.10.2020 0:00:00
Перемещение ОС</t>
  </si>
  <si>
    <t>АУП
ПРИНТЕР Kyocera P4040 DN</t>
  </si>
  <si>
    <t>ГОРЭЛЕКТРОСЕТЬ г.Нижневартовск
ПРИНТЕР Kyocera P4040 DN</t>
  </si>
  <si>
    <t>Общий итог</t>
  </si>
  <si>
    <t>счет/
№идентификатора</t>
  </si>
  <si>
    <t>Сумма ввода</t>
  </si>
  <si>
    <t>в т.ч. Утв ИП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</si>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</sst>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;[Red]\-0.000"/>
    <numFmt numFmtId="165" formatCode="0.00;[Red]\-0.00"/>
    <numFmt numFmtId="166" formatCode="_-* #,##0.00\ _₽_-;\-* #,##0.00\ _₽_-;_-* &quot;-&quot;??\ _₽_-;_-@_-"/>
    <numFmt numFmtId="167" formatCode="_-* #,##0.0000\ _₽_-;\-* #,##0.0000\ _₽_-;_-* &quot;-&quot;??\ _₽_-;_-@_-"/>
    <numFmt numFmtId="168" formatCode="_-* #,##0.00000\ _₽_-;\-* #,##0.00000\ _₽_-;_-* &quot;-&quot;??\ _₽_-;_-@_-"/>
    <numFmt numFmtId="169" formatCode="_-* #,##0.0000000\ _₽_-;\-* #,##0.0000000\ _₽_-;_-* &quot;-&quot;??\ _₽_-;_-@_-"/>
    <numFmt numFmtId="170" formatCode="_-* #,##0.000000\ _₽_-;\-* #,##0.000000\ _₽_-;_-* &quot;-&quot;??\ _₽_-;_-@_-"/>
    <numFmt numFmtId="171" formatCode="#,##0.000"/>
    <numFmt numFmtId="172" formatCode="_-* #,##0.00_р_._-;\-* #,##0.00_р_._-;_-* &quot;-&quot;??_р_._-;_-@_-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rgb="FFC00000"/>
      <name val="Arial"/>
      <family val="2"/>
      <charset val="204"/>
    </font>
    <font>
      <sz val="8"/>
      <color rgb="FF00B05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</font>
    <font>
      <sz val="9"/>
      <color indexed="21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28"/>
      <color rgb="FF0033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indexed="21"/>
      <name val="Arial"/>
      <family val="2"/>
      <charset val="204"/>
    </font>
    <font>
      <sz val="9"/>
      <name val="Arial"/>
      <family val="2"/>
      <charset val="204"/>
    </font>
    <font>
      <b/>
      <sz val="10"/>
      <color indexed="2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name val="Arial"/>
      <family val="2"/>
      <charset val="204"/>
    </font>
    <font>
      <b/>
      <sz val="10"/>
      <color indexed="2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1"/>
      <color rgb="FF000000"/>
      <name val="SimSun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6">
    <xf numFmtId="0" fontId="0" fillId="0" borderId="0"/>
    <xf numFmtId="0" fontId="8" fillId="0" borderId="0">
      <alignment horizontal="left"/>
    </xf>
    <xf numFmtId="0" fontId="15" fillId="0" borderId="0"/>
    <xf numFmtId="0" fontId="18" fillId="0" borderId="0"/>
    <xf numFmtId="0" fontId="17" fillId="0" borderId="0"/>
    <xf numFmtId="0" fontId="3" fillId="0" borderId="0"/>
    <xf numFmtId="0" fontId="1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39" fillId="0" borderId="0"/>
    <xf numFmtId="172" fontId="17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8" fillId="2" borderId="1" xfId="1" applyFill="1" applyBorder="1" applyAlignment="1">
      <alignment wrapText="1"/>
    </xf>
    <xf numFmtId="0" fontId="8" fillId="2" borderId="1" xfId="1" applyFill="1" applyBorder="1" applyAlignment="1"/>
    <xf numFmtId="0" fontId="9" fillId="0" borderId="0" xfId="1" applyFont="1" applyAlignment="1">
      <alignment horizontal="centerContinuous" wrapText="1"/>
    </xf>
    <xf numFmtId="0" fontId="8" fillId="0" borderId="0" xfId="1" applyAlignment="1">
      <alignment horizontal="centerContinuous"/>
    </xf>
    <xf numFmtId="0" fontId="8" fillId="0" borderId="0" xfId="1" applyAlignment="1"/>
    <xf numFmtId="0" fontId="10" fillId="0" borderId="0" xfId="1" applyFont="1" applyAlignment="1">
      <alignment horizontal="centerContinuous" vertical="center" wrapText="1"/>
    </xf>
    <xf numFmtId="0" fontId="8" fillId="0" borderId="0" xfId="1" applyAlignment="1">
      <alignment horizontal="centerContinuous" vertical="center"/>
    </xf>
    <xf numFmtId="0" fontId="8" fillId="0" borderId="0" xfId="1" applyAlignment="1">
      <alignment vertical="center"/>
    </xf>
    <xf numFmtId="0" fontId="8" fillId="0" borderId="16" xfId="1" applyBorder="1" applyAlignment="1">
      <alignment horizontal="center"/>
    </xf>
    <xf numFmtId="0" fontId="8" fillId="0" borderId="17" xfId="1" applyBorder="1" applyAlignment="1">
      <alignment horizontal="center"/>
    </xf>
    <xf numFmtId="0" fontId="8" fillId="0" borderId="18" xfId="1" applyBorder="1" applyAlignment="1">
      <alignment horizontal="center"/>
    </xf>
    <xf numFmtId="0" fontId="8" fillId="0" borderId="19" xfId="1" applyBorder="1" applyAlignment="1">
      <alignment vertical="top"/>
    </xf>
    <xf numFmtId="0" fontId="8" fillId="0" borderId="11" xfId="1" applyBorder="1" applyAlignment="1">
      <alignment vertical="top" wrapText="1"/>
    </xf>
    <xf numFmtId="0" fontId="8" fillId="0" borderId="11" xfId="1" applyBorder="1" applyAlignment="1">
      <alignment vertical="top"/>
    </xf>
    <xf numFmtId="40" fontId="8" fillId="0" borderId="11" xfId="1" applyNumberFormat="1" applyBorder="1" applyAlignment="1">
      <alignment horizontal="right" vertical="top"/>
    </xf>
    <xf numFmtId="164" fontId="8" fillId="0" borderId="11" xfId="1" applyNumberFormat="1" applyBorder="1" applyAlignment="1">
      <alignment horizontal="right" vertical="top"/>
    </xf>
    <xf numFmtId="0" fontId="8" fillId="0" borderId="20" xfId="1" applyBorder="1" applyAlignment="1">
      <alignment horizontal="right" vertical="top"/>
    </xf>
    <xf numFmtId="0" fontId="8" fillId="0" borderId="11" xfId="1" applyBorder="1" applyAlignment="1">
      <alignment horizontal="right" vertical="top"/>
    </xf>
    <xf numFmtId="165" fontId="8" fillId="0" borderId="11" xfId="1" applyNumberFormat="1" applyBorder="1" applyAlignment="1">
      <alignment horizontal="right" vertical="top"/>
    </xf>
    <xf numFmtId="40" fontId="8" fillId="0" borderId="17" xfId="1" applyNumberFormat="1" applyBorder="1" applyAlignment="1">
      <alignment horizontal="right"/>
    </xf>
    <xf numFmtId="0" fontId="8" fillId="0" borderId="17" xfId="1" applyBorder="1" applyAlignment="1">
      <alignment horizontal="right"/>
    </xf>
    <xf numFmtId="0" fontId="8" fillId="0" borderId="17" xfId="1" applyBorder="1" applyAlignment="1"/>
    <xf numFmtId="0" fontId="8" fillId="0" borderId="18" xfId="1" applyBorder="1" applyAlignment="1">
      <alignment horizontal="right"/>
    </xf>
    <xf numFmtId="4" fontId="8" fillId="0" borderId="0" xfId="1" applyNumberFormat="1" applyAlignment="1">
      <alignment horizontal="right" vertical="center"/>
    </xf>
    <xf numFmtId="0" fontId="11" fillId="0" borderId="11" xfId="1" applyFont="1" applyBorder="1" applyAlignment="1">
      <alignment vertical="top" wrapText="1"/>
    </xf>
    <xf numFmtId="40" fontId="11" fillId="0" borderId="11" xfId="1" applyNumberFormat="1" applyFont="1" applyBorder="1" applyAlignment="1">
      <alignment horizontal="right" vertical="top"/>
    </xf>
    <xf numFmtId="0" fontId="8" fillId="0" borderId="0" xfId="1" applyAlignment="1">
      <alignment wrapText="1"/>
    </xf>
    <xf numFmtId="4" fontId="8" fillId="0" borderId="0" xfId="1" applyNumberFormat="1" applyAlignment="1">
      <alignment vertical="center"/>
    </xf>
    <xf numFmtId="0" fontId="12" fillId="0" borderId="11" xfId="1" applyFont="1" applyBorder="1" applyAlignment="1">
      <alignment vertical="top" wrapText="1"/>
    </xf>
    <xf numFmtId="40" fontId="8" fillId="0" borderId="0" xfId="1" applyNumberFormat="1" applyAlignment="1">
      <alignment vertical="center"/>
    </xf>
    <xf numFmtId="4" fontId="13" fillId="0" borderId="0" xfId="1" applyNumberFormat="1" applyFont="1" applyAlignment="1">
      <alignment vertical="center"/>
    </xf>
    <xf numFmtId="0" fontId="0" fillId="0" borderId="3" xfId="0" applyBorder="1"/>
    <xf numFmtId="4" fontId="0" fillId="0" borderId="3" xfId="0" applyNumberFormat="1" applyBorder="1"/>
    <xf numFmtId="4" fontId="14" fillId="0" borderId="3" xfId="0" applyNumberFormat="1" applyFont="1" applyBorder="1"/>
    <xf numFmtId="0" fontId="0" fillId="0" borderId="2" xfId="0" applyBorder="1"/>
    <xf numFmtId="4" fontId="0" fillId="0" borderId="2" xfId="0" applyNumberFormat="1" applyBorder="1"/>
    <xf numFmtId="0" fontId="0" fillId="0" borderId="4" xfId="0" applyBorder="1"/>
    <xf numFmtId="4" fontId="14" fillId="0" borderId="4" xfId="0" applyNumberFormat="1" applyFont="1" applyBorder="1"/>
    <xf numFmtId="4" fontId="0" fillId="0" borderId="4" xfId="0" applyNumberFormat="1" applyBorder="1"/>
    <xf numFmtId="49" fontId="0" fillId="0" borderId="2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" fontId="0" fillId="0" borderId="10" xfId="0" applyNumberFormat="1" applyBorder="1"/>
    <xf numFmtId="49" fontId="0" fillId="0" borderId="4" xfId="0" applyNumberFormat="1" applyBorder="1" applyAlignment="1">
      <alignment horizontal="right"/>
    </xf>
    <xf numFmtId="4" fontId="0" fillId="0" borderId="0" xfId="0" applyNumberFormat="1"/>
    <xf numFmtId="4" fontId="16" fillId="3" borderId="21" xfId="2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0" fillId="0" borderId="0" xfId="3" applyFont="1" applyFill="1"/>
    <xf numFmtId="0" fontId="21" fillId="0" borderId="0" xfId="3" applyFont="1" applyFill="1"/>
    <xf numFmtId="0" fontId="21" fillId="0" borderId="22" xfId="3" applyFont="1" applyFill="1" applyBorder="1"/>
    <xf numFmtId="166" fontId="20" fillId="0" borderId="22" xfId="3" applyNumberFormat="1" applyFont="1" applyFill="1" applyBorder="1"/>
    <xf numFmtId="0" fontId="21" fillId="0" borderId="22" xfId="3" applyFont="1" applyFill="1" applyBorder="1" applyAlignment="1">
      <alignment horizontal="center" vertical="center" wrapText="1"/>
    </xf>
    <xf numFmtId="0" fontId="21" fillId="0" borderId="23" xfId="3" applyFont="1" applyFill="1" applyBorder="1"/>
    <xf numFmtId="166" fontId="21" fillId="0" borderId="22" xfId="3" applyNumberFormat="1" applyFont="1" applyFill="1" applyBorder="1"/>
    <xf numFmtId="10" fontId="21" fillId="0" borderId="22" xfId="3" applyNumberFormat="1" applyFont="1" applyFill="1" applyBorder="1" applyAlignment="1">
      <alignment vertical="center"/>
    </xf>
    <xf numFmtId="0" fontId="23" fillId="0" borderId="0" xfId="3" applyFont="1" applyFill="1"/>
    <xf numFmtId="0" fontId="23" fillId="0" borderId="22" xfId="3" applyFont="1" applyFill="1" applyBorder="1"/>
    <xf numFmtId="166" fontId="23" fillId="0" borderId="22" xfId="3" applyNumberFormat="1" applyFont="1" applyFill="1" applyBorder="1"/>
    <xf numFmtId="0" fontId="23" fillId="0" borderId="23" xfId="3" applyFont="1" applyFill="1" applyBorder="1"/>
    <xf numFmtId="2" fontId="21" fillId="0" borderId="22" xfId="3" applyNumberFormat="1" applyFont="1" applyFill="1" applyBorder="1" applyAlignment="1">
      <alignment horizontal="center"/>
    </xf>
    <xf numFmtId="0" fontId="21" fillId="0" borderId="0" xfId="3" applyFont="1" applyFill="1" applyBorder="1"/>
    <xf numFmtId="166" fontId="21" fillId="0" borderId="24" xfId="3" applyNumberFormat="1" applyFont="1" applyFill="1" applyBorder="1"/>
    <xf numFmtId="0" fontId="21" fillId="0" borderId="24" xfId="3" applyFont="1" applyFill="1" applyBorder="1"/>
    <xf numFmtId="10" fontId="21" fillId="0" borderId="24" xfId="3" applyNumberFormat="1" applyFont="1" applyFill="1" applyBorder="1"/>
    <xf numFmtId="167" fontId="21" fillId="0" borderId="24" xfId="3" applyNumberFormat="1" applyFont="1" applyFill="1" applyBorder="1"/>
    <xf numFmtId="168" fontId="21" fillId="0" borderId="24" xfId="3" applyNumberFormat="1" applyFont="1" applyFill="1" applyBorder="1"/>
    <xf numFmtId="0" fontId="20" fillId="0" borderId="0" xfId="3" applyFont="1" applyFill="1" applyAlignment="1">
      <alignment horizontal="center" vertical="center"/>
    </xf>
    <xf numFmtId="166" fontId="20" fillId="0" borderId="0" xfId="3" applyNumberFormat="1" applyFont="1" applyFill="1" applyBorder="1" applyAlignment="1">
      <alignment horizontal="center" vertical="center"/>
    </xf>
    <xf numFmtId="166" fontId="20" fillId="0" borderId="0" xfId="3" applyNumberFormat="1" applyFont="1" applyFill="1" applyBorder="1"/>
    <xf numFmtId="166" fontId="20" fillId="0" borderId="0" xfId="3" applyNumberFormat="1" applyFont="1" applyFill="1" applyBorder="1" applyAlignment="1">
      <alignment vertical="center"/>
    </xf>
    <xf numFmtId="167" fontId="20" fillId="0" borderId="0" xfId="3" applyNumberFormat="1" applyFont="1" applyFill="1" applyBorder="1" applyAlignment="1">
      <alignment vertical="center"/>
    </xf>
    <xf numFmtId="0" fontId="20" fillId="0" borderId="0" xfId="3" applyFont="1" applyFill="1" applyAlignment="1">
      <alignment vertical="center"/>
    </xf>
    <xf numFmtId="166" fontId="20" fillId="0" borderId="24" xfId="3" applyNumberFormat="1" applyFont="1" applyFill="1" applyBorder="1" applyAlignment="1">
      <alignment vertical="center"/>
    </xf>
    <xf numFmtId="166" fontId="21" fillId="0" borderId="0" xfId="3" applyNumberFormat="1" applyFont="1" applyFill="1"/>
    <xf numFmtId="0" fontId="25" fillId="0" borderId="26" xfId="3" applyFont="1" applyFill="1" applyBorder="1" applyAlignment="1">
      <alignment horizontal="center" wrapText="1"/>
    </xf>
    <xf numFmtId="0" fontId="20" fillId="0" borderId="22" xfId="3" applyFont="1" applyFill="1" applyBorder="1" applyAlignment="1">
      <alignment horizontal="center" vertical="center" wrapText="1"/>
    </xf>
    <xf numFmtId="0" fontId="20" fillId="0" borderId="28" xfId="3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  <xf numFmtId="0" fontId="20" fillId="0" borderId="23" xfId="5" applyFont="1" applyFill="1" applyBorder="1" applyAlignment="1">
      <alignment horizontal="center" vertical="center" wrapText="1"/>
    </xf>
    <xf numFmtId="0" fontId="20" fillId="0" borderId="22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 wrapText="1"/>
    </xf>
    <xf numFmtId="0" fontId="20" fillId="0" borderId="23" xfId="4" applyFont="1" applyFill="1" applyBorder="1" applyAlignment="1">
      <alignment horizontal="center" vertical="center" wrapText="1"/>
    </xf>
    <xf numFmtId="0" fontId="20" fillId="0" borderId="23" xfId="3" applyFont="1" applyFill="1" applyBorder="1" applyAlignment="1">
      <alignment horizontal="center" vertical="center" wrapText="1"/>
    </xf>
    <xf numFmtId="166" fontId="20" fillId="0" borderId="22" xfId="3" applyNumberFormat="1" applyFont="1" applyFill="1" applyBorder="1" applyAlignment="1">
      <alignment horizontal="center" vertical="center"/>
    </xf>
    <xf numFmtId="166" fontId="20" fillId="0" borderId="22" xfId="3" applyNumberFormat="1" applyFont="1" applyFill="1" applyBorder="1" applyAlignment="1">
      <alignment vertical="center"/>
    </xf>
    <xf numFmtId="0" fontId="20" fillId="0" borderId="22" xfId="3" applyFont="1" applyFill="1" applyBorder="1"/>
    <xf numFmtId="166" fontId="20" fillId="4" borderId="22" xfId="3" applyNumberFormat="1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left" vertical="center" wrapText="1"/>
    </xf>
    <xf numFmtId="166" fontId="21" fillId="0" borderId="22" xfId="6" applyNumberFormat="1" applyFont="1" applyFill="1" applyBorder="1" applyAlignment="1">
      <alignment horizontal="center" vertical="center"/>
    </xf>
    <xf numFmtId="166" fontId="21" fillId="0" borderId="22" xfId="3" applyNumberFormat="1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horizontal="left" vertical="center" wrapText="1"/>
    </xf>
    <xf numFmtId="169" fontId="21" fillId="0" borderId="0" xfId="3" applyNumberFormat="1" applyFont="1" applyFill="1"/>
    <xf numFmtId="0" fontId="20" fillId="0" borderId="22" xfId="3" applyFont="1" applyFill="1" applyBorder="1" applyAlignment="1">
      <alignment wrapText="1"/>
    </xf>
    <xf numFmtId="168" fontId="20" fillId="0" borderId="22" xfId="3" applyNumberFormat="1" applyFont="1" applyFill="1" applyBorder="1" applyAlignment="1">
      <alignment horizontal="center" vertical="center"/>
    </xf>
    <xf numFmtId="0" fontId="21" fillId="0" borderId="22" xfId="6" applyFont="1" applyFill="1" applyBorder="1"/>
    <xf numFmtId="166" fontId="20" fillId="0" borderId="4" xfId="6" applyNumberFormat="1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horizontal="left" vertical="center" wrapText="1"/>
    </xf>
    <xf numFmtId="0" fontId="20" fillId="0" borderId="22" xfId="6" applyFont="1" applyFill="1" applyBorder="1" applyAlignment="1">
      <alignment horizontal="center" vertical="center" wrapText="1"/>
    </xf>
    <xf numFmtId="0" fontId="20" fillId="0" borderId="22" xfId="3" applyFont="1" applyFill="1" applyBorder="1" applyAlignment="1">
      <alignment vertical="center" wrapText="1"/>
    </xf>
    <xf numFmtId="168" fontId="21" fillId="0" borderId="0" xfId="3" applyNumberFormat="1" applyFont="1" applyFill="1"/>
    <xf numFmtId="166" fontId="23" fillId="0" borderId="22" xfId="3" applyNumberFormat="1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horizontal="center" vertical="center"/>
    </xf>
    <xf numFmtId="2" fontId="21" fillId="0" borderId="22" xfId="3" applyNumberFormat="1" applyFont="1" applyFill="1" applyBorder="1" applyAlignment="1">
      <alignment horizontal="center" vertical="center"/>
    </xf>
    <xf numFmtId="0" fontId="26" fillId="0" borderId="0" xfId="3" applyFont="1" applyFill="1"/>
    <xf numFmtId="170" fontId="21" fillId="0" borderId="0" xfId="3" applyNumberFormat="1" applyFont="1" applyFill="1"/>
    <xf numFmtId="166" fontId="26" fillId="0" borderId="0" xfId="3" applyNumberFormat="1" applyFont="1" applyFill="1"/>
    <xf numFmtId="166" fontId="20" fillId="5" borderId="22" xfId="3" applyNumberFormat="1" applyFont="1" applyFill="1" applyBorder="1" applyAlignment="1">
      <alignment horizontal="center" vertical="center"/>
    </xf>
    <xf numFmtId="0" fontId="15" fillId="0" borderId="6" xfId="7" applyNumberFormat="1" applyFont="1" applyBorder="1" applyAlignment="1">
      <alignment horizontal="center" vertical="top"/>
    </xf>
    <xf numFmtId="0" fontId="10" fillId="0" borderId="0" xfId="7" applyNumberFormat="1" applyFont="1" applyAlignment="1"/>
    <xf numFmtId="0" fontId="15" fillId="0" borderId="0" xfId="7" applyAlignment="1"/>
    <xf numFmtId="0" fontId="9" fillId="0" borderId="0" xfId="7" applyNumberFormat="1" applyFont="1" applyAlignment="1"/>
    <xf numFmtId="0" fontId="8" fillId="0" borderId="0" xfId="7" applyNumberFormat="1" applyFont="1" applyAlignment="1">
      <alignment vertical="top"/>
    </xf>
    <xf numFmtId="0" fontId="27" fillId="3" borderId="30" xfId="7" applyNumberFormat="1" applyFont="1" applyFill="1" applyBorder="1" applyAlignment="1">
      <alignment vertical="top"/>
    </xf>
    <xf numFmtId="0" fontId="27" fillId="3" borderId="31" xfId="7" applyNumberFormat="1" applyFont="1" applyFill="1" applyBorder="1" applyAlignment="1">
      <alignment vertical="top"/>
    </xf>
    <xf numFmtId="4" fontId="27" fillId="3" borderId="31" xfId="7" applyNumberFormat="1" applyFont="1" applyFill="1" applyBorder="1" applyAlignment="1">
      <alignment horizontal="right" vertical="top"/>
    </xf>
    <xf numFmtId="0" fontId="27" fillId="3" borderId="31" xfId="7" applyNumberFormat="1" applyFont="1" applyFill="1" applyBorder="1" applyAlignment="1">
      <alignment horizontal="right" vertical="top"/>
    </xf>
    <xf numFmtId="0" fontId="28" fillId="0" borderId="31" xfId="7" applyNumberFormat="1" applyFont="1" applyBorder="1" applyAlignment="1">
      <alignment vertical="top"/>
    </xf>
    <xf numFmtId="4" fontId="28" fillId="0" borderId="31" xfId="7" applyNumberFormat="1" applyFont="1" applyBorder="1" applyAlignment="1">
      <alignment horizontal="right" vertical="top"/>
    </xf>
    <xf numFmtId="0" fontId="28" fillId="0" borderId="31" xfId="7" applyNumberFormat="1" applyFont="1" applyBorder="1" applyAlignment="1">
      <alignment horizontal="right" vertical="top"/>
    </xf>
    <xf numFmtId="0" fontId="29" fillId="3" borderId="31" xfId="7" applyNumberFormat="1" applyFont="1" applyFill="1" applyBorder="1" applyAlignment="1">
      <alignment vertical="top"/>
    </xf>
    <xf numFmtId="4" fontId="29" fillId="3" borderId="31" xfId="7" applyNumberFormat="1" applyFont="1" applyFill="1" applyBorder="1" applyAlignment="1">
      <alignment horizontal="right" vertical="top"/>
    </xf>
    <xf numFmtId="0" fontId="29" fillId="3" borderId="31" xfId="7" applyNumberFormat="1" applyFont="1" applyFill="1" applyBorder="1" applyAlignment="1">
      <alignment horizontal="right" vertical="top"/>
    </xf>
    <xf numFmtId="0" fontId="8" fillId="0" borderId="0" xfId="7" applyNumberFormat="1" applyFont="1" applyAlignment="1"/>
    <xf numFmtId="0" fontId="15" fillId="0" borderId="0" xfId="7" applyNumberFormat="1" applyFont="1" applyAlignment="1">
      <alignment horizontal="center" vertical="top"/>
    </xf>
    <xf numFmtId="0" fontId="28" fillId="4" borderId="31" xfId="7" applyNumberFormat="1" applyFont="1" applyFill="1" applyBorder="1" applyAlignment="1">
      <alignment vertical="top" wrapText="1"/>
    </xf>
    <xf numFmtId="4" fontId="28" fillId="4" borderId="31" xfId="7" applyNumberFormat="1" applyFont="1" applyFill="1" applyBorder="1" applyAlignment="1">
      <alignment horizontal="right" vertical="top"/>
    </xf>
    <xf numFmtId="4" fontId="15" fillId="0" borderId="0" xfId="7" applyNumberFormat="1" applyAlignment="1">
      <alignment horizontal="left"/>
    </xf>
    <xf numFmtId="0" fontId="8" fillId="0" borderId="0" xfId="8"/>
    <xf numFmtId="4" fontId="15" fillId="0" borderId="0" xfId="7" applyNumberFormat="1" applyAlignment="1"/>
    <xf numFmtId="0" fontId="27" fillId="3" borderId="32" xfId="7" applyNumberFormat="1" applyFont="1" applyFill="1" applyBorder="1" applyAlignment="1">
      <alignment vertical="top" wrapText="1"/>
    </xf>
    <xf numFmtId="0" fontId="8" fillId="0" borderId="33" xfId="8" applyBorder="1"/>
    <xf numFmtId="0" fontId="28" fillId="0" borderId="33" xfId="7" applyNumberFormat="1" applyFont="1" applyBorder="1" applyAlignment="1">
      <alignment vertical="top"/>
    </xf>
    <xf numFmtId="4" fontId="28" fillId="0" borderId="33" xfId="7" applyNumberFormat="1" applyFont="1" applyBorder="1" applyAlignment="1">
      <alignment horizontal="right" vertical="top"/>
    </xf>
    <xf numFmtId="0" fontId="8" fillId="0" borderId="33" xfId="8" applyFont="1" applyFill="1" applyBorder="1" applyAlignment="1">
      <alignment horizontal="left" vertical="center" wrapText="1"/>
    </xf>
    <xf numFmtId="0" fontId="8" fillId="0" borderId="34" xfId="8" applyBorder="1"/>
    <xf numFmtId="4" fontId="28" fillId="0" borderId="34" xfId="7" applyNumberFormat="1" applyFont="1" applyBorder="1" applyAlignment="1">
      <alignment horizontal="right" vertical="top"/>
    </xf>
    <xf numFmtId="0" fontId="11" fillId="0" borderId="34" xfId="8" applyFont="1" applyBorder="1"/>
    <xf numFmtId="0" fontId="11" fillId="0" borderId="33" xfId="8" applyFont="1" applyBorder="1"/>
    <xf numFmtId="0" fontId="0" fillId="0" borderId="0" xfId="0" pivotButton="1"/>
    <xf numFmtId="0" fontId="0" fillId="0" borderId="0" xfId="0" applyAlignment="1">
      <alignment horizontal="left"/>
    </xf>
    <xf numFmtId="171" fontId="0" fillId="0" borderId="0" xfId="0" applyNumberFormat="1"/>
    <xf numFmtId="171" fontId="0" fillId="0" borderId="0" xfId="0" applyNumberFormat="1" applyFont="1"/>
    <xf numFmtId="14" fontId="8" fillId="0" borderId="33" xfId="8" applyNumberFormat="1" applyBorder="1"/>
    <xf numFmtId="0" fontId="8" fillId="0" borderId="33" xfId="8" quotePrefix="1" applyBorder="1"/>
    <xf numFmtId="0" fontId="28" fillId="4" borderId="34" xfId="7" applyNumberFormat="1" applyFont="1" applyFill="1" applyBorder="1" applyAlignment="1">
      <alignment vertical="top"/>
    </xf>
    <xf numFmtId="0" fontId="28" fillId="4" borderId="33" xfId="7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center"/>
    </xf>
    <xf numFmtId="0" fontId="20" fillId="6" borderId="22" xfId="4" applyFont="1" applyFill="1" applyBorder="1" applyAlignment="1">
      <alignment horizontal="center" vertical="center" wrapText="1"/>
    </xf>
    <xf numFmtId="0" fontId="34" fillId="0" borderId="36" xfId="9" applyNumberFormat="1" applyFont="1" applyBorder="1" applyAlignment="1">
      <alignment vertical="top"/>
    </xf>
    <xf numFmtId="0" fontId="35" fillId="3" borderId="36" xfId="9" applyNumberFormat="1" applyFont="1" applyFill="1" applyBorder="1" applyAlignment="1">
      <alignment vertical="top"/>
    </xf>
    <xf numFmtId="0" fontId="30" fillId="0" borderId="0" xfId="9" applyNumberFormat="1" applyFont="1" applyAlignment="1"/>
    <xf numFmtId="0" fontId="15" fillId="0" borderId="0" xfId="9" applyAlignment="1"/>
    <xf numFmtId="0" fontId="31" fillId="0" borderId="0" xfId="9" applyNumberFormat="1" applyFont="1" applyAlignment="1"/>
    <xf numFmtId="0" fontId="32" fillId="0" borderId="0" xfId="9" applyNumberFormat="1" applyFont="1" applyAlignment="1">
      <alignment vertical="top"/>
    </xf>
    <xf numFmtId="0" fontId="33" fillId="3" borderId="35" xfId="9" applyNumberFormat="1" applyFont="1" applyFill="1" applyBorder="1" applyAlignment="1">
      <alignment vertical="top"/>
    </xf>
    <xf numFmtId="0" fontId="33" fillId="3" borderId="36" xfId="9" applyNumberFormat="1" applyFont="1" applyFill="1" applyBorder="1" applyAlignment="1">
      <alignment vertical="top"/>
    </xf>
    <xf numFmtId="4" fontId="33" fillId="3" borderId="36" xfId="9" applyNumberFormat="1" applyFont="1" applyFill="1" applyBorder="1" applyAlignment="1">
      <alignment horizontal="right" vertical="top"/>
    </xf>
    <xf numFmtId="0" fontId="33" fillId="3" borderId="36" xfId="9" applyNumberFormat="1" applyFont="1" applyFill="1" applyBorder="1" applyAlignment="1">
      <alignment horizontal="right" vertical="top"/>
    </xf>
    <xf numFmtId="0" fontId="34" fillId="0" borderId="36" xfId="9" applyNumberFormat="1" applyFont="1" applyBorder="1" applyAlignment="1">
      <alignment horizontal="right" vertical="top"/>
    </xf>
    <xf numFmtId="4" fontId="34" fillId="0" borderId="36" xfId="9" applyNumberFormat="1" applyFont="1" applyBorder="1" applyAlignment="1">
      <alignment horizontal="right" vertical="top"/>
    </xf>
    <xf numFmtId="4" fontId="35" fillId="3" borderId="36" xfId="9" applyNumberFormat="1" applyFont="1" applyFill="1" applyBorder="1" applyAlignment="1">
      <alignment horizontal="right" vertical="top"/>
    </xf>
    <xf numFmtId="0" fontId="35" fillId="3" borderId="36" xfId="9" applyNumberFormat="1" applyFont="1" applyFill="1" applyBorder="1" applyAlignment="1">
      <alignment horizontal="right" vertical="top"/>
    </xf>
    <xf numFmtId="2" fontId="33" fillId="3" borderId="36" xfId="9" applyNumberFormat="1" applyFont="1" applyFill="1" applyBorder="1" applyAlignment="1">
      <alignment horizontal="right" vertical="top"/>
    </xf>
    <xf numFmtId="0" fontId="36" fillId="7" borderId="36" xfId="9" applyNumberFormat="1" applyFont="1" applyFill="1" applyBorder="1" applyAlignment="1">
      <alignment vertical="top"/>
    </xf>
    <xf numFmtId="0" fontId="36" fillId="7" borderId="36" xfId="9" applyNumberFormat="1" applyFont="1" applyFill="1" applyBorder="1" applyAlignment="1">
      <alignment horizontal="right" vertical="top"/>
    </xf>
    <xf numFmtId="4" fontId="36" fillId="7" borderId="36" xfId="9" applyNumberFormat="1" applyFont="1" applyFill="1" applyBorder="1" applyAlignment="1">
      <alignment horizontal="right" vertical="top"/>
    </xf>
    <xf numFmtId="0" fontId="37" fillId="7" borderId="0" xfId="0" applyFont="1" applyFill="1"/>
    <xf numFmtId="0" fontId="10" fillId="0" borderId="0" xfId="10" applyNumberFormat="1" applyFont="1" applyAlignment="1"/>
    <xf numFmtId="0" fontId="15" fillId="0" borderId="0" xfId="10" applyAlignment="1"/>
    <xf numFmtId="0" fontId="9" fillId="0" borderId="0" xfId="10" applyNumberFormat="1" applyFont="1" applyAlignment="1"/>
    <xf numFmtId="0" fontId="8" fillId="0" borderId="0" xfId="10" applyNumberFormat="1" applyFont="1" applyAlignment="1">
      <alignment vertical="top"/>
    </xf>
    <xf numFmtId="0" fontId="16" fillId="3" borderId="36" xfId="11" applyNumberFormat="1" applyFont="1" applyFill="1" applyBorder="1" applyAlignment="1">
      <alignment vertical="top" wrapText="1"/>
    </xf>
    <xf numFmtId="40" fontId="16" fillId="3" borderId="36" xfId="11" applyNumberFormat="1" applyFont="1" applyFill="1" applyBorder="1" applyAlignment="1">
      <alignment horizontal="right" vertical="top"/>
    </xf>
    <xf numFmtId="40" fontId="13" fillId="0" borderId="0" xfId="10" applyNumberFormat="1" applyFont="1" applyAlignment="1"/>
    <xf numFmtId="40" fontId="13" fillId="0" borderId="0" xfId="8" applyNumberFormat="1" applyFont="1"/>
    <xf numFmtId="4" fontId="8" fillId="0" borderId="0" xfId="8" applyNumberFormat="1"/>
    <xf numFmtId="0" fontId="27" fillId="3" borderId="35" xfId="10" applyNumberFormat="1" applyFont="1" applyFill="1" applyBorder="1" applyAlignment="1">
      <alignment vertical="top" wrapText="1"/>
    </xf>
    <xf numFmtId="0" fontId="27" fillId="3" borderId="35" xfId="10" applyNumberFormat="1" applyFont="1" applyFill="1" applyBorder="1" applyAlignment="1">
      <alignment horizontal="center" vertical="top" wrapText="1"/>
    </xf>
    <xf numFmtId="0" fontId="8" fillId="0" borderId="0" xfId="8" applyBorder="1"/>
    <xf numFmtId="0" fontId="28" fillId="0" borderId="37" xfId="10" applyNumberFormat="1" applyFont="1" applyBorder="1" applyAlignment="1">
      <alignment vertical="top"/>
    </xf>
    <xf numFmtId="0" fontId="28" fillId="0" borderId="37" xfId="10" applyNumberFormat="1" applyFont="1" applyBorder="1" applyAlignment="1">
      <alignment horizontal="center" vertical="top"/>
    </xf>
    <xf numFmtId="4" fontId="28" fillId="0" borderId="37" xfId="10" applyNumberFormat="1" applyFont="1" applyBorder="1" applyAlignment="1">
      <alignment horizontal="right" vertical="top"/>
    </xf>
    <xf numFmtId="0" fontId="28" fillId="0" borderId="36" xfId="10" applyNumberFormat="1" applyFont="1" applyBorder="1" applyAlignment="1">
      <alignment vertical="top"/>
    </xf>
    <xf numFmtId="0" fontId="28" fillId="0" borderId="36" xfId="10" applyNumberFormat="1" applyFont="1" applyBorder="1" applyAlignment="1">
      <alignment horizontal="center" vertical="top"/>
    </xf>
    <xf numFmtId="4" fontId="28" fillId="0" borderId="36" xfId="10" applyNumberFormat="1" applyFont="1" applyBorder="1" applyAlignment="1">
      <alignment horizontal="right" vertical="top"/>
    </xf>
    <xf numFmtId="0" fontId="28" fillId="0" borderId="36" xfId="10" applyNumberFormat="1" applyFont="1" applyFill="1" applyBorder="1" applyAlignment="1">
      <alignment vertical="top"/>
    </xf>
    <xf numFmtId="0" fontId="28" fillId="0" borderId="37" xfId="10" applyNumberFormat="1" applyFont="1" applyFill="1" applyBorder="1" applyAlignment="1">
      <alignment vertical="top"/>
    </xf>
    <xf numFmtId="4" fontId="15" fillId="0" borderId="0" xfId="10" applyNumberFormat="1" applyAlignment="1"/>
    <xf numFmtId="0" fontId="1" fillId="0" borderId="0" xfId="12"/>
    <xf numFmtId="0" fontId="27" fillId="3" borderId="35" xfId="7" applyNumberFormat="1" applyFont="1" applyFill="1" applyBorder="1" applyAlignment="1">
      <alignment vertical="top"/>
    </xf>
    <xf numFmtId="0" fontId="27" fillId="3" borderId="43" xfId="7" applyNumberFormat="1" applyFont="1" applyFill="1" applyBorder="1" applyAlignment="1">
      <alignment vertical="top"/>
    </xf>
    <xf numFmtId="0" fontId="28" fillId="0" borderId="36" xfId="7" applyNumberFormat="1" applyFont="1" applyBorder="1" applyAlignment="1">
      <alignment vertical="top"/>
    </xf>
    <xf numFmtId="0" fontId="28" fillId="0" borderId="36" xfId="7" applyNumberFormat="1" applyFont="1" applyBorder="1" applyAlignment="1">
      <alignment horizontal="left" vertical="top"/>
    </xf>
    <xf numFmtId="0" fontId="10" fillId="0" borderId="0" xfId="13" applyNumberFormat="1" applyFont="1" applyAlignment="1"/>
    <xf numFmtId="0" fontId="15" fillId="0" borderId="0" xfId="13" applyAlignment="1"/>
    <xf numFmtId="0" fontId="9" fillId="0" borderId="0" xfId="13" applyNumberFormat="1" applyFont="1" applyAlignment="1"/>
    <xf numFmtId="0" fontId="8" fillId="0" borderId="0" xfId="13" applyNumberFormat="1" applyFont="1" applyAlignment="1">
      <alignment vertical="top"/>
    </xf>
    <xf numFmtId="4" fontId="15" fillId="0" borderId="0" xfId="13" applyNumberFormat="1" applyAlignment="1"/>
    <xf numFmtId="0" fontId="27" fillId="3" borderId="35" xfId="13" applyNumberFormat="1" applyFont="1" applyFill="1" applyBorder="1" applyAlignment="1">
      <alignment vertical="top"/>
    </xf>
    <xf numFmtId="0" fontId="27" fillId="3" borderId="43" xfId="13" applyNumberFormat="1" applyFont="1" applyFill="1" applyBorder="1" applyAlignment="1">
      <alignment vertical="top"/>
    </xf>
    <xf numFmtId="0" fontId="27" fillId="3" borderId="0" xfId="13" applyNumberFormat="1" applyFont="1" applyFill="1" applyBorder="1" applyAlignment="1">
      <alignment vertical="top"/>
    </xf>
    <xf numFmtId="0" fontId="28" fillId="0" borderId="36" xfId="13" applyNumberFormat="1" applyFont="1" applyBorder="1" applyAlignment="1">
      <alignment vertical="top"/>
    </xf>
    <xf numFmtId="0" fontId="28" fillId="0" borderId="36" xfId="13" applyNumberFormat="1" applyFont="1" applyBorder="1" applyAlignment="1">
      <alignment horizontal="left" vertical="top"/>
    </xf>
    <xf numFmtId="14" fontId="28" fillId="0" borderId="36" xfId="7" applyNumberFormat="1" applyFont="1" applyBorder="1" applyAlignment="1">
      <alignment vertical="top"/>
    </xf>
    <xf numFmtId="14" fontId="27" fillId="3" borderId="0" xfId="13" applyNumberFormat="1" applyFont="1" applyFill="1" applyBorder="1" applyAlignment="1">
      <alignment vertical="top"/>
    </xf>
    <xf numFmtId="14" fontId="28" fillId="0" borderId="36" xfId="13" applyNumberFormat="1" applyFont="1" applyBorder="1" applyAlignment="1">
      <alignment vertical="top"/>
    </xf>
    <xf numFmtId="3" fontId="0" fillId="0" borderId="0" xfId="0" applyNumberFormat="1"/>
    <xf numFmtId="171" fontId="14" fillId="0" borderId="0" xfId="0" applyNumberFormat="1" applyFont="1"/>
    <xf numFmtId="0" fontId="0" fillId="0" borderId="45" xfId="0" applyBorder="1" applyAlignment="1">
      <alignment horizontal="left" indent="1"/>
    </xf>
    <xf numFmtId="3" fontId="0" fillId="0" borderId="46" xfId="0" applyNumberFormat="1" applyBorder="1"/>
    <xf numFmtId="171" fontId="0" fillId="0" borderId="46" xfId="0" applyNumberFormat="1" applyBorder="1"/>
    <xf numFmtId="171" fontId="0" fillId="0" borderId="47" xfId="0" applyNumberFormat="1" applyBorder="1"/>
    <xf numFmtId="0" fontId="0" fillId="0" borderId="48" xfId="0" pivotButton="1" applyBorder="1" applyAlignment="1">
      <alignment wrapText="1"/>
    </xf>
    <xf numFmtId="3" fontId="0" fillId="0" borderId="49" xfId="0" applyNumberFormat="1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left" indent="1"/>
    </xf>
    <xf numFmtId="3" fontId="0" fillId="0" borderId="52" xfId="0" applyNumberFormat="1" applyBorder="1"/>
    <xf numFmtId="171" fontId="0" fillId="0" borderId="52" xfId="0" applyNumberFormat="1" applyBorder="1"/>
    <xf numFmtId="171" fontId="0" fillId="0" borderId="53" xfId="0" applyNumberFormat="1" applyBorder="1"/>
    <xf numFmtId="0" fontId="0" fillId="0" borderId="54" xfId="0" applyBorder="1" applyAlignment="1">
      <alignment horizontal="left" indent="1"/>
    </xf>
    <xf numFmtId="3" fontId="0" fillId="0" borderId="55" xfId="0" applyNumberFormat="1" applyBorder="1"/>
    <xf numFmtId="171" fontId="0" fillId="0" borderId="55" xfId="0" applyNumberFormat="1" applyBorder="1"/>
    <xf numFmtId="171" fontId="0" fillId="0" borderId="56" xfId="0" applyNumberFormat="1" applyBorder="1"/>
    <xf numFmtId="0" fontId="14" fillId="8" borderId="60" xfId="0" applyFont="1" applyFill="1" applyBorder="1" applyAlignment="1">
      <alignment horizontal="left"/>
    </xf>
    <xf numFmtId="3" fontId="14" fillId="8" borderId="61" xfId="0" applyNumberFormat="1" applyFont="1" applyFill="1" applyBorder="1"/>
    <xf numFmtId="171" fontId="14" fillId="8" borderId="61" xfId="0" applyNumberFormat="1" applyFont="1" applyFill="1" applyBorder="1"/>
    <xf numFmtId="171" fontId="14" fillId="8" borderId="62" xfId="0" applyNumberFormat="1" applyFont="1" applyFill="1" applyBorder="1"/>
    <xf numFmtId="0" fontId="38" fillId="0" borderId="45" xfId="0" applyFont="1" applyBorder="1" applyAlignment="1">
      <alignment horizontal="left" indent="1"/>
    </xf>
    <xf numFmtId="3" fontId="38" fillId="0" borderId="46" xfId="0" applyNumberFormat="1" applyFont="1" applyBorder="1"/>
    <xf numFmtId="171" fontId="38" fillId="0" borderId="46" xfId="0" applyNumberFormat="1" applyFont="1" applyBorder="1"/>
    <xf numFmtId="171" fontId="38" fillId="0" borderId="47" xfId="0" applyNumberFormat="1" applyFont="1" applyBorder="1"/>
    <xf numFmtId="0" fontId="38" fillId="0" borderId="57" xfId="0" applyFont="1" applyBorder="1" applyAlignment="1">
      <alignment horizontal="left" indent="1"/>
    </xf>
    <xf numFmtId="3" fontId="38" fillId="0" borderId="58" xfId="0" applyNumberFormat="1" applyFont="1" applyBorder="1"/>
    <xf numFmtId="171" fontId="38" fillId="0" borderId="58" xfId="0" applyNumberFormat="1" applyFont="1" applyBorder="1"/>
    <xf numFmtId="171" fontId="38" fillId="0" borderId="59" xfId="0" applyNumberFormat="1" applyFont="1" applyBorder="1"/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 indent="1"/>
    </xf>
    <xf numFmtId="0" fontId="40" fillId="0" borderId="0" xfId="0" applyFont="1"/>
    <xf numFmtId="0" fontId="6" fillId="0" borderId="10" xfId="0" applyFont="1" applyBorder="1" applyAlignment="1"/>
    <xf numFmtId="0" fontId="6" fillId="0" borderId="4" xfId="0" applyFont="1" applyBorder="1" applyAlignment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/>
    <xf numFmtId="0" fontId="6" fillId="0" borderId="1" xfId="0" applyFont="1" applyBorder="1" applyAlignment="1"/>
    <xf numFmtId="0" fontId="6" fillId="0" borderId="12" xfId="0" applyFont="1" applyBorder="1" applyAlignment="1"/>
    <xf numFmtId="49" fontId="6" fillId="0" borderId="5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0" fontId="6" fillId="0" borderId="2" xfId="0" applyFont="1" applyBorder="1" applyAlignment="1"/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6" xfId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 vertical="top"/>
    </xf>
    <xf numFmtId="3" fontId="6" fillId="0" borderId="7" xfId="0" applyNumberFormat="1" applyFont="1" applyBorder="1" applyAlignment="1">
      <alignment horizontal="left" vertical="top"/>
    </xf>
    <xf numFmtId="3" fontId="6" fillId="0" borderId="8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9" xfId="0" applyNumberFormat="1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/>
    </xf>
    <xf numFmtId="3" fontId="6" fillId="0" borderId="12" xfId="0" applyNumberFormat="1" applyFont="1" applyBorder="1" applyAlignment="1">
      <alignment horizontal="left" vertical="top"/>
    </xf>
    <xf numFmtId="3" fontId="6" fillId="0" borderId="6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71" fontId="6" fillId="0" borderId="5" xfId="0" quotePrefix="1" applyNumberFormat="1" applyFont="1" applyBorder="1" applyAlignment="1">
      <alignment horizontal="left"/>
    </xf>
    <xf numFmtId="171" fontId="6" fillId="0" borderId="6" xfId="0" applyNumberFormat="1" applyFont="1" applyBorder="1" applyAlignment="1">
      <alignment horizontal="left"/>
    </xf>
    <xf numFmtId="171" fontId="6" fillId="0" borderId="7" xfId="0" applyNumberFormat="1" applyFont="1" applyBorder="1" applyAlignment="1">
      <alignment horizontal="left"/>
    </xf>
    <xf numFmtId="171" fontId="6" fillId="0" borderId="11" xfId="0" applyNumberFormat="1" applyFont="1" applyFill="1" applyBorder="1" applyAlignment="1">
      <alignment horizontal="right"/>
    </xf>
    <xf numFmtId="171" fontId="6" fillId="0" borderId="1" xfId="0" applyNumberFormat="1" applyFont="1" applyFill="1" applyBorder="1" applyAlignment="1">
      <alignment horizontal="right"/>
    </xf>
    <xf numFmtId="171" fontId="6" fillId="0" borderId="12" xfId="0" applyNumberFormat="1" applyFont="1" applyFill="1" applyBorder="1" applyAlignment="1">
      <alignment horizontal="right"/>
    </xf>
    <xf numFmtId="171" fontId="6" fillId="0" borderId="13" xfId="0" applyNumberFormat="1" applyFont="1" applyFill="1" applyBorder="1" applyAlignment="1">
      <alignment horizontal="right"/>
    </xf>
    <xf numFmtId="171" fontId="6" fillId="0" borderId="14" xfId="0" applyNumberFormat="1" applyFont="1" applyFill="1" applyBorder="1" applyAlignment="1">
      <alignment horizontal="right"/>
    </xf>
    <xf numFmtId="171" fontId="6" fillId="0" borderId="15" xfId="0" applyNumberFormat="1" applyFont="1" applyFill="1" applyBorder="1" applyAlignment="1">
      <alignment horizontal="right"/>
    </xf>
    <xf numFmtId="0" fontId="15" fillId="0" borderId="0" xfId="7" applyNumberFormat="1" applyAlignment="1"/>
    <xf numFmtId="0" fontId="36" fillId="7" borderId="36" xfId="9" applyNumberFormat="1" applyFont="1" applyFill="1" applyBorder="1" applyAlignment="1">
      <alignment vertical="top"/>
    </xf>
    <xf numFmtId="0" fontId="34" fillId="0" borderId="36" xfId="9" applyNumberFormat="1" applyFont="1" applyBorder="1" applyAlignment="1">
      <alignment vertical="top"/>
    </xf>
    <xf numFmtId="0" fontId="35" fillId="3" borderId="36" xfId="9" applyNumberFormat="1" applyFont="1" applyFill="1" applyBorder="1" applyAlignment="1">
      <alignment vertical="top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/>
    </xf>
    <xf numFmtId="0" fontId="21" fillId="0" borderId="22" xfId="3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horizontal="center"/>
    </xf>
    <xf numFmtId="0" fontId="20" fillId="0" borderId="4" xfId="3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horizontal="center"/>
    </xf>
    <xf numFmtId="0" fontId="24" fillId="0" borderId="26" xfId="3" applyFont="1" applyFill="1" applyBorder="1" applyAlignment="1">
      <alignment horizontal="center"/>
    </xf>
    <xf numFmtId="0" fontId="20" fillId="0" borderId="22" xfId="4" applyFont="1" applyFill="1" applyBorder="1" applyAlignment="1">
      <alignment horizontal="center" vertical="center" wrapText="1"/>
    </xf>
    <xf numFmtId="0" fontId="20" fillId="0" borderId="23" xfId="4" applyFont="1" applyFill="1" applyBorder="1" applyAlignment="1">
      <alignment horizontal="center" vertical="center" wrapText="1"/>
    </xf>
    <xf numFmtId="0" fontId="20" fillId="0" borderId="24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4" fillId="0" borderId="16" xfId="3" applyFont="1" applyFill="1" applyBorder="1" applyAlignment="1">
      <alignment horizontal="center"/>
    </xf>
    <xf numFmtId="0" fontId="20" fillId="0" borderId="22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/>
    </xf>
    <xf numFmtId="0" fontId="20" fillId="0" borderId="27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28" fillId="0" borderId="36" xfId="7" applyNumberFormat="1" applyFont="1" applyBorder="1" applyAlignment="1">
      <alignment horizontal="right" vertical="top"/>
    </xf>
    <xf numFmtId="4" fontId="28" fillId="0" borderId="44" xfId="7" applyNumberFormat="1" applyFont="1" applyBorder="1" applyAlignment="1">
      <alignment horizontal="right" vertical="top"/>
    </xf>
    <xf numFmtId="0" fontId="27" fillId="3" borderId="39" xfId="7" applyNumberFormat="1" applyFont="1" applyFill="1" applyBorder="1" applyAlignment="1">
      <alignment vertical="top"/>
    </xf>
    <xf numFmtId="14" fontId="27" fillId="3" borderId="41" xfId="7" applyNumberFormat="1" applyFont="1" applyFill="1" applyBorder="1" applyAlignment="1">
      <alignment vertical="top"/>
    </xf>
    <xf numFmtId="0" fontId="27" fillId="3" borderId="38" xfId="7" applyNumberFormat="1" applyFont="1" applyFill="1" applyBorder="1" applyAlignment="1">
      <alignment vertical="top"/>
    </xf>
    <xf numFmtId="0" fontId="27" fillId="3" borderId="29" xfId="7" applyNumberFormat="1" applyFont="1" applyFill="1" applyBorder="1" applyAlignment="1">
      <alignment vertical="top"/>
    </xf>
    <xf numFmtId="0" fontId="27" fillId="3" borderId="40" xfId="7" applyNumberFormat="1" applyFont="1" applyFill="1" applyBorder="1" applyAlignment="1">
      <alignment vertical="top"/>
    </xf>
    <xf numFmtId="0" fontId="27" fillId="3" borderId="42" xfId="7" applyNumberFormat="1" applyFont="1" applyFill="1" applyBorder="1" applyAlignment="1">
      <alignment vertical="top"/>
    </xf>
    <xf numFmtId="0" fontId="27" fillId="3" borderId="38" xfId="7" applyNumberFormat="1" applyFont="1" applyFill="1" applyBorder="1" applyAlignment="1">
      <alignment horizontal="center" vertical="top"/>
    </xf>
    <xf numFmtId="0" fontId="27" fillId="3" borderId="35" xfId="7" applyNumberFormat="1" applyFont="1" applyFill="1" applyBorder="1" applyAlignment="1">
      <alignment horizontal="center" vertical="top"/>
    </xf>
    <xf numFmtId="0" fontId="27" fillId="3" borderId="43" xfId="7" applyNumberFormat="1" applyFont="1" applyFill="1" applyBorder="1" applyAlignment="1">
      <alignment vertical="top"/>
    </xf>
    <xf numFmtId="2" fontId="28" fillId="0" borderId="36" xfId="7" applyNumberFormat="1" applyFont="1" applyBorder="1" applyAlignment="1">
      <alignment horizontal="right" vertical="top"/>
    </xf>
    <xf numFmtId="2" fontId="28" fillId="0" borderId="44" xfId="7" applyNumberFormat="1" applyFont="1" applyBorder="1" applyAlignment="1">
      <alignment horizontal="right" vertical="top"/>
    </xf>
    <xf numFmtId="0" fontId="29" fillId="3" borderId="36" xfId="7" applyNumberFormat="1" applyFont="1" applyFill="1" applyBorder="1" applyAlignment="1">
      <alignment vertical="top"/>
    </xf>
    <xf numFmtId="4" fontId="29" fillId="3" borderId="36" xfId="7" applyNumberFormat="1" applyFont="1" applyFill="1" applyBorder="1" applyAlignment="1">
      <alignment horizontal="right" vertical="top"/>
    </xf>
    <xf numFmtId="4" fontId="29" fillId="3" borderId="44" xfId="7" applyNumberFormat="1" applyFont="1" applyFill="1" applyBorder="1" applyAlignment="1">
      <alignment horizontal="right" vertical="top"/>
    </xf>
    <xf numFmtId="4" fontId="28" fillId="0" borderId="36" xfId="13" applyNumberFormat="1" applyFont="1" applyBorder="1" applyAlignment="1">
      <alignment horizontal="right" vertical="top"/>
    </xf>
    <xf numFmtId="4" fontId="28" fillId="0" borderId="44" xfId="13" applyNumberFormat="1" applyFont="1" applyBorder="1" applyAlignment="1">
      <alignment horizontal="right" vertical="top"/>
    </xf>
    <xf numFmtId="0" fontId="27" fillId="3" borderId="39" xfId="13" applyNumberFormat="1" applyFont="1" applyFill="1" applyBorder="1" applyAlignment="1">
      <alignment vertical="top"/>
    </xf>
    <xf numFmtId="0" fontId="27" fillId="3" borderId="41" xfId="13" applyNumberFormat="1" applyFont="1" applyFill="1" applyBorder="1" applyAlignment="1">
      <alignment vertical="top"/>
    </xf>
    <xf numFmtId="0" fontId="27" fillId="3" borderId="38" xfId="13" applyNumberFormat="1" applyFont="1" applyFill="1" applyBorder="1" applyAlignment="1">
      <alignment vertical="top"/>
    </xf>
    <xf numFmtId="0" fontId="27" fillId="3" borderId="29" xfId="13" applyNumberFormat="1" applyFont="1" applyFill="1" applyBorder="1" applyAlignment="1">
      <alignment vertical="top"/>
    </xf>
    <xf numFmtId="0" fontId="27" fillId="3" borderId="40" xfId="13" applyNumberFormat="1" applyFont="1" applyFill="1" applyBorder="1" applyAlignment="1">
      <alignment vertical="top"/>
    </xf>
    <xf numFmtId="0" fontId="27" fillId="3" borderId="42" xfId="13" applyNumberFormat="1" applyFont="1" applyFill="1" applyBorder="1" applyAlignment="1">
      <alignment vertical="top"/>
    </xf>
    <xf numFmtId="0" fontId="27" fillId="3" borderId="38" xfId="13" applyNumberFormat="1" applyFont="1" applyFill="1" applyBorder="1" applyAlignment="1">
      <alignment horizontal="center" vertical="top"/>
    </xf>
    <xf numFmtId="0" fontId="27" fillId="3" borderId="35" xfId="13" applyNumberFormat="1" applyFont="1" applyFill="1" applyBorder="1" applyAlignment="1">
      <alignment horizontal="center" vertical="top"/>
    </xf>
    <xf numFmtId="0" fontId="27" fillId="3" borderId="43" xfId="13" applyNumberFormat="1" applyFont="1" applyFill="1" applyBorder="1" applyAlignment="1">
      <alignment vertical="top"/>
    </xf>
    <xf numFmtId="2" fontId="28" fillId="0" borderId="36" xfId="13" applyNumberFormat="1" applyFont="1" applyBorder="1" applyAlignment="1">
      <alignment horizontal="right" vertical="top"/>
    </xf>
    <xf numFmtId="2" fontId="28" fillId="0" borderId="44" xfId="13" applyNumberFormat="1" applyFont="1" applyBorder="1" applyAlignment="1">
      <alignment horizontal="right" vertical="top"/>
    </xf>
    <xf numFmtId="0" fontId="29" fillId="3" borderId="36" xfId="13" applyNumberFormat="1" applyFont="1" applyFill="1" applyBorder="1" applyAlignment="1">
      <alignment vertical="top"/>
    </xf>
    <xf numFmtId="4" fontId="29" fillId="3" borderId="36" xfId="13" applyNumberFormat="1" applyFont="1" applyFill="1" applyBorder="1" applyAlignment="1">
      <alignment horizontal="right" vertical="top"/>
    </xf>
    <xf numFmtId="4" fontId="29" fillId="3" borderId="44" xfId="13" applyNumberFormat="1" applyFont="1" applyFill="1" applyBorder="1" applyAlignment="1">
      <alignment horizontal="right" vertical="top"/>
    </xf>
  </cellXfs>
  <cellStyles count="16">
    <cellStyle name="Normal" xfId="6"/>
    <cellStyle name="Обычный" xfId="0" builtinId="0"/>
    <cellStyle name="Обычный 2" xfId="1"/>
    <cellStyle name="Обычный 2 2" xfId="4"/>
    <cellStyle name="Обычный 3" xfId="3"/>
    <cellStyle name="Обычный 3 2" xfId="5"/>
    <cellStyle name="Обычный 4" xfId="8"/>
    <cellStyle name="Обычный 5" xfId="12"/>
    <cellStyle name="Обычный 5 2" xfId="14"/>
    <cellStyle name="Обычный_Лист1" xfId="7"/>
    <cellStyle name="Обычный_Лист2" xfId="13"/>
    <cellStyle name="Обычный_Лист3" xfId="10"/>
    <cellStyle name="Обычный_Лист5" xfId="2"/>
    <cellStyle name="Обычный_реестр 08 сч." xfId="11"/>
    <cellStyle name="Обычный_сч.08_2020" xfId="9"/>
    <cellStyle name="Финансовый 2" xfId="1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00000"/>
          <bgColor rgb="FFFF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57225" y="0"/>
          <a:ext cx="7334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572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57225" y="0"/>
          <a:ext cx="7334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572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57225" y="0"/>
          <a:ext cx="7334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572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846"/>
  <sheetViews>
    <sheetView workbookViewId="0">
      <selection activeCell="F3" sqref="F3"/>
    </sheetView>
  </sheetViews>
  <sheetFormatPr defaultRowHeight="11.25" x14ac:dyDescent="0.2"/>
  <cols>
    <col min="1" max="1" width="8.28515625" style="12" customWidth="1"/>
    <col min="2" max="2" width="12.5703125" style="12" customWidth="1"/>
    <col min="3" max="3" width="83" style="12" customWidth="1"/>
    <col min="4" max="5" width="8.85546875" style="12" customWidth="1"/>
    <col min="6" max="6" width="13.42578125" style="12" customWidth="1"/>
    <col min="7" max="7" width="12.42578125" style="12" customWidth="1"/>
    <col min="8" max="8" width="8.85546875" style="12" customWidth="1"/>
    <col min="9" max="9" width="13.42578125" style="12" customWidth="1"/>
    <col min="10" max="256" width="8.85546875" style="12" customWidth="1"/>
    <col min="257" max="257" width="8.28515625" style="12" customWidth="1"/>
    <col min="258" max="258" width="12.5703125" style="12" customWidth="1"/>
    <col min="259" max="259" width="26.85546875" style="12" customWidth="1"/>
    <col min="260" max="261" width="8.85546875" style="12" customWidth="1"/>
    <col min="262" max="262" width="13.42578125" style="12" customWidth="1"/>
    <col min="263" max="263" width="12.42578125" style="12" customWidth="1"/>
    <col min="264" max="264" width="8.85546875" style="12" customWidth="1"/>
    <col min="265" max="265" width="13.42578125" style="12" customWidth="1"/>
    <col min="266" max="512" width="8.85546875" style="12" customWidth="1"/>
    <col min="513" max="513" width="8.28515625" style="12" customWidth="1"/>
    <col min="514" max="514" width="12.5703125" style="12" customWidth="1"/>
    <col min="515" max="515" width="26.85546875" style="12" customWidth="1"/>
    <col min="516" max="517" width="8.85546875" style="12" customWidth="1"/>
    <col min="518" max="518" width="13.42578125" style="12" customWidth="1"/>
    <col min="519" max="519" width="12.42578125" style="12" customWidth="1"/>
    <col min="520" max="520" width="8.85546875" style="12" customWidth="1"/>
    <col min="521" max="521" width="13.42578125" style="12" customWidth="1"/>
    <col min="522" max="768" width="8.85546875" style="12" customWidth="1"/>
    <col min="769" max="769" width="8.28515625" style="12" customWidth="1"/>
    <col min="770" max="770" width="12.5703125" style="12" customWidth="1"/>
    <col min="771" max="771" width="26.85546875" style="12" customWidth="1"/>
    <col min="772" max="773" width="8.85546875" style="12" customWidth="1"/>
    <col min="774" max="774" width="13.42578125" style="12" customWidth="1"/>
    <col min="775" max="775" width="12.42578125" style="12" customWidth="1"/>
    <col min="776" max="776" width="8.85546875" style="12" customWidth="1"/>
    <col min="777" max="777" width="13.42578125" style="12" customWidth="1"/>
    <col min="778" max="1024" width="8.85546875" style="12" customWidth="1"/>
    <col min="1025" max="1025" width="8.28515625" style="12" customWidth="1"/>
    <col min="1026" max="1026" width="12.5703125" style="12" customWidth="1"/>
    <col min="1027" max="1027" width="26.85546875" style="12" customWidth="1"/>
    <col min="1028" max="1029" width="8.85546875" style="12" customWidth="1"/>
    <col min="1030" max="1030" width="13.42578125" style="12" customWidth="1"/>
    <col min="1031" max="1031" width="12.42578125" style="12" customWidth="1"/>
    <col min="1032" max="1032" width="8.85546875" style="12" customWidth="1"/>
    <col min="1033" max="1033" width="13.42578125" style="12" customWidth="1"/>
    <col min="1034" max="1280" width="8.85546875" style="12" customWidth="1"/>
    <col min="1281" max="1281" width="8.28515625" style="12" customWidth="1"/>
    <col min="1282" max="1282" width="12.5703125" style="12" customWidth="1"/>
    <col min="1283" max="1283" width="26.85546875" style="12" customWidth="1"/>
    <col min="1284" max="1285" width="8.85546875" style="12" customWidth="1"/>
    <col min="1286" max="1286" width="13.42578125" style="12" customWidth="1"/>
    <col min="1287" max="1287" width="12.42578125" style="12" customWidth="1"/>
    <col min="1288" max="1288" width="8.85546875" style="12" customWidth="1"/>
    <col min="1289" max="1289" width="13.42578125" style="12" customWidth="1"/>
    <col min="1290" max="1536" width="8.85546875" style="12" customWidth="1"/>
    <col min="1537" max="1537" width="8.28515625" style="12" customWidth="1"/>
    <col min="1538" max="1538" width="12.5703125" style="12" customWidth="1"/>
    <col min="1539" max="1539" width="26.85546875" style="12" customWidth="1"/>
    <col min="1540" max="1541" width="8.85546875" style="12" customWidth="1"/>
    <col min="1542" max="1542" width="13.42578125" style="12" customWidth="1"/>
    <col min="1543" max="1543" width="12.42578125" style="12" customWidth="1"/>
    <col min="1544" max="1544" width="8.85546875" style="12" customWidth="1"/>
    <col min="1545" max="1545" width="13.42578125" style="12" customWidth="1"/>
    <col min="1546" max="1792" width="8.85546875" style="12" customWidth="1"/>
    <col min="1793" max="1793" width="8.28515625" style="12" customWidth="1"/>
    <col min="1794" max="1794" width="12.5703125" style="12" customWidth="1"/>
    <col min="1795" max="1795" width="26.85546875" style="12" customWidth="1"/>
    <col min="1796" max="1797" width="8.85546875" style="12" customWidth="1"/>
    <col min="1798" max="1798" width="13.42578125" style="12" customWidth="1"/>
    <col min="1799" max="1799" width="12.42578125" style="12" customWidth="1"/>
    <col min="1800" max="1800" width="8.85546875" style="12" customWidth="1"/>
    <col min="1801" max="1801" width="13.42578125" style="12" customWidth="1"/>
    <col min="1802" max="2048" width="8.85546875" style="12" customWidth="1"/>
    <col min="2049" max="2049" width="8.28515625" style="12" customWidth="1"/>
    <col min="2050" max="2050" width="12.5703125" style="12" customWidth="1"/>
    <col min="2051" max="2051" width="26.85546875" style="12" customWidth="1"/>
    <col min="2052" max="2053" width="8.85546875" style="12" customWidth="1"/>
    <col min="2054" max="2054" width="13.42578125" style="12" customWidth="1"/>
    <col min="2055" max="2055" width="12.42578125" style="12" customWidth="1"/>
    <col min="2056" max="2056" width="8.85546875" style="12" customWidth="1"/>
    <col min="2057" max="2057" width="13.42578125" style="12" customWidth="1"/>
    <col min="2058" max="2304" width="8.85546875" style="12" customWidth="1"/>
    <col min="2305" max="2305" width="8.28515625" style="12" customWidth="1"/>
    <col min="2306" max="2306" width="12.5703125" style="12" customWidth="1"/>
    <col min="2307" max="2307" width="26.85546875" style="12" customWidth="1"/>
    <col min="2308" max="2309" width="8.85546875" style="12" customWidth="1"/>
    <col min="2310" max="2310" width="13.42578125" style="12" customWidth="1"/>
    <col min="2311" max="2311" width="12.42578125" style="12" customWidth="1"/>
    <col min="2312" max="2312" width="8.85546875" style="12" customWidth="1"/>
    <col min="2313" max="2313" width="13.42578125" style="12" customWidth="1"/>
    <col min="2314" max="2560" width="8.85546875" style="12" customWidth="1"/>
    <col min="2561" max="2561" width="8.28515625" style="12" customWidth="1"/>
    <col min="2562" max="2562" width="12.5703125" style="12" customWidth="1"/>
    <col min="2563" max="2563" width="26.85546875" style="12" customWidth="1"/>
    <col min="2564" max="2565" width="8.85546875" style="12" customWidth="1"/>
    <col min="2566" max="2566" width="13.42578125" style="12" customWidth="1"/>
    <col min="2567" max="2567" width="12.42578125" style="12" customWidth="1"/>
    <col min="2568" max="2568" width="8.85546875" style="12" customWidth="1"/>
    <col min="2569" max="2569" width="13.42578125" style="12" customWidth="1"/>
    <col min="2570" max="2816" width="8.85546875" style="12" customWidth="1"/>
    <col min="2817" max="2817" width="8.28515625" style="12" customWidth="1"/>
    <col min="2818" max="2818" width="12.5703125" style="12" customWidth="1"/>
    <col min="2819" max="2819" width="26.85546875" style="12" customWidth="1"/>
    <col min="2820" max="2821" width="8.85546875" style="12" customWidth="1"/>
    <col min="2822" max="2822" width="13.42578125" style="12" customWidth="1"/>
    <col min="2823" max="2823" width="12.42578125" style="12" customWidth="1"/>
    <col min="2824" max="2824" width="8.85546875" style="12" customWidth="1"/>
    <col min="2825" max="2825" width="13.42578125" style="12" customWidth="1"/>
    <col min="2826" max="3072" width="8.85546875" style="12" customWidth="1"/>
    <col min="3073" max="3073" width="8.28515625" style="12" customWidth="1"/>
    <col min="3074" max="3074" width="12.5703125" style="12" customWidth="1"/>
    <col min="3075" max="3075" width="26.85546875" style="12" customWidth="1"/>
    <col min="3076" max="3077" width="8.85546875" style="12" customWidth="1"/>
    <col min="3078" max="3078" width="13.42578125" style="12" customWidth="1"/>
    <col min="3079" max="3079" width="12.42578125" style="12" customWidth="1"/>
    <col min="3080" max="3080" width="8.85546875" style="12" customWidth="1"/>
    <col min="3081" max="3081" width="13.42578125" style="12" customWidth="1"/>
    <col min="3082" max="3328" width="8.85546875" style="12" customWidth="1"/>
    <col min="3329" max="3329" width="8.28515625" style="12" customWidth="1"/>
    <col min="3330" max="3330" width="12.5703125" style="12" customWidth="1"/>
    <col min="3331" max="3331" width="26.85546875" style="12" customWidth="1"/>
    <col min="3332" max="3333" width="8.85546875" style="12" customWidth="1"/>
    <col min="3334" max="3334" width="13.42578125" style="12" customWidth="1"/>
    <col min="3335" max="3335" width="12.42578125" style="12" customWidth="1"/>
    <col min="3336" max="3336" width="8.85546875" style="12" customWidth="1"/>
    <col min="3337" max="3337" width="13.42578125" style="12" customWidth="1"/>
    <col min="3338" max="3584" width="8.85546875" style="12" customWidth="1"/>
    <col min="3585" max="3585" width="8.28515625" style="12" customWidth="1"/>
    <col min="3586" max="3586" width="12.5703125" style="12" customWidth="1"/>
    <col min="3587" max="3587" width="26.85546875" style="12" customWidth="1"/>
    <col min="3588" max="3589" width="8.85546875" style="12" customWidth="1"/>
    <col min="3590" max="3590" width="13.42578125" style="12" customWidth="1"/>
    <col min="3591" max="3591" width="12.42578125" style="12" customWidth="1"/>
    <col min="3592" max="3592" width="8.85546875" style="12" customWidth="1"/>
    <col min="3593" max="3593" width="13.42578125" style="12" customWidth="1"/>
    <col min="3594" max="3840" width="8.85546875" style="12" customWidth="1"/>
    <col min="3841" max="3841" width="8.28515625" style="12" customWidth="1"/>
    <col min="3842" max="3842" width="12.5703125" style="12" customWidth="1"/>
    <col min="3843" max="3843" width="26.85546875" style="12" customWidth="1"/>
    <col min="3844" max="3845" width="8.85546875" style="12" customWidth="1"/>
    <col min="3846" max="3846" width="13.42578125" style="12" customWidth="1"/>
    <col min="3847" max="3847" width="12.42578125" style="12" customWidth="1"/>
    <col min="3848" max="3848" width="8.85546875" style="12" customWidth="1"/>
    <col min="3849" max="3849" width="13.42578125" style="12" customWidth="1"/>
    <col min="3850" max="4096" width="8.85546875" style="12" customWidth="1"/>
    <col min="4097" max="4097" width="8.28515625" style="12" customWidth="1"/>
    <col min="4098" max="4098" width="12.5703125" style="12" customWidth="1"/>
    <col min="4099" max="4099" width="26.85546875" style="12" customWidth="1"/>
    <col min="4100" max="4101" width="8.85546875" style="12" customWidth="1"/>
    <col min="4102" max="4102" width="13.42578125" style="12" customWidth="1"/>
    <col min="4103" max="4103" width="12.42578125" style="12" customWidth="1"/>
    <col min="4104" max="4104" width="8.85546875" style="12" customWidth="1"/>
    <col min="4105" max="4105" width="13.42578125" style="12" customWidth="1"/>
    <col min="4106" max="4352" width="8.85546875" style="12" customWidth="1"/>
    <col min="4353" max="4353" width="8.28515625" style="12" customWidth="1"/>
    <col min="4354" max="4354" width="12.5703125" style="12" customWidth="1"/>
    <col min="4355" max="4355" width="26.85546875" style="12" customWidth="1"/>
    <col min="4356" max="4357" width="8.85546875" style="12" customWidth="1"/>
    <col min="4358" max="4358" width="13.42578125" style="12" customWidth="1"/>
    <col min="4359" max="4359" width="12.42578125" style="12" customWidth="1"/>
    <col min="4360" max="4360" width="8.85546875" style="12" customWidth="1"/>
    <col min="4361" max="4361" width="13.42578125" style="12" customWidth="1"/>
    <col min="4362" max="4608" width="8.85546875" style="12" customWidth="1"/>
    <col min="4609" max="4609" width="8.28515625" style="12" customWidth="1"/>
    <col min="4610" max="4610" width="12.5703125" style="12" customWidth="1"/>
    <col min="4611" max="4611" width="26.85546875" style="12" customWidth="1"/>
    <col min="4612" max="4613" width="8.85546875" style="12" customWidth="1"/>
    <col min="4614" max="4614" width="13.42578125" style="12" customWidth="1"/>
    <col min="4615" max="4615" width="12.42578125" style="12" customWidth="1"/>
    <col min="4616" max="4616" width="8.85546875" style="12" customWidth="1"/>
    <col min="4617" max="4617" width="13.42578125" style="12" customWidth="1"/>
    <col min="4618" max="4864" width="8.85546875" style="12" customWidth="1"/>
    <col min="4865" max="4865" width="8.28515625" style="12" customWidth="1"/>
    <col min="4866" max="4866" width="12.5703125" style="12" customWidth="1"/>
    <col min="4867" max="4867" width="26.85546875" style="12" customWidth="1"/>
    <col min="4868" max="4869" width="8.85546875" style="12" customWidth="1"/>
    <col min="4870" max="4870" width="13.42578125" style="12" customWidth="1"/>
    <col min="4871" max="4871" width="12.42578125" style="12" customWidth="1"/>
    <col min="4872" max="4872" width="8.85546875" style="12" customWidth="1"/>
    <col min="4873" max="4873" width="13.42578125" style="12" customWidth="1"/>
    <col min="4874" max="5120" width="8.85546875" style="12" customWidth="1"/>
    <col min="5121" max="5121" width="8.28515625" style="12" customWidth="1"/>
    <col min="5122" max="5122" width="12.5703125" style="12" customWidth="1"/>
    <col min="5123" max="5123" width="26.85546875" style="12" customWidth="1"/>
    <col min="5124" max="5125" width="8.85546875" style="12" customWidth="1"/>
    <col min="5126" max="5126" width="13.42578125" style="12" customWidth="1"/>
    <col min="5127" max="5127" width="12.42578125" style="12" customWidth="1"/>
    <col min="5128" max="5128" width="8.85546875" style="12" customWidth="1"/>
    <col min="5129" max="5129" width="13.42578125" style="12" customWidth="1"/>
    <col min="5130" max="5376" width="8.85546875" style="12" customWidth="1"/>
    <col min="5377" max="5377" width="8.28515625" style="12" customWidth="1"/>
    <col min="5378" max="5378" width="12.5703125" style="12" customWidth="1"/>
    <col min="5379" max="5379" width="26.85546875" style="12" customWidth="1"/>
    <col min="5380" max="5381" width="8.85546875" style="12" customWidth="1"/>
    <col min="5382" max="5382" width="13.42578125" style="12" customWidth="1"/>
    <col min="5383" max="5383" width="12.42578125" style="12" customWidth="1"/>
    <col min="5384" max="5384" width="8.85546875" style="12" customWidth="1"/>
    <col min="5385" max="5385" width="13.42578125" style="12" customWidth="1"/>
    <col min="5386" max="5632" width="8.85546875" style="12" customWidth="1"/>
    <col min="5633" max="5633" width="8.28515625" style="12" customWidth="1"/>
    <col min="5634" max="5634" width="12.5703125" style="12" customWidth="1"/>
    <col min="5635" max="5635" width="26.85546875" style="12" customWidth="1"/>
    <col min="5636" max="5637" width="8.85546875" style="12" customWidth="1"/>
    <col min="5638" max="5638" width="13.42578125" style="12" customWidth="1"/>
    <col min="5639" max="5639" width="12.42578125" style="12" customWidth="1"/>
    <col min="5640" max="5640" width="8.85546875" style="12" customWidth="1"/>
    <col min="5641" max="5641" width="13.42578125" style="12" customWidth="1"/>
    <col min="5642" max="5888" width="8.85546875" style="12" customWidth="1"/>
    <col min="5889" max="5889" width="8.28515625" style="12" customWidth="1"/>
    <col min="5890" max="5890" width="12.5703125" style="12" customWidth="1"/>
    <col min="5891" max="5891" width="26.85546875" style="12" customWidth="1"/>
    <col min="5892" max="5893" width="8.85546875" style="12" customWidth="1"/>
    <col min="5894" max="5894" width="13.42578125" style="12" customWidth="1"/>
    <col min="5895" max="5895" width="12.42578125" style="12" customWidth="1"/>
    <col min="5896" max="5896" width="8.85546875" style="12" customWidth="1"/>
    <col min="5897" max="5897" width="13.42578125" style="12" customWidth="1"/>
    <col min="5898" max="6144" width="8.85546875" style="12" customWidth="1"/>
    <col min="6145" max="6145" width="8.28515625" style="12" customWidth="1"/>
    <col min="6146" max="6146" width="12.5703125" style="12" customWidth="1"/>
    <col min="6147" max="6147" width="26.85546875" style="12" customWidth="1"/>
    <col min="6148" max="6149" width="8.85546875" style="12" customWidth="1"/>
    <col min="6150" max="6150" width="13.42578125" style="12" customWidth="1"/>
    <col min="6151" max="6151" width="12.42578125" style="12" customWidth="1"/>
    <col min="6152" max="6152" width="8.85546875" style="12" customWidth="1"/>
    <col min="6153" max="6153" width="13.42578125" style="12" customWidth="1"/>
    <col min="6154" max="6400" width="8.85546875" style="12" customWidth="1"/>
    <col min="6401" max="6401" width="8.28515625" style="12" customWidth="1"/>
    <col min="6402" max="6402" width="12.5703125" style="12" customWidth="1"/>
    <col min="6403" max="6403" width="26.85546875" style="12" customWidth="1"/>
    <col min="6404" max="6405" width="8.85546875" style="12" customWidth="1"/>
    <col min="6406" max="6406" width="13.42578125" style="12" customWidth="1"/>
    <col min="6407" max="6407" width="12.42578125" style="12" customWidth="1"/>
    <col min="6408" max="6408" width="8.85546875" style="12" customWidth="1"/>
    <col min="6409" max="6409" width="13.42578125" style="12" customWidth="1"/>
    <col min="6410" max="6656" width="8.85546875" style="12" customWidth="1"/>
    <col min="6657" max="6657" width="8.28515625" style="12" customWidth="1"/>
    <col min="6658" max="6658" width="12.5703125" style="12" customWidth="1"/>
    <col min="6659" max="6659" width="26.85546875" style="12" customWidth="1"/>
    <col min="6660" max="6661" width="8.85546875" style="12" customWidth="1"/>
    <col min="6662" max="6662" width="13.42578125" style="12" customWidth="1"/>
    <col min="6663" max="6663" width="12.42578125" style="12" customWidth="1"/>
    <col min="6664" max="6664" width="8.85546875" style="12" customWidth="1"/>
    <col min="6665" max="6665" width="13.42578125" style="12" customWidth="1"/>
    <col min="6666" max="6912" width="8.85546875" style="12" customWidth="1"/>
    <col min="6913" max="6913" width="8.28515625" style="12" customWidth="1"/>
    <col min="6914" max="6914" width="12.5703125" style="12" customWidth="1"/>
    <col min="6915" max="6915" width="26.85546875" style="12" customWidth="1"/>
    <col min="6916" max="6917" width="8.85546875" style="12" customWidth="1"/>
    <col min="6918" max="6918" width="13.42578125" style="12" customWidth="1"/>
    <col min="6919" max="6919" width="12.42578125" style="12" customWidth="1"/>
    <col min="6920" max="6920" width="8.85546875" style="12" customWidth="1"/>
    <col min="6921" max="6921" width="13.42578125" style="12" customWidth="1"/>
    <col min="6922" max="7168" width="8.85546875" style="12" customWidth="1"/>
    <col min="7169" max="7169" width="8.28515625" style="12" customWidth="1"/>
    <col min="7170" max="7170" width="12.5703125" style="12" customWidth="1"/>
    <col min="7171" max="7171" width="26.85546875" style="12" customWidth="1"/>
    <col min="7172" max="7173" width="8.85546875" style="12" customWidth="1"/>
    <col min="7174" max="7174" width="13.42578125" style="12" customWidth="1"/>
    <col min="7175" max="7175" width="12.42578125" style="12" customWidth="1"/>
    <col min="7176" max="7176" width="8.85546875" style="12" customWidth="1"/>
    <col min="7177" max="7177" width="13.42578125" style="12" customWidth="1"/>
    <col min="7178" max="7424" width="8.85546875" style="12" customWidth="1"/>
    <col min="7425" max="7425" width="8.28515625" style="12" customWidth="1"/>
    <col min="7426" max="7426" width="12.5703125" style="12" customWidth="1"/>
    <col min="7427" max="7427" width="26.85546875" style="12" customWidth="1"/>
    <col min="7428" max="7429" width="8.85546875" style="12" customWidth="1"/>
    <col min="7430" max="7430" width="13.42578125" style="12" customWidth="1"/>
    <col min="7431" max="7431" width="12.42578125" style="12" customWidth="1"/>
    <col min="7432" max="7432" width="8.85546875" style="12" customWidth="1"/>
    <col min="7433" max="7433" width="13.42578125" style="12" customWidth="1"/>
    <col min="7434" max="7680" width="8.85546875" style="12" customWidth="1"/>
    <col min="7681" max="7681" width="8.28515625" style="12" customWidth="1"/>
    <col min="7682" max="7682" width="12.5703125" style="12" customWidth="1"/>
    <col min="7683" max="7683" width="26.85546875" style="12" customWidth="1"/>
    <col min="7684" max="7685" width="8.85546875" style="12" customWidth="1"/>
    <col min="7686" max="7686" width="13.42578125" style="12" customWidth="1"/>
    <col min="7687" max="7687" width="12.42578125" style="12" customWidth="1"/>
    <col min="7688" max="7688" width="8.85546875" style="12" customWidth="1"/>
    <col min="7689" max="7689" width="13.42578125" style="12" customWidth="1"/>
    <col min="7690" max="7936" width="8.85546875" style="12" customWidth="1"/>
    <col min="7937" max="7937" width="8.28515625" style="12" customWidth="1"/>
    <col min="7938" max="7938" width="12.5703125" style="12" customWidth="1"/>
    <col min="7939" max="7939" width="26.85546875" style="12" customWidth="1"/>
    <col min="7940" max="7941" width="8.85546875" style="12" customWidth="1"/>
    <col min="7942" max="7942" width="13.42578125" style="12" customWidth="1"/>
    <col min="7943" max="7943" width="12.42578125" style="12" customWidth="1"/>
    <col min="7944" max="7944" width="8.85546875" style="12" customWidth="1"/>
    <col min="7945" max="7945" width="13.42578125" style="12" customWidth="1"/>
    <col min="7946" max="8192" width="8.85546875" style="12" customWidth="1"/>
    <col min="8193" max="8193" width="8.28515625" style="12" customWidth="1"/>
    <col min="8194" max="8194" width="12.5703125" style="12" customWidth="1"/>
    <col min="8195" max="8195" width="26.85546875" style="12" customWidth="1"/>
    <col min="8196" max="8197" width="8.85546875" style="12" customWidth="1"/>
    <col min="8198" max="8198" width="13.42578125" style="12" customWidth="1"/>
    <col min="8199" max="8199" width="12.42578125" style="12" customWidth="1"/>
    <col min="8200" max="8200" width="8.85546875" style="12" customWidth="1"/>
    <col min="8201" max="8201" width="13.42578125" style="12" customWidth="1"/>
    <col min="8202" max="8448" width="8.85546875" style="12" customWidth="1"/>
    <col min="8449" max="8449" width="8.28515625" style="12" customWidth="1"/>
    <col min="8450" max="8450" width="12.5703125" style="12" customWidth="1"/>
    <col min="8451" max="8451" width="26.85546875" style="12" customWidth="1"/>
    <col min="8452" max="8453" width="8.85546875" style="12" customWidth="1"/>
    <col min="8454" max="8454" width="13.42578125" style="12" customWidth="1"/>
    <col min="8455" max="8455" width="12.42578125" style="12" customWidth="1"/>
    <col min="8456" max="8456" width="8.85546875" style="12" customWidth="1"/>
    <col min="8457" max="8457" width="13.42578125" style="12" customWidth="1"/>
    <col min="8458" max="8704" width="8.85546875" style="12" customWidth="1"/>
    <col min="8705" max="8705" width="8.28515625" style="12" customWidth="1"/>
    <col min="8706" max="8706" width="12.5703125" style="12" customWidth="1"/>
    <col min="8707" max="8707" width="26.85546875" style="12" customWidth="1"/>
    <col min="8708" max="8709" width="8.85546875" style="12" customWidth="1"/>
    <col min="8710" max="8710" width="13.42578125" style="12" customWidth="1"/>
    <col min="8711" max="8711" width="12.42578125" style="12" customWidth="1"/>
    <col min="8712" max="8712" width="8.85546875" style="12" customWidth="1"/>
    <col min="8713" max="8713" width="13.42578125" style="12" customWidth="1"/>
    <col min="8714" max="8960" width="8.85546875" style="12" customWidth="1"/>
    <col min="8961" max="8961" width="8.28515625" style="12" customWidth="1"/>
    <col min="8962" max="8962" width="12.5703125" style="12" customWidth="1"/>
    <col min="8963" max="8963" width="26.85546875" style="12" customWidth="1"/>
    <col min="8964" max="8965" width="8.85546875" style="12" customWidth="1"/>
    <col min="8966" max="8966" width="13.42578125" style="12" customWidth="1"/>
    <col min="8967" max="8967" width="12.42578125" style="12" customWidth="1"/>
    <col min="8968" max="8968" width="8.85546875" style="12" customWidth="1"/>
    <col min="8969" max="8969" width="13.42578125" style="12" customWidth="1"/>
    <col min="8970" max="9216" width="8.85546875" style="12" customWidth="1"/>
    <col min="9217" max="9217" width="8.28515625" style="12" customWidth="1"/>
    <col min="9218" max="9218" width="12.5703125" style="12" customWidth="1"/>
    <col min="9219" max="9219" width="26.85546875" style="12" customWidth="1"/>
    <col min="9220" max="9221" width="8.85546875" style="12" customWidth="1"/>
    <col min="9222" max="9222" width="13.42578125" style="12" customWidth="1"/>
    <col min="9223" max="9223" width="12.42578125" style="12" customWidth="1"/>
    <col min="9224" max="9224" width="8.85546875" style="12" customWidth="1"/>
    <col min="9225" max="9225" width="13.42578125" style="12" customWidth="1"/>
    <col min="9226" max="9472" width="8.85546875" style="12" customWidth="1"/>
    <col min="9473" max="9473" width="8.28515625" style="12" customWidth="1"/>
    <col min="9474" max="9474" width="12.5703125" style="12" customWidth="1"/>
    <col min="9475" max="9475" width="26.85546875" style="12" customWidth="1"/>
    <col min="9476" max="9477" width="8.85546875" style="12" customWidth="1"/>
    <col min="9478" max="9478" width="13.42578125" style="12" customWidth="1"/>
    <col min="9479" max="9479" width="12.42578125" style="12" customWidth="1"/>
    <col min="9480" max="9480" width="8.85546875" style="12" customWidth="1"/>
    <col min="9481" max="9481" width="13.42578125" style="12" customWidth="1"/>
    <col min="9482" max="9728" width="8.85546875" style="12" customWidth="1"/>
    <col min="9729" max="9729" width="8.28515625" style="12" customWidth="1"/>
    <col min="9730" max="9730" width="12.5703125" style="12" customWidth="1"/>
    <col min="9731" max="9731" width="26.85546875" style="12" customWidth="1"/>
    <col min="9732" max="9733" width="8.85546875" style="12" customWidth="1"/>
    <col min="9734" max="9734" width="13.42578125" style="12" customWidth="1"/>
    <col min="9735" max="9735" width="12.42578125" style="12" customWidth="1"/>
    <col min="9736" max="9736" width="8.85546875" style="12" customWidth="1"/>
    <col min="9737" max="9737" width="13.42578125" style="12" customWidth="1"/>
    <col min="9738" max="9984" width="8.85546875" style="12" customWidth="1"/>
    <col min="9985" max="9985" width="8.28515625" style="12" customWidth="1"/>
    <col min="9986" max="9986" width="12.5703125" style="12" customWidth="1"/>
    <col min="9987" max="9987" width="26.85546875" style="12" customWidth="1"/>
    <col min="9988" max="9989" width="8.85546875" style="12" customWidth="1"/>
    <col min="9990" max="9990" width="13.42578125" style="12" customWidth="1"/>
    <col min="9991" max="9991" width="12.42578125" style="12" customWidth="1"/>
    <col min="9992" max="9992" width="8.85546875" style="12" customWidth="1"/>
    <col min="9993" max="9993" width="13.42578125" style="12" customWidth="1"/>
    <col min="9994" max="10240" width="8.85546875" style="12" customWidth="1"/>
    <col min="10241" max="10241" width="8.28515625" style="12" customWidth="1"/>
    <col min="10242" max="10242" width="12.5703125" style="12" customWidth="1"/>
    <col min="10243" max="10243" width="26.85546875" style="12" customWidth="1"/>
    <col min="10244" max="10245" width="8.85546875" style="12" customWidth="1"/>
    <col min="10246" max="10246" width="13.42578125" style="12" customWidth="1"/>
    <col min="10247" max="10247" width="12.42578125" style="12" customWidth="1"/>
    <col min="10248" max="10248" width="8.85546875" style="12" customWidth="1"/>
    <col min="10249" max="10249" width="13.42578125" style="12" customWidth="1"/>
    <col min="10250" max="10496" width="8.85546875" style="12" customWidth="1"/>
    <col min="10497" max="10497" width="8.28515625" style="12" customWidth="1"/>
    <col min="10498" max="10498" width="12.5703125" style="12" customWidth="1"/>
    <col min="10499" max="10499" width="26.85546875" style="12" customWidth="1"/>
    <col min="10500" max="10501" width="8.85546875" style="12" customWidth="1"/>
    <col min="10502" max="10502" width="13.42578125" style="12" customWidth="1"/>
    <col min="10503" max="10503" width="12.42578125" style="12" customWidth="1"/>
    <col min="10504" max="10504" width="8.85546875" style="12" customWidth="1"/>
    <col min="10505" max="10505" width="13.42578125" style="12" customWidth="1"/>
    <col min="10506" max="10752" width="8.85546875" style="12" customWidth="1"/>
    <col min="10753" max="10753" width="8.28515625" style="12" customWidth="1"/>
    <col min="10754" max="10754" width="12.5703125" style="12" customWidth="1"/>
    <col min="10755" max="10755" width="26.85546875" style="12" customWidth="1"/>
    <col min="10756" max="10757" width="8.85546875" style="12" customWidth="1"/>
    <col min="10758" max="10758" width="13.42578125" style="12" customWidth="1"/>
    <col min="10759" max="10759" width="12.42578125" style="12" customWidth="1"/>
    <col min="10760" max="10760" width="8.85546875" style="12" customWidth="1"/>
    <col min="10761" max="10761" width="13.42578125" style="12" customWidth="1"/>
    <col min="10762" max="11008" width="8.85546875" style="12" customWidth="1"/>
    <col min="11009" max="11009" width="8.28515625" style="12" customWidth="1"/>
    <col min="11010" max="11010" width="12.5703125" style="12" customWidth="1"/>
    <col min="11011" max="11011" width="26.85546875" style="12" customWidth="1"/>
    <col min="11012" max="11013" width="8.85546875" style="12" customWidth="1"/>
    <col min="11014" max="11014" width="13.42578125" style="12" customWidth="1"/>
    <col min="11015" max="11015" width="12.42578125" style="12" customWidth="1"/>
    <col min="11016" max="11016" width="8.85546875" style="12" customWidth="1"/>
    <col min="11017" max="11017" width="13.42578125" style="12" customWidth="1"/>
    <col min="11018" max="11264" width="8.85546875" style="12" customWidth="1"/>
    <col min="11265" max="11265" width="8.28515625" style="12" customWidth="1"/>
    <col min="11266" max="11266" width="12.5703125" style="12" customWidth="1"/>
    <col min="11267" max="11267" width="26.85546875" style="12" customWidth="1"/>
    <col min="11268" max="11269" width="8.85546875" style="12" customWidth="1"/>
    <col min="11270" max="11270" width="13.42578125" style="12" customWidth="1"/>
    <col min="11271" max="11271" width="12.42578125" style="12" customWidth="1"/>
    <col min="11272" max="11272" width="8.85546875" style="12" customWidth="1"/>
    <col min="11273" max="11273" width="13.42578125" style="12" customWidth="1"/>
    <col min="11274" max="11520" width="8.85546875" style="12" customWidth="1"/>
    <col min="11521" max="11521" width="8.28515625" style="12" customWidth="1"/>
    <col min="11522" max="11522" width="12.5703125" style="12" customWidth="1"/>
    <col min="11523" max="11523" width="26.85546875" style="12" customWidth="1"/>
    <col min="11524" max="11525" width="8.85546875" style="12" customWidth="1"/>
    <col min="11526" max="11526" width="13.42578125" style="12" customWidth="1"/>
    <col min="11527" max="11527" width="12.42578125" style="12" customWidth="1"/>
    <col min="11528" max="11528" width="8.85546875" style="12" customWidth="1"/>
    <col min="11529" max="11529" width="13.42578125" style="12" customWidth="1"/>
    <col min="11530" max="11776" width="8.85546875" style="12" customWidth="1"/>
    <col min="11777" max="11777" width="8.28515625" style="12" customWidth="1"/>
    <col min="11778" max="11778" width="12.5703125" style="12" customWidth="1"/>
    <col min="11779" max="11779" width="26.85546875" style="12" customWidth="1"/>
    <col min="11780" max="11781" width="8.85546875" style="12" customWidth="1"/>
    <col min="11782" max="11782" width="13.42578125" style="12" customWidth="1"/>
    <col min="11783" max="11783" width="12.42578125" style="12" customWidth="1"/>
    <col min="11784" max="11784" width="8.85546875" style="12" customWidth="1"/>
    <col min="11785" max="11785" width="13.42578125" style="12" customWidth="1"/>
    <col min="11786" max="12032" width="8.85546875" style="12" customWidth="1"/>
    <col min="12033" max="12033" width="8.28515625" style="12" customWidth="1"/>
    <col min="12034" max="12034" width="12.5703125" style="12" customWidth="1"/>
    <col min="12035" max="12035" width="26.85546875" style="12" customWidth="1"/>
    <col min="12036" max="12037" width="8.85546875" style="12" customWidth="1"/>
    <col min="12038" max="12038" width="13.42578125" style="12" customWidth="1"/>
    <col min="12039" max="12039" width="12.42578125" style="12" customWidth="1"/>
    <col min="12040" max="12040" width="8.85546875" style="12" customWidth="1"/>
    <col min="12041" max="12041" width="13.42578125" style="12" customWidth="1"/>
    <col min="12042" max="12288" width="8.85546875" style="12" customWidth="1"/>
    <col min="12289" max="12289" width="8.28515625" style="12" customWidth="1"/>
    <col min="12290" max="12290" width="12.5703125" style="12" customWidth="1"/>
    <col min="12291" max="12291" width="26.85546875" style="12" customWidth="1"/>
    <col min="12292" max="12293" width="8.85546875" style="12" customWidth="1"/>
    <col min="12294" max="12294" width="13.42578125" style="12" customWidth="1"/>
    <col min="12295" max="12295" width="12.42578125" style="12" customWidth="1"/>
    <col min="12296" max="12296" width="8.85546875" style="12" customWidth="1"/>
    <col min="12297" max="12297" width="13.42578125" style="12" customWidth="1"/>
    <col min="12298" max="12544" width="8.85546875" style="12" customWidth="1"/>
    <col min="12545" max="12545" width="8.28515625" style="12" customWidth="1"/>
    <col min="12546" max="12546" width="12.5703125" style="12" customWidth="1"/>
    <col min="12547" max="12547" width="26.85546875" style="12" customWidth="1"/>
    <col min="12548" max="12549" width="8.85546875" style="12" customWidth="1"/>
    <col min="12550" max="12550" width="13.42578125" style="12" customWidth="1"/>
    <col min="12551" max="12551" width="12.42578125" style="12" customWidth="1"/>
    <col min="12552" max="12552" width="8.85546875" style="12" customWidth="1"/>
    <col min="12553" max="12553" width="13.42578125" style="12" customWidth="1"/>
    <col min="12554" max="12800" width="8.85546875" style="12" customWidth="1"/>
    <col min="12801" max="12801" width="8.28515625" style="12" customWidth="1"/>
    <col min="12802" max="12802" width="12.5703125" style="12" customWidth="1"/>
    <col min="12803" max="12803" width="26.85546875" style="12" customWidth="1"/>
    <col min="12804" max="12805" width="8.85546875" style="12" customWidth="1"/>
    <col min="12806" max="12806" width="13.42578125" style="12" customWidth="1"/>
    <col min="12807" max="12807" width="12.42578125" style="12" customWidth="1"/>
    <col min="12808" max="12808" width="8.85546875" style="12" customWidth="1"/>
    <col min="12809" max="12809" width="13.42578125" style="12" customWidth="1"/>
    <col min="12810" max="13056" width="8.85546875" style="12" customWidth="1"/>
    <col min="13057" max="13057" width="8.28515625" style="12" customWidth="1"/>
    <col min="13058" max="13058" width="12.5703125" style="12" customWidth="1"/>
    <col min="13059" max="13059" width="26.85546875" style="12" customWidth="1"/>
    <col min="13060" max="13061" width="8.85546875" style="12" customWidth="1"/>
    <col min="13062" max="13062" width="13.42578125" style="12" customWidth="1"/>
    <col min="13063" max="13063" width="12.42578125" style="12" customWidth="1"/>
    <col min="13064" max="13064" width="8.85546875" style="12" customWidth="1"/>
    <col min="13065" max="13065" width="13.42578125" style="12" customWidth="1"/>
    <col min="13066" max="13312" width="8.85546875" style="12" customWidth="1"/>
    <col min="13313" max="13313" width="8.28515625" style="12" customWidth="1"/>
    <col min="13314" max="13314" width="12.5703125" style="12" customWidth="1"/>
    <col min="13315" max="13315" width="26.85546875" style="12" customWidth="1"/>
    <col min="13316" max="13317" width="8.85546875" style="12" customWidth="1"/>
    <col min="13318" max="13318" width="13.42578125" style="12" customWidth="1"/>
    <col min="13319" max="13319" width="12.42578125" style="12" customWidth="1"/>
    <col min="13320" max="13320" width="8.85546875" style="12" customWidth="1"/>
    <col min="13321" max="13321" width="13.42578125" style="12" customWidth="1"/>
    <col min="13322" max="13568" width="8.85546875" style="12" customWidth="1"/>
    <col min="13569" max="13569" width="8.28515625" style="12" customWidth="1"/>
    <col min="13570" max="13570" width="12.5703125" style="12" customWidth="1"/>
    <col min="13571" max="13571" width="26.85546875" style="12" customWidth="1"/>
    <col min="13572" max="13573" width="8.85546875" style="12" customWidth="1"/>
    <col min="13574" max="13574" width="13.42578125" style="12" customWidth="1"/>
    <col min="13575" max="13575" width="12.42578125" style="12" customWidth="1"/>
    <col min="13576" max="13576" width="8.85546875" style="12" customWidth="1"/>
    <col min="13577" max="13577" width="13.42578125" style="12" customWidth="1"/>
    <col min="13578" max="13824" width="8.85546875" style="12" customWidth="1"/>
    <col min="13825" max="13825" width="8.28515625" style="12" customWidth="1"/>
    <col min="13826" max="13826" width="12.5703125" style="12" customWidth="1"/>
    <col min="13827" max="13827" width="26.85546875" style="12" customWidth="1"/>
    <col min="13828" max="13829" width="8.85546875" style="12" customWidth="1"/>
    <col min="13830" max="13830" width="13.42578125" style="12" customWidth="1"/>
    <col min="13831" max="13831" width="12.42578125" style="12" customWidth="1"/>
    <col min="13832" max="13832" width="8.85546875" style="12" customWidth="1"/>
    <col min="13833" max="13833" width="13.42578125" style="12" customWidth="1"/>
    <col min="13834" max="14080" width="8.85546875" style="12" customWidth="1"/>
    <col min="14081" max="14081" width="8.28515625" style="12" customWidth="1"/>
    <col min="14082" max="14082" width="12.5703125" style="12" customWidth="1"/>
    <col min="14083" max="14083" width="26.85546875" style="12" customWidth="1"/>
    <col min="14084" max="14085" width="8.85546875" style="12" customWidth="1"/>
    <col min="14086" max="14086" width="13.42578125" style="12" customWidth="1"/>
    <col min="14087" max="14087" width="12.42578125" style="12" customWidth="1"/>
    <col min="14088" max="14088" width="8.85546875" style="12" customWidth="1"/>
    <col min="14089" max="14089" width="13.42578125" style="12" customWidth="1"/>
    <col min="14090" max="14336" width="8.85546875" style="12" customWidth="1"/>
    <col min="14337" max="14337" width="8.28515625" style="12" customWidth="1"/>
    <col min="14338" max="14338" width="12.5703125" style="12" customWidth="1"/>
    <col min="14339" max="14339" width="26.85546875" style="12" customWidth="1"/>
    <col min="14340" max="14341" width="8.85546875" style="12" customWidth="1"/>
    <col min="14342" max="14342" width="13.42578125" style="12" customWidth="1"/>
    <col min="14343" max="14343" width="12.42578125" style="12" customWidth="1"/>
    <col min="14344" max="14344" width="8.85546875" style="12" customWidth="1"/>
    <col min="14345" max="14345" width="13.42578125" style="12" customWidth="1"/>
    <col min="14346" max="14592" width="8.85546875" style="12" customWidth="1"/>
    <col min="14593" max="14593" width="8.28515625" style="12" customWidth="1"/>
    <col min="14594" max="14594" width="12.5703125" style="12" customWidth="1"/>
    <col min="14595" max="14595" width="26.85546875" style="12" customWidth="1"/>
    <col min="14596" max="14597" width="8.85546875" style="12" customWidth="1"/>
    <col min="14598" max="14598" width="13.42578125" style="12" customWidth="1"/>
    <col min="14599" max="14599" width="12.42578125" style="12" customWidth="1"/>
    <col min="14600" max="14600" width="8.85546875" style="12" customWidth="1"/>
    <col min="14601" max="14601" width="13.42578125" style="12" customWidth="1"/>
    <col min="14602" max="14848" width="8.85546875" style="12" customWidth="1"/>
    <col min="14849" max="14849" width="8.28515625" style="12" customWidth="1"/>
    <col min="14850" max="14850" width="12.5703125" style="12" customWidth="1"/>
    <col min="14851" max="14851" width="26.85546875" style="12" customWidth="1"/>
    <col min="14852" max="14853" width="8.85546875" style="12" customWidth="1"/>
    <col min="14854" max="14854" width="13.42578125" style="12" customWidth="1"/>
    <col min="14855" max="14855" width="12.42578125" style="12" customWidth="1"/>
    <col min="14856" max="14856" width="8.85546875" style="12" customWidth="1"/>
    <col min="14857" max="14857" width="13.42578125" style="12" customWidth="1"/>
    <col min="14858" max="15104" width="8.85546875" style="12" customWidth="1"/>
    <col min="15105" max="15105" width="8.28515625" style="12" customWidth="1"/>
    <col min="15106" max="15106" width="12.5703125" style="12" customWidth="1"/>
    <col min="15107" max="15107" width="26.85546875" style="12" customWidth="1"/>
    <col min="15108" max="15109" width="8.85546875" style="12" customWidth="1"/>
    <col min="15110" max="15110" width="13.42578125" style="12" customWidth="1"/>
    <col min="15111" max="15111" width="12.42578125" style="12" customWidth="1"/>
    <col min="15112" max="15112" width="8.85546875" style="12" customWidth="1"/>
    <col min="15113" max="15113" width="13.42578125" style="12" customWidth="1"/>
    <col min="15114" max="15360" width="8.85546875" style="12" customWidth="1"/>
    <col min="15361" max="15361" width="8.28515625" style="12" customWidth="1"/>
    <col min="15362" max="15362" width="12.5703125" style="12" customWidth="1"/>
    <col min="15363" max="15363" width="26.85546875" style="12" customWidth="1"/>
    <col min="15364" max="15365" width="8.85546875" style="12" customWidth="1"/>
    <col min="15366" max="15366" width="13.42578125" style="12" customWidth="1"/>
    <col min="15367" max="15367" width="12.42578125" style="12" customWidth="1"/>
    <col min="15368" max="15368" width="8.85546875" style="12" customWidth="1"/>
    <col min="15369" max="15369" width="13.42578125" style="12" customWidth="1"/>
    <col min="15370" max="15616" width="8.85546875" style="12" customWidth="1"/>
    <col min="15617" max="15617" width="8.28515625" style="12" customWidth="1"/>
    <col min="15618" max="15618" width="12.5703125" style="12" customWidth="1"/>
    <col min="15619" max="15619" width="26.85546875" style="12" customWidth="1"/>
    <col min="15620" max="15621" width="8.85546875" style="12" customWidth="1"/>
    <col min="15622" max="15622" width="13.42578125" style="12" customWidth="1"/>
    <col min="15623" max="15623" width="12.42578125" style="12" customWidth="1"/>
    <col min="15624" max="15624" width="8.85546875" style="12" customWidth="1"/>
    <col min="15625" max="15625" width="13.42578125" style="12" customWidth="1"/>
    <col min="15626" max="15872" width="8.85546875" style="12" customWidth="1"/>
    <col min="15873" max="15873" width="8.28515625" style="12" customWidth="1"/>
    <col min="15874" max="15874" width="12.5703125" style="12" customWidth="1"/>
    <col min="15875" max="15875" width="26.85546875" style="12" customWidth="1"/>
    <col min="15876" max="15877" width="8.85546875" style="12" customWidth="1"/>
    <col min="15878" max="15878" width="13.42578125" style="12" customWidth="1"/>
    <col min="15879" max="15879" width="12.42578125" style="12" customWidth="1"/>
    <col min="15880" max="15880" width="8.85546875" style="12" customWidth="1"/>
    <col min="15881" max="15881" width="13.42578125" style="12" customWidth="1"/>
    <col min="15882" max="16128" width="8.85546875" style="12" customWidth="1"/>
    <col min="16129" max="16129" width="8.28515625" style="12" customWidth="1"/>
    <col min="16130" max="16130" width="12.5703125" style="12" customWidth="1"/>
    <col min="16131" max="16131" width="26.85546875" style="12" customWidth="1"/>
    <col min="16132" max="16133" width="8.85546875" style="12" customWidth="1"/>
    <col min="16134" max="16134" width="13.42578125" style="12" customWidth="1"/>
    <col min="16135" max="16135" width="12.42578125" style="12" customWidth="1"/>
    <col min="16136" max="16136" width="8.85546875" style="12" customWidth="1"/>
    <col min="16137" max="16137" width="13.42578125" style="12" customWidth="1"/>
    <col min="16138" max="16384" width="8.85546875" style="12" customWidth="1"/>
  </cols>
  <sheetData>
    <row r="1" spans="1:9" s="9" customFormat="1" x14ac:dyDescent="0.2">
      <c r="A1" s="8"/>
    </row>
    <row r="2" spans="1:9" ht="15.75" x14ac:dyDescent="0.25">
      <c r="A2" s="10" t="s">
        <v>58</v>
      </c>
      <c r="B2" s="11"/>
      <c r="C2" s="11"/>
      <c r="D2" s="11"/>
      <c r="E2" s="11"/>
      <c r="F2" s="11"/>
      <c r="G2" s="11"/>
      <c r="H2" s="11"/>
      <c r="I2" s="11"/>
    </row>
    <row r="3" spans="1:9" s="15" customFormat="1" ht="13.5" thickBot="1" x14ac:dyDescent="0.25">
      <c r="A3" s="13" t="s">
        <v>59</v>
      </c>
      <c r="B3" s="14"/>
      <c r="C3" s="14"/>
      <c r="D3" s="14"/>
      <c r="E3" s="14"/>
      <c r="F3" s="31">
        <f>SUBTOTAL(9,F5:F1845)</f>
        <v>546015037.2600013</v>
      </c>
      <c r="G3" s="14"/>
      <c r="H3" s="14"/>
      <c r="I3" s="14"/>
    </row>
    <row r="4" spans="1:9" ht="12" thickBot="1" x14ac:dyDescent="0.25">
      <c r="A4" s="16" t="s">
        <v>60</v>
      </c>
      <c r="B4" s="17" t="s">
        <v>61</v>
      </c>
      <c r="C4" s="17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8" t="s">
        <v>68</v>
      </c>
    </row>
    <row r="5" spans="1:9" ht="45" hidden="1" x14ac:dyDescent="0.2">
      <c r="A5" s="19" t="s">
        <v>69</v>
      </c>
      <c r="B5" s="20" t="s">
        <v>70</v>
      </c>
      <c r="C5" s="20" t="s">
        <v>71</v>
      </c>
      <c r="D5" s="21" t="s">
        <v>72</v>
      </c>
      <c r="E5" s="21" t="s">
        <v>73</v>
      </c>
      <c r="F5" s="22">
        <v>43995</v>
      </c>
      <c r="G5" s="23">
        <v>1</v>
      </c>
      <c r="H5" s="21" t="s">
        <v>74</v>
      </c>
      <c r="I5" s="24" t="s">
        <v>74</v>
      </c>
    </row>
    <row r="6" spans="1:9" ht="45" hidden="1" x14ac:dyDescent="0.2">
      <c r="A6" s="19" t="s">
        <v>75</v>
      </c>
      <c r="B6" s="20" t="s">
        <v>76</v>
      </c>
      <c r="C6" s="20" t="s">
        <v>77</v>
      </c>
      <c r="D6" s="21" t="s">
        <v>72</v>
      </c>
      <c r="E6" s="21" t="s">
        <v>73</v>
      </c>
      <c r="F6" s="22">
        <v>63559.32</v>
      </c>
      <c r="G6" s="23">
        <v>1</v>
      </c>
      <c r="H6" s="21" t="s">
        <v>74</v>
      </c>
      <c r="I6" s="24" t="s">
        <v>74</v>
      </c>
    </row>
    <row r="7" spans="1:9" ht="67.5" hidden="1" x14ac:dyDescent="0.2">
      <c r="A7" s="19" t="s">
        <v>78</v>
      </c>
      <c r="B7" s="20" t="s">
        <v>79</v>
      </c>
      <c r="C7" s="20" t="s">
        <v>80</v>
      </c>
      <c r="D7" s="21" t="s">
        <v>72</v>
      </c>
      <c r="E7" s="21" t="s">
        <v>73</v>
      </c>
      <c r="F7" s="22">
        <v>73100</v>
      </c>
      <c r="G7" s="23">
        <v>1</v>
      </c>
      <c r="H7" s="21" t="s">
        <v>74</v>
      </c>
      <c r="I7" s="24" t="s">
        <v>74</v>
      </c>
    </row>
    <row r="8" spans="1:9" ht="45" hidden="1" x14ac:dyDescent="0.2">
      <c r="A8" s="19" t="s">
        <v>81</v>
      </c>
      <c r="B8" s="20" t="s">
        <v>82</v>
      </c>
      <c r="C8" s="20" t="s">
        <v>83</v>
      </c>
      <c r="D8" s="21" t="s">
        <v>72</v>
      </c>
      <c r="E8" s="21" t="s">
        <v>73</v>
      </c>
      <c r="F8" s="22">
        <v>59322.03</v>
      </c>
      <c r="G8" s="23">
        <v>1</v>
      </c>
      <c r="H8" s="21" t="s">
        <v>74</v>
      </c>
      <c r="I8" s="24" t="s">
        <v>74</v>
      </c>
    </row>
    <row r="9" spans="1:9" ht="45" hidden="1" x14ac:dyDescent="0.2">
      <c r="A9" s="19" t="s">
        <v>84</v>
      </c>
      <c r="B9" s="20" t="s">
        <v>85</v>
      </c>
      <c r="C9" s="20" t="s">
        <v>86</v>
      </c>
      <c r="D9" s="21" t="s">
        <v>72</v>
      </c>
      <c r="E9" s="21" t="s">
        <v>73</v>
      </c>
      <c r="F9" s="22">
        <v>44870.34</v>
      </c>
      <c r="G9" s="23">
        <v>1</v>
      </c>
      <c r="H9" s="21" t="s">
        <v>74</v>
      </c>
      <c r="I9" s="24" t="s">
        <v>74</v>
      </c>
    </row>
    <row r="10" spans="1:9" ht="45" hidden="1" x14ac:dyDescent="0.2">
      <c r="A10" s="19" t="s">
        <v>87</v>
      </c>
      <c r="B10" s="20" t="s">
        <v>88</v>
      </c>
      <c r="C10" s="20" t="s">
        <v>89</v>
      </c>
      <c r="D10" s="21" t="s">
        <v>72</v>
      </c>
      <c r="E10" s="21" t="s">
        <v>73</v>
      </c>
      <c r="F10" s="22">
        <v>875000</v>
      </c>
      <c r="G10" s="23">
        <v>1</v>
      </c>
      <c r="H10" s="21" t="s">
        <v>74</v>
      </c>
      <c r="I10" s="24" t="s">
        <v>74</v>
      </c>
    </row>
    <row r="11" spans="1:9" ht="45" hidden="1" x14ac:dyDescent="0.2">
      <c r="A11" s="19" t="s">
        <v>87</v>
      </c>
      <c r="B11" s="20" t="s">
        <v>90</v>
      </c>
      <c r="C11" s="20" t="s">
        <v>91</v>
      </c>
      <c r="D11" s="21" t="s">
        <v>72</v>
      </c>
      <c r="E11" s="21" t="s">
        <v>73</v>
      </c>
      <c r="F11" s="22">
        <v>875000</v>
      </c>
      <c r="G11" s="23">
        <v>1</v>
      </c>
      <c r="H11" s="21" t="s">
        <v>74</v>
      </c>
      <c r="I11" s="24" t="s">
        <v>74</v>
      </c>
    </row>
    <row r="12" spans="1:9" ht="45" hidden="1" x14ac:dyDescent="0.2">
      <c r="A12" s="19" t="s">
        <v>87</v>
      </c>
      <c r="B12" s="20" t="s">
        <v>92</v>
      </c>
      <c r="C12" s="20" t="s">
        <v>93</v>
      </c>
      <c r="D12" s="21" t="s">
        <v>72</v>
      </c>
      <c r="E12" s="21" t="s">
        <v>73</v>
      </c>
      <c r="F12" s="22">
        <v>875000</v>
      </c>
      <c r="G12" s="23">
        <v>1</v>
      </c>
      <c r="H12" s="21" t="s">
        <v>74</v>
      </c>
      <c r="I12" s="24" t="s">
        <v>74</v>
      </c>
    </row>
    <row r="13" spans="1:9" ht="45" hidden="1" x14ac:dyDescent="0.2">
      <c r="A13" s="19" t="s">
        <v>87</v>
      </c>
      <c r="B13" s="20" t="s">
        <v>94</v>
      </c>
      <c r="C13" s="20" t="s">
        <v>95</v>
      </c>
      <c r="D13" s="21" t="s">
        <v>72</v>
      </c>
      <c r="E13" s="21" t="s">
        <v>73</v>
      </c>
      <c r="F13" s="22">
        <v>695600</v>
      </c>
      <c r="G13" s="23">
        <v>1</v>
      </c>
      <c r="H13" s="21" t="s">
        <v>74</v>
      </c>
      <c r="I13" s="24" t="s">
        <v>74</v>
      </c>
    </row>
    <row r="14" spans="1:9" ht="45" hidden="1" x14ac:dyDescent="0.2">
      <c r="A14" s="19" t="s">
        <v>87</v>
      </c>
      <c r="B14" s="20" t="s">
        <v>96</v>
      </c>
      <c r="C14" s="20" t="s">
        <v>97</v>
      </c>
      <c r="D14" s="21" t="s">
        <v>72</v>
      </c>
      <c r="E14" s="21" t="s">
        <v>73</v>
      </c>
      <c r="F14" s="22">
        <v>46704.24</v>
      </c>
      <c r="G14" s="23">
        <v>1</v>
      </c>
      <c r="H14" s="21" t="s">
        <v>74</v>
      </c>
      <c r="I14" s="24" t="s">
        <v>74</v>
      </c>
    </row>
    <row r="15" spans="1:9" ht="45" hidden="1" x14ac:dyDescent="0.2">
      <c r="A15" s="19" t="s">
        <v>98</v>
      </c>
      <c r="B15" s="20" t="s">
        <v>99</v>
      </c>
      <c r="C15" s="20" t="s">
        <v>100</v>
      </c>
      <c r="D15" s="21" t="s">
        <v>72</v>
      </c>
      <c r="E15" s="21" t="s">
        <v>73</v>
      </c>
      <c r="F15" s="22">
        <v>1176000</v>
      </c>
      <c r="G15" s="23">
        <v>1</v>
      </c>
      <c r="H15" s="21" t="s">
        <v>74</v>
      </c>
      <c r="I15" s="24" t="s">
        <v>74</v>
      </c>
    </row>
    <row r="16" spans="1:9" ht="45" hidden="1" x14ac:dyDescent="0.2">
      <c r="A16" s="19" t="s">
        <v>101</v>
      </c>
      <c r="B16" s="20" t="s">
        <v>102</v>
      </c>
      <c r="C16" s="20" t="s">
        <v>103</v>
      </c>
      <c r="D16" s="21" t="s">
        <v>72</v>
      </c>
      <c r="E16" s="21" t="s">
        <v>73</v>
      </c>
      <c r="F16" s="22">
        <v>73500</v>
      </c>
      <c r="G16" s="23">
        <v>1</v>
      </c>
      <c r="H16" s="21" t="s">
        <v>74</v>
      </c>
      <c r="I16" s="24" t="s">
        <v>74</v>
      </c>
    </row>
    <row r="17" spans="1:9" ht="45" hidden="1" x14ac:dyDescent="0.2">
      <c r="A17" s="19" t="s">
        <v>104</v>
      </c>
      <c r="B17" s="20" t="s">
        <v>105</v>
      </c>
      <c r="C17" s="20" t="s">
        <v>106</v>
      </c>
      <c r="D17" s="21" t="s">
        <v>72</v>
      </c>
      <c r="E17" s="21" t="s">
        <v>73</v>
      </c>
      <c r="F17" s="22">
        <v>80508.47</v>
      </c>
      <c r="G17" s="23">
        <v>1</v>
      </c>
      <c r="H17" s="21" t="s">
        <v>74</v>
      </c>
      <c r="I17" s="24" t="s">
        <v>74</v>
      </c>
    </row>
    <row r="18" spans="1:9" ht="45" hidden="1" x14ac:dyDescent="0.2">
      <c r="A18" s="19" t="s">
        <v>104</v>
      </c>
      <c r="B18" s="20" t="s">
        <v>107</v>
      </c>
      <c r="C18" s="20" t="s">
        <v>108</v>
      </c>
      <c r="D18" s="21" t="s">
        <v>72</v>
      </c>
      <c r="E18" s="21" t="s">
        <v>73</v>
      </c>
      <c r="F18" s="22">
        <v>127118.64</v>
      </c>
      <c r="G18" s="23">
        <v>1</v>
      </c>
      <c r="H18" s="21" t="s">
        <v>74</v>
      </c>
      <c r="I18" s="24" t="s">
        <v>74</v>
      </c>
    </row>
    <row r="19" spans="1:9" ht="67.5" hidden="1" x14ac:dyDescent="0.2">
      <c r="A19" s="19" t="s">
        <v>104</v>
      </c>
      <c r="B19" s="20" t="s">
        <v>109</v>
      </c>
      <c r="C19" s="20" t="s">
        <v>110</v>
      </c>
      <c r="D19" s="21" t="s">
        <v>72</v>
      </c>
      <c r="E19" s="21" t="s">
        <v>73</v>
      </c>
      <c r="F19" s="22">
        <v>1294067.8</v>
      </c>
      <c r="G19" s="23">
        <v>1</v>
      </c>
      <c r="H19" s="21" t="s">
        <v>74</v>
      </c>
      <c r="I19" s="24" t="s">
        <v>74</v>
      </c>
    </row>
    <row r="20" spans="1:9" ht="45" hidden="1" x14ac:dyDescent="0.2">
      <c r="A20" s="19" t="s">
        <v>111</v>
      </c>
      <c r="B20" s="20" t="s">
        <v>112</v>
      </c>
      <c r="C20" s="20" t="s">
        <v>113</v>
      </c>
      <c r="D20" s="21" t="s">
        <v>72</v>
      </c>
      <c r="E20" s="21" t="s">
        <v>73</v>
      </c>
      <c r="F20" s="22">
        <v>63559.32</v>
      </c>
      <c r="G20" s="23">
        <v>1</v>
      </c>
      <c r="H20" s="21" t="s">
        <v>74</v>
      </c>
      <c r="I20" s="24" t="s">
        <v>74</v>
      </c>
    </row>
    <row r="21" spans="1:9" ht="45" hidden="1" x14ac:dyDescent="0.2">
      <c r="A21" s="19" t="s">
        <v>114</v>
      </c>
      <c r="B21" s="20" t="s">
        <v>115</v>
      </c>
      <c r="C21" s="20" t="s">
        <v>116</v>
      </c>
      <c r="D21" s="21" t="s">
        <v>72</v>
      </c>
      <c r="E21" s="21" t="s">
        <v>73</v>
      </c>
      <c r="F21" s="22">
        <v>210338.98</v>
      </c>
      <c r="G21" s="23">
        <v>1</v>
      </c>
      <c r="H21" s="21" t="s">
        <v>74</v>
      </c>
      <c r="I21" s="24" t="s">
        <v>74</v>
      </c>
    </row>
    <row r="22" spans="1:9" ht="45" hidden="1" x14ac:dyDescent="0.2">
      <c r="A22" s="19" t="s">
        <v>117</v>
      </c>
      <c r="B22" s="20" t="s">
        <v>118</v>
      </c>
      <c r="C22" s="20" t="s">
        <v>119</v>
      </c>
      <c r="D22" s="21" t="s">
        <v>72</v>
      </c>
      <c r="E22" s="21" t="s">
        <v>73</v>
      </c>
      <c r="F22" s="22">
        <v>43800</v>
      </c>
      <c r="G22" s="23">
        <v>1</v>
      </c>
      <c r="H22" s="21" t="s">
        <v>74</v>
      </c>
      <c r="I22" s="24" t="s">
        <v>74</v>
      </c>
    </row>
    <row r="23" spans="1:9" ht="67.5" hidden="1" x14ac:dyDescent="0.2">
      <c r="A23" s="19" t="s">
        <v>120</v>
      </c>
      <c r="B23" s="20" t="s">
        <v>121</v>
      </c>
      <c r="C23" s="20" t="s">
        <v>122</v>
      </c>
      <c r="D23" s="21" t="s">
        <v>72</v>
      </c>
      <c r="E23" s="21" t="s">
        <v>123</v>
      </c>
      <c r="F23" s="22">
        <v>9737794</v>
      </c>
      <c r="G23" s="23">
        <v>1</v>
      </c>
      <c r="H23" s="21" t="s">
        <v>74</v>
      </c>
      <c r="I23" s="24" t="s">
        <v>74</v>
      </c>
    </row>
    <row r="24" spans="1:9" ht="67.5" hidden="1" x14ac:dyDescent="0.2">
      <c r="A24" s="19" t="s">
        <v>120</v>
      </c>
      <c r="B24" s="20" t="s">
        <v>121</v>
      </c>
      <c r="C24" s="20" t="s">
        <v>124</v>
      </c>
      <c r="D24" s="21" t="s">
        <v>72</v>
      </c>
      <c r="E24" s="21" t="s">
        <v>123</v>
      </c>
      <c r="F24" s="22">
        <v>796466.56</v>
      </c>
      <c r="G24" s="25" t="s">
        <v>74</v>
      </c>
      <c r="H24" s="21" t="s">
        <v>74</v>
      </c>
      <c r="I24" s="24" t="s">
        <v>74</v>
      </c>
    </row>
    <row r="25" spans="1:9" ht="67.5" hidden="1" x14ac:dyDescent="0.2">
      <c r="A25" s="19" t="s">
        <v>120</v>
      </c>
      <c r="B25" s="20" t="s">
        <v>121</v>
      </c>
      <c r="C25" s="20" t="s">
        <v>125</v>
      </c>
      <c r="D25" s="21" t="s">
        <v>72</v>
      </c>
      <c r="E25" s="21" t="s">
        <v>123</v>
      </c>
      <c r="F25" s="22">
        <v>35731609</v>
      </c>
      <c r="G25" s="25" t="s">
        <v>74</v>
      </c>
      <c r="H25" s="21" t="s">
        <v>74</v>
      </c>
      <c r="I25" s="24" t="s">
        <v>74</v>
      </c>
    </row>
    <row r="26" spans="1:9" ht="67.5" hidden="1" x14ac:dyDescent="0.2">
      <c r="A26" s="19" t="s">
        <v>120</v>
      </c>
      <c r="B26" s="20" t="s">
        <v>121</v>
      </c>
      <c r="C26" s="20" t="s">
        <v>126</v>
      </c>
      <c r="D26" s="21" t="s">
        <v>72</v>
      </c>
      <c r="E26" s="21" t="s">
        <v>123</v>
      </c>
      <c r="F26" s="22">
        <v>1442755.39</v>
      </c>
      <c r="G26" s="25" t="s">
        <v>74</v>
      </c>
      <c r="H26" s="21" t="s">
        <v>74</v>
      </c>
      <c r="I26" s="24" t="s">
        <v>74</v>
      </c>
    </row>
    <row r="27" spans="1:9" ht="67.5" hidden="1" x14ac:dyDescent="0.2">
      <c r="A27" s="19" t="s">
        <v>120</v>
      </c>
      <c r="B27" s="20" t="s">
        <v>121</v>
      </c>
      <c r="C27" s="20" t="s">
        <v>127</v>
      </c>
      <c r="D27" s="21" t="s">
        <v>72</v>
      </c>
      <c r="E27" s="21" t="s">
        <v>123</v>
      </c>
      <c r="F27" s="22">
        <v>3163.93</v>
      </c>
      <c r="G27" s="25" t="s">
        <v>74</v>
      </c>
      <c r="H27" s="21" t="s">
        <v>74</v>
      </c>
      <c r="I27" s="24" t="s">
        <v>74</v>
      </c>
    </row>
    <row r="28" spans="1:9" ht="67.5" hidden="1" x14ac:dyDescent="0.2">
      <c r="A28" s="19" t="s">
        <v>120</v>
      </c>
      <c r="B28" s="20" t="s">
        <v>121</v>
      </c>
      <c r="C28" s="20" t="s">
        <v>128</v>
      </c>
      <c r="D28" s="21" t="s">
        <v>72</v>
      </c>
      <c r="E28" s="21" t="s">
        <v>123</v>
      </c>
      <c r="F28" s="22">
        <v>168959.68</v>
      </c>
      <c r="G28" s="25" t="s">
        <v>74</v>
      </c>
      <c r="H28" s="21" t="s">
        <v>74</v>
      </c>
      <c r="I28" s="24" t="s">
        <v>74</v>
      </c>
    </row>
    <row r="29" spans="1:9" ht="56.25" hidden="1" x14ac:dyDescent="0.2">
      <c r="A29" s="19" t="s">
        <v>120</v>
      </c>
      <c r="B29" s="20" t="s">
        <v>129</v>
      </c>
      <c r="C29" s="20" t="s">
        <v>130</v>
      </c>
      <c r="D29" s="21" t="s">
        <v>72</v>
      </c>
      <c r="E29" s="21" t="s">
        <v>131</v>
      </c>
      <c r="F29" s="22">
        <v>242868.59</v>
      </c>
      <c r="G29" s="23">
        <v>1</v>
      </c>
      <c r="H29" s="21" t="s">
        <v>74</v>
      </c>
      <c r="I29" s="24" t="s">
        <v>74</v>
      </c>
    </row>
    <row r="30" spans="1:9" ht="45" hidden="1" x14ac:dyDescent="0.2">
      <c r="A30" s="19" t="s">
        <v>132</v>
      </c>
      <c r="B30" s="20" t="s">
        <v>133</v>
      </c>
      <c r="C30" s="20" t="s">
        <v>134</v>
      </c>
      <c r="D30" s="21" t="s">
        <v>72</v>
      </c>
      <c r="E30" s="21" t="s">
        <v>73</v>
      </c>
      <c r="F30" s="22">
        <v>3766949.15</v>
      </c>
      <c r="G30" s="23">
        <v>1</v>
      </c>
      <c r="H30" s="21" t="s">
        <v>74</v>
      </c>
      <c r="I30" s="24" t="s">
        <v>74</v>
      </c>
    </row>
    <row r="31" spans="1:9" ht="56.25" hidden="1" x14ac:dyDescent="0.2">
      <c r="A31" s="19" t="s">
        <v>135</v>
      </c>
      <c r="B31" s="20" t="s">
        <v>136</v>
      </c>
      <c r="C31" s="20" t="s">
        <v>137</v>
      </c>
      <c r="D31" s="21" t="s">
        <v>72</v>
      </c>
      <c r="E31" s="21" t="s">
        <v>73</v>
      </c>
      <c r="F31" s="22">
        <v>46121.45</v>
      </c>
      <c r="G31" s="23">
        <v>1</v>
      </c>
      <c r="H31" s="21" t="s">
        <v>74</v>
      </c>
      <c r="I31" s="24" t="s">
        <v>74</v>
      </c>
    </row>
    <row r="32" spans="1:9" ht="56.25" hidden="1" x14ac:dyDescent="0.2">
      <c r="A32" s="19" t="s">
        <v>135</v>
      </c>
      <c r="B32" s="20" t="s">
        <v>138</v>
      </c>
      <c r="C32" s="20" t="s">
        <v>137</v>
      </c>
      <c r="D32" s="21" t="s">
        <v>72</v>
      </c>
      <c r="E32" s="21" t="s">
        <v>73</v>
      </c>
      <c r="F32" s="22">
        <v>46121.45</v>
      </c>
      <c r="G32" s="23">
        <v>1</v>
      </c>
      <c r="H32" s="21" t="s">
        <v>74</v>
      </c>
      <c r="I32" s="24" t="s">
        <v>74</v>
      </c>
    </row>
    <row r="33" spans="1:9" ht="45" hidden="1" x14ac:dyDescent="0.2">
      <c r="A33" s="19" t="s">
        <v>135</v>
      </c>
      <c r="B33" s="20" t="s">
        <v>139</v>
      </c>
      <c r="C33" s="20" t="s">
        <v>140</v>
      </c>
      <c r="D33" s="21" t="s">
        <v>72</v>
      </c>
      <c r="E33" s="21" t="s">
        <v>73</v>
      </c>
      <c r="F33" s="22">
        <v>66396.81</v>
      </c>
      <c r="G33" s="23">
        <v>1</v>
      </c>
      <c r="H33" s="21" t="s">
        <v>74</v>
      </c>
      <c r="I33" s="24" t="s">
        <v>74</v>
      </c>
    </row>
    <row r="34" spans="1:9" ht="67.5" hidden="1" x14ac:dyDescent="0.2">
      <c r="A34" s="19" t="s">
        <v>135</v>
      </c>
      <c r="B34" s="20" t="s">
        <v>141</v>
      </c>
      <c r="C34" s="20" t="s">
        <v>142</v>
      </c>
      <c r="D34" s="21" t="s">
        <v>72</v>
      </c>
      <c r="E34" s="21" t="s">
        <v>73</v>
      </c>
      <c r="F34" s="22">
        <v>101642.14</v>
      </c>
      <c r="G34" s="23">
        <v>1</v>
      </c>
      <c r="H34" s="21" t="s">
        <v>74</v>
      </c>
      <c r="I34" s="24" t="s">
        <v>74</v>
      </c>
    </row>
    <row r="35" spans="1:9" ht="45" hidden="1" x14ac:dyDescent="0.2">
      <c r="A35" s="19" t="s">
        <v>135</v>
      </c>
      <c r="B35" s="20" t="s">
        <v>143</v>
      </c>
      <c r="C35" s="20" t="s">
        <v>144</v>
      </c>
      <c r="D35" s="21" t="s">
        <v>72</v>
      </c>
      <c r="E35" s="21" t="s">
        <v>73</v>
      </c>
      <c r="F35" s="22">
        <v>99147.46</v>
      </c>
      <c r="G35" s="23">
        <v>1</v>
      </c>
      <c r="H35" s="21" t="s">
        <v>74</v>
      </c>
      <c r="I35" s="24" t="s">
        <v>74</v>
      </c>
    </row>
    <row r="36" spans="1:9" ht="45" hidden="1" x14ac:dyDescent="0.2">
      <c r="A36" s="19" t="s">
        <v>145</v>
      </c>
      <c r="B36" s="20" t="s">
        <v>146</v>
      </c>
      <c r="C36" s="20" t="s">
        <v>147</v>
      </c>
      <c r="D36" s="21" t="s">
        <v>72</v>
      </c>
      <c r="E36" s="21" t="s">
        <v>73</v>
      </c>
      <c r="F36" s="22">
        <v>57000</v>
      </c>
      <c r="G36" s="23">
        <v>1</v>
      </c>
      <c r="H36" s="21" t="s">
        <v>74</v>
      </c>
      <c r="I36" s="24" t="s">
        <v>74</v>
      </c>
    </row>
    <row r="37" spans="1:9" ht="45" hidden="1" x14ac:dyDescent="0.2">
      <c r="A37" s="19" t="s">
        <v>145</v>
      </c>
      <c r="B37" s="20" t="s">
        <v>148</v>
      </c>
      <c r="C37" s="20" t="s">
        <v>147</v>
      </c>
      <c r="D37" s="21" t="s">
        <v>72</v>
      </c>
      <c r="E37" s="21" t="s">
        <v>73</v>
      </c>
      <c r="F37" s="22">
        <v>57000</v>
      </c>
      <c r="G37" s="23">
        <v>1</v>
      </c>
      <c r="H37" s="21" t="s">
        <v>74</v>
      </c>
      <c r="I37" s="24" t="s">
        <v>74</v>
      </c>
    </row>
    <row r="38" spans="1:9" ht="45" hidden="1" x14ac:dyDescent="0.2">
      <c r="A38" s="19" t="s">
        <v>145</v>
      </c>
      <c r="B38" s="20" t="s">
        <v>149</v>
      </c>
      <c r="C38" s="20" t="s">
        <v>147</v>
      </c>
      <c r="D38" s="21" t="s">
        <v>72</v>
      </c>
      <c r="E38" s="21" t="s">
        <v>73</v>
      </c>
      <c r="F38" s="22">
        <v>57000</v>
      </c>
      <c r="G38" s="23">
        <v>1</v>
      </c>
      <c r="H38" s="21" t="s">
        <v>74</v>
      </c>
      <c r="I38" s="24" t="s">
        <v>74</v>
      </c>
    </row>
    <row r="39" spans="1:9" ht="45" hidden="1" x14ac:dyDescent="0.2">
      <c r="A39" s="19" t="s">
        <v>145</v>
      </c>
      <c r="B39" s="20" t="s">
        <v>150</v>
      </c>
      <c r="C39" s="20" t="s">
        <v>147</v>
      </c>
      <c r="D39" s="21" t="s">
        <v>72</v>
      </c>
      <c r="E39" s="21" t="s">
        <v>73</v>
      </c>
      <c r="F39" s="22">
        <v>57000</v>
      </c>
      <c r="G39" s="23">
        <v>1</v>
      </c>
      <c r="H39" s="21" t="s">
        <v>74</v>
      </c>
      <c r="I39" s="24" t="s">
        <v>74</v>
      </c>
    </row>
    <row r="40" spans="1:9" ht="45" hidden="1" x14ac:dyDescent="0.2">
      <c r="A40" s="19" t="s">
        <v>145</v>
      </c>
      <c r="B40" s="20" t="s">
        <v>151</v>
      </c>
      <c r="C40" s="20" t="s">
        <v>147</v>
      </c>
      <c r="D40" s="21" t="s">
        <v>72</v>
      </c>
      <c r="E40" s="21" t="s">
        <v>73</v>
      </c>
      <c r="F40" s="22">
        <v>57000</v>
      </c>
      <c r="G40" s="23">
        <v>1</v>
      </c>
      <c r="H40" s="21" t="s">
        <v>74</v>
      </c>
      <c r="I40" s="24" t="s">
        <v>74</v>
      </c>
    </row>
    <row r="41" spans="1:9" ht="45" hidden="1" x14ac:dyDescent="0.2">
      <c r="A41" s="19" t="s">
        <v>145</v>
      </c>
      <c r="B41" s="20" t="s">
        <v>152</v>
      </c>
      <c r="C41" s="20" t="s">
        <v>147</v>
      </c>
      <c r="D41" s="21" t="s">
        <v>72</v>
      </c>
      <c r="E41" s="21" t="s">
        <v>73</v>
      </c>
      <c r="F41" s="22">
        <v>57000</v>
      </c>
      <c r="G41" s="23">
        <v>1</v>
      </c>
      <c r="H41" s="21" t="s">
        <v>74</v>
      </c>
      <c r="I41" s="24" t="s">
        <v>74</v>
      </c>
    </row>
    <row r="42" spans="1:9" ht="45" hidden="1" x14ac:dyDescent="0.2">
      <c r="A42" s="19" t="s">
        <v>145</v>
      </c>
      <c r="B42" s="20" t="s">
        <v>153</v>
      </c>
      <c r="C42" s="20" t="s">
        <v>147</v>
      </c>
      <c r="D42" s="21" t="s">
        <v>72</v>
      </c>
      <c r="E42" s="21" t="s">
        <v>73</v>
      </c>
      <c r="F42" s="22">
        <v>57000</v>
      </c>
      <c r="G42" s="23">
        <v>1</v>
      </c>
      <c r="H42" s="21" t="s">
        <v>74</v>
      </c>
      <c r="I42" s="24" t="s">
        <v>74</v>
      </c>
    </row>
    <row r="43" spans="1:9" ht="45" hidden="1" x14ac:dyDescent="0.2">
      <c r="A43" s="19" t="s">
        <v>145</v>
      </c>
      <c r="B43" s="20" t="s">
        <v>154</v>
      </c>
      <c r="C43" s="20" t="s">
        <v>147</v>
      </c>
      <c r="D43" s="21" t="s">
        <v>72</v>
      </c>
      <c r="E43" s="21" t="s">
        <v>73</v>
      </c>
      <c r="F43" s="22">
        <v>57000</v>
      </c>
      <c r="G43" s="23">
        <v>1</v>
      </c>
      <c r="H43" s="21" t="s">
        <v>74</v>
      </c>
      <c r="I43" s="24" t="s">
        <v>74</v>
      </c>
    </row>
    <row r="44" spans="1:9" ht="45" hidden="1" x14ac:dyDescent="0.2">
      <c r="A44" s="19" t="s">
        <v>155</v>
      </c>
      <c r="B44" s="20" t="s">
        <v>156</v>
      </c>
      <c r="C44" s="20" t="s">
        <v>157</v>
      </c>
      <c r="D44" s="21" t="s">
        <v>72</v>
      </c>
      <c r="E44" s="21" t="s">
        <v>73</v>
      </c>
      <c r="F44" s="22">
        <v>47966.1</v>
      </c>
      <c r="G44" s="23">
        <v>1</v>
      </c>
      <c r="H44" s="21" t="s">
        <v>74</v>
      </c>
      <c r="I44" s="24" t="s">
        <v>74</v>
      </c>
    </row>
    <row r="45" spans="1:9" ht="45" hidden="1" x14ac:dyDescent="0.2">
      <c r="A45" s="19" t="s">
        <v>158</v>
      </c>
      <c r="B45" s="20" t="s">
        <v>159</v>
      </c>
      <c r="C45" s="20" t="s">
        <v>160</v>
      </c>
      <c r="D45" s="21" t="s">
        <v>72</v>
      </c>
      <c r="E45" s="21" t="s">
        <v>73</v>
      </c>
      <c r="F45" s="22">
        <v>52217.8</v>
      </c>
      <c r="G45" s="23">
        <v>1</v>
      </c>
      <c r="H45" s="21" t="s">
        <v>74</v>
      </c>
      <c r="I45" s="24" t="s">
        <v>74</v>
      </c>
    </row>
    <row r="46" spans="1:9" ht="45" hidden="1" x14ac:dyDescent="0.2">
      <c r="A46" s="19" t="s">
        <v>161</v>
      </c>
      <c r="B46" s="20" t="s">
        <v>162</v>
      </c>
      <c r="C46" s="20" t="s">
        <v>163</v>
      </c>
      <c r="D46" s="21" t="s">
        <v>72</v>
      </c>
      <c r="E46" s="21" t="s">
        <v>73</v>
      </c>
      <c r="F46" s="22">
        <v>4516949.1500000004</v>
      </c>
      <c r="G46" s="23">
        <v>1</v>
      </c>
      <c r="H46" s="21" t="s">
        <v>74</v>
      </c>
      <c r="I46" s="24" t="s">
        <v>74</v>
      </c>
    </row>
    <row r="47" spans="1:9" ht="45" hidden="1" x14ac:dyDescent="0.2">
      <c r="A47" s="19" t="s">
        <v>164</v>
      </c>
      <c r="B47" s="20" t="s">
        <v>165</v>
      </c>
      <c r="C47" s="20" t="s">
        <v>166</v>
      </c>
      <c r="D47" s="21" t="s">
        <v>72</v>
      </c>
      <c r="E47" s="21" t="s">
        <v>73</v>
      </c>
      <c r="F47" s="22">
        <v>43466.19</v>
      </c>
      <c r="G47" s="23">
        <v>1</v>
      </c>
      <c r="H47" s="21" t="s">
        <v>74</v>
      </c>
      <c r="I47" s="24" t="s">
        <v>74</v>
      </c>
    </row>
    <row r="48" spans="1:9" ht="45" hidden="1" x14ac:dyDescent="0.2">
      <c r="A48" s="19" t="s">
        <v>164</v>
      </c>
      <c r="B48" s="20" t="s">
        <v>167</v>
      </c>
      <c r="C48" s="20" t="s">
        <v>166</v>
      </c>
      <c r="D48" s="21" t="s">
        <v>72</v>
      </c>
      <c r="E48" s="21" t="s">
        <v>73</v>
      </c>
      <c r="F48" s="22">
        <v>43466.19</v>
      </c>
      <c r="G48" s="23">
        <v>1</v>
      </c>
      <c r="H48" s="21" t="s">
        <v>74</v>
      </c>
      <c r="I48" s="24" t="s">
        <v>74</v>
      </c>
    </row>
    <row r="49" spans="1:9" ht="45" hidden="1" x14ac:dyDescent="0.2">
      <c r="A49" s="19" t="s">
        <v>164</v>
      </c>
      <c r="B49" s="20" t="s">
        <v>168</v>
      </c>
      <c r="C49" s="20" t="s">
        <v>166</v>
      </c>
      <c r="D49" s="21" t="s">
        <v>72</v>
      </c>
      <c r="E49" s="21" t="s">
        <v>73</v>
      </c>
      <c r="F49" s="22">
        <v>43466.19</v>
      </c>
      <c r="G49" s="23">
        <v>1</v>
      </c>
      <c r="H49" s="21" t="s">
        <v>74</v>
      </c>
      <c r="I49" s="24" t="s">
        <v>74</v>
      </c>
    </row>
    <row r="50" spans="1:9" ht="45" hidden="1" x14ac:dyDescent="0.2">
      <c r="A50" s="19" t="s">
        <v>164</v>
      </c>
      <c r="B50" s="20" t="s">
        <v>169</v>
      </c>
      <c r="C50" s="20" t="s">
        <v>166</v>
      </c>
      <c r="D50" s="21" t="s">
        <v>72</v>
      </c>
      <c r="E50" s="21" t="s">
        <v>73</v>
      </c>
      <c r="F50" s="22">
        <v>43466.19</v>
      </c>
      <c r="G50" s="23">
        <v>1</v>
      </c>
      <c r="H50" s="21" t="s">
        <v>74</v>
      </c>
      <c r="I50" s="24" t="s">
        <v>74</v>
      </c>
    </row>
    <row r="51" spans="1:9" ht="45" hidden="1" x14ac:dyDescent="0.2">
      <c r="A51" s="19" t="s">
        <v>164</v>
      </c>
      <c r="B51" s="20" t="s">
        <v>170</v>
      </c>
      <c r="C51" s="20" t="s">
        <v>166</v>
      </c>
      <c r="D51" s="21" t="s">
        <v>72</v>
      </c>
      <c r="E51" s="21" t="s">
        <v>73</v>
      </c>
      <c r="F51" s="22">
        <v>43466.19</v>
      </c>
      <c r="G51" s="23">
        <v>1</v>
      </c>
      <c r="H51" s="21" t="s">
        <v>74</v>
      </c>
      <c r="I51" s="24" t="s">
        <v>74</v>
      </c>
    </row>
    <row r="52" spans="1:9" ht="45" hidden="1" x14ac:dyDescent="0.2">
      <c r="A52" s="19" t="s">
        <v>164</v>
      </c>
      <c r="B52" s="20" t="s">
        <v>171</v>
      </c>
      <c r="C52" s="20" t="s">
        <v>166</v>
      </c>
      <c r="D52" s="21" t="s">
        <v>72</v>
      </c>
      <c r="E52" s="21" t="s">
        <v>73</v>
      </c>
      <c r="F52" s="22">
        <v>43466.19</v>
      </c>
      <c r="G52" s="23">
        <v>1</v>
      </c>
      <c r="H52" s="21" t="s">
        <v>74</v>
      </c>
      <c r="I52" s="24" t="s">
        <v>74</v>
      </c>
    </row>
    <row r="53" spans="1:9" ht="45" hidden="1" x14ac:dyDescent="0.2">
      <c r="A53" s="19" t="s">
        <v>164</v>
      </c>
      <c r="B53" s="20" t="s">
        <v>172</v>
      </c>
      <c r="C53" s="20" t="s">
        <v>166</v>
      </c>
      <c r="D53" s="21" t="s">
        <v>72</v>
      </c>
      <c r="E53" s="21" t="s">
        <v>73</v>
      </c>
      <c r="F53" s="22">
        <v>43466.19</v>
      </c>
      <c r="G53" s="23">
        <v>1</v>
      </c>
      <c r="H53" s="21" t="s">
        <v>74</v>
      </c>
      <c r="I53" s="24" t="s">
        <v>74</v>
      </c>
    </row>
    <row r="54" spans="1:9" ht="45" hidden="1" x14ac:dyDescent="0.2">
      <c r="A54" s="19" t="s">
        <v>164</v>
      </c>
      <c r="B54" s="20" t="s">
        <v>173</v>
      </c>
      <c r="C54" s="20" t="s">
        <v>166</v>
      </c>
      <c r="D54" s="21" t="s">
        <v>72</v>
      </c>
      <c r="E54" s="21" t="s">
        <v>73</v>
      </c>
      <c r="F54" s="22">
        <v>43466.19</v>
      </c>
      <c r="G54" s="23">
        <v>1</v>
      </c>
      <c r="H54" s="21" t="s">
        <v>74</v>
      </c>
      <c r="I54" s="24" t="s">
        <v>74</v>
      </c>
    </row>
    <row r="55" spans="1:9" ht="45" hidden="1" x14ac:dyDescent="0.2">
      <c r="A55" s="19" t="s">
        <v>164</v>
      </c>
      <c r="B55" s="20" t="s">
        <v>174</v>
      </c>
      <c r="C55" s="20" t="s">
        <v>166</v>
      </c>
      <c r="D55" s="21" t="s">
        <v>72</v>
      </c>
      <c r="E55" s="21" t="s">
        <v>73</v>
      </c>
      <c r="F55" s="22">
        <v>43466.19</v>
      </c>
      <c r="G55" s="23">
        <v>1</v>
      </c>
      <c r="H55" s="21" t="s">
        <v>74</v>
      </c>
      <c r="I55" s="24" t="s">
        <v>74</v>
      </c>
    </row>
    <row r="56" spans="1:9" ht="45" hidden="1" x14ac:dyDescent="0.2">
      <c r="A56" s="19" t="s">
        <v>164</v>
      </c>
      <c r="B56" s="20" t="s">
        <v>175</v>
      </c>
      <c r="C56" s="20" t="s">
        <v>166</v>
      </c>
      <c r="D56" s="21" t="s">
        <v>72</v>
      </c>
      <c r="E56" s="21" t="s">
        <v>73</v>
      </c>
      <c r="F56" s="22">
        <v>43466.19</v>
      </c>
      <c r="G56" s="23">
        <v>1</v>
      </c>
      <c r="H56" s="21" t="s">
        <v>74</v>
      </c>
      <c r="I56" s="24" t="s">
        <v>74</v>
      </c>
    </row>
    <row r="57" spans="1:9" ht="45" hidden="1" x14ac:dyDescent="0.2">
      <c r="A57" s="19" t="s">
        <v>164</v>
      </c>
      <c r="B57" s="20" t="s">
        <v>176</v>
      </c>
      <c r="C57" s="20" t="s">
        <v>166</v>
      </c>
      <c r="D57" s="21" t="s">
        <v>72</v>
      </c>
      <c r="E57" s="21" t="s">
        <v>73</v>
      </c>
      <c r="F57" s="22">
        <v>43466.19</v>
      </c>
      <c r="G57" s="23">
        <v>1</v>
      </c>
      <c r="H57" s="21" t="s">
        <v>74</v>
      </c>
      <c r="I57" s="24" t="s">
        <v>74</v>
      </c>
    </row>
    <row r="58" spans="1:9" ht="45" hidden="1" x14ac:dyDescent="0.2">
      <c r="A58" s="19" t="s">
        <v>164</v>
      </c>
      <c r="B58" s="20" t="s">
        <v>177</v>
      </c>
      <c r="C58" s="20" t="s">
        <v>166</v>
      </c>
      <c r="D58" s="21" t="s">
        <v>72</v>
      </c>
      <c r="E58" s="21" t="s">
        <v>73</v>
      </c>
      <c r="F58" s="22">
        <v>43466.19</v>
      </c>
      <c r="G58" s="23">
        <v>1</v>
      </c>
      <c r="H58" s="21" t="s">
        <v>74</v>
      </c>
      <c r="I58" s="24" t="s">
        <v>74</v>
      </c>
    </row>
    <row r="59" spans="1:9" ht="45" hidden="1" x14ac:dyDescent="0.2">
      <c r="A59" s="19" t="s">
        <v>164</v>
      </c>
      <c r="B59" s="20" t="s">
        <v>178</v>
      </c>
      <c r="C59" s="20" t="s">
        <v>166</v>
      </c>
      <c r="D59" s="21" t="s">
        <v>72</v>
      </c>
      <c r="E59" s="21" t="s">
        <v>73</v>
      </c>
      <c r="F59" s="22">
        <v>43466.19</v>
      </c>
      <c r="G59" s="23">
        <v>1</v>
      </c>
      <c r="H59" s="21" t="s">
        <v>74</v>
      </c>
      <c r="I59" s="24" t="s">
        <v>74</v>
      </c>
    </row>
    <row r="60" spans="1:9" ht="45" hidden="1" x14ac:dyDescent="0.2">
      <c r="A60" s="19" t="s">
        <v>164</v>
      </c>
      <c r="B60" s="20" t="s">
        <v>179</v>
      </c>
      <c r="C60" s="20" t="s">
        <v>166</v>
      </c>
      <c r="D60" s="21" t="s">
        <v>72</v>
      </c>
      <c r="E60" s="21" t="s">
        <v>73</v>
      </c>
      <c r="F60" s="22">
        <v>43466.19</v>
      </c>
      <c r="G60" s="23">
        <v>1</v>
      </c>
      <c r="H60" s="21" t="s">
        <v>74</v>
      </c>
      <c r="I60" s="24" t="s">
        <v>74</v>
      </c>
    </row>
    <row r="61" spans="1:9" ht="45" hidden="1" x14ac:dyDescent="0.2">
      <c r="A61" s="19" t="s">
        <v>164</v>
      </c>
      <c r="B61" s="20" t="s">
        <v>180</v>
      </c>
      <c r="C61" s="20" t="s">
        <v>166</v>
      </c>
      <c r="D61" s="21" t="s">
        <v>72</v>
      </c>
      <c r="E61" s="21" t="s">
        <v>73</v>
      </c>
      <c r="F61" s="22">
        <v>43466.19</v>
      </c>
      <c r="G61" s="23">
        <v>1</v>
      </c>
      <c r="H61" s="21" t="s">
        <v>74</v>
      </c>
      <c r="I61" s="24" t="s">
        <v>74</v>
      </c>
    </row>
    <row r="62" spans="1:9" ht="56.25" hidden="1" x14ac:dyDescent="0.2">
      <c r="A62" s="19" t="s">
        <v>181</v>
      </c>
      <c r="B62" s="20" t="s">
        <v>182</v>
      </c>
      <c r="C62" s="20" t="s">
        <v>183</v>
      </c>
      <c r="D62" s="21" t="s">
        <v>72</v>
      </c>
      <c r="E62" s="21" t="s">
        <v>131</v>
      </c>
      <c r="F62" s="22">
        <v>1203451.98</v>
      </c>
      <c r="G62" s="23">
        <v>1</v>
      </c>
      <c r="H62" s="21" t="s">
        <v>74</v>
      </c>
      <c r="I62" s="24" t="s">
        <v>74</v>
      </c>
    </row>
    <row r="63" spans="1:9" ht="67.5" hidden="1" x14ac:dyDescent="0.2">
      <c r="A63" s="19" t="s">
        <v>184</v>
      </c>
      <c r="B63" s="20" t="s">
        <v>185</v>
      </c>
      <c r="C63" s="20" t="s">
        <v>186</v>
      </c>
      <c r="D63" s="21" t="s">
        <v>72</v>
      </c>
      <c r="E63" s="21" t="s">
        <v>73</v>
      </c>
      <c r="F63" s="22">
        <v>7570000</v>
      </c>
      <c r="G63" s="23">
        <v>1</v>
      </c>
      <c r="H63" s="21" t="s">
        <v>74</v>
      </c>
      <c r="I63" s="24" t="s">
        <v>74</v>
      </c>
    </row>
    <row r="64" spans="1:9" ht="45" hidden="1" x14ac:dyDescent="0.2">
      <c r="A64" s="19" t="s">
        <v>187</v>
      </c>
      <c r="B64" s="20" t="s">
        <v>188</v>
      </c>
      <c r="C64" s="20" t="s">
        <v>189</v>
      </c>
      <c r="D64" s="21" t="s">
        <v>72</v>
      </c>
      <c r="E64" s="21" t="s">
        <v>73</v>
      </c>
      <c r="F64" s="22">
        <v>311864.40999999997</v>
      </c>
      <c r="G64" s="23">
        <v>1</v>
      </c>
      <c r="H64" s="21" t="s">
        <v>74</v>
      </c>
      <c r="I64" s="24" t="s">
        <v>74</v>
      </c>
    </row>
    <row r="65" spans="1:9" ht="45" hidden="1" x14ac:dyDescent="0.2">
      <c r="A65" s="19" t="s">
        <v>190</v>
      </c>
      <c r="B65" s="20" t="s">
        <v>191</v>
      </c>
      <c r="C65" s="20" t="s">
        <v>192</v>
      </c>
      <c r="D65" s="21" t="s">
        <v>72</v>
      </c>
      <c r="E65" s="21" t="s">
        <v>73</v>
      </c>
      <c r="F65" s="22">
        <v>44850</v>
      </c>
      <c r="G65" s="23">
        <v>1</v>
      </c>
      <c r="H65" s="21" t="s">
        <v>74</v>
      </c>
      <c r="I65" s="24" t="s">
        <v>74</v>
      </c>
    </row>
    <row r="66" spans="1:9" ht="45" hidden="1" x14ac:dyDescent="0.2">
      <c r="A66" s="19" t="s">
        <v>190</v>
      </c>
      <c r="B66" s="20" t="s">
        <v>193</v>
      </c>
      <c r="C66" s="20" t="s">
        <v>192</v>
      </c>
      <c r="D66" s="21" t="s">
        <v>72</v>
      </c>
      <c r="E66" s="21" t="s">
        <v>73</v>
      </c>
      <c r="F66" s="22">
        <v>44850</v>
      </c>
      <c r="G66" s="23">
        <v>1</v>
      </c>
      <c r="H66" s="21" t="s">
        <v>74</v>
      </c>
      <c r="I66" s="24" t="s">
        <v>74</v>
      </c>
    </row>
    <row r="67" spans="1:9" ht="45" hidden="1" x14ac:dyDescent="0.2">
      <c r="A67" s="19" t="s">
        <v>194</v>
      </c>
      <c r="B67" s="20" t="s">
        <v>195</v>
      </c>
      <c r="C67" s="20" t="s">
        <v>196</v>
      </c>
      <c r="D67" s="21" t="s">
        <v>72</v>
      </c>
      <c r="E67" s="21" t="s">
        <v>73</v>
      </c>
      <c r="F67" s="22">
        <v>68597.460000000006</v>
      </c>
      <c r="G67" s="23">
        <v>1</v>
      </c>
      <c r="H67" s="21" t="s">
        <v>74</v>
      </c>
      <c r="I67" s="24" t="s">
        <v>74</v>
      </c>
    </row>
    <row r="68" spans="1:9" ht="45" hidden="1" x14ac:dyDescent="0.2">
      <c r="A68" s="19" t="s">
        <v>197</v>
      </c>
      <c r="B68" s="20" t="s">
        <v>198</v>
      </c>
      <c r="C68" s="20" t="s">
        <v>199</v>
      </c>
      <c r="D68" s="21" t="s">
        <v>72</v>
      </c>
      <c r="E68" s="21" t="s">
        <v>73</v>
      </c>
      <c r="F68" s="22">
        <v>1754237.29</v>
      </c>
      <c r="G68" s="23">
        <v>1</v>
      </c>
      <c r="H68" s="21" t="s">
        <v>74</v>
      </c>
      <c r="I68" s="24" t="s">
        <v>74</v>
      </c>
    </row>
    <row r="69" spans="1:9" ht="45" hidden="1" x14ac:dyDescent="0.2">
      <c r="A69" s="19" t="s">
        <v>200</v>
      </c>
      <c r="B69" s="20" t="s">
        <v>201</v>
      </c>
      <c r="C69" s="20" t="s">
        <v>202</v>
      </c>
      <c r="D69" s="21" t="s">
        <v>72</v>
      </c>
      <c r="E69" s="21" t="s">
        <v>73</v>
      </c>
      <c r="F69" s="22">
        <v>160879.5</v>
      </c>
      <c r="G69" s="23">
        <v>1</v>
      </c>
      <c r="H69" s="21" t="s">
        <v>74</v>
      </c>
      <c r="I69" s="24" t="s">
        <v>74</v>
      </c>
    </row>
    <row r="70" spans="1:9" ht="67.5" hidden="1" x14ac:dyDescent="0.2">
      <c r="A70" s="19" t="s">
        <v>203</v>
      </c>
      <c r="B70" s="20" t="s">
        <v>204</v>
      </c>
      <c r="C70" s="20" t="s">
        <v>205</v>
      </c>
      <c r="D70" s="21" t="s">
        <v>72</v>
      </c>
      <c r="E70" s="21" t="s">
        <v>123</v>
      </c>
      <c r="F70" s="22">
        <v>14226.21</v>
      </c>
      <c r="G70" s="23">
        <v>1</v>
      </c>
      <c r="H70" s="21" t="s">
        <v>74</v>
      </c>
      <c r="I70" s="24" t="s">
        <v>74</v>
      </c>
    </row>
    <row r="71" spans="1:9" ht="67.5" hidden="1" x14ac:dyDescent="0.2">
      <c r="A71" s="19" t="s">
        <v>203</v>
      </c>
      <c r="B71" s="20" t="s">
        <v>204</v>
      </c>
      <c r="C71" s="20" t="s">
        <v>206</v>
      </c>
      <c r="D71" s="21" t="s">
        <v>72</v>
      </c>
      <c r="E71" s="21" t="s">
        <v>123</v>
      </c>
      <c r="F71" s="22">
        <v>1078440.83</v>
      </c>
      <c r="G71" s="25" t="s">
        <v>74</v>
      </c>
      <c r="H71" s="21" t="s">
        <v>74</v>
      </c>
      <c r="I71" s="24" t="s">
        <v>74</v>
      </c>
    </row>
    <row r="72" spans="1:9" ht="67.5" hidden="1" x14ac:dyDescent="0.2">
      <c r="A72" s="19" t="s">
        <v>203</v>
      </c>
      <c r="B72" s="20" t="s">
        <v>204</v>
      </c>
      <c r="C72" s="20" t="s">
        <v>207</v>
      </c>
      <c r="D72" s="21" t="s">
        <v>72</v>
      </c>
      <c r="E72" s="21" t="s">
        <v>123</v>
      </c>
      <c r="F72" s="22">
        <v>7648.17</v>
      </c>
      <c r="G72" s="25" t="s">
        <v>74</v>
      </c>
      <c r="H72" s="21" t="s">
        <v>74</v>
      </c>
      <c r="I72" s="24" t="s">
        <v>74</v>
      </c>
    </row>
    <row r="73" spans="1:9" ht="67.5" hidden="1" x14ac:dyDescent="0.2">
      <c r="A73" s="19" t="s">
        <v>203</v>
      </c>
      <c r="B73" s="20" t="s">
        <v>204</v>
      </c>
      <c r="C73" s="20" t="s">
        <v>208</v>
      </c>
      <c r="D73" s="21" t="s">
        <v>72</v>
      </c>
      <c r="E73" s="21" t="s">
        <v>123</v>
      </c>
      <c r="F73" s="22">
        <v>80508.47</v>
      </c>
      <c r="G73" s="25" t="s">
        <v>74</v>
      </c>
      <c r="H73" s="21" t="s">
        <v>74</v>
      </c>
      <c r="I73" s="24" t="s">
        <v>74</v>
      </c>
    </row>
    <row r="74" spans="1:9" ht="67.5" hidden="1" x14ac:dyDescent="0.2">
      <c r="A74" s="19" t="s">
        <v>203</v>
      </c>
      <c r="B74" s="20" t="s">
        <v>204</v>
      </c>
      <c r="C74" s="20" t="s">
        <v>209</v>
      </c>
      <c r="D74" s="21" t="s">
        <v>72</v>
      </c>
      <c r="E74" s="21" t="s">
        <v>123</v>
      </c>
      <c r="F74" s="26">
        <v>56.15</v>
      </c>
      <c r="G74" s="25" t="s">
        <v>74</v>
      </c>
      <c r="H74" s="21" t="s">
        <v>74</v>
      </c>
      <c r="I74" s="24" t="s">
        <v>74</v>
      </c>
    </row>
    <row r="75" spans="1:9" ht="67.5" hidden="1" x14ac:dyDescent="0.2">
      <c r="A75" s="19" t="s">
        <v>203</v>
      </c>
      <c r="B75" s="20" t="s">
        <v>204</v>
      </c>
      <c r="C75" s="20" t="s">
        <v>210</v>
      </c>
      <c r="D75" s="21" t="s">
        <v>72</v>
      </c>
      <c r="E75" s="21" t="s">
        <v>123</v>
      </c>
      <c r="F75" s="22">
        <v>3001.08</v>
      </c>
      <c r="G75" s="25" t="s">
        <v>74</v>
      </c>
      <c r="H75" s="21" t="s">
        <v>74</v>
      </c>
      <c r="I75" s="24" t="s">
        <v>74</v>
      </c>
    </row>
    <row r="76" spans="1:9" ht="45" hidden="1" x14ac:dyDescent="0.2">
      <c r="A76" s="19" t="s">
        <v>211</v>
      </c>
      <c r="B76" s="20" t="s">
        <v>212</v>
      </c>
      <c r="C76" s="20" t="s">
        <v>213</v>
      </c>
      <c r="D76" s="21" t="s">
        <v>72</v>
      </c>
      <c r="E76" s="21" t="s">
        <v>73</v>
      </c>
      <c r="F76" s="22">
        <v>44936</v>
      </c>
      <c r="G76" s="23">
        <v>1</v>
      </c>
      <c r="H76" s="21" t="s">
        <v>74</v>
      </c>
      <c r="I76" s="24" t="s">
        <v>74</v>
      </c>
    </row>
    <row r="77" spans="1:9" ht="45" hidden="1" x14ac:dyDescent="0.2">
      <c r="A77" s="19" t="s">
        <v>214</v>
      </c>
      <c r="B77" s="20" t="s">
        <v>215</v>
      </c>
      <c r="C77" s="20" t="s">
        <v>216</v>
      </c>
      <c r="D77" s="21" t="s">
        <v>72</v>
      </c>
      <c r="E77" s="21" t="s">
        <v>73</v>
      </c>
      <c r="F77" s="22">
        <v>97016.95</v>
      </c>
      <c r="G77" s="23">
        <v>1</v>
      </c>
      <c r="H77" s="21" t="s">
        <v>74</v>
      </c>
      <c r="I77" s="24" t="s">
        <v>74</v>
      </c>
    </row>
    <row r="78" spans="1:9" ht="67.5" hidden="1" x14ac:dyDescent="0.2">
      <c r="A78" s="19" t="s">
        <v>217</v>
      </c>
      <c r="B78" s="20" t="s">
        <v>218</v>
      </c>
      <c r="C78" s="20" t="s">
        <v>219</v>
      </c>
      <c r="D78" s="21" t="s">
        <v>72</v>
      </c>
      <c r="E78" s="21" t="s">
        <v>73</v>
      </c>
      <c r="F78" s="22">
        <v>217750</v>
      </c>
      <c r="G78" s="23">
        <v>1</v>
      </c>
      <c r="H78" s="21" t="s">
        <v>74</v>
      </c>
      <c r="I78" s="24" t="s">
        <v>74</v>
      </c>
    </row>
    <row r="79" spans="1:9" ht="45" hidden="1" x14ac:dyDescent="0.2">
      <c r="A79" s="19" t="s">
        <v>217</v>
      </c>
      <c r="B79" s="20" t="s">
        <v>220</v>
      </c>
      <c r="C79" s="20" t="s">
        <v>221</v>
      </c>
      <c r="D79" s="21" t="s">
        <v>72</v>
      </c>
      <c r="E79" s="21" t="s">
        <v>73</v>
      </c>
      <c r="F79" s="22">
        <v>139855.93</v>
      </c>
      <c r="G79" s="23">
        <v>1</v>
      </c>
      <c r="H79" s="21" t="s">
        <v>74</v>
      </c>
      <c r="I79" s="24" t="s">
        <v>74</v>
      </c>
    </row>
    <row r="80" spans="1:9" ht="45" hidden="1" x14ac:dyDescent="0.2">
      <c r="A80" s="19" t="s">
        <v>217</v>
      </c>
      <c r="B80" s="20" t="s">
        <v>222</v>
      </c>
      <c r="C80" s="20" t="s">
        <v>223</v>
      </c>
      <c r="D80" s="21" t="s">
        <v>72</v>
      </c>
      <c r="E80" s="21" t="s">
        <v>73</v>
      </c>
      <c r="F80" s="22">
        <v>42274.58</v>
      </c>
      <c r="G80" s="23">
        <v>1</v>
      </c>
      <c r="H80" s="21" t="s">
        <v>74</v>
      </c>
      <c r="I80" s="24" t="s">
        <v>74</v>
      </c>
    </row>
    <row r="81" spans="1:9" ht="56.25" hidden="1" x14ac:dyDescent="0.2">
      <c r="A81" s="19" t="s">
        <v>224</v>
      </c>
      <c r="B81" s="20" t="s">
        <v>225</v>
      </c>
      <c r="C81" s="20" t="s">
        <v>226</v>
      </c>
      <c r="D81" s="21" t="s">
        <v>72</v>
      </c>
      <c r="E81" s="21" t="s">
        <v>73</v>
      </c>
      <c r="F81" s="22">
        <v>156084.75</v>
      </c>
      <c r="G81" s="23">
        <v>1</v>
      </c>
      <c r="H81" s="21" t="s">
        <v>74</v>
      </c>
      <c r="I81" s="24" t="s">
        <v>74</v>
      </c>
    </row>
    <row r="82" spans="1:9" ht="45" hidden="1" x14ac:dyDescent="0.2">
      <c r="A82" s="19" t="s">
        <v>227</v>
      </c>
      <c r="B82" s="20" t="s">
        <v>228</v>
      </c>
      <c r="C82" s="20" t="s">
        <v>229</v>
      </c>
      <c r="D82" s="21" t="s">
        <v>72</v>
      </c>
      <c r="E82" s="21" t="s">
        <v>73</v>
      </c>
      <c r="F82" s="22">
        <v>200423.73</v>
      </c>
      <c r="G82" s="23">
        <v>1</v>
      </c>
      <c r="H82" s="21" t="s">
        <v>74</v>
      </c>
      <c r="I82" s="24" t="s">
        <v>74</v>
      </c>
    </row>
    <row r="83" spans="1:9" ht="45" hidden="1" x14ac:dyDescent="0.2">
      <c r="A83" s="19" t="s">
        <v>230</v>
      </c>
      <c r="B83" s="20" t="s">
        <v>231</v>
      </c>
      <c r="C83" s="20" t="s">
        <v>232</v>
      </c>
      <c r="D83" s="21" t="s">
        <v>72</v>
      </c>
      <c r="E83" s="21" t="s">
        <v>73</v>
      </c>
      <c r="F83" s="22">
        <v>2923728.81</v>
      </c>
      <c r="G83" s="23">
        <v>1</v>
      </c>
      <c r="H83" s="21" t="s">
        <v>74</v>
      </c>
      <c r="I83" s="24" t="s">
        <v>74</v>
      </c>
    </row>
    <row r="84" spans="1:9" ht="45" hidden="1" x14ac:dyDescent="0.2">
      <c r="A84" s="19" t="s">
        <v>233</v>
      </c>
      <c r="B84" s="20" t="s">
        <v>234</v>
      </c>
      <c r="C84" s="20" t="s">
        <v>235</v>
      </c>
      <c r="D84" s="21" t="s">
        <v>72</v>
      </c>
      <c r="E84" s="21" t="s">
        <v>236</v>
      </c>
      <c r="F84" s="22">
        <v>1857464.47</v>
      </c>
      <c r="G84" s="25" t="s">
        <v>74</v>
      </c>
      <c r="H84" s="21" t="s">
        <v>74</v>
      </c>
      <c r="I84" s="24" t="s">
        <v>74</v>
      </c>
    </row>
    <row r="85" spans="1:9" ht="67.5" hidden="1" x14ac:dyDescent="0.2">
      <c r="A85" s="19" t="s">
        <v>233</v>
      </c>
      <c r="B85" s="20" t="s">
        <v>237</v>
      </c>
      <c r="C85" s="20" t="s">
        <v>238</v>
      </c>
      <c r="D85" s="21" t="s">
        <v>72</v>
      </c>
      <c r="E85" s="21" t="s">
        <v>123</v>
      </c>
      <c r="F85" s="22">
        <v>55377.19</v>
      </c>
      <c r="G85" s="23">
        <v>1</v>
      </c>
      <c r="H85" s="21" t="s">
        <v>74</v>
      </c>
      <c r="I85" s="24" t="s">
        <v>74</v>
      </c>
    </row>
    <row r="86" spans="1:9" ht="67.5" hidden="1" x14ac:dyDescent="0.2">
      <c r="A86" s="19" t="s">
        <v>233</v>
      </c>
      <c r="B86" s="20" t="s">
        <v>237</v>
      </c>
      <c r="C86" s="20" t="s">
        <v>239</v>
      </c>
      <c r="D86" s="21" t="s">
        <v>72</v>
      </c>
      <c r="E86" s="21" t="s">
        <v>123</v>
      </c>
      <c r="F86" s="22">
        <v>1524113</v>
      </c>
      <c r="G86" s="25" t="s">
        <v>74</v>
      </c>
      <c r="H86" s="21" t="s">
        <v>74</v>
      </c>
      <c r="I86" s="24" t="s">
        <v>74</v>
      </c>
    </row>
    <row r="87" spans="1:9" ht="67.5" hidden="1" x14ac:dyDescent="0.2">
      <c r="A87" s="19" t="s">
        <v>233</v>
      </c>
      <c r="B87" s="20" t="s">
        <v>237</v>
      </c>
      <c r="C87" s="20" t="s">
        <v>240</v>
      </c>
      <c r="D87" s="21" t="s">
        <v>72</v>
      </c>
      <c r="E87" s="21" t="s">
        <v>123</v>
      </c>
      <c r="F87" s="22">
        <v>31311.73</v>
      </c>
      <c r="G87" s="25" t="s">
        <v>74</v>
      </c>
      <c r="H87" s="21" t="s">
        <v>74</v>
      </c>
      <c r="I87" s="24" t="s">
        <v>74</v>
      </c>
    </row>
    <row r="88" spans="1:9" ht="67.5" hidden="1" x14ac:dyDescent="0.2">
      <c r="A88" s="19" t="s">
        <v>233</v>
      </c>
      <c r="B88" s="20" t="s">
        <v>237</v>
      </c>
      <c r="C88" s="20" t="s">
        <v>241</v>
      </c>
      <c r="D88" s="21" t="s">
        <v>72</v>
      </c>
      <c r="E88" s="21" t="s">
        <v>123</v>
      </c>
      <c r="F88" s="26">
        <v>220.02</v>
      </c>
      <c r="G88" s="25" t="s">
        <v>74</v>
      </c>
      <c r="H88" s="21" t="s">
        <v>74</v>
      </c>
      <c r="I88" s="24" t="s">
        <v>74</v>
      </c>
    </row>
    <row r="89" spans="1:9" ht="67.5" hidden="1" x14ac:dyDescent="0.2">
      <c r="A89" s="19" t="s">
        <v>233</v>
      </c>
      <c r="B89" s="20" t="s">
        <v>237</v>
      </c>
      <c r="C89" s="20" t="s">
        <v>242</v>
      </c>
      <c r="D89" s="21" t="s">
        <v>72</v>
      </c>
      <c r="E89" s="21" t="s">
        <v>123</v>
      </c>
      <c r="F89" s="22">
        <v>16373.21</v>
      </c>
      <c r="G89" s="25" t="s">
        <v>74</v>
      </c>
      <c r="H89" s="21" t="s">
        <v>74</v>
      </c>
      <c r="I89" s="24" t="s">
        <v>74</v>
      </c>
    </row>
    <row r="90" spans="1:9" ht="67.5" hidden="1" x14ac:dyDescent="0.2">
      <c r="A90" s="19" t="s">
        <v>233</v>
      </c>
      <c r="B90" s="20" t="s">
        <v>243</v>
      </c>
      <c r="C90" s="20" t="s">
        <v>244</v>
      </c>
      <c r="D90" s="21" t="s">
        <v>72</v>
      </c>
      <c r="E90" s="21" t="s">
        <v>123</v>
      </c>
      <c r="F90" s="22">
        <v>28461.58</v>
      </c>
      <c r="G90" s="23">
        <v>1</v>
      </c>
      <c r="H90" s="21" t="s">
        <v>74</v>
      </c>
      <c r="I90" s="24" t="s">
        <v>74</v>
      </c>
    </row>
    <row r="91" spans="1:9" ht="67.5" hidden="1" x14ac:dyDescent="0.2">
      <c r="A91" s="19" t="s">
        <v>233</v>
      </c>
      <c r="B91" s="20" t="s">
        <v>243</v>
      </c>
      <c r="C91" s="20" t="s">
        <v>245</v>
      </c>
      <c r="D91" s="21" t="s">
        <v>72</v>
      </c>
      <c r="E91" s="21" t="s">
        <v>123</v>
      </c>
      <c r="F91" s="22">
        <v>773648</v>
      </c>
      <c r="G91" s="25" t="s">
        <v>74</v>
      </c>
      <c r="H91" s="21" t="s">
        <v>74</v>
      </c>
      <c r="I91" s="24" t="s">
        <v>74</v>
      </c>
    </row>
    <row r="92" spans="1:9" ht="67.5" hidden="1" x14ac:dyDescent="0.2">
      <c r="A92" s="19" t="s">
        <v>233</v>
      </c>
      <c r="B92" s="20" t="s">
        <v>243</v>
      </c>
      <c r="C92" s="20" t="s">
        <v>246</v>
      </c>
      <c r="D92" s="21" t="s">
        <v>72</v>
      </c>
      <c r="E92" s="21" t="s">
        <v>123</v>
      </c>
      <c r="F92" s="22">
        <v>31311.73</v>
      </c>
      <c r="G92" s="25" t="s">
        <v>74</v>
      </c>
      <c r="H92" s="21" t="s">
        <v>74</v>
      </c>
      <c r="I92" s="24" t="s">
        <v>74</v>
      </c>
    </row>
    <row r="93" spans="1:9" ht="67.5" hidden="1" x14ac:dyDescent="0.2">
      <c r="A93" s="19" t="s">
        <v>233</v>
      </c>
      <c r="B93" s="20" t="s">
        <v>243</v>
      </c>
      <c r="C93" s="20" t="s">
        <v>247</v>
      </c>
      <c r="D93" s="21" t="s">
        <v>72</v>
      </c>
      <c r="E93" s="21" t="s">
        <v>123</v>
      </c>
      <c r="F93" s="26">
        <v>113.06</v>
      </c>
      <c r="G93" s="25" t="s">
        <v>74</v>
      </c>
      <c r="H93" s="21" t="s">
        <v>74</v>
      </c>
      <c r="I93" s="24" t="s">
        <v>74</v>
      </c>
    </row>
    <row r="94" spans="1:9" ht="67.5" hidden="1" x14ac:dyDescent="0.2">
      <c r="A94" s="19" t="s">
        <v>233</v>
      </c>
      <c r="B94" s="20" t="s">
        <v>243</v>
      </c>
      <c r="C94" s="20" t="s">
        <v>248</v>
      </c>
      <c r="D94" s="21" t="s">
        <v>72</v>
      </c>
      <c r="E94" s="21" t="s">
        <v>123</v>
      </c>
      <c r="F94" s="22">
        <v>8350.74</v>
      </c>
      <c r="G94" s="25" t="s">
        <v>74</v>
      </c>
      <c r="H94" s="21" t="s">
        <v>74</v>
      </c>
      <c r="I94" s="24" t="s">
        <v>74</v>
      </c>
    </row>
    <row r="95" spans="1:9" ht="67.5" hidden="1" x14ac:dyDescent="0.2">
      <c r="A95" s="19" t="s">
        <v>233</v>
      </c>
      <c r="B95" s="20" t="s">
        <v>249</v>
      </c>
      <c r="C95" s="20" t="s">
        <v>250</v>
      </c>
      <c r="D95" s="21" t="s">
        <v>72</v>
      </c>
      <c r="E95" s="21" t="s">
        <v>123</v>
      </c>
      <c r="F95" s="22">
        <v>42280.76</v>
      </c>
      <c r="G95" s="23">
        <v>1</v>
      </c>
      <c r="H95" s="21" t="s">
        <v>74</v>
      </c>
      <c r="I95" s="24" t="s">
        <v>74</v>
      </c>
    </row>
    <row r="96" spans="1:9" ht="67.5" hidden="1" x14ac:dyDescent="0.2">
      <c r="A96" s="19" t="s">
        <v>233</v>
      </c>
      <c r="B96" s="20" t="s">
        <v>249</v>
      </c>
      <c r="C96" s="20" t="s">
        <v>251</v>
      </c>
      <c r="D96" s="21" t="s">
        <v>72</v>
      </c>
      <c r="E96" s="21" t="s">
        <v>123</v>
      </c>
      <c r="F96" s="22">
        <v>1171329</v>
      </c>
      <c r="G96" s="25" t="s">
        <v>74</v>
      </c>
      <c r="H96" s="21" t="s">
        <v>74</v>
      </c>
      <c r="I96" s="24" t="s">
        <v>74</v>
      </c>
    </row>
    <row r="97" spans="1:9" ht="67.5" hidden="1" x14ac:dyDescent="0.2">
      <c r="A97" s="19" t="s">
        <v>233</v>
      </c>
      <c r="B97" s="20" t="s">
        <v>249</v>
      </c>
      <c r="C97" s="20" t="s">
        <v>252</v>
      </c>
      <c r="D97" s="21" t="s">
        <v>72</v>
      </c>
      <c r="E97" s="21" t="s">
        <v>123</v>
      </c>
      <c r="F97" s="22">
        <v>38493.019999999997</v>
      </c>
      <c r="G97" s="25" t="s">
        <v>74</v>
      </c>
      <c r="H97" s="21" t="s">
        <v>74</v>
      </c>
      <c r="I97" s="24" t="s">
        <v>74</v>
      </c>
    </row>
    <row r="98" spans="1:9" ht="67.5" hidden="1" x14ac:dyDescent="0.2">
      <c r="A98" s="19" t="s">
        <v>233</v>
      </c>
      <c r="B98" s="20" t="s">
        <v>249</v>
      </c>
      <c r="C98" s="20" t="s">
        <v>253</v>
      </c>
      <c r="D98" s="21" t="s">
        <v>72</v>
      </c>
      <c r="E98" s="21" t="s">
        <v>123</v>
      </c>
      <c r="F98" s="26">
        <v>167.95</v>
      </c>
      <c r="G98" s="25" t="s">
        <v>74</v>
      </c>
      <c r="H98" s="21" t="s">
        <v>74</v>
      </c>
      <c r="I98" s="24" t="s">
        <v>74</v>
      </c>
    </row>
    <row r="99" spans="1:9" ht="67.5" hidden="1" x14ac:dyDescent="0.2">
      <c r="A99" s="19" t="s">
        <v>233</v>
      </c>
      <c r="B99" s="20" t="s">
        <v>249</v>
      </c>
      <c r="C99" s="20" t="s">
        <v>254</v>
      </c>
      <c r="D99" s="21" t="s">
        <v>72</v>
      </c>
      <c r="E99" s="21" t="s">
        <v>123</v>
      </c>
      <c r="F99" s="22">
        <v>12547.55</v>
      </c>
      <c r="G99" s="25" t="s">
        <v>74</v>
      </c>
      <c r="H99" s="21" t="s">
        <v>74</v>
      </c>
      <c r="I99" s="24" t="s">
        <v>74</v>
      </c>
    </row>
    <row r="100" spans="1:9" ht="67.5" hidden="1" x14ac:dyDescent="0.2">
      <c r="A100" s="19" t="s">
        <v>233</v>
      </c>
      <c r="B100" s="20" t="s">
        <v>255</v>
      </c>
      <c r="C100" s="20" t="s">
        <v>256</v>
      </c>
      <c r="D100" s="21" t="s">
        <v>72</v>
      </c>
      <c r="E100" s="21" t="s">
        <v>123</v>
      </c>
      <c r="F100" s="22">
        <v>1636.62</v>
      </c>
      <c r="G100" s="23">
        <v>1</v>
      </c>
      <c r="H100" s="21" t="s">
        <v>74</v>
      </c>
      <c r="I100" s="24" t="s">
        <v>74</v>
      </c>
    </row>
    <row r="101" spans="1:9" ht="67.5" hidden="1" x14ac:dyDescent="0.2">
      <c r="A101" s="19" t="s">
        <v>233</v>
      </c>
      <c r="B101" s="20" t="s">
        <v>255</v>
      </c>
      <c r="C101" s="20" t="s">
        <v>257</v>
      </c>
      <c r="D101" s="21" t="s">
        <v>72</v>
      </c>
      <c r="E101" s="21" t="s">
        <v>123</v>
      </c>
      <c r="F101" s="22">
        <v>239838</v>
      </c>
      <c r="G101" s="25" t="s">
        <v>74</v>
      </c>
      <c r="H101" s="21" t="s">
        <v>74</v>
      </c>
      <c r="I101" s="24" t="s">
        <v>74</v>
      </c>
    </row>
    <row r="102" spans="1:9" ht="67.5" hidden="1" x14ac:dyDescent="0.2">
      <c r="A102" s="19" t="s">
        <v>233</v>
      </c>
      <c r="B102" s="20" t="s">
        <v>255</v>
      </c>
      <c r="C102" s="20" t="s">
        <v>258</v>
      </c>
      <c r="D102" s="21" t="s">
        <v>72</v>
      </c>
      <c r="E102" s="21" t="s">
        <v>123</v>
      </c>
      <c r="F102" s="22">
        <v>42372.88</v>
      </c>
      <c r="G102" s="25" t="s">
        <v>74</v>
      </c>
      <c r="H102" s="21" t="s">
        <v>74</v>
      </c>
      <c r="I102" s="24" t="s">
        <v>74</v>
      </c>
    </row>
    <row r="103" spans="1:9" ht="67.5" hidden="1" x14ac:dyDescent="0.2">
      <c r="A103" s="19" t="s">
        <v>233</v>
      </c>
      <c r="B103" s="20" t="s">
        <v>255</v>
      </c>
      <c r="C103" s="20" t="s">
        <v>259</v>
      </c>
      <c r="D103" s="21" t="s">
        <v>72</v>
      </c>
      <c r="E103" s="21" t="s">
        <v>123</v>
      </c>
      <c r="F103" s="26">
        <v>6.22</v>
      </c>
      <c r="G103" s="25" t="s">
        <v>74</v>
      </c>
      <c r="H103" s="21" t="s">
        <v>74</v>
      </c>
      <c r="I103" s="24" t="s">
        <v>74</v>
      </c>
    </row>
    <row r="104" spans="1:9" ht="67.5" hidden="1" x14ac:dyDescent="0.2">
      <c r="A104" s="19" t="s">
        <v>233</v>
      </c>
      <c r="B104" s="20" t="s">
        <v>255</v>
      </c>
      <c r="C104" s="20" t="s">
        <v>260</v>
      </c>
      <c r="D104" s="21" t="s">
        <v>72</v>
      </c>
      <c r="E104" s="21" t="s">
        <v>123</v>
      </c>
      <c r="F104" s="26">
        <v>425.07</v>
      </c>
      <c r="G104" s="25" t="s">
        <v>74</v>
      </c>
      <c r="H104" s="21" t="s">
        <v>74</v>
      </c>
      <c r="I104" s="24" t="s">
        <v>74</v>
      </c>
    </row>
    <row r="105" spans="1:9" ht="67.5" hidden="1" x14ac:dyDescent="0.2">
      <c r="A105" s="19" t="s">
        <v>233</v>
      </c>
      <c r="B105" s="20" t="s">
        <v>261</v>
      </c>
      <c r="C105" s="20" t="s">
        <v>262</v>
      </c>
      <c r="D105" s="21" t="s">
        <v>72</v>
      </c>
      <c r="E105" s="21" t="s">
        <v>123</v>
      </c>
      <c r="F105" s="22">
        <v>17327.61</v>
      </c>
      <c r="G105" s="23">
        <v>1</v>
      </c>
      <c r="H105" s="21" t="s">
        <v>74</v>
      </c>
      <c r="I105" s="24" t="s">
        <v>74</v>
      </c>
    </row>
    <row r="106" spans="1:9" ht="67.5" hidden="1" x14ac:dyDescent="0.2">
      <c r="A106" s="19" t="s">
        <v>233</v>
      </c>
      <c r="B106" s="20" t="s">
        <v>261</v>
      </c>
      <c r="C106" s="20" t="s">
        <v>263</v>
      </c>
      <c r="D106" s="21" t="s">
        <v>72</v>
      </c>
      <c r="E106" s="21" t="s">
        <v>123</v>
      </c>
      <c r="F106" s="22">
        <v>743388.73</v>
      </c>
      <c r="G106" s="25" t="s">
        <v>74</v>
      </c>
      <c r="H106" s="21" t="s">
        <v>74</v>
      </c>
      <c r="I106" s="24" t="s">
        <v>74</v>
      </c>
    </row>
    <row r="107" spans="1:9" ht="67.5" hidden="1" x14ac:dyDescent="0.2">
      <c r="A107" s="19" t="s">
        <v>233</v>
      </c>
      <c r="B107" s="20" t="s">
        <v>261</v>
      </c>
      <c r="C107" s="20" t="s">
        <v>264</v>
      </c>
      <c r="D107" s="21" t="s">
        <v>72</v>
      </c>
      <c r="E107" s="21" t="s">
        <v>123</v>
      </c>
      <c r="F107" s="22">
        <v>80508.47</v>
      </c>
      <c r="G107" s="25" t="s">
        <v>74</v>
      </c>
      <c r="H107" s="21" t="s">
        <v>74</v>
      </c>
      <c r="I107" s="24" t="s">
        <v>74</v>
      </c>
    </row>
    <row r="108" spans="1:9" ht="67.5" hidden="1" x14ac:dyDescent="0.2">
      <c r="A108" s="19" t="s">
        <v>233</v>
      </c>
      <c r="B108" s="20" t="s">
        <v>261</v>
      </c>
      <c r="C108" s="20" t="s">
        <v>265</v>
      </c>
      <c r="D108" s="21" t="s">
        <v>72</v>
      </c>
      <c r="E108" s="21" t="s">
        <v>123</v>
      </c>
      <c r="F108" s="26">
        <v>68.319999999999993</v>
      </c>
      <c r="G108" s="25" t="s">
        <v>74</v>
      </c>
      <c r="H108" s="21" t="s">
        <v>74</v>
      </c>
      <c r="I108" s="24" t="s">
        <v>74</v>
      </c>
    </row>
    <row r="109" spans="1:9" ht="67.5" hidden="1" x14ac:dyDescent="0.2">
      <c r="A109" s="19" t="s">
        <v>233</v>
      </c>
      <c r="B109" s="20" t="s">
        <v>261</v>
      </c>
      <c r="C109" s="20" t="s">
        <v>266</v>
      </c>
      <c r="D109" s="21" t="s">
        <v>72</v>
      </c>
      <c r="E109" s="21" t="s">
        <v>123</v>
      </c>
      <c r="F109" s="22">
        <v>3918.55</v>
      </c>
      <c r="G109" s="25" t="s">
        <v>74</v>
      </c>
      <c r="H109" s="21" t="s">
        <v>74</v>
      </c>
      <c r="I109" s="24" t="s">
        <v>74</v>
      </c>
    </row>
    <row r="110" spans="1:9" ht="67.5" hidden="1" x14ac:dyDescent="0.2">
      <c r="A110" s="19" t="s">
        <v>233</v>
      </c>
      <c r="B110" s="20" t="s">
        <v>261</v>
      </c>
      <c r="C110" s="20" t="s">
        <v>267</v>
      </c>
      <c r="D110" s="21" t="s">
        <v>72</v>
      </c>
      <c r="E110" s="21" t="s">
        <v>123</v>
      </c>
      <c r="F110" s="22">
        <v>483566.27</v>
      </c>
      <c r="G110" s="25" t="s">
        <v>74</v>
      </c>
      <c r="H110" s="21" t="s">
        <v>74</v>
      </c>
      <c r="I110" s="24" t="s">
        <v>74</v>
      </c>
    </row>
    <row r="111" spans="1:9" ht="56.25" hidden="1" x14ac:dyDescent="0.2">
      <c r="A111" s="19" t="s">
        <v>233</v>
      </c>
      <c r="B111" s="20" t="s">
        <v>268</v>
      </c>
      <c r="C111" s="20" t="s">
        <v>269</v>
      </c>
      <c r="D111" s="21" t="s">
        <v>72</v>
      </c>
      <c r="E111" s="21" t="s">
        <v>131</v>
      </c>
      <c r="F111" s="22">
        <v>2085837.47</v>
      </c>
      <c r="G111" s="23">
        <v>1</v>
      </c>
      <c r="H111" s="21" t="s">
        <v>74</v>
      </c>
      <c r="I111" s="24" t="s">
        <v>74</v>
      </c>
    </row>
    <row r="112" spans="1:9" ht="67.5" hidden="1" x14ac:dyDescent="0.2">
      <c r="A112" s="19" t="s">
        <v>233</v>
      </c>
      <c r="B112" s="20" t="s">
        <v>270</v>
      </c>
      <c r="C112" s="20" t="s">
        <v>271</v>
      </c>
      <c r="D112" s="21" t="s">
        <v>72</v>
      </c>
      <c r="E112" s="21" t="s">
        <v>123</v>
      </c>
      <c r="F112" s="22">
        <v>304214.59999999998</v>
      </c>
      <c r="G112" s="23">
        <v>1</v>
      </c>
      <c r="H112" s="21" t="s">
        <v>74</v>
      </c>
      <c r="I112" s="24" t="s">
        <v>74</v>
      </c>
    </row>
    <row r="113" spans="1:9" ht="67.5" hidden="1" x14ac:dyDescent="0.2">
      <c r="A113" s="19" t="s">
        <v>233</v>
      </c>
      <c r="B113" s="20" t="s">
        <v>270</v>
      </c>
      <c r="C113" s="20" t="s">
        <v>272</v>
      </c>
      <c r="D113" s="21" t="s">
        <v>72</v>
      </c>
      <c r="E113" s="21" t="s">
        <v>123</v>
      </c>
      <c r="F113" s="22">
        <v>6546611.8300000001</v>
      </c>
      <c r="G113" s="25" t="s">
        <v>74</v>
      </c>
      <c r="H113" s="21" t="s">
        <v>74</v>
      </c>
      <c r="I113" s="24" t="s">
        <v>74</v>
      </c>
    </row>
    <row r="114" spans="1:9" ht="67.5" hidden="1" x14ac:dyDescent="0.2">
      <c r="A114" s="19" t="s">
        <v>233</v>
      </c>
      <c r="B114" s="20" t="s">
        <v>270</v>
      </c>
      <c r="C114" s="20" t="s">
        <v>273</v>
      </c>
      <c r="D114" s="21" t="s">
        <v>72</v>
      </c>
      <c r="E114" s="21" t="s">
        <v>123</v>
      </c>
      <c r="F114" s="22">
        <v>61015.26</v>
      </c>
      <c r="G114" s="25" t="s">
        <v>74</v>
      </c>
      <c r="H114" s="21" t="s">
        <v>74</v>
      </c>
      <c r="I114" s="24" t="s">
        <v>74</v>
      </c>
    </row>
    <row r="115" spans="1:9" ht="67.5" hidden="1" x14ac:dyDescent="0.2">
      <c r="A115" s="19" t="s">
        <v>233</v>
      </c>
      <c r="B115" s="20" t="s">
        <v>270</v>
      </c>
      <c r="C115" s="20" t="s">
        <v>274</v>
      </c>
      <c r="D115" s="21" t="s">
        <v>72</v>
      </c>
      <c r="E115" s="21" t="s">
        <v>123</v>
      </c>
      <c r="F115" s="22">
        <v>1195.1400000000001</v>
      </c>
      <c r="G115" s="25" t="s">
        <v>74</v>
      </c>
      <c r="H115" s="21" t="s">
        <v>74</v>
      </c>
      <c r="I115" s="24" t="s">
        <v>74</v>
      </c>
    </row>
    <row r="116" spans="1:9" ht="67.5" hidden="1" x14ac:dyDescent="0.2">
      <c r="A116" s="19" t="s">
        <v>233</v>
      </c>
      <c r="B116" s="20" t="s">
        <v>270</v>
      </c>
      <c r="C116" s="20" t="s">
        <v>275</v>
      </c>
      <c r="D116" s="21" t="s">
        <v>72</v>
      </c>
      <c r="E116" s="21" t="s">
        <v>123</v>
      </c>
      <c r="F116" s="22">
        <v>90316.64</v>
      </c>
      <c r="G116" s="25" t="s">
        <v>74</v>
      </c>
      <c r="H116" s="21" t="s">
        <v>74</v>
      </c>
      <c r="I116" s="24" t="s">
        <v>74</v>
      </c>
    </row>
    <row r="117" spans="1:9" ht="67.5" hidden="1" x14ac:dyDescent="0.2">
      <c r="A117" s="19" t="s">
        <v>233</v>
      </c>
      <c r="B117" s="20" t="s">
        <v>270</v>
      </c>
      <c r="C117" s="20" t="s">
        <v>276</v>
      </c>
      <c r="D117" s="21" t="s">
        <v>72</v>
      </c>
      <c r="E117" s="21" t="s">
        <v>123</v>
      </c>
      <c r="F117" s="22">
        <v>1997339.17</v>
      </c>
      <c r="G117" s="25" t="s">
        <v>74</v>
      </c>
      <c r="H117" s="21" t="s">
        <v>74</v>
      </c>
      <c r="I117" s="24" t="s">
        <v>74</v>
      </c>
    </row>
    <row r="118" spans="1:9" ht="67.5" hidden="1" x14ac:dyDescent="0.2">
      <c r="A118" s="19" t="s">
        <v>233</v>
      </c>
      <c r="B118" s="20" t="s">
        <v>277</v>
      </c>
      <c r="C118" s="20" t="s">
        <v>278</v>
      </c>
      <c r="D118" s="21" t="s">
        <v>72</v>
      </c>
      <c r="E118" s="21" t="s">
        <v>123</v>
      </c>
      <c r="F118" s="22">
        <v>205050.39</v>
      </c>
      <c r="G118" s="23">
        <v>1</v>
      </c>
      <c r="H118" s="21" t="s">
        <v>74</v>
      </c>
      <c r="I118" s="24" t="s">
        <v>74</v>
      </c>
    </row>
    <row r="119" spans="1:9" ht="67.5" hidden="1" x14ac:dyDescent="0.2">
      <c r="A119" s="19" t="s">
        <v>233</v>
      </c>
      <c r="B119" s="20" t="s">
        <v>277</v>
      </c>
      <c r="C119" s="20" t="s">
        <v>279</v>
      </c>
      <c r="D119" s="21" t="s">
        <v>72</v>
      </c>
      <c r="E119" s="21" t="s">
        <v>123</v>
      </c>
      <c r="F119" s="22">
        <v>5471695.4100000001</v>
      </c>
      <c r="G119" s="25" t="s">
        <v>74</v>
      </c>
      <c r="H119" s="21" t="s">
        <v>74</v>
      </c>
      <c r="I119" s="24" t="s">
        <v>74</v>
      </c>
    </row>
    <row r="120" spans="1:9" ht="67.5" hidden="1" x14ac:dyDescent="0.2">
      <c r="A120" s="19" t="s">
        <v>233</v>
      </c>
      <c r="B120" s="20" t="s">
        <v>277</v>
      </c>
      <c r="C120" s="20" t="s">
        <v>280</v>
      </c>
      <c r="D120" s="21" t="s">
        <v>72</v>
      </c>
      <c r="E120" s="21" t="s">
        <v>123</v>
      </c>
      <c r="F120" s="22">
        <v>59080.95</v>
      </c>
      <c r="G120" s="25" t="s">
        <v>74</v>
      </c>
      <c r="H120" s="21" t="s">
        <v>74</v>
      </c>
      <c r="I120" s="24" t="s">
        <v>74</v>
      </c>
    </row>
    <row r="121" spans="1:9" ht="67.5" hidden="1" x14ac:dyDescent="0.2">
      <c r="A121" s="19" t="s">
        <v>233</v>
      </c>
      <c r="B121" s="20" t="s">
        <v>277</v>
      </c>
      <c r="C121" s="20" t="s">
        <v>281</v>
      </c>
      <c r="D121" s="21" t="s">
        <v>72</v>
      </c>
      <c r="E121" s="21" t="s">
        <v>123</v>
      </c>
      <c r="F121" s="26">
        <v>817.25</v>
      </c>
      <c r="G121" s="25" t="s">
        <v>74</v>
      </c>
      <c r="H121" s="21" t="s">
        <v>74</v>
      </c>
      <c r="I121" s="24" t="s">
        <v>74</v>
      </c>
    </row>
    <row r="122" spans="1:9" ht="67.5" hidden="1" x14ac:dyDescent="0.2">
      <c r="A122" s="19" t="s">
        <v>233</v>
      </c>
      <c r="B122" s="20" t="s">
        <v>277</v>
      </c>
      <c r="C122" s="20" t="s">
        <v>282</v>
      </c>
      <c r="D122" s="21" t="s">
        <v>72</v>
      </c>
      <c r="E122" s="21" t="s">
        <v>123</v>
      </c>
      <c r="F122" s="22">
        <v>36708.81</v>
      </c>
      <c r="G122" s="25" t="s">
        <v>74</v>
      </c>
      <c r="H122" s="21" t="s">
        <v>74</v>
      </c>
      <c r="I122" s="24" t="s">
        <v>74</v>
      </c>
    </row>
    <row r="123" spans="1:9" ht="67.5" hidden="1" x14ac:dyDescent="0.2">
      <c r="A123" s="19" t="s">
        <v>233</v>
      </c>
      <c r="B123" s="20" t="s">
        <v>277</v>
      </c>
      <c r="C123" s="20" t="s">
        <v>283</v>
      </c>
      <c r="D123" s="21" t="s">
        <v>72</v>
      </c>
      <c r="E123" s="21" t="s">
        <v>123</v>
      </c>
      <c r="F123" s="22">
        <v>2230705.59</v>
      </c>
      <c r="G123" s="25" t="s">
        <v>74</v>
      </c>
      <c r="H123" s="21" t="s">
        <v>74</v>
      </c>
      <c r="I123" s="24" t="s">
        <v>74</v>
      </c>
    </row>
    <row r="124" spans="1:9" ht="45" hidden="1" x14ac:dyDescent="0.2">
      <c r="A124" s="19" t="s">
        <v>284</v>
      </c>
      <c r="B124" s="20" t="s">
        <v>285</v>
      </c>
      <c r="C124" s="20" t="s">
        <v>286</v>
      </c>
      <c r="D124" s="21" t="s">
        <v>72</v>
      </c>
      <c r="E124" s="21" t="s">
        <v>73</v>
      </c>
      <c r="F124" s="22">
        <v>1000</v>
      </c>
      <c r="G124" s="23">
        <v>1</v>
      </c>
      <c r="H124" s="21" t="s">
        <v>74</v>
      </c>
      <c r="I124" s="24" t="s">
        <v>74</v>
      </c>
    </row>
    <row r="125" spans="1:9" ht="45" hidden="1" x14ac:dyDescent="0.2">
      <c r="A125" s="19" t="s">
        <v>287</v>
      </c>
      <c r="B125" s="20" t="s">
        <v>288</v>
      </c>
      <c r="C125" s="20" t="s">
        <v>289</v>
      </c>
      <c r="D125" s="21" t="s">
        <v>72</v>
      </c>
      <c r="E125" s="21" t="s">
        <v>73</v>
      </c>
      <c r="F125" s="22">
        <v>3559322.03</v>
      </c>
      <c r="G125" s="23">
        <v>1</v>
      </c>
      <c r="H125" s="21" t="s">
        <v>74</v>
      </c>
      <c r="I125" s="24" t="s">
        <v>74</v>
      </c>
    </row>
    <row r="126" spans="1:9" ht="45" hidden="1" x14ac:dyDescent="0.2">
      <c r="A126" s="19" t="s">
        <v>287</v>
      </c>
      <c r="B126" s="20" t="s">
        <v>290</v>
      </c>
      <c r="C126" s="20" t="s">
        <v>291</v>
      </c>
      <c r="D126" s="21" t="s">
        <v>72</v>
      </c>
      <c r="E126" s="21" t="s">
        <v>73</v>
      </c>
      <c r="F126" s="22">
        <v>7754237.29</v>
      </c>
      <c r="G126" s="23">
        <v>1</v>
      </c>
      <c r="H126" s="21" t="s">
        <v>74</v>
      </c>
      <c r="I126" s="24" t="s">
        <v>74</v>
      </c>
    </row>
    <row r="127" spans="1:9" ht="67.5" hidden="1" x14ac:dyDescent="0.2">
      <c r="A127" s="19" t="s">
        <v>292</v>
      </c>
      <c r="B127" s="20" t="s">
        <v>293</v>
      </c>
      <c r="C127" s="20" t="s">
        <v>294</v>
      </c>
      <c r="D127" s="21" t="s">
        <v>72</v>
      </c>
      <c r="E127" s="21" t="s">
        <v>123</v>
      </c>
      <c r="F127" s="22">
        <v>207339</v>
      </c>
      <c r="G127" s="23">
        <v>1</v>
      </c>
      <c r="H127" s="21" t="s">
        <v>74</v>
      </c>
      <c r="I127" s="24" t="s">
        <v>74</v>
      </c>
    </row>
    <row r="128" spans="1:9" ht="67.5" hidden="1" x14ac:dyDescent="0.2">
      <c r="A128" s="19" t="s">
        <v>292</v>
      </c>
      <c r="B128" s="20" t="s">
        <v>293</v>
      </c>
      <c r="C128" s="20" t="s">
        <v>295</v>
      </c>
      <c r="D128" s="21" t="s">
        <v>72</v>
      </c>
      <c r="E128" s="21" t="s">
        <v>123</v>
      </c>
      <c r="F128" s="22">
        <v>12518.89</v>
      </c>
      <c r="G128" s="25" t="s">
        <v>74</v>
      </c>
      <c r="H128" s="21" t="s">
        <v>74</v>
      </c>
      <c r="I128" s="24" t="s">
        <v>74</v>
      </c>
    </row>
    <row r="129" spans="1:9" ht="67.5" hidden="1" x14ac:dyDescent="0.2">
      <c r="A129" s="19" t="s">
        <v>292</v>
      </c>
      <c r="B129" s="20" t="s">
        <v>293</v>
      </c>
      <c r="C129" s="20" t="s">
        <v>296</v>
      </c>
      <c r="D129" s="21" t="s">
        <v>72</v>
      </c>
      <c r="E129" s="21" t="s">
        <v>123</v>
      </c>
      <c r="F129" s="22">
        <v>80508.47</v>
      </c>
      <c r="G129" s="25" t="s">
        <v>74</v>
      </c>
      <c r="H129" s="21" t="s">
        <v>74</v>
      </c>
      <c r="I129" s="24" t="s">
        <v>74</v>
      </c>
    </row>
    <row r="130" spans="1:9" ht="67.5" hidden="1" x14ac:dyDescent="0.2">
      <c r="A130" s="19" t="s">
        <v>292</v>
      </c>
      <c r="B130" s="20" t="s">
        <v>293</v>
      </c>
      <c r="C130" s="20" t="s">
        <v>297</v>
      </c>
      <c r="D130" s="21" t="s">
        <v>72</v>
      </c>
      <c r="E130" s="21" t="s">
        <v>123</v>
      </c>
      <c r="F130" s="26">
        <v>49.44</v>
      </c>
      <c r="G130" s="25" t="s">
        <v>74</v>
      </c>
      <c r="H130" s="21" t="s">
        <v>74</v>
      </c>
      <c r="I130" s="24" t="s">
        <v>74</v>
      </c>
    </row>
    <row r="131" spans="1:9" ht="67.5" hidden="1" x14ac:dyDescent="0.2">
      <c r="A131" s="19" t="s">
        <v>292</v>
      </c>
      <c r="B131" s="20" t="s">
        <v>293</v>
      </c>
      <c r="C131" s="20" t="s">
        <v>298</v>
      </c>
      <c r="D131" s="21" t="s">
        <v>72</v>
      </c>
      <c r="E131" s="21" t="s">
        <v>123</v>
      </c>
      <c r="F131" s="22">
        <v>2237.04</v>
      </c>
      <c r="G131" s="25" t="s">
        <v>74</v>
      </c>
      <c r="H131" s="21" t="s">
        <v>74</v>
      </c>
      <c r="I131" s="24" t="s">
        <v>74</v>
      </c>
    </row>
    <row r="132" spans="1:9" ht="67.5" hidden="1" x14ac:dyDescent="0.2">
      <c r="A132" s="19" t="s">
        <v>292</v>
      </c>
      <c r="B132" s="20" t="s">
        <v>299</v>
      </c>
      <c r="C132" s="20" t="s">
        <v>300</v>
      </c>
      <c r="D132" s="21" t="s">
        <v>72</v>
      </c>
      <c r="E132" s="21" t="s">
        <v>123</v>
      </c>
      <c r="F132" s="22">
        <v>380471.47</v>
      </c>
      <c r="G132" s="23">
        <v>1</v>
      </c>
      <c r="H132" s="21" t="s">
        <v>74</v>
      </c>
      <c r="I132" s="24" t="s">
        <v>74</v>
      </c>
    </row>
    <row r="133" spans="1:9" ht="67.5" hidden="1" x14ac:dyDescent="0.2">
      <c r="A133" s="19" t="s">
        <v>292</v>
      </c>
      <c r="B133" s="20" t="s">
        <v>299</v>
      </c>
      <c r="C133" s="20" t="s">
        <v>301</v>
      </c>
      <c r="D133" s="21" t="s">
        <v>72</v>
      </c>
      <c r="E133" s="21" t="s">
        <v>123</v>
      </c>
      <c r="F133" s="22">
        <v>6661018.5199999996</v>
      </c>
      <c r="G133" s="25" t="s">
        <v>74</v>
      </c>
      <c r="H133" s="21" t="s">
        <v>74</v>
      </c>
      <c r="I133" s="24" t="s">
        <v>74</v>
      </c>
    </row>
    <row r="134" spans="1:9" ht="67.5" hidden="1" x14ac:dyDescent="0.2">
      <c r="A134" s="19" t="s">
        <v>292</v>
      </c>
      <c r="B134" s="20" t="s">
        <v>299</v>
      </c>
      <c r="C134" s="20" t="s">
        <v>302</v>
      </c>
      <c r="D134" s="21" t="s">
        <v>72</v>
      </c>
      <c r="E134" s="21" t="s">
        <v>123</v>
      </c>
      <c r="F134" s="22">
        <v>80508.47</v>
      </c>
      <c r="G134" s="25" t="s">
        <v>74</v>
      </c>
      <c r="H134" s="21" t="s">
        <v>74</v>
      </c>
      <c r="I134" s="24" t="s">
        <v>74</v>
      </c>
    </row>
    <row r="135" spans="1:9" ht="67.5" hidden="1" x14ac:dyDescent="0.2">
      <c r="A135" s="19" t="s">
        <v>292</v>
      </c>
      <c r="B135" s="20" t="s">
        <v>299</v>
      </c>
      <c r="C135" s="20" t="s">
        <v>303</v>
      </c>
      <c r="D135" s="21" t="s">
        <v>72</v>
      </c>
      <c r="E135" s="21" t="s">
        <v>123</v>
      </c>
      <c r="F135" s="22">
        <v>1487.07</v>
      </c>
      <c r="G135" s="25" t="s">
        <v>74</v>
      </c>
      <c r="H135" s="21" t="s">
        <v>74</v>
      </c>
      <c r="I135" s="24" t="s">
        <v>74</v>
      </c>
    </row>
    <row r="136" spans="1:9" ht="67.5" hidden="1" x14ac:dyDescent="0.2">
      <c r="A136" s="19" t="s">
        <v>292</v>
      </c>
      <c r="B136" s="20" t="s">
        <v>299</v>
      </c>
      <c r="C136" s="20" t="s">
        <v>304</v>
      </c>
      <c r="D136" s="21" t="s">
        <v>72</v>
      </c>
      <c r="E136" s="21" t="s">
        <v>123</v>
      </c>
      <c r="F136" s="22">
        <v>86340.35</v>
      </c>
      <c r="G136" s="25" t="s">
        <v>74</v>
      </c>
      <c r="H136" s="21" t="s">
        <v>74</v>
      </c>
      <c r="I136" s="24" t="s">
        <v>74</v>
      </c>
    </row>
    <row r="137" spans="1:9" ht="67.5" hidden="1" x14ac:dyDescent="0.2">
      <c r="A137" s="19" t="s">
        <v>292</v>
      </c>
      <c r="B137" s="20" t="s">
        <v>299</v>
      </c>
      <c r="C137" s="20" t="s">
        <v>305</v>
      </c>
      <c r="D137" s="21" t="s">
        <v>72</v>
      </c>
      <c r="E137" s="21" t="s">
        <v>123</v>
      </c>
      <c r="F137" s="22">
        <v>2006083.48</v>
      </c>
      <c r="G137" s="25" t="s">
        <v>74</v>
      </c>
      <c r="H137" s="21" t="s">
        <v>74</v>
      </c>
      <c r="I137" s="24" t="s">
        <v>74</v>
      </c>
    </row>
    <row r="138" spans="1:9" ht="67.5" hidden="1" x14ac:dyDescent="0.2">
      <c r="A138" s="19" t="s">
        <v>292</v>
      </c>
      <c r="B138" s="20" t="s">
        <v>306</v>
      </c>
      <c r="C138" s="20" t="s">
        <v>307</v>
      </c>
      <c r="D138" s="21" t="s">
        <v>72</v>
      </c>
      <c r="E138" s="21" t="s">
        <v>123</v>
      </c>
      <c r="F138" s="22">
        <v>104208.92</v>
      </c>
      <c r="G138" s="23">
        <v>1</v>
      </c>
      <c r="H138" s="21" t="s">
        <v>74</v>
      </c>
      <c r="I138" s="24" t="s">
        <v>74</v>
      </c>
    </row>
    <row r="139" spans="1:9" ht="67.5" hidden="1" x14ac:dyDescent="0.2">
      <c r="A139" s="19" t="s">
        <v>292</v>
      </c>
      <c r="B139" s="20" t="s">
        <v>306</v>
      </c>
      <c r="C139" s="20" t="s">
        <v>308</v>
      </c>
      <c r="D139" s="21" t="s">
        <v>72</v>
      </c>
      <c r="E139" s="21" t="s">
        <v>123</v>
      </c>
      <c r="F139" s="22">
        <v>3920864</v>
      </c>
      <c r="G139" s="25" t="s">
        <v>74</v>
      </c>
      <c r="H139" s="21" t="s">
        <v>74</v>
      </c>
      <c r="I139" s="24" t="s">
        <v>74</v>
      </c>
    </row>
    <row r="140" spans="1:9" ht="67.5" hidden="1" x14ac:dyDescent="0.2">
      <c r="A140" s="19" t="s">
        <v>292</v>
      </c>
      <c r="B140" s="20" t="s">
        <v>306</v>
      </c>
      <c r="C140" s="20" t="s">
        <v>309</v>
      </c>
      <c r="D140" s="21" t="s">
        <v>72</v>
      </c>
      <c r="E140" s="21" t="s">
        <v>123</v>
      </c>
      <c r="F140" s="22">
        <v>106268.47</v>
      </c>
      <c r="G140" s="25" t="s">
        <v>74</v>
      </c>
      <c r="H140" s="21" t="s">
        <v>74</v>
      </c>
      <c r="I140" s="24" t="s">
        <v>74</v>
      </c>
    </row>
    <row r="141" spans="1:9" ht="67.5" hidden="1" x14ac:dyDescent="0.2">
      <c r="A141" s="19" t="s">
        <v>292</v>
      </c>
      <c r="B141" s="20" t="s">
        <v>306</v>
      </c>
      <c r="C141" s="20" t="s">
        <v>310</v>
      </c>
      <c r="D141" s="21" t="s">
        <v>72</v>
      </c>
      <c r="E141" s="21" t="s">
        <v>123</v>
      </c>
      <c r="F141" s="26">
        <v>402.55</v>
      </c>
      <c r="G141" s="25" t="s">
        <v>74</v>
      </c>
      <c r="H141" s="21" t="s">
        <v>74</v>
      </c>
      <c r="I141" s="24" t="s">
        <v>74</v>
      </c>
    </row>
    <row r="142" spans="1:9" ht="67.5" hidden="1" x14ac:dyDescent="0.2">
      <c r="A142" s="19" t="s">
        <v>292</v>
      </c>
      <c r="B142" s="20" t="s">
        <v>306</v>
      </c>
      <c r="C142" s="20" t="s">
        <v>311</v>
      </c>
      <c r="D142" s="21" t="s">
        <v>72</v>
      </c>
      <c r="E142" s="21" t="s">
        <v>123</v>
      </c>
      <c r="F142" s="22">
        <v>26304.6</v>
      </c>
      <c r="G142" s="25" t="s">
        <v>74</v>
      </c>
      <c r="H142" s="21" t="s">
        <v>74</v>
      </c>
      <c r="I142" s="24" t="s">
        <v>74</v>
      </c>
    </row>
    <row r="143" spans="1:9" ht="67.5" hidden="1" x14ac:dyDescent="0.2">
      <c r="A143" s="19" t="s">
        <v>292</v>
      </c>
      <c r="B143" s="20" t="s">
        <v>312</v>
      </c>
      <c r="C143" s="20" t="s">
        <v>313</v>
      </c>
      <c r="D143" s="21" t="s">
        <v>72</v>
      </c>
      <c r="E143" s="21" t="s">
        <v>123</v>
      </c>
      <c r="F143" s="22">
        <v>54674.15</v>
      </c>
      <c r="G143" s="23">
        <v>1</v>
      </c>
      <c r="H143" s="21" t="s">
        <v>74</v>
      </c>
      <c r="I143" s="24" t="s">
        <v>74</v>
      </c>
    </row>
    <row r="144" spans="1:9" ht="67.5" hidden="1" x14ac:dyDescent="0.2">
      <c r="A144" s="19" t="s">
        <v>292</v>
      </c>
      <c r="B144" s="20" t="s">
        <v>312</v>
      </c>
      <c r="C144" s="20" t="s">
        <v>314</v>
      </c>
      <c r="D144" s="21" t="s">
        <v>72</v>
      </c>
      <c r="E144" s="21" t="s">
        <v>123</v>
      </c>
      <c r="F144" s="22">
        <v>900156</v>
      </c>
      <c r="G144" s="25" t="s">
        <v>74</v>
      </c>
      <c r="H144" s="21" t="s">
        <v>74</v>
      </c>
      <c r="I144" s="24" t="s">
        <v>74</v>
      </c>
    </row>
    <row r="145" spans="1:9" ht="67.5" hidden="1" x14ac:dyDescent="0.2">
      <c r="A145" s="19" t="s">
        <v>292</v>
      </c>
      <c r="B145" s="20" t="s">
        <v>312</v>
      </c>
      <c r="C145" s="20" t="s">
        <v>315</v>
      </c>
      <c r="D145" s="21" t="s">
        <v>72</v>
      </c>
      <c r="E145" s="21" t="s">
        <v>123</v>
      </c>
      <c r="F145" s="22">
        <v>80508.47</v>
      </c>
      <c r="G145" s="25" t="s">
        <v>74</v>
      </c>
      <c r="H145" s="21" t="s">
        <v>74</v>
      </c>
      <c r="I145" s="24" t="s">
        <v>74</v>
      </c>
    </row>
    <row r="146" spans="1:9" ht="67.5" hidden="1" x14ac:dyDescent="0.2">
      <c r="A146" s="19" t="s">
        <v>292</v>
      </c>
      <c r="B146" s="20" t="s">
        <v>312</v>
      </c>
      <c r="C146" s="20" t="s">
        <v>316</v>
      </c>
      <c r="D146" s="21" t="s">
        <v>72</v>
      </c>
      <c r="E146" s="21" t="s">
        <v>123</v>
      </c>
      <c r="F146" s="26">
        <v>216.03</v>
      </c>
      <c r="G146" s="25" t="s">
        <v>74</v>
      </c>
      <c r="H146" s="21" t="s">
        <v>74</v>
      </c>
      <c r="I146" s="24" t="s">
        <v>74</v>
      </c>
    </row>
    <row r="147" spans="1:9" ht="67.5" hidden="1" x14ac:dyDescent="0.2">
      <c r="A147" s="19" t="s">
        <v>292</v>
      </c>
      <c r="B147" s="20" t="s">
        <v>312</v>
      </c>
      <c r="C147" s="20" t="s">
        <v>317</v>
      </c>
      <c r="D147" s="21" t="s">
        <v>72</v>
      </c>
      <c r="E147" s="21" t="s">
        <v>123</v>
      </c>
      <c r="F147" s="22">
        <v>9758.18</v>
      </c>
      <c r="G147" s="25" t="s">
        <v>74</v>
      </c>
      <c r="H147" s="21" t="s">
        <v>74</v>
      </c>
      <c r="I147" s="24" t="s">
        <v>74</v>
      </c>
    </row>
    <row r="148" spans="1:9" ht="67.5" hidden="1" x14ac:dyDescent="0.2">
      <c r="A148" s="19" t="s">
        <v>292</v>
      </c>
      <c r="B148" s="20" t="s">
        <v>318</v>
      </c>
      <c r="C148" s="20" t="s">
        <v>319</v>
      </c>
      <c r="D148" s="21" t="s">
        <v>72</v>
      </c>
      <c r="E148" s="21" t="s">
        <v>123</v>
      </c>
      <c r="F148" s="22">
        <v>6497.06</v>
      </c>
      <c r="G148" s="23">
        <v>1</v>
      </c>
      <c r="H148" s="21" t="s">
        <v>74</v>
      </c>
      <c r="I148" s="24" t="s">
        <v>74</v>
      </c>
    </row>
    <row r="149" spans="1:9" ht="67.5" hidden="1" x14ac:dyDescent="0.2">
      <c r="A149" s="19" t="s">
        <v>292</v>
      </c>
      <c r="B149" s="20" t="s">
        <v>318</v>
      </c>
      <c r="C149" s="20" t="s">
        <v>320</v>
      </c>
      <c r="D149" s="21" t="s">
        <v>72</v>
      </c>
      <c r="E149" s="21" t="s">
        <v>123</v>
      </c>
      <c r="F149" s="22">
        <v>939538</v>
      </c>
      <c r="G149" s="25" t="s">
        <v>74</v>
      </c>
      <c r="H149" s="21" t="s">
        <v>74</v>
      </c>
      <c r="I149" s="24" t="s">
        <v>74</v>
      </c>
    </row>
    <row r="150" spans="1:9" ht="67.5" hidden="1" x14ac:dyDescent="0.2">
      <c r="A150" s="19" t="s">
        <v>292</v>
      </c>
      <c r="B150" s="20" t="s">
        <v>318</v>
      </c>
      <c r="C150" s="20" t="s">
        <v>321</v>
      </c>
      <c r="D150" s="21" t="s">
        <v>72</v>
      </c>
      <c r="E150" s="21" t="s">
        <v>123</v>
      </c>
      <c r="F150" s="22">
        <v>80508.47</v>
      </c>
      <c r="G150" s="25" t="s">
        <v>74</v>
      </c>
      <c r="H150" s="21" t="s">
        <v>74</v>
      </c>
      <c r="I150" s="24" t="s">
        <v>74</v>
      </c>
    </row>
    <row r="151" spans="1:9" ht="67.5" hidden="1" x14ac:dyDescent="0.2">
      <c r="A151" s="19" t="s">
        <v>292</v>
      </c>
      <c r="B151" s="20" t="s">
        <v>318</v>
      </c>
      <c r="C151" s="20" t="s">
        <v>322</v>
      </c>
      <c r="D151" s="21" t="s">
        <v>72</v>
      </c>
      <c r="E151" s="21" t="s">
        <v>123</v>
      </c>
      <c r="F151" s="26">
        <v>24.72</v>
      </c>
      <c r="G151" s="25" t="s">
        <v>74</v>
      </c>
      <c r="H151" s="21" t="s">
        <v>74</v>
      </c>
      <c r="I151" s="24" t="s">
        <v>74</v>
      </c>
    </row>
    <row r="152" spans="1:9" ht="67.5" hidden="1" x14ac:dyDescent="0.2">
      <c r="A152" s="19" t="s">
        <v>292</v>
      </c>
      <c r="B152" s="20" t="s">
        <v>318</v>
      </c>
      <c r="C152" s="20" t="s">
        <v>323</v>
      </c>
      <c r="D152" s="21" t="s">
        <v>72</v>
      </c>
      <c r="E152" s="21" t="s">
        <v>123</v>
      </c>
      <c r="F152" s="22">
        <v>1639.44</v>
      </c>
      <c r="G152" s="25" t="s">
        <v>74</v>
      </c>
      <c r="H152" s="21" t="s">
        <v>74</v>
      </c>
      <c r="I152" s="24" t="s">
        <v>74</v>
      </c>
    </row>
    <row r="153" spans="1:9" ht="67.5" hidden="1" x14ac:dyDescent="0.2">
      <c r="A153" s="19" t="s">
        <v>292</v>
      </c>
      <c r="B153" s="20" t="s">
        <v>324</v>
      </c>
      <c r="C153" s="20" t="s">
        <v>325</v>
      </c>
      <c r="D153" s="21" t="s">
        <v>72</v>
      </c>
      <c r="E153" s="21" t="s">
        <v>123</v>
      </c>
      <c r="F153" s="22">
        <v>280476.96000000002</v>
      </c>
      <c r="G153" s="23">
        <v>1</v>
      </c>
      <c r="H153" s="21" t="s">
        <v>74</v>
      </c>
      <c r="I153" s="24" t="s">
        <v>74</v>
      </c>
    </row>
    <row r="154" spans="1:9" ht="67.5" hidden="1" x14ac:dyDescent="0.2">
      <c r="A154" s="19" t="s">
        <v>292</v>
      </c>
      <c r="B154" s="20" t="s">
        <v>324</v>
      </c>
      <c r="C154" s="20" t="s">
        <v>326</v>
      </c>
      <c r="D154" s="21" t="s">
        <v>72</v>
      </c>
      <c r="E154" s="21" t="s">
        <v>123</v>
      </c>
      <c r="F154" s="22">
        <v>6860849.0800000001</v>
      </c>
      <c r="G154" s="25" t="s">
        <v>74</v>
      </c>
      <c r="H154" s="21" t="s">
        <v>74</v>
      </c>
      <c r="I154" s="24" t="s">
        <v>74</v>
      </c>
    </row>
    <row r="155" spans="1:9" ht="67.5" hidden="1" x14ac:dyDescent="0.2">
      <c r="A155" s="19" t="s">
        <v>292</v>
      </c>
      <c r="B155" s="20" t="s">
        <v>324</v>
      </c>
      <c r="C155" s="20" t="s">
        <v>327</v>
      </c>
      <c r="D155" s="21" t="s">
        <v>72</v>
      </c>
      <c r="E155" s="21" t="s">
        <v>123</v>
      </c>
      <c r="F155" s="22">
        <v>38493</v>
      </c>
      <c r="G155" s="25" t="s">
        <v>74</v>
      </c>
      <c r="H155" s="21" t="s">
        <v>74</v>
      </c>
      <c r="I155" s="24" t="s">
        <v>74</v>
      </c>
    </row>
    <row r="156" spans="1:9" ht="67.5" hidden="1" x14ac:dyDescent="0.2">
      <c r="A156" s="19" t="s">
        <v>292</v>
      </c>
      <c r="B156" s="20" t="s">
        <v>324</v>
      </c>
      <c r="C156" s="20" t="s">
        <v>328</v>
      </c>
      <c r="D156" s="21" t="s">
        <v>72</v>
      </c>
      <c r="E156" s="21" t="s">
        <v>123</v>
      </c>
      <c r="F156" s="22">
        <v>1107.55</v>
      </c>
      <c r="G156" s="25" t="s">
        <v>74</v>
      </c>
      <c r="H156" s="21" t="s">
        <v>74</v>
      </c>
      <c r="I156" s="24" t="s">
        <v>74</v>
      </c>
    </row>
    <row r="157" spans="1:9" ht="67.5" hidden="1" x14ac:dyDescent="0.2">
      <c r="A157" s="19" t="s">
        <v>292</v>
      </c>
      <c r="B157" s="20" t="s">
        <v>324</v>
      </c>
      <c r="C157" s="20" t="s">
        <v>329</v>
      </c>
      <c r="D157" s="21" t="s">
        <v>72</v>
      </c>
      <c r="E157" s="21" t="s">
        <v>123</v>
      </c>
      <c r="F157" s="22">
        <v>81014.89</v>
      </c>
      <c r="G157" s="25" t="s">
        <v>74</v>
      </c>
      <c r="H157" s="21" t="s">
        <v>74</v>
      </c>
      <c r="I157" s="24" t="s">
        <v>74</v>
      </c>
    </row>
    <row r="158" spans="1:9" ht="67.5" hidden="1" x14ac:dyDescent="0.2">
      <c r="A158" s="19" t="s">
        <v>292</v>
      </c>
      <c r="B158" s="20" t="s">
        <v>324</v>
      </c>
      <c r="C158" s="20" t="s">
        <v>330</v>
      </c>
      <c r="D158" s="21" t="s">
        <v>72</v>
      </c>
      <c r="E158" s="21" t="s">
        <v>123</v>
      </c>
      <c r="F158" s="22">
        <v>1944456.92</v>
      </c>
      <c r="G158" s="25" t="s">
        <v>74</v>
      </c>
      <c r="H158" s="21" t="s">
        <v>74</v>
      </c>
      <c r="I158" s="24" t="s">
        <v>74</v>
      </c>
    </row>
    <row r="159" spans="1:9" ht="67.5" hidden="1" x14ac:dyDescent="0.2">
      <c r="A159" s="19" t="s">
        <v>292</v>
      </c>
      <c r="B159" s="20" t="s">
        <v>331</v>
      </c>
      <c r="C159" s="20" t="s">
        <v>332</v>
      </c>
      <c r="D159" s="21" t="s">
        <v>72</v>
      </c>
      <c r="E159" s="21" t="s">
        <v>123</v>
      </c>
      <c r="F159" s="22">
        <v>23988.82</v>
      </c>
      <c r="G159" s="23">
        <v>1</v>
      </c>
      <c r="H159" s="21" t="s">
        <v>74</v>
      </c>
      <c r="I159" s="24" t="s">
        <v>74</v>
      </c>
    </row>
    <row r="160" spans="1:9" ht="67.5" hidden="1" x14ac:dyDescent="0.2">
      <c r="A160" s="19" t="s">
        <v>292</v>
      </c>
      <c r="B160" s="20" t="s">
        <v>331</v>
      </c>
      <c r="C160" s="20" t="s">
        <v>333</v>
      </c>
      <c r="D160" s="21" t="s">
        <v>72</v>
      </c>
      <c r="E160" s="21" t="s">
        <v>123</v>
      </c>
      <c r="F160" s="22">
        <v>684041</v>
      </c>
      <c r="G160" s="25" t="s">
        <v>74</v>
      </c>
      <c r="H160" s="21" t="s">
        <v>74</v>
      </c>
      <c r="I160" s="24" t="s">
        <v>74</v>
      </c>
    </row>
    <row r="161" spans="1:9" ht="67.5" hidden="1" x14ac:dyDescent="0.2">
      <c r="A161" s="19" t="s">
        <v>292</v>
      </c>
      <c r="B161" s="20" t="s">
        <v>331</v>
      </c>
      <c r="C161" s="20" t="s">
        <v>334</v>
      </c>
      <c r="D161" s="21" t="s">
        <v>72</v>
      </c>
      <c r="E161" s="21" t="s">
        <v>123</v>
      </c>
      <c r="F161" s="22">
        <v>59679.46</v>
      </c>
      <c r="G161" s="25" t="s">
        <v>74</v>
      </c>
      <c r="H161" s="21" t="s">
        <v>74</v>
      </c>
      <c r="I161" s="24" t="s">
        <v>74</v>
      </c>
    </row>
    <row r="162" spans="1:9" ht="67.5" hidden="1" x14ac:dyDescent="0.2">
      <c r="A162" s="19" t="s">
        <v>292</v>
      </c>
      <c r="B162" s="20" t="s">
        <v>331</v>
      </c>
      <c r="C162" s="20" t="s">
        <v>335</v>
      </c>
      <c r="D162" s="21" t="s">
        <v>72</v>
      </c>
      <c r="E162" s="21" t="s">
        <v>123</v>
      </c>
      <c r="F162" s="26">
        <v>94.93</v>
      </c>
      <c r="G162" s="25" t="s">
        <v>74</v>
      </c>
      <c r="H162" s="21" t="s">
        <v>74</v>
      </c>
      <c r="I162" s="24" t="s">
        <v>74</v>
      </c>
    </row>
    <row r="163" spans="1:9" ht="67.5" hidden="1" x14ac:dyDescent="0.2">
      <c r="A163" s="19" t="s">
        <v>292</v>
      </c>
      <c r="B163" s="20" t="s">
        <v>331</v>
      </c>
      <c r="C163" s="20" t="s">
        <v>336</v>
      </c>
      <c r="D163" s="21" t="s">
        <v>72</v>
      </c>
      <c r="E163" s="21" t="s">
        <v>123</v>
      </c>
      <c r="F163" s="22">
        <v>6722.58</v>
      </c>
      <c r="G163" s="25" t="s">
        <v>74</v>
      </c>
      <c r="H163" s="21" t="s">
        <v>74</v>
      </c>
      <c r="I163" s="24" t="s">
        <v>74</v>
      </c>
    </row>
    <row r="164" spans="1:9" ht="67.5" hidden="1" x14ac:dyDescent="0.2">
      <c r="A164" s="19" t="s">
        <v>292</v>
      </c>
      <c r="B164" s="20" t="s">
        <v>337</v>
      </c>
      <c r="C164" s="20" t="s">
        <v>338</v>
      </c>
      <c r="D164" s="21" t="s">
        <v>72</v>
      </c>
      <c r="E164" s="21" t="s">
        <v>123</v>
      </c>
      <c r="F164" s="22">
        <v>271054.53999999998</v>
      </c>
      <c r="G164" s="23">
        <v>1</v>
      </c>
      <c r="H164" s="21" t="s">
        <v>74</v>
      </c>
      <c r="I164" s="24" t="s">
        <v>74</v>
      </c>
    </row>
    <row r="165" spans="1:9" ht="67.5" hidden="1" x14ac:dyDescent="0.2">
      <c r="A165" s="19" t="s">
        <v>292</v>
      </c>
      <c r="B165" s="20" t="s">
        <v>337</v>
      </c>
      <c r="C165" s="20" t="s">
        <v>339</v>
      </c>
      <c r="D165" s="21" t="s">
        <v>72</v>
      </c>
      <c r="E165" s="21" t="s">
        <v>123</v>
      </c>
      <c r="F165" s="22">
        <v>6546611.8300000001</v>
      </c>
      <c r="G165" s="25" t="s">
        <v>74</v>
      </c>
      <c r="H165" s="21" t="s">
        <v>74</v>
      </c>
      <c r="I165" s="24" t="s">
        <v>74</v>
      </c>
    </row>
    <row r="166" spans="1:9" ht="67.5" hidden="1" x14ac:dyDescent="0.2">
      <c r="A166" s="19" t="s">
        <v>292</v>
      </c>
      <c r="B166" s="20" t="s">
        <v>337</v>
      </c>
      <c r="C166" s="20" t="s">
        <v>340</v>
      </c>
      <c r="D166" s="21" t="s">
        <v>72</v>
      </c>
      <c r="E166" s="21" t="s">
        <v>123</v>
      </c>
      <c r="F166" s="22">
        <v>35549.019999999997</v>
      </c>
      <c r="G166" s="25" t="s">
        <v>74</v>
      </c>
      <c r="H166" s="21" t="s">
        <v>74</v>
      </c>
      <c r="I166" s="24" t="s">
        <v>74</v>
      </c>
    </row>
    <row r="167" spans="1:9" ht="67.5" hidden="1" x14ac:dyDescent="0.2">
      <c r="A167" s="19" t="s">
        <v>292</v>
      </c>
      <c r="B167" s="20" t="s">
        <v>337</v>
      </c>
      <c r="C167" s="20" t="s">
        <v>341</v>
      </c>
      <c r="D167" s="21" t="s">
        <v>72</v>
      </c>
      <c r="E167" s="21" t="s">
        <v>123</v>
      </c>
      <c r="F167" s="22">
        <v>1072.08</v>
      </c>
      <c r="G167" s="25" t="s">
        <v>74</v>
      </c>
      <c r="H167" s="21" t="s">
        <v>74</v>
      </c>
      <c r="I167" s="24" t="s">
        <v>74</v>
      </c>
    </row>
    <row r="168" spans="1:9" ht="67.5" hidden="1" x14ac:dyDescent="0.2">
      <c r="A168" s="19" t="s">
        <v>292</v>
      </c>
      <c r="B168" s="20" t="s">
        <v>337</v>
      </c>
      <c r="C168" s="20" t="s">
        <v>342</v>
      </c>
      <c r="D168" s="21" t="s">
        <v>72</v>
      </c>
      <c r="E168" s="21" t="s">
        <v>123</v>
      </c>
      <c r="F168" s="22">
        <v>78287.67</v>
      </c>
      <c r="G168" s="25" t="s">
        <v>74</v>
      </c>
      <c r="H168" s="21" t="s">
        <v>74</v>
      </c>
      <c r="I168" s="24" t="s">
        <v>74</v>
      </c>
    </row>
    <row r="169" spans="1:9" ht="67.5" hidden="1" x14ac:dyDescent="0.2">
      <c r="A169" s="19" t="s">
        <v>292</v>
      </c>
      <c r="B169" s="20" t="s">
        <v>337</v>
      </c>
      <c r="C169" s="20" t="s">
        <v>343</v>
      </c>
      <c r="D169" s="21" t="s">
        <v>72</v>
      </c>
      <c r="E169" s="21" t="s">
        <v>123</v>
      </c>
      <c r="F169" s="22">
        <v>1943566.17</v>
      </c>
      <c r="G169" s="25" t="s">
        <v>74</v>
      </c>
      <c r="H169" s="21" t="s">
        <v>74</v>
      </c>
      <c r="I169" s="24" t="s">
        <v>74</v>
      </c>
    </row>
    <row r="170" spans="1:9" ht="67.5" hidden="1" x14ac:dyDescent="0.2">
      <c r="A170" s="19" t="s">
        <v>292</v>
      </c>
      <c r="B170" s="20" t="s">
        <v>344</v>
      </c>
      <c r="C170" s="20" t="s">
        <v>345</v>
      </c>
      <c r="D170" s="21" t="s">
        <v>72</v>
      </c>
      <c r="E170" s="21" t="s">
        <v>123</v>
      </c>
      <c r="F170" s="22">
        <v>24474.31</v>
      </c>
      <c r="G170" s="23">
        <v>1</v>
      </c>
      <c r="H170" s="21" t="s">
        <v>74</v>
      </c>
      <c r="I170" s="24" t="s">
        <v>74</v>
      </c>
    </row>
    <row r="171" spans="1:9" ht="67.5" hidden="1" x14ac:dyDescent="0.2">
      <c r="A171" s="19" t="s">
        <v>292</v>
      </c>
      <c r="B171" s="20" t="s">
        <v>344</v>
      </c>
      <c r="C171" s="20" t="s">
        <v>346</v>
      </c>
      <c r="D171" s="21" t="s">
        <v>72</v>
      </c>
      <c r="E171" s="21" t="s">
        <v>123</v>
      </c>
      <c r="F171" s="22">
        <v>665687</v>
      </c>
      <c r="G171" s="25" t="s">
        <v>74</v>
      </c>
      <c r="H171" s="21" t="s">
        <v>74</v>
      </c>
      <c r="I171" s="24" t="s">
        <v>74</v>
      </c>
    </row>
    <row r="172" spans="1:9" ht="67.5" hidden="1" x14ac:dyDescent="0.2">
      <c r="A172" s="19" t="s">
        <v>292</v>
      </c>
      <c r="B172" s="20" t="s">
        <v>344</v>
      </c>
      <c r="C172" s="20" t="s">
        <v>347</v>
      </c>
      <c r="D172" s="21" t="s">
        <v>72</v>
      </c>
      <c r="E172" s="21" t="s">
        <v>123</v>
      </c>
      <c r="F172" s="22">
        <v>31311.73</v>
      </c>
      <c r="G172" s="25" t="s">
        <v>74</v>
      </c>
      <c r="H172" s="21" t="s">
        <v>74</v>
      </c>
      <c r="I172" s="24" t="s">
        <v>74</v>
      </c>
    </row>
    <row r="173" spans="1:9" ht="67.5" hidden="1" x14ac:dyDescent="0.2">
      <c r="A173" s="19" t="s">
        <v>292</v>
      </c>
      <c r="B173" s="20" t="s">
        <v>344</v>
      </c>
      <c r="C173" s="20" t="s">
        <v>348</v>
      </c>
      <c r="D173" s="21" t="s">
        <v>72</v>
      </c>
      <c r="E173" s="21" t="s">
        <v>123</v>
      </c>
      <c r="F173" s="26">
        <v>96.17</v>
      </c>
      <c r="G173" s="25" t="s">
        <v>74</v>
      </c>
      <c r="H173" s="21" t="s">
        <v>74</v>
      </c>
      <c r="I173" s="24" t="s">
        <v>74</v>
      </c>
    </row>
    <row r="174" spans="1:9" ht="67.5" hidden="1" x14ac:dyDescent="0.2">
      <c r="A174" s="19" t="s">
        <v>292</v>
      </c>
      <c r="B174" s="20" t="s">
        <v>344</v>
      </c>
      <c r="C174" s="20" t="s">
        <v>349</v>
      </c>
      <c r="D174" s="21" t="s">
        <v>72</v>
      </c>
      <c r="E174" s="21" t="s">
        <v>123</v>
      </c>
      <c r="F174" s="22">
        <v>7154.79</v>
      </c>
      <c r="G174" s="25" t="s">
        <v>74</v>
      </c>
      <c r="H174" s="21" t="s">
        <v>74</v>
      </c>
      <c r="I174" s="24" t="s">
        <v>74</v>
      </c>
    </row>
    <row r="175" spans="1:9" ht="67.5" hidden="1" x14ac:dyDescent="0.2">
      <c r="A175" s="19" t="s">
        <v>292</v>
      </c>
      <c r="B175" s="20" t="s">
        <v>350</v>
      </c>
      <c r="C175" s="20" t="s">
        <v>351</v>
      </c>
      <c r="D175" s="21" t="s">
        <v>72</v>
      </c>
      <c r="E175" s="21" t="s">
        <v>123</v>
      </c>
      <c r="F175" s="22">
        <v>32207.919999999998</v>
      </c>
      <c r="G175" s="23">
        <v>1</v>
      </c>
      <c r="H175" s="21" t="s">
        <v>74</v>
      </c>
      <c r="I175" s="24" t="s">
        <v>74</v>
      </c>
    </row>
    <row r="176" spans="1:9" ht="67.5" hidden="1" x14ac:dyDescent="0.2">
      <c r="A176" s="19" t="s">
        <v>292</v>
      </c>
      <c r="B176" s="20" t="s">
        <v>350</v>
      </c>
      <c r="C176" s="20" t="s">
        <v>352</v>
      </c>
      <c r="D176" s="21" t="s">
        <v>72</v>
      </c>
      <c r="E176" s="21" t="s">
        <v>123</v>
      </c>
      <c r="F176" s="22">
        <v>885083</v>
      </c>
      <c r="G176" s="25" t="s">
        <v>74</v>
      </c>
      <c r="H176" s="21" t="s">
        <v>74</v>
      </c>
      <c r="I176" s="24" t="s">
        <v>74</v>
      </c>
    </row>
    <row r="177" spans="1:9" ht="67.5" hidden="1" x14ac:dyDescent="0.2">
      <c r="A177" s="19" t="s">
        <v>292</v>
      </c>
      <c r="B177" s="20" t="s">
        <v>350</v>
      </c>
      <c r="C177" s="20" t="s">
        <v>353</v>
      </c>
      <c r="D177" s="21" t="s">
        <v>72</v>
      </c>
      <c r="E177" s="21" t="s">
        <v>123</v>
      </c>
      <c r="F177" s="22">
        <v>31311.73</v>
      </c>
      <c r="G177" s="25" t="s">
        <v>74</v>
      </c>
      <c r="H177" s="21" t="s">
        <v>74</v>
      </c>
      <c r="I177" s="24" t="s">
        <v>74</v>
      </c>
    </row>
    <row r="178" spans="1:9" ht="67.5" hidden="1" x14ac:dyDescent="0.2">
      <c r="A178" s="19" t="s">
        <v>292</v>
      </c>
      <c r="B178" s="20" t="s">
        <v>350</v>
      </c>
      <c r="C178" s="20" t="s">
        <v>354</v>
      </c>
      <c r="D178" s="21" t="s">
        <v>72</v>
      </c>
      <c r="E178" s="21" t="s">
        <v>123</v>
      </c>
      <c r="F178" s="26">
        <v>126.48</v>
      </c>
      <c r="G178" s="25" t="s">
        <v>74</v>
      </c>
      <c r="H178" s="21" t="s">
        <v>74</v>
      </c>
      <c r="I178" s="24" t="s">
        <v>74</v>
      </c>
    </row>
    <row r="179" spans="1:9" ht="67.5" hidden="1" x14ac:dyDescent="0.2">
      <c r="A179" s="19" t="s">
        <v>292</v>
      </c>
      <c r="B179" s="20" t="s">
        <v>350</v>
      </c>
      <c r="C179" s="20" t="s">
        <v>355</v>
      </c>
      <c r="D179" s="21" t="s">
        <v>72</v>
      </c>
      <c r="E179" s="21" t="s">
        <v>123</v>
      </c>
      <c r="F179" s="22">
        <v>9464.51</v>
      </c>
      <c r="G179" s="25" t="s">
        <v>74</v>
      </c>
      <c r="H179" s="21" t="s">
        <v>74</v>
      </c>
      <c r="I179" s="24" t="s">
        <v>74</v>
      </c>
    </row>
    <row r="180" spans="1:9" ht="67.5" hidden="1" x14ac:dyDescent="0.2">
      <c r="A180" s="19" t="s">
        <v>292</v>
      </c>
      <c r="B180" s="20" t="s">
        <v>356</v>
      </c>
      <c r="C180" s="20" t="s">
        <v>357</v>
      </c>
      <c r="D180" s="21" t="s">
        <v>72</v>
      </c>
      <c r="E180" s="21" t="s">
        <v>123</v>
      </c>
      <c r="F180" s="22">
        <v>122559.41</v>
      </c>
      <c r="G180" s="23">
        <v>1</v>
      </c>
      <c r="H180" s="21" t="s">
        <v>74</v>
      </c>
      <c r="I180" s="24" t="s">
        <v>74</v>
      </c>
    </row>
    <row r="181" spans="1:9" ht="67.5" hidden="1" x14ac:dyDescent="0.2">
      <c r="A181" s="19" t="s">
        <v>292</v>
      </c>
      <c r="B181" s="20" t="s">
        <v>356</v>
      </c>
      <c r="C181" s="20" t="s">
        <v>358</v>
      </c>
      <c r="D181" s="21" t="s">
        <v>72</v>
      </c>
      <c r="E181" s="21" t="s">
        <v>123</v>
      </c>
      <c r="F181" s="22">
        <v>2088719</v>
      </c>
      <c r="G181" s="25" t="s">
        <v>74</v>
      </c>
      <c r="H181" s="21" t="s">
        <v>74</v>
      </c>
      <c r="I181" s="24" t="s">
        <v>74</v>
      </c>
    </row>
    <row r="182" spans="1:9" ht="67.5" hidden="1" x14ac:dyDescent="0.2">
      <c r="A182" s="19" t="s">
        <v>292</v>
      </c>
      <c r="B182" s="20" t="s">
        <v>356</v>
      </c>
      <c r="C182" s="20" t="s">
        <v>359</v>
      </c>
      <c r="D182" s="21" t="s">
        <v>72</v>
      </c>
      <c r="E182" s="21" t="s">
        <v>123</v>
      </c>
      <c r="F182" s="22">
        <v>80508.47</v>
      </c>
      <c r="G182" s="25" t="s">
        <v>74</v>
      </c>
      <c r="H182" s="21" t="s">
        <v>74</v>
      </c>
      <c r="I182" s="24" t="s">
        <v>74</v>
      </c>
    </row>
    <row r="183" spans="1:9" ht="67.5" hidden="1" x14ac:dyDescent="0.2">
      <c r="A183" s="19" t="s">
        <v>292</v>
      </c>
      <c r="B183" s="20" t="s">
        <v>356</v>
      </c>
      <c r="C183" s="20" t="s">
        <v>360</v>
      </c>
      <c r="D183" s="21" t="s">
        <v>72</v>
      </c>
      <c r="E183" s="21" t="s">
        <v>123</v>
      </c>
      <c r="F183" s="26">
        <v>484.66</v>
      </c>
      <c r="G183" s="25" t="s">
        <v>74</v>
      </c>
      <c r="H183" s="21" t="s">
        <v>74</v>
      </c>
      <c r="I183" s="24" t="s">
        <v>74</v>
      </c>
    </row>
    <row r="184" spans="1:9" ht="67.5" hidden="1" x14ac:dyDescent="0.2">
      <c r="A184" s="19" t="s">
        <v>292</v>
      </c>
      <c r="B184" s="20" t="s">
        <v>356</v>
      </c>
      <c r="C184" s="20" t="s">
        <v>361</v>
      </c>
      <c r="D184" s="21" t="s">
        <v>72</v>
      </c>
      <c r="E184" s="21" t="s">
        <v>123</v>
      </c>
      <c r="F184" s="22">
        <v>21538.42</v>
      </c>
      <c r="G184" s="25" t="s">
        <v>74</v>
      </c>
      <c r="H184" s="21" t="s">
        <v>74</v>
      </c>
      <c r="I184" s="24" t="s">
        <v>74</v>
      </c>
    </row>
    <row r="185" spans="1:9" ht="45" hidden="1" x14ac:dyDescent="0.2">
      <c r="A185" s="19" t="s">
        <v>292</v>
      </c>
      <c r="B185" s="20" t="s">
        <v>362</v>
      </c>
      <c r="C185" s="20" t="s">
        <v>363</v>
      </c>
      <c r="D185" s="21" t="s">
        <v>72</v>
      </c>
      <c r="E185" s="21" t="s">
        <v>73</v>
      </c>
      <c r="F185" s="22">
        <v>5423728.8099999996</v>
      </c>
      <c r="G185" s="23">
        <v>1</v>
      </c>
      <c r="H185" s="21" t="s">
        <v>74</v>
      </c>
      <c r="I185" s="24" t="s">
        <v>74</v>
      </c>
    </row>
    <row r="186" spans="1:9" ht="45" hidden="1" x14ac:dyDescent="0.2">
      <c r="A186" s="19" t="s">
        <v>364</v>
      </c>
      <c r="B186" s="20" t="s">
        <v>365</v>
      </c>
      <c r="C186" s="20" t="s">
        <v>366</v>
      </c>
      <c r="D186" s="21" t="s">
        <v>72</v>
      </c>
      <c r="E186" s="21" t="s">
        <v>73</v>
      </c>
      <c r="F186" s="22">
        <v>61949.15</v>
      </c>
      <c r="G186" s="23">
        <v>1</v>
      </c>
      <c r="H186" s="21" t="s">
        <v>74</v>
      </c>
      <c r="I186" s="24" t="s">
        <v>74</v>
      </c>
    </row>
    <row r="187" spans="1:9" ht="45" hidden="1" x14ac:dyDescent="0.2">
      <c r="A187" s="19" t="s">
        <v>367</v>
      </c>
      <c r="B187" s="20" t="s">
        <v>368</v>
      </c>
      <c r="C187" s="20" t="s">
        <v>369</v>
      </c>
      <c r="D187" s="21" t="s">
        <v>72</v>
      </c>
      <c r="E187" s="21" t="s">
        <v>73</v>
      </c>
      <c r="F187" s="22">
        <v>40677.120000000003</v>
      </c>
      <c r="G187" s="23">
        <v>1</v>
      </c>
      <c r="H187" s="21" t="s">
        <v>74</v>
      </c>
      <c r="I187" s="24" t="s">
        <v>74</v>
      </c>
    </row>
    <row r="188" spans="1:9" ht="56.25" x14ac:dyDescent="0.2">
      <c r="A188" s="19" t="s">
        <v>370</v>
      </c>
      <c r="B188" s="20" t="s">
        <v>371</v>
      </c>
      <c r="C188" s="32" t="s">
        <v>372</v>
      </c>
      <c r="D188" s="21" t="s">
        <v>72</v>
      </c>
      <c r="E188" s="21" t="s">
        <v>373</v>
      </c>
      <c r="F188" s="33">
        <v>618427</v>
      </c>
      <c r="G188" s="23">
        <v>1</v>
      </c>
      <c r="H188" s="21" t="s">
        <v>74</v>
      </c>
      <c r="I188" s="24" t="s">
        <v>74</v>
      </c>
    </row>
    <row r="189" spans="1:9" ht="56.25" x14ac:dyDescent="0.2">
      <c r="A189" s="19" t="s">
        <v>370</v>
      </c>
      <c r="B189" s="20" t="s">
        <v>374</v>
      </c>
      <c r="C189" s="32" t="s">
        <v>375</v>
      </c>
      <c r="D189" s="21" t="s">
        <v>72</v>
      </c>
      <c r="E189" s="21" t="s">
        <v>373</v>
      </c>
      <c r="F189" s="33">
        <v>38929.199999999997</v>
      </c>
      <c r="G189" s="23">
        <v>1</v>
      </c>
      <c r="H189" s="21" t="s">
        <v>74</v>
      </c>
      <c r="I189" s="24" t="s">
        <v>74</v>
      </c>
    </row>
    <row r="190" spans="1:9" ht="56.25" x14ac:dyDescent="0.2">
      <c r="A190" s="19" t="s">
        <v>370</v>
      </c>
      <c r="B190" s="20" t="s">
        <v>376</v>
      </c>
      <c r="C190" s="32" t="s">
        <v>377</v>
      </c>
      <c r="D190" s="21" t="s">
        <v>72</v>
      </c>
      <c r="E190" s="21" t="s">
        <v>373</v>
      </c>
      <c r="F190" s="33">
        <v>109700.27</v>
      </c>
      <c r="G190" s="23">
        <v>1</v>
      </c>
      <c r="H190" s="21" t="s">
        <v>74</v>
      </c>
      <c r="I190" s="24" t="s">
        <v>74</v>
      </c>
    </row>
    <row r="191" spans="1:9" ht="56.25" x14ac:dyDescent="0.2">
      <c r="A191" s="19" t="s">
        <v>370</v>
      </c>
      <c r="B191" s="20" t="s">
        <v>378</v>
      </c>
      <c r="C191" s="32" t="s">
        <v>379</v>
      </c>
      <c r="D191" s="21" t="s">
        <v>72</v>
      </c>
      <c r="E191" s="21" t="s">
        <v>373</v>
      </c>
      <c r="F191" s="33">
        <v>38567.839999999997</v>
      </c>
      <c r="G191" s="23">
        <v>1</v>
      </c>
      <c r="H191" s="21" t="s">
        <v>74</v>
      </c>
      <c r="I191" s="24" t="s">
        <v>74</v>
      </c>
    </row>
    <row r="192" spans="1:9" ht="56.25" x14ac:dyDescent="0.2">
      <c r="A192" s="19" t="s">
        <v>370</v>
      </c>
      <c r="B192" s="20" t="s">
        <v>380</v>
      </c>
      <c r="C192" s="32" t="s">
        <v>381</v>
      </c>
      <c r="D192" s="21" t="s">
        <v>72</v>
      </c>
      <c r="E192" s="21" t="s">
        <v>373</v>
      </c>
      <c r="F192" s="33">
        <v>81738.64</v>
      </c>
      <c r="G192" s="23">
        <v>1</v>
      </c>
      <c r="H192" s="21" t="s">
        <v>74</v>
      </c>
      <c r="I192" s="24" t="s">
        <v>74</v>
      </c>
    </row>
    <row r="193" spans="1:9" ht="56.25" x14ac:dyDescent="0.2">
      <c r="A193" s="19" t="s">
        <v>370</v>
      </c>
      <c r="B193" s="20" t="s">
        <v>382</v>
      </c>
      <c r="C193" s="32" t="s">
        <v>383</v>
      </c>
      <c r="D193" s="21" t="s">
        <v>72</v>
      </c>
      <c r="E193" s="21" t="s">
        <v>373</v>
      </c>
      <c r="F193" s="33">
        <v>12389.92</v>
      </c>
      <c r="G193" s="23">
        <v>1</v>
      </c>
      <c r="H193" s="21" t="s">
        <v>74</v>
      </c>
      <c r="I193" s="24" t="s">
        <v>74</v>
      </c>
    </row>
    <row r="194" spans="1:9" ht="56.25" x14ac:dyDescent="0.2">
      <c r="A194" s="19" t="s">
        <v>370</v>
      </c>
      <c r="B194" s="20" t="s">
        <v>384</v>
      </c>
      <c r="C194" s="32" t="s">
        <v>385</v>
      </c>
      <c r="D194" s="21" t="s">
        <v>72</v>
      </c>
      <c r="E194" s="21" t="s">
        <v>373</v>
      </c>
      <c r="F194" s="33">
        <v>93395.04</v>
      </c>
      <c r="G194" s="23">
        <v>1</v>
      </c>
      <c r="H194" s="21" t="s">
        <v>74</v>
      </c>
      <c r="I194" s="24" t="s">
        <v>74</v>
      </c>
    </row>
    <row r="195" spans="1:9" ht="56.25" x14ac:dyDescent="0.2">
      <c r="A195" s="19" t="s">
        <v>370</v>
      </c>
      <c r="B195" s="20" t="s">
        <v>386</v>
      </c>
      <c r="C195" s="32" t="s">
        <v>387</v>
      </c>
      <c r="D195" s="21" t="s">
        <v>72</v>
      </c>
      <c r="E195" s="21" t="s">
        <v>373</v>
      </c>
      <c r="F195" s="33">
        <v>23295.48</v>
      </c>
      <c r="G195" s="23">
        <v>1</v>
      </c>
      <c r="H195" s="21" t="s">
        <v>74</v>
      </c>
      <c r="I195" s="24" t="s">
        <v>74</v>
      </c>
    </row>
    <row r="196" spans="1:9" ht="56.25" x14ac:dyDescent="0.2">
      <c r="A196" s="19" t="s">
        <v>370</v>
      </c>
      <c r="B196" s="20" t="s">
        <v>388</v>
      </c>
      <c r="C196" s="32" t="s">
        <v>389</v>
      </c>
      <c r="D196" s="21" t="s">
        <v>72</v>
      </c>
      <c r="E196" s="21" t="s">
        <v>373</v>
      </c>
      <c r="F196" s="33">
        <v>54344.41</v>
      </c>
      <c r="G196" s="23">
        <v>1</v>
      </c>
      <c r="H196" s="21" t="s">
        <v>74</v>
      </c>
      <c r="I196" s="24" t="s">
        <v>74</v>
      </c>
    </row>
    <row r="197" spans="1:9" ht="56.25" x14ac:dyDescent="0.2">
      <c r="A197" s="19" t="s">
        <v>370</v>
      </c>
      <c r="B197" s="20" t="s">
        <v>390</v>
      </c>
      <c r="C197" s="32" t="s">
        <v>391</v>
      </c>
      <c r="D197" s="21" t="s">
        <v>72</v>
      </c>
      <c r="E197" s="21" t="s">
        <v>373</v>
      </c>
      <c r="F197" s="33">
        <v>29684.29</v>
      </c>
      <c r="G197" s="23">
        <v>1</v>
      </c>
      <c r="H197" s="21" t="s">
        <v>74</v>
      </c>
      <c r="I197" s="24" t="s">
        <v>74</v>
      </c>
    </row>
    <row r="198" spans="1:9" ht="56.25" x14ac:dyDescent="0.2">
      <c r="A198" s="19" t="s">
        <v>370</v>
      </c>
      <c r="B198" s="20" t="s">
        <v>392</v>
      </c>
      <c r="C198" s="32" t="s">
        <v>393</v>
      </c>
      <c r="D198" s="21" t="s">
        <v>72</v>
      </c>
      <c r="E198" s="21" t="s">
        <v>373</v>
      </c>
      <c r="F198" s="33">
        <v>7196.82</v>
      </c>
      <c r="G198" s="23">
        <v>1</v>
      </c>
      <c r="H198" s="21" t="s">
        <v>74</v>
      </c>
      <c r="I198" s="24" t="s">
        <v>74</v>
      </c>
    </row>
    <row r="199" spans="1:9" ht="56.25" x14ac:dyDescent="0.2">
      <c r="A199" s="19" t="s">
        <v>370</v>
      </c>
      <c r="B199" s="20" t="s">
        <v>394</v>
      </c>
      <c r="C199" s="32" t="s">
        <v>395</v>
      </c>
      <c r="D199" s="21" t="s">
        <v>72</v>
      </c>
      <c r="E199" s="21" t="s">
        <v>373</v>
      </c>
      <c r="F199" s="33">
        <v>17912.66</v>
      </c>
      <c r="G199" s="23">
        <v>1</v>
      </c>
      <c r="H199" s="21" t="s">
        <v>74</v>
      </c>
      <c r="I199" s="24" t="s">
        <v>74</v>
      </c>
    </row>
    <row r="200" spans="1:9" ht="56.25" x14ac:dyDescent="0.2">
      <c r="A200" s="19" t="s">
        <v>370</v>
      </c>
      <c r="B200" s="20" t="s">
        <v>396</v>
      </c>
      <c r="C200" s="32" t="s">
        <v>397</v>
      </c>
      <c r="D200" s="21" t="s">
        <v>72</v>
      </c>
      <c r="E200" s="21" t="s">
        <v>373</v>
      </c>
      <c r="F200" s="33">
        <v>23340.74</v>
      </c>
      <c r="G200" s="23">
        <v>1</v>
      </c>
      <c r="H200" s="21" t="s">
        <v>74</v>
      </c>
      <c r="I200" s="24" t="s">
        <v>74</v>
      </c>
    </row>
    <row r="201" spans="1:9" ht="56.25" x14ac:dyDescent="0.2">
      <c r="A201" s="19" t="s">
        <v>370</v>
      </c>
      <c r="B201" s="20" t="s">
        <v>398</v>
      </c>
      <c r="C201" s="32" t="s">
        <v>399</v>
      </c>
      <c r="D201" s="21" t="s">
        <v>72</v>
      </c>
      <c r="E201" s="21" t="s">
        <v>373</v>
      </c>
      <c r="F201" s="33">
        <v>140491.23000000001</v>
      </c>
      <c r="G201" s="23">
        <v>1</v>
      </c>
      <c r="H201" s="21" t="s">
        <v>74</v>
      </c>
      <c r="I201" s="24" t="s">
        <v>74</v>
      </c>
    </row>
    <row r="202" spans="1:9" ht="56.25" x14ac:dyDescent="0.2">
      <c r="A202" s="19" t="s">
        <v>370</v>
      </c>
      <c r="B202" s="20" t="s">
        <v>400</v>
      </c>
      <c r="C202" s="32" t="s">
        <v>401</v>
      </c>
      <c r="D202" s="21" t="s">
        <v>72</v>
      </c>
      <c r="E202" s="21" t="s">
        <v>373</v>
      </c>
      <c r="F202" s="33">
        <v>1030252</v>
      </c>
      <c r="G202" s="23">
        <v>1</v>
      </c>
      <c r="H202" s="21" t="s">
        <v>74</v>
      </c>
      <c r="I202" s="24" t="s">
        <v>74</v>
      </c>
    </row>
    <row r="203" spans="1:9" ht="56.25" x14ac:dyDescent="0.2">
      <c r="A203" s="19" t="s">
        <v>370</v>
      </c>
      <c r="B203" s="20" t="s">
        <v>402</v>
      </c>
      <c r="C203" s="32" t="s">
        <v>403</v>
      </c>
      <c r="D203" s="21" t="s">
        <v>72</v>
      </c>
      <c r="E203" s="21" t="s">
        <v>373</v>
      </c>
      <c r="F203" s="33">
        <v>3441.48</v>
      </c>
      <c r="G203" s="23">
        <v>1</v>
      </c>
      <c r="H203" s="21" t="s">
        <v>74</v>
      </c>
      <c r="I203" s="24" t="s">
        <v>74</v>
      </c>
    </row>
    <row r="204" spans="1:9" ht="56.25" x14ac:dyDescent="0.2">
      <c r="A204" s="19" t="s">
        <v>370</v>
      </c>
      <c r="B204" s="20" t="s">
        <v>404</v>
      </c>
      <c r="C204" s="32" t="s">
        <v>405</v>
      </c>
      <c r="D204" s="21" t="s">
        <v>72</v>
      </c>
      <c r="E204" s="21" t="s">
        <v>373</v>
      </c>
      <c r="F204" s="33">
        <v>74756.509999999995</v>
      </c>
      <c r="G204" s="23">
        <v>1</v>
      </c>
      <c r="H204" s="21" t="s">
        <v>74</v>
      </c>
      <c r="I204" s="24" t="s">
        <v>74</v>
      </c>
    </row>
    <row r="205" spans="1:9" ht="56.25" x14ac:dyDescent="0.2">
      <c r="A205" s="19" t="s">
        <v>370</v>
      </c>
      <c r="B205" s="20" t="s">
        <v>406</v>
      </c>
      <c r="C205" s="32" t="s">
        <v>407</v>
      </c>
      <c r="D205" s="21" t="s">
        <v>72</v>
      </c>
      <c r="E205" s="21" t="s">
        <v>373</v>
      </c>
      <c r="F205" s="33">
        <v>35470.22</v>
      </c>
      <c r="G205" s="23">
        <v>1</v>
      </c>
      <c r="H205" s="21" t="s">
        <v>74</v>
      </c>
      <c r="I205" s="24" t="s">
        <v>74</v>
      </c>
    </row>
    <row r="206" spans="1:9" ht="56.25" x14ac:dyDescent="0.2">
      <c r="A206" s="19" t="s">
        <v>370</v>
      </c>
      <c r="B206" s="20" t="s">
        <v>408</v>
      </c>
      <c r="C206" s="32" t="s">
        <v>409</v>
      </c>
      <c r="D206" s="21" t="s">
        <v>72</v>
      </c>
      <c r="E206" s="21" t="s">
        <v>373</v>
      </c>
      <c r="F206" s="33">
        <v>37485.85</v>
      </c>
      <c r="G206" s="23">
        <v>1</v>
      </c>
      <c r="H206" s="21" t="s">
        <v>74</v>
      </c>
      <c r="I206" s="24" t="s">
        <v>74</v>
      </c>
    </row>
    <row r="207" spans="1:9" ht="56.25" x14ac:dyDescent="0.2">
      <c r="A207" s="19" t="s">
        <v>370</v>
      </c>
      <c r="B207" s="20" t="s">
        <v>410</v>
      </c>
      <c r="C207" s="32" t="s">
        <v>411</v>
      </c>
      <c r="D207" s="21" t="s">
        <v>72</v>
      </c>
      <c r="E207" s="21" t="s">
        <v>373</v>
      </c>
      <c r="F207" s="33">
        <v>11808.17</v>
      </c>
      <c r="G207" s="23">
        <v>1</v>
      </c>
      <c r="H207" s="21" t="s">
        <v>74</v>
      </c>
      <c r="I207" s="24" t="s">
        <v>74</v>
      </c>
    </row>
    <row r="208" spans="1:9" ht="56.25" x14ac:dyDescent="0.2">
      <c r="A208" s="19" t="s">
        <v>370</v>
      </c>
      <c r="B208" s="20" t="s">
        <v>412</v>
      </c>
      <c r="C208" s="32" t="s">
        <v>413</v>
      </c>
      <c r="D208" s="21" t="s">
        <v>72</v>
      </c>
      <c r="E208" s="21" t="s">
        <v>373</v>
      </c>
      <c r="F208" s="33">
        <v>261772.47</v>
      </c>
      <c r="G208" s="23">
        <v>1</v>
      </c>
      <c r="H208" s="21" t="s">
        <v>74</v>
      </c>
      <c r="I208" s="24" t="s">
        <v>74</v>
      </c>
    </row>
    <row r="209" spans="1:9" ht="56.25" x14ac:dyDescent="0.2">
      <c r="A209" s="19" t="s">
        <v>370</v>
      </c>
      <c r="B209" s="20" t="s">
        <v>414</v>
      </c>
      <c r="C209" s="32" t="s">
        <v>415</v>
      </c>
      <c r="D209" s="21" t="s">
        <v>72</v>
      </c>
      <c r="E209" s="21" t="s">
        <v>373</v>
      </c>
      <c r="F209" s="33">
        <v>210007.18</v>
      </c>
      <c r="G209" s="23">
        <v>1</v>
      </c>
      <c r="H209" s="21" t="s">
        <v>74</v>
      </c>
      <c r="I209" s="24" t="s">
        <v>74</v>
      </c>
    </row>
    <row r="210" spans="1:9" ht="56.25" x14ac:dyDescent="0.2">
      <c r="A210" s="19" t="s">
        <v>370</v>
      </c>
      <c r="B210" s="20" t="s">
        <v>416</v>
      </c>
      <c r="C210" s="32" t="s">
        <v>417</v>
      </c>
      <c r="D210" s="21" t="s">
        <v>72</v>
      </c>
      <c r="E210" s="21" t="s">
        <v>373</v>
      </c>
      <c r="F210" s="33">
        <v>473374</v>
      </c>
      <c r="G210" s="23">
        <v>1</v>
      </c>
      <c r="H210" s="21" t="s">
        <v>74</v>
      </c>
      <c r="I210" s="24" t="s">
        <v>74</v>
      </c>
    </row>
    <row r="211" spans="1:9" ht="56.25" x14ac:dyDescent="0.2">
      <c r="A211" s="19" t="s">
        <v>370</v>
      </c>
      <c r="B211" s="20" t="s">
        <v>418</v>
      </c>
      <c r="C211" s="32" t="s">
        <v>419</v>
      </c>
      <c r="D211" s="21" t="s">
        <v>72</v>
      </c>
      <c r="E211" s="21" t="s">
        <v>373</v>
      </c>
      <c r="F211" s="33">
        <v>90871.24</v>
      </c>
      <c r="G211" s="23">
        <v>1</v>
      </c>
      <c r="H211" s="21" t="s">
        <v>74</v>
      </c>
      <c r="I211" s="24" t="s">
        <v>74</v>
      </c>
    </row>
    <row r="212" spans="1:9" ht="56.25" x14ac:dyDescent="0.2">
      <c r="A212" s="19" t="s">
        <v>370</v>
      </c>
      <c r="B212" s="20" t="s">
        <v>420</v>
      </c>
      <c r="C212" s="32" t="s">
        <v>421</v>
      </c>
      <c r="D212" s="21" t="s">
        <v>72</v>
      </c>
      <c r="E212" s="21" t="s">
        <v>373</v>
      </c>
      <c r="F212" s="33">
        <v>183810.61</v>
      </c>
      <c r="G212" s="23">
        <v>1</v>
      </c>
      <c r="H212" s="21" t="s">
        <v>74</v>
      </c>
      <c r="I212" s="24" t="s">
        <v>74</v>
      </c>
    </row>
    <row r="213" spans="1:9" ht="56.25" x14ac:dyDescent="0.2">
      <c r="A213" s="19" t="s">
        <v>370</v>
      </c>
      <c r="B213" s="20" t="s">
        <v>422</v>
      </c>
      <c r="C213" s="32" t="s">
        <v>423</v>
      </c>
      <c r="D213" s="21" t="s">
        <v>72</v>
      </c>
      <c r="E213" s="21" t="s">
        <v>373</v>
      </c>
      <c r="F213" s="33">
        <v>69942.75</v>
      </c>
      <c r="G213" s="23">
        <v>1</v>
      </c>
      <c r="H213" s="21" t="s">
        <v>74</v>
      </c>
      <c r="I213" s="24" t="s">
        <v>74</v>
      </c>
    </row>
    <row r="214" spans="1:9" ht="56.25" x14ac:dyDescent="0.2">
      <c r="A214" s="19" t="s">
        <v>370</v>
      </c>
      <c r="B214" s="20" t="s">
        <v>424</v>
      </c>
      <c r="C214" s="32" t="s">
        <v>425</v>
      </c>
      <c r="D214" s="21" t="s">
        <v>72</v>
      </c>
      <c r="E214" s="21" t="s">
        <v>373</v>
      </c>
      <c r="F214" s="33">
        <v>34753.25</v>
      </c>
      <c r="G214" s="23">
        <v>1</v>
      </c>
      <c r="H214" s="21" t="s">
        <v>74</v>
      </c>
      <c r="I214" s="24" t="s">
        <v>74</v>
      </c>
    </row>
    <row r="215" spans="1:9" ht="56.25" x14ac:dyDescent="0.2">
      <c r="A215" s="19" t="s">
        <v>370</v>
      </c>
      <c r="B215" s="20" t="s">
        <v>426</v>
      </c>
      <c r="C215" s="32" t="s">
        <v>427</v>
      </c>
      <c r="D215" s="21" t="s">
        <v>72</v>
      </c>
      <c r="E215" s="21" t="s">
        <v>373</v>
      </c>
      <c r="F215" s="33">
        <v>20797.62</v>
      </c>
      <c r="G215" s="23">
        <v>1</v>
      </c>
      <c r="H215" s="21" t="s">
        <v>74</v>
      </c>
      <c r="I215" s="24" t="s">
        <v>74</v>
      </c>
    </row>
    <row r="216" spans="1:9" ht="56.25" x14ac:dyDescent="0.2">
      <c r="A216" s="19" t="s">
        <v>370</v>
      </c>
      <c r="B216" s="20" t="s">
        <v>428</v>
      </c>
      <c r="C216" s="32" t="s">
        <v>429</v>
      </c>
      <c r="D216" s="21" t="s">
        <v>72</v>
      </c>
      <c r="E216" s="21" t="s">
        <v>373</v>
      </c>
      <c r="F216" s="33">
        <v>14804.71</v>
      </c>
      <c r="G216" s="23">
        <v>1</v>
      </c>
      <c r="H216" s="21" t="s">
        <v>74</v>
      </c>
      <c r="I216" s="24" t="s">
        <v>74</v>
      </c>
    </row>
    <row r="217" spans="1:9" ht="56.25" x14ac:dyDescent="0.2">
      <c r="A217" s="19" t="s">
        <v>370</v>
      </c>
      <c r="B217" s="20" t="s">
        <v>430</v>
      </c>
      <c r="C217" s="32" t="s">
        <v>431</v>
      </c>
      <c r="D217" s="21" t="s">
        <v>72</v>
      </c>
      <c r="E217" s="21" t="s">
        <v>373</v>
      </c>
      <c r="F217" s="33">
        <v>81139.25</v>
      </c>
      <c r="G217" s="23">
        <v>1</v>
      </c>
      <c r="H217" s="21" t="s">
        <v>74</v>
      </c>
      <c r="I217" s="24" t="s">
        <v>74</v>
      </c>
    </row>
    <row r="218" spans="1:9" ht="56.25" x14ac:dyDescent="0.2">
      <c r="A218" s="19" t="s">
        <v>370</v>
      </c>
      <c r="B218" s="20" t="s">
        <v>432</v>
      </c>
      <c r="C218" s="32" t="s">
        <v>433</v>
      </c>
      <c r="D218" s="21" t="s">
        <v>72</v>
      </c>
      <c r="E218" s="21" t="s">
        <v>373</v>
      </c>
      <c r="F218" s="33">
        <v>463006.29</v>
      </c>
      <c r="G218" s="23">
        <v>1</v>
      </c>
      <c r="H218" s="21" t="s">
        <v>74</v>
      </c>
      <c r="I218" s="24" t="s">
        <v>74</v>
      </c>
    </row>
    <row r="219" spans="1:9" ht="56.25" x14ac:dyDescent="0.2">
      <c r="A219" s="19" t="s">
        <v>370</v>
      </c>
      <c r="B219" s="20" t="s">
        <v>434</v>
      </c>
      <c r="C219" s="32" t="s">
        <v>435</v>
      </c>
      <c r="D219" s="21" t="s">
        <v>72</v>
      </c>
      <c r="E219" s="21" t="s">
        <v>373</v>
      </c>
      <c r="F219" s="33">
        <v>51262.28</v>
      </c>
      <c r="G219" s="23">
        <v>1</v>
      </c>
      <c r="H219" s="21" t="s">
        <v>74</v>
      </c>
      <c r="I219" s="24" t="s">
        <v>74</v>
      </c>
    </row>
    <row r="220" spans="1:9" ht="56.25" x14ac:dyDescent="0.2">
      <c r="A220" s="19" t="s">
        <v>370</v>
      </c>
      <c r="B220" s="20" t="s">
        <v>436</v>
      </c>
      <c r="C220" s="32" t="s">
        <v>437</v>
      </c>
      <c r="D220" s="21" t="s">
        <v>72</v>
      </c>
      <c r="E220" s="21" t="s">
        <v>373</v>
      </c>
      <c r="F220" s="33">
        <v>46828.29</v>
      </c>
      <c r="G220" s="23">
        <v>1</v>
      </c>
      <c r="H220" s="21" t="s">
        <v>74</v>
      </c>
      <c r="I220" s="24" t="s">
        <v>74</v>
      </c>
    </row>
    <row r="221" spans="1:9" ht="56.25" x14ac:dyDescent="0.2">
      <c r="A221" s="19" t="s">
        <v>370</v>
      </c>
      <c r="B221" s="20" t="s">
        <v>438</v>
      </c>
      <c r="C221" s="32" t="s">
        <v>439</v>
      </c>
      <c r="D221" s="21" t="s">
        <v>72</v>
      </c>
      <c r="E221" s="21" t="s">
        <v>373</v>
      </c>
      <c r="F221" s="33">
        <v>150747.31</v>
      </c>
      <c r="G221" s="23">
        <v>1</v>
      </c>
      <c r="H221" s="21" t="s">
        <v>74</v>
      </c>
      <c r="I221" s="24" t="s">
        <v>74</v>
      </c>
    </row>
    <row r="222" spans="1:9" ht="56.25" x14ac:dyDescent="0.2">
      <c r="A222" s="19" t="s">
        <v>370</v>
      </c>
      <c r="B222" s="20" t="s">
        <v>440</v>
      </c>
      <c r="C222" s="32" t="s">
        <v>441</v>
      </c>
      <c r="D222" s="21" t="s">
        <v>72</v>
      </c>
      <c r="E222" s="21" t="s">
        <v>373</v>
      </c>
      <c r="F222" s="33">
        <v>48845.43</v>
      </c>
      <c r="G222" s="23">
        <v>1</v>
      </c>
      <c r="H222" s="21" t="s">
        <v>74</v>
      </c>
      <c r="I222" s="24" t="s">
        <v>74</v>
      </c>
    </row>
    <row r="223" spans="1:9" ht="56.25" x14ac:dyDescent="0.2">
      <c r="A223" s="19" t="s">
        <v>370</v>
      </c>
      <c r="B223" s="20" t="s">
        <v>442</v>
      </c>
      <c r="C223" s="32" t="s">
        <v>443</v>
      </c>
      <c r="D223" s="21" t="s">
        <v>72</v>
      </c>
      <c r="E223" s="21" t="s">
        <v>373</v>
      </c>
      <c r="F223" s="33">
        <v>35080.67</v>
      </c>
      <c r="G223" s="23">
        <v>1</v>
      </c>
      <c r="H223" s="21" t="s">
        <v>74</v>
      </c>
      <c r="I223" s="24" t="s">
        <v>74</v>
      </c>
    </row>
    <row r="224" spans="1:9" ht="56.25" x14ac:dyDescent="0.2">
      <c r="A224" s="19" t="s">
        <v>370</v>
      </c>
      <c r="B224" s="20" t="s">
        <v>444</v>
      </c>
      <c r="C224" s="32" t="s">
        <v>445</v>
      </c>
      <c r="D224" s="21" t="s">
        <v>72</v>
      </c>
      <c r="E224" s="21" t="s">
        <v>373</v>
      </c>
      <c r="F224" s="33">
        <v>37132.519999999997</v>
      </c>
      <c r="G224" s="23">
        <v>1</v>
      </c>
      <c r="H224" s="21" t="s">
        <v>74</v>
      </c>
      <c r="I224" s="24" t="s">
        <v>74</v>
      </c>
    </row>
    <row r="225" spans="1:9" ht="56.25" x14ac:dyDescent="0.2">
      <c r="A225" s="19" t="s">
        <v>370</v>
      </c>
      <c r="B225" s="20" t="s">
        <v>446</v>
      </c>
      <c r="C225" s="32" t="s">
        <v>447</v>
      </c>
      <c r="D225" s="21" t="s">
        <v>72</v>
      </c>
      <c r="E225" s="21" t="s">
        <v>373</v>
      </c>
      <c r="F225" s="33">
        <v>5521.87</v>
      </c>
      <c r="G225" s="23">
        <v>1</v>
      </c>
      <c r="H225" s="21" t="s">
        <v>74</v>
      </c>
      <c r="I225" s="24" t="s">
        <v>74</v>
      </c>
    </row>
    <row r="226" spans="1:9" ht="56.25" x14ac:dyDescent="0.2">
      <c r="A226" s="19" t="s">
        <v>370</v>
      </c>
      <c r="B226" s="20" t="s">
        <v>448</v>
      </c>
      <c r="C226" s="32" t="s">
        <v>449</v>
      </c>
      <c r="D226" s="21" t="s">
        <v>72</v>
      </c>
      <c r="E226" s="21" t="s">
        <v>373</v>
      </c>
      <c r="F226" s="33">
        <v>59440.800000000003</v>
      </c>
      <c r="G226" s="23">
        <v>1</v>
      </c>
      <c r="H226" s="21" t="s">
        <v>74</v>
      </c>
      <c r="I226" s="24" t="s">
        <v>74</v>
      </c>
    </row>
    <row r="227" spans="1:9" ht="56.25" x14ac:dyDescent="0.2">
      <c r="A227" s="19" t="s">
        <v>370</v>
      </c>
      <c r="B227" s="20" t="s">
        <v>450</v>
      </c>
      <c r="C227" s="32" t="s">
        <v>451</v>
      </c>
      <c r="D227" s="21" t="s">
        <v>72</v>
      </c>
      <c r="E227" s="21" t="s">
        <v>373</v>
      </c>
      <c r="F227" s="33">
        <v>414196.92</v>
      </c>
      <c r="G227" s="23">
        <v>1</v>
      </c>
      <c r="H227" s="21" t="s">
        <v>74</v>
      </c>
      <c r="I227" s="24" t="s">
        <v>74</v>
      </c>
    </row>
    <row r="228" spans="1:9" ht="56.25" x14ac:dyDescent="0.2">
      <c r="A228" s="19" t="s">
        <v>370</v>
      </c>
      <c r="B228" s="20" t="s">
        <v>452</v>
      </c>
      <c r="C228" s="32" t="s">
        <v>453</v>
      </c>
      <c r="D228" s="21" t="s">
        <v>72</v>
      </c>
      <c r="E228" s="21" t="s">
        <v>373</v>
      </c>
      <c r="F228" s="33">
        <v>14475.6</v>
      </c>
      <c r="G228" s="23">
        <v>1</v>
      </c>
      <c r="H228" s="21" t="s">
        <v>74</v>
      </c>
      <c r="I228" s="24" t="s">
        <v>74</v>
      </c>
    </row>
    <row r="229" spans="1:9" ht="56.25" x14ac:dyDescent="0.2">
      <c r="A229" s="19" t="s">
        <v>370</v>
      </c>
      <c r="B229" s="20" t="s">
        <v>454</v>
      </c>
      <c r="C229" s="32" t="s">
        <v>455</v>
      </c>
      <c r="D229" s="21" t="s">
        <v>72</v>
      </c>
      <c r="E229" s="21" t="s">
        <v>373</v>
      </c>
      <c r="F229" s="33">
        <v>691163.9</v>
      </c>
      <c r="G229" s="23">
        <v>1</v>
      </c>
      <c r="H229" s="21" t="s">
        <v>74</v>
      </c>
      <c r="I229" s="24" t="s">
        <v>74</v>
      </c>
    </row>
    <row r="230" spans="1:9" ht="56.25" x14ac:dyDescent="0.2">
      <c r="A230" s="19" t="s">
        <v>370</v>
      </c>
      <c r="B230" s="20" t="s">
        <v>456</v>
      </c>
      <c r="C230" s="32" t="s">
        <v>457</v>
      </c>
      <c r="D230" s="21" t="s">
        <v>72</v>
      </c>
      <c r="E230" s="21" t="s">
        <v>373</v>
      </c>
      <c r="F230" s="33">
        <v>389796.08</v>
      </c>
      <c r="G230" s="23">
        <v>1</v>
      </c>
      <c r="H230" s="21" t="s">
        <v>74</v>
      </c>
      <c r="I230" s="24" t="s">
        <v>74</v>
      </c>
    </row>
    <row r="231" spans="1:9" ht="56.25" x14ac:dyDescent="0.2">
      <c r="A231" s="19" t="s">
        <v>370</v>
      </c>
      <c r="B231" s="20" t="s">
        <v>458</v>
      </c>
      <c r="C231" s="32" t="s">
        <v>459</v>
      </c>
      <c r="D231" s="21" t="s">
        <v>72</v>
      </c>
      <c r="E231" s="21" t="s">
        <v>373</v>
      </c>
      <c r="F231" s="33">
        <v>27742.03</v>
      </c>
      <c r="G231" s="23">
        <v>1</v>
      </c>
      <c r="H231" s="21" t="s">
        <v>74</v>
      </c>
      <c r="I231" s="24" t="s">
        <v>74</v>
      </c>
    </row>
    <row r="232" spans="1:9" ht="56.25" x14ac:dyDescent="0.2">
      <c r="A232" s="19" t="s">
        <v>370</v>
      </c>
      <c r="B232" s="20" t="s">
        <v>460</v>
      </c>
      <c r="C232" s="32" t="s">
        <v>461</v>
      </c>
      <c r="D232" s="21" t="s">
        <v>72</v>
      </c>
      <c r="E232" s="21" t="s">
        <v>373</v>
      </c>
      <c r="F232" s="33">
        <v>925441.8</v>
      </c>
      <c r="G232" s="23">
        <v>1</v>
      </c>
      <c r="H232" s="21" t="s">
        <v>74</v>
      </c>
      <c r="I232" s="24" t="s">
        <v>74</v>
      </c>
    </row>
    <row r="233" spans="1:9" ht="56.25" x14ac:dyDescent="0.2">
      <c r="A233" s="19" t="s">
        <v>370</v>
      </c>
      <c r="B233" s="20" t="s">
        <v>462</v>
      </c>
      <c r="C233" s="32" t="s">
        <v>463</v>
      </c>
      <c r="D233" s="21" t="s">
        <v>72</v>
      </c>
      <c r="E233" s="21" t="s">
        <v>373</v>
      </c>
      <c r="F233" s="33">
        <v>478348.92</v>
      </c>
      <c r="G233" s="23">
        <v>1</v>
      </c>
      <c r="H233" s="21" t="s">
        <v>74</v>
      </c>
      <c r="I233" s="24" t="s">
        <v>74</v>
      </c>
    </row>
    <row r="234" spans="1:9" ht="56.25" x14ac:dyDescent="0.2">
      <c r="A234" s="19" t="s">
        <v>370</v>
      </c>
      <c r="B234" s="20" t="s">
        <v>464</v>
      </c>
      <c r="C234" s="32" t="s">
        <v>465</v>
      </c>
      <c r="D234" s="21" t="s">
        <v>72</v>
      </c>
      <c r="E234" s="21" t="s">
        <v>373</v>
      </c>
      <c r="F234" s="33">
        <v>421344</v>
      </c>
      <c r="G234" s="23">
        <v>1</v>
      </c>
      <c r="H234" s="21" t="s">
        <v>74</v>
      </c>
      <c r="I234" s="24" t="s">
        <v>74</v>
      </c>
    </row>
    <row r="235" spans="1:9" ht="56.25" x14ac:dyDescent="0.2">
      <c r="A235" s="19" t="s">
        <v>370</v>
      </c>
      <c r="B235" s="20" t="s">
        <v>466</v>
      </c>
      <c r="C235" s="32" t="s">
        <v>467</v>
      </c>
      <c r="D235" s="21" t="s">
        <v>72</v>
      </c>
      <c r="E235" s="21" t="s">
        <v>373</v>
      </c>
      <c r="F235" s="33">
        <v>2557764</v>
      </c>
      <c r="G235" s="23">
        <v>1</v>
      </c>
      <c r="H235" s="21" t="s">
        <v>74</v>
      </c>
      <c r="I235" s="24" t="s">
        <v>74</v>
      </c>
    </row>
    <row r="236" spans="1:9" ht="56.25" x14ac:dyDescent="0.2">
      <c r="A236" s="19" t="s">
        <v>370</v>
      </c>
      <c r="B236" s="20" t="s">
        <v>468</v>
      </c>
      <c r="C236" s="32" t="s">
        <v>469</v>
      </c>
      <c r="D236" s="21" t="s">
        <v>72</v>
      </c>
      <c r="E236" s="21" t="s">
        <v>373</v>
      </c>
      <c r="F236" s="33">
        <v>254027</v>
      </c>
      <c r="G236" s="23">
        <v>1</v>
      </c>
      <c r="H236" s="21" t="s">
        <v>74</v>
      </c>
      <c r="I236" s="24" t="s">
        <v>74</v>
      </c>
    </row>
    <row r="237" spans="1:9" ht="56.25" x14ac:dyDescent="0.2">
      <c r="A237" s="19" t="s">
        <v>370</v>
      </c>
      <c r="B237" s="20" t="s">
        <v>470</v>
      </c>
      <c r="C237" s="32" t="s">
        <v>471</v>
      </c>
      <c r="D237" s="21" t="s">
        <v>72</v>
      </c>
      <c r="E237" s="21" t="s">
        <v>373</v>
      </c>
      <c r="F237" s="33">
        <v>1605476</v>
      </c>
      <c r="G237" s="23">
        <v>1</v>
      </c>
      <c r="H237" s="21" t="s">
        <v>74</v>
      </c>
      <c r="I237" s="24" t="s">
        <v>74</v>
      </c>
    </row>
    <row r="238" spans="1:9" ht="56.25" x14ac:dyDescent="0.2">
      <c r="A238" s="19" t="s">
        <v>370</v>
      </c>
      <c r="B238" s="20" t="s">
        <v>472</v>
      </c>
      <c r="C238" s="32" t="s">
        <v>473</v>
      </c>
      <c r="D238" s="21" t="s">
        <v>72</v>
      </c>
      <c r="E238" s="21" t="s">
        <v>373</v>
      </c>
      <c r="F238" s="33">
        <v>1313110</v>
      </c>
      <c r="G238" s="23">
        <v>1</v>
      </c>
      <c r="H238" s="21" t="s">
        <v>74</v>
      </c>
      <c r="I238" s="24" t="s">
        <v>74</v>
      </c>
    </row>
    <row r="239" spans="1:9" ht="56.25" x14ac:dyDescent="0.2">
      <c r="A239" s="19" t="s">
        <v>370</v>
      </c>
      <c r="B239" s="20" t="s">
        <v>474</v>
      </c>
      <c r="C239" s="32" t="s">
        <v>475</v>
      </c>
      <c r="D239" s="21" t="s">
        <v>72</v>
      </c>
      <c r="E239" s="21" t="s">
        <v>373</v>
      </c>
      <c r="F239" s="33">
        <v>823962</v>
      </c>
      <c r="G239" s="23">
        <v>1</v>
      </c>
      <c r="H239" s="21" t="s">
        <v>74</v>
      </c>
      <c r="I239" s="24" t="s">
        <v>74</v>
      </c>
    </row>
    <row r="240" spans="1:9" ht="56.25" x14ac:dyDescent="0.2">
      <c r="A240" s="19" t="s">
        <v>370</v>
      </c>
      <c r="B240" s="20" t="s">
        <v>476</v>
      </c>
      <c r="C240" s="32" t="s">
        <v>477</v>
      </c>
      <c r="D240" s="21" t="s">
        <v>72</v>
      </c>
      <c r="E240" s="21" t="s">
        <v>373</v>
      </c>
      <c r="F240" s="33">
        <v>406244</v>
      </c>
      <c r="G240" s="23">
        <v>1</v>
      </c>
      <c r="H240" s="21" t="s">
        <v>74</v>
      </c>
      <c r="I240" s="24" t="s">
        <v>74</v>
      </c>
    </row>
    <row r="241" spans="1:9" ht="56.25" x14ac:dyDescent="0.2">
      <c r="A241" s="19" t="s">
        <v>370</v>
      </c>
      <c r="B241" s="20" t="s">
        <v>478</v>
      </c>
      <c r="C241" s="32" t="s">
        <v>479</v>
      </c>
      <c r="D241" s="21" t="s">
        <v>72</v>
      </c>
      <c r="E241" s="21" t="s">
        <v>373</v>
      </c>
      <c r="F241" s="33">
        <v>1780055</v>
      </c>
      <c r="G241" s="23">
        <v>1</v>
      </c>
      <c r="H241" s="21" t="s">
        <v>74</v>
      </c>
      <c r="I241" s="24" t="s">
        <v>74</v>
      </c>
    </row>
    <row r="242" spans="1:9" ht="56.25" x14ac:dyDescent="0.2">
      <c r="A242" s="19" t="s">
        <v>370</v>
      </c>
      <c r="B242" s="20" t="s">
        <v>480</v>
      </c>
      <c r="C242" s="32" t="s">
        <v>481</v>
      </c>
      <c r="D242" s="21" t="s">
        <v>72</v>
      </c>
      <c r="E242" s="21" t="s">
        <v>373</v>
      </c>
      <c r="F242" s="33">
        <v>2062368</v>
      </c>
      <c r="G242" s="23">
        <v>1</v>
      </c>
      <c r="H242" s="21" t="s">
        <v>74</v>
      </c>
      <c r="I242" s="24" t="s">
        <v>74</v>
      </c>
    </row>
    <row r="243" spans="1:9" ht="56.25" x14ac:dyDescent="0.2">
      <c r="A243" s="19" t="s">
        <v>370</v>
      </c>
      <c r="B243" s="20" t="s">
        <v>482</v>
      </c>
      <c r="C243" s="32" t="s">
        <v>483</v>
      </c>
      <c r="D243" s="21" t="s">
        <v>72</v>
      </c>
      <c r="E243" s="21" t="s">
        <v>373</v>
      </c>
      <c r="F243" s="33">
        <v>44747</v>
      </c>
      <c r="G243" s="23">
        <v>1</v>
      </c>
      <c r="H243" s="21" t="s">
        <v>74</v>
      </c>
      <c r="I243" s="24" t="s">
        <v>74</v>
      </c>
    </row>
    <row r="244" spans="1:9" ht="56.25" x14ac:dyDescent="0.2">
      <c r="A244" s="19" t="s">
        <v>370</v>
      </c>
      <c r="B244" s="20" t="s">
        <v>484</v>
      </c>
      <c r="C244" s="32" t="s">
        <v>485</v>
      </c>
      <c r="D244" s="21" t="s">
        <v>72</v>
      </c>
      <c r="E244" s="21" t="s">
        <v>373</v>
      </c>
      <c r="F244" s="33">
        <v>106913</v>
      </c>
      <c r="G244" s="23">
        <v>1</v>
      </c>
      <c r="H244" s="21" t="s">
        <v>74</v>
      </c>
      <c r="I244" s="24" t="s">
        <v>74</v>
      </c>
    </row>
    <row r="245" spans="1:9" ht="56.25" x14ac:dyDescent="0.2">
      <c r="A245" s="19" t="s">
        <v>370</v>
      </c>
      <c r="B245" s="20" t="s">
        <v>486</v>
      </c>
      <c r="C245" s="32" t="s">
        <v>487</v>
      </c>
      <c r="D245" s="21" t="s">
        <v>72</v>
      </c>
      <c r="E245" s="21" t="s">
        <v>373</v>
      </c>
      <c r="F245" s="33">
        <v>196481</v>
      </c>
      <c r="G245" s="23">
        <v>1</v>
      </c>
      <c r="H245" s="21" t="s">
        <v>74</v>
      </c>
      <c r="I245" s="24" t="s">
        <v>74</v>
      </c>
    </row>
    <row r="246" spans="1:9" ht="56.25" x14ac:dyDescent="0.2">
      <c r="A246" s="19" t="s">
        <v>370</v>
      </c>
      <c r="B246" s="20" t="s">
        <v>488</v>
      </c>
      <c r="C246" s="32" t="s">
        <v>489</v>
      </c>
      <c r="D246" s="21" t="s">
        <v>72</v>
      </c>
      <c r="E246" s="21" t="s">
        <v>373</v>
      </c>
      <c r="F246" s="33">
        <v>14392</v>
      </c>
      <c r="G246" s="23">
        <v>1</v>
      </c>
      <c r="H246" s="21" t="s">
        <v>74</v>
      </c>
      <c r="I246" s="24" t="s">
        <v>74</v>
      </c>
    </row>
    <row r="247" spans="1:9" ht="56.25" x14ac:dyDescent="0.2">
      <c r="A247" s="19" t="s">
        <v>370</v>
      </c>
      <c r="B247" s="20" t="s">
        <v>490</v>
      </c>
      <c r="C247" s="32" t="s">
        <v>491</v>
      </c>
      <c r="D247" s="21" t="s">
        <v>72</v>
      </c>
      <c r="E247" s="21" t="s">
        <v>373</v>
      </c>
      <c r="F247" s="33">
        <v>1851740</v>
      </c>
      <c r="G247" s="23">
        <v>1</v>
      </c>
      <c r="H247" s="21" t="s">
        <v>74</v>
      </c>
      <c r="I247" s="24" t="s">
        <v>74</v>
      </c>
    </row>
    <row r="248" spans="1:9" ht="56.25" x14ac:dyDescent="0.2">
      <c r="A248" s="19" t="s">
        <v>370</v>
      </c>
      <c r="B248" s="20" t="s">
        <v>492</v>
      </c>
      <c r="C248" s="32" t="s">
        <v>493</v>
      </c>
      <c r="D248" s="21" t="s">
        <v>72</v>
      </c>
      <c r="E248" s="21" t="s">
        <v>373</v>
      </c>
      <c r="F248" s="33">
        <v>1851740</v>
      </c>
      <c r="G248" s="23">
        <v>1</v>
      </c>
      <c r="H248" s="21" t="s">
        <v>74</v>
      </c>
      <c r="I248" s="24" t="s">
        <v>74</v>
      </c>
    </row>
    <row r="249" spans="1:9" ht="56.25" x14ac:dyDescent="0.2">
      <c r="A249" s="19" t="s">
        <v>370</v>
      </c>
      <c r="B249" s="20" t="s">
        <v>494</v>
      </c>
      <c r="C249" s="32" t="s">
        <v>495</v>
      </c>
      <c r="D249" s="21" t="s">
        <v>72</v>
      </c>
      <c r="E249" s="21" t="s">
        <v>373</v>
      </c>
      <c r="F249" s="33">
        <v>388265.39</v>
      </c>
      <c r="G249" s="23">
        <v>1</v>
      </c>
      <c r="H249" s="21" t="s">
        <v>74</v>
      </c>
      <c r="I249" s="24" t="s">
        <v>74</v>
      </c>
    </row>
    <row r="250" spans="1:9" ht="56.25" x14ac:dyDescent="0.2">
      <c r="A250" s="19" t="s">
        <v>370</v>
      </c>
      <c r="B250" s="20" t="s">
        <v>496</v>
      </c>
      <c r="C250" s="32" t="s">
        <v>497</v>
      </c>
      <c r="D250" s="21" t="s">
        <v>72</v>
      </c>
      <c r="E250" s="21" t="s">
        <v>373</v>
      </c>
      <c r="F250" s="33">
        <v>15877</v>
      </c>
      <c r="G250" s="23">
        <v>1</v>
      </c>
      <c r="H250" s="21" t="s">
        <v>74</v>
      </c>
      <c r="I250" s="24" t="s">
        <v>74</v>
      </c>
    </row>
    <row r="251" spans="1:9" ht="56.25" x14ac:dyDescent="0.2">
      <c r="A251" s="19" t="s">
        <v>370</v>
      </c>
      <c r="B251" s="20" t="s">
        <v>498</v>
      </c>
      <c r="C251" s="32" t="s">
        <v>499</v>
      </c>
      <c r="D251" s="21" t="s">
        <v>72</v>
      </c>
      <c r="E251" s="21" t="s">
        <v>373</v>
      </c>
      <c r="F251" s="33">
        <v>15688</v>
      </c>
      <c r="G251" s="23">
        <v>1</v>
      </c>
      <c r="H251" s="21" t="s">
        <v>74</v>
      </c>
      <c r="I251" s="24" t="s">
        <v>74</v>
      </c>
    </row>
    <row r="252" spans="1:9" ht="56.25" x14ac:dyDescent="0.2">
      <c r="A252" s="19" t="s">
        <v>370</v>
      </c>
      <c r="B252" s="20" t="s">
        <v>500</v>
      </c>
      <c r="C252" s="32" t="s">
        <v>501</v>
      </c>
      <c r="D252" s="21" t="s">
        <v>72</v>
      </c>
      <c r="E252" s="21" t="s">
        <v>373</v>
      </c>
      <c r="F252" s="33">
        <v>16435</v>
      </c>
      <c r="G252" s="23">
        <v>1</v>
      </c>
      <c r="H252" s="21" t="s">
        <v>74</v>
      </c>
      <c r="I252" s="24" t="s">
        <v>74</v>
      </c>
    </row>
    <row r="253" spans="1:9" ht="56.25" x14ac:dyDescent="0.2">
      <c r="A253" s="19" t="s">
        <v>370</v>
      </c>
      <c r="B253" s="20" t="s">
        <v>502</v>
      </c>
      <c r="C253" s="32" t="s">
        <v>503</v>
      </c>
      <c r="D253" s="21" t="s">
        <v>72</v>
      </c>
      <c r="E253" s="21" t="s">
        <v>373</v>
      </c>
      <c r="F253" s="33">
        <v>437624</v>
      </c>
      <c r="G253" s="23">
        <v>1</v>
      </c>
      <c r="H253" s="21" t="s">
        <v>74</v>
      </c>
      <c r="I253" s="24" t="s">
        <v>74</v>
      </c>
    </row>
    <row r="254" spans="1:9" ht="56.25" x14ac:dyDescent="0.2">
      <c r="A254" s="19" t="s">
        <v>370</v>
      </c>
      <c r="B254" s="20" t="s">
        <v>504</v>
      </c>
      <c r="C254" s="32" t="s">
        <v>505</v>
      </c>
      <c r="D254" s="21" t="s">
        <v>72</v>
      </c>
      <c r="E254" s="21" t="s">
        <v>373</v>
      </c>
      <c r="F254" s="33">
        <v>32551</v>
      </c>
      <c r="G254" s="23">
        <v>1</v>
      </c>
      <c r="H254" s="21" t="s">
        <v>74</v>
      </c>
      <c r="I254" s="24" t="s">
        <v>74</v>
      </c>
    </row>
    <row r="255" spans="1:9" ht="56.25" x14ac:dyDescent="0.2">
      <c r="A255" s="19" t="s">
        <v>370</v>
      </c>
      <c r="B255" s="20" t="s">
        <v>506</v>
      </c>
      <c r="C255" s="32" t="s">
        <v>507</v>
      </c>
      <c r="D255" s="21" t="s">
        <v>72</v>
      </c>
      <c r="E255" s="21" t="s">
        <v>373</v>
      </c>
      <c r="F255" s="33">
        <v>32551</v>
      </c>
      <c r="G255" s="23">
        <v>1</v>
      </c>
      <c r="H255" s="21" t="s">
        <v>74</v>
      </c>
      <c r="I255" s="24" t="s">
        <v>74</v>
      </c>
    </row>
    <row r="256" spans="1:9" ht="56.25" x14ac:dyDescent="0.2">
      <c r="A256" s="19" t="s">
        <v>370</v>
      </c>
      <c r="B256" s="20" t="s">
        <v>508</v>
      </c>
      <c r="C256" s="32" t="s">
        <v>507</v>
      </c>
      <c r="D256" s="21" t="s">
        <v>72</v>
      </c>
      <c r="E256" s="21" t="s">
        <v>373</v>
      </c>
      <c r="F256" s="33">
        <v>32551</v>
      </c>
      <c r="G256" s="23">
        <v>1</v>
      </c>
      <c r="H256" s="21" t="s">
        <v>74</v>
      </c>
      <c r="I256" s="24" t="s">
        <v>74</v>
      </c>
    </row>
    <row r="257" spans="1:9" ht="56.25" x14ac:dyDescent="0.2">
      <c r="A257" s="19" t="s">
        <v>370</v>
      </c>
      <c r="B257" s="20" t="s">
        <v>509</v>
      </c>
      <c r="C257" s="32" t="s">
        <v>505</v>
      </c>
      <c r="D257" s="21" t="s">
        <v>72</v>
      </c>
      <c r="E257" s="21" t="s">
        <v>373</v>
      </c>
      <c r="F257" s="33">
        <v>32551</v>
      </c>
      <c r="G257" s="23">
        <v>1</v>
      </c>
      <c r="H257" s="21" t="s">
        <v>74</v>
      </c>
      <c r="I257" s="24" t="s">
        <v>74</v>
      </c>
    </row>
    <row r="258" spans="1:9" ht="56.25" x14ac:dyDescent="0.2">
      <c r="A258" s="19" t="s">
        <v>370</v>
      </c>
      <c r="B258" s="20" t="s">
        <v>510</v>
      </c>
      <c r="C258" s="32" t="s">
        <v>505</v>
      </c>
      <c r="D258" s="21" t="s">
        <v>72</v>
      </c>
      <c r="E258" s="21" t="s">
        <v>373</v>
      </c>
      <c r="F258" s="33">
        <v>32551</v>
      </c>
      <c r="G258" s="23">
        <v>1</v>
      </c>
      <c r="H258" s="21" t="s">
        <v>74</v>
      </c>
      <c r="I258" s="24" t="s">
        <v>74</v>
      </c>
    </row>
    <row r="259" spans="1:9" ht="56.25" x14ac:dyDescent="0.2">
      <c r="A259" s="19" t="s">
        <v>370</v>
      </c>
      <c r="B259" s="20" t="s">
        <v>511</v>
      </c>
      <c r="C259" s="32" t="s">
        <v>505</v>
      </c>
      <c r="D259" s="21" t="s">
        <v>72</v>
      </c>
      <c r="E259" s="21" t="s">
        <v>373</v>
      </c>
      <c r="F259" s="33">
        <v>32551</v>
      </c>
      <c r="G259" s="23">
        <v>1</v>
      </c>
      <c r="H259" s="21" t="s">
        <v>74</v>
      </c>
      <c r="I259" s="24" t="s">
        <v>74</v>
      </c>
    </row>
    <row r="260" spans="1:9" ht="56.25" x14ac:dyDescent="0.2">
      <c r="A260" s="19" t="s">
        <v>370</v>
      </c>
      <c r="B260" s="20" t="s">
        <v>512</v>
      </c>
      <c r="C260" s="32" t="s">
        <v>505</v>
      </c>
      <c r="D260" s="21" t="s">
        <v>72</v>
      </c>
      <c r="E260" s="21" t="s">
        <v>373</v>
      </c>
      <c r="F260" s="33">
        <v>32551</v>
      </c>
      <c r="G260" s="23">
        <v>1</v>
      </c>
      <c r="H260" s="21" t="s">
        <v>74</v>
      </c>
      <c r="I260" s="24" t="s">
        <v>74</v>
      </c>
    </row>
    <row r="261" spans="1:9" ht="56.25" x14ac:dyDescent="0.2">
      <c r="A261" s="19" t="s">
        <v>370</v>
      </c>
      <c r="B261" s="20" t="s">
        <v>513</v>
      </c>
      <c r="C261" s="32" t="s">
        <v>505</v>
      </c>
      <c r="D261" s="21" t="s">
        <v>72</v>
      </c>
      <c r="E261" s="21" t="s">
        <v>373</v>
      </c>
      <c r="F261" s="33">
        <v>32551</v>
      </c>
      <c r="G261" s="23">
        <v>1</v>
      </c>
      <c r="H261" s="21" t="s">
        <v>74</v>
      </c>
      <c r="I261" s="24" t="s">
        <v>74</v>
      </c>
    </row>
    <row r="262" spans="1:9" ht="56.25" x14ac:dyDescent="0.2">
      <c r="A262" s="19" t="s">
        <v>370</v>
      </c>
      <c r="B262" s="20" t="s">
        <v>514</v>
      </c>
      <c r="C262" s="32" t="s">
        <v>505</v>
      </c>
      <c r="D262" s="21" t="s">
        <v>72</v>
      </c>
      <c r="E262" s="21" t="s">
        <v>373</v>
      </c>
      <c r="F262" s="33">
        <v>32551</v>
      </c>
      <c r="G262" s="23">
        <v>1</v>
      </c>
      <c r="H262" s="21" t="s">
        <v>74</v>
      </c>
      <c r="I262" s="24" t="s">
        <v>74</v>
      </c>
    </row>
    <row r="263" spans="1:9" ht="56.25" x14ac:dyDescent="0.2">
      <c r="A263" s="19" t="s">
        <v>370</v>
      </c>
      <c r="B263" s="20" t="s">
        <v>515</v>
      </c>
      <c r="C263" s="32" t="s">
        <v>505</v>
      </c>
      <c r="D263" s="21" t="s">
        <v>72</v>
      </c>
      <c r="E263" s="21" t="s">
        <v>373</v>
      </c>
      <c r="F263" s="33">
        <v>32551</v>
      </c>
      <c r="G263" s="23">
        <v>1</v>
      </c>
      <c r="H263" s="21" t="s">
        <v>74</v>
      </c>
      <c r="I263" s="24" t="s">
        <v>74</v>
      </c>
    </row>
    <row r="264" spans="1:9" ht="56.25" x14ac:dyDescent="0.2">
      <c r="A264" s="19" t="s">
        <v>370</v>
      </c>
      <c r="B264" s="20" t="s">
        <v>516</v>
      </c>
      <c r="C264" s="32" t="s">
        <v>505</v>
      </c>
      <c r="D264" s="21" t="s">
        <v>72</v>
      </c>
      <c r="E264" s="21" t="s">
        <v>373</v>
      </c>
      <c r="F264" s="33">
        <v>32551</v>
      </c>
      <c r="G264" s="23">
        <v>1</v>
      </c>
      <c r="H264" s="21" t="s">
        <v>74</v>
      </c>
      <c r="I264" s="24" t="s">
        <v>74</v>
      </c>
    </row>
    <row r="265" spans="1:9" ht="56.25" x14ac:dyDescent="0.2">
      <c r="A265" s="19" t="s">
        <v>370</v>
      </c>
      <c r="B265" s="20" t="s">
        <v>517</v>
      </c>
      <c r="C265" s="32" t="s">
        <v>505</v>
      </c>
      <c r="D265" s="21" t="s">
        <v>72</v>
      </c>
      <c r="E265" s="21" t="s">
        <v>373</v>
      </c>
      <c r="F265" s="33">
        <v>32551</v>
      </c>
      <c r="G265" s="23">
        <v>1</v>
      </c>
      <c r="H265" s="21" t="s">
        <v>74</v>
      </c>
      <c r="I265" s="24" t="s">
        <v>74</v>
      </c>
    </row>
    <row r="266" spans="1:9" ht="56.25" x14ac:dyDescent="0.2">
      <c r="A266" s="19" t="s">
        <v>370</v>
      </c>
      <c r="B266" s="20" t="s">
        <v>518</v>
      </c>
      <c r="C266" s="32" t="s">
        <v>505</v>
      </c>
      <c r="D266" s="21" t="s">
        <v>72</v>
      </c>
      <c r="E266" s="21" t="s">
        <v>373</v>
      </c>
      <c r="F266" s="33">
        <v>32551</v>
      </c>
      <c r="G266" s="23">
        <v>1</v>
      </c>
      <c r="H266" s="21" t="s">
        <v>74</v>
      </c>
      <c r="I266" s="24" t="s">
        <v>74</v>
      </c>
    </row>
    <row r="267" spans="1:9" ht="56.25" x14ac:dyDescent="0.2">
      <c r="A267" s="19" t="s">
        <v>370</v>
      </c>
      <c r="B267" s="20" t="s">
        <v>519</v>
      </c>
      <c r="C267" s="32" t="s">
        <v>505</v>
      </c>
      <c r="D267" s="21" t="s">
        <v>72</v>
      </c>
      <c r="E267" s="21" t="s">
        <v>373</v>
      </c>
      <c r="F267" s="33">
        <v>32551</v>
      </c>
      <c r="G267" s="23">
        <v>1</v>
      </c>
      <c r="H267" s="21" t="s">
        <v>74</v>
      </c>
      <c r="I267" s="24" t="s">
        <v>74</v>
      </c>
    </row>
    <row r="268" spans="1:9" ht="56.25" x14ac:dyDescent="0.2">
      <c r="A268" s="19" t="s">
        <v>370</v>
      </c>
      <c r="B268" s="20" t="s">
        <v>520</v>
      </c>
      <c r="C268" s="32" t="s">
        <v>505</v>
      </c>
      <c r="D268" s="21" t="s">
        <v>72</v>
      </c>
      <c r="E268" s="21" t="s">
        <v>373</v>
      </c>
      <c r="F268" s="33">
        <v>32551</v>
      </c>
      <c r="G268" s="23">
        <v>1</v>
      </c>
      <c r="H268" s="21" t="s">
        <v>74</v>
      </c>
      <c r="I268" s="24" t="s">
        <v>74</v>
      </c>
    </row>
    <row r="269" spans="1:9" ht="56.25" x14ac:dyDescent="0.2">
      <c r="A269" s="19" t="s">
        <v>370</v>
      </c>
      <c r="B269" s="20" t="s">
        <v>521</v>
      </c>
      <c r="C269" s="32" t="s">
        <v>505</v>
      </c>
      <c r="D269" s="21" t="s">
        <v>72</v>
      </c>
      <c r="E269" s="21" t="s">
        <v>373</v>
      </c>
      <c r="F269" s="33">
        <v>32551</v>
      </c>
      <c r="G269" s="23">
        <v>1</v>
      </c>
      <c r="H269" s="21" t="s">
        <v>74</v>
      </c>
      <c r="I269" s="24" t="s">
        <v>74</v>
      </c>
    </row>
    <row r="270" spans="1:9" ht="56.25" x14ac:dyDescent="0.2">
      <c r="A270" s="19" t="s">
        <v>370</v>
      </c>
      <c r="B270" s="20" t="s">
        <v>522</v>
      </c>
      <c r="C270" s="32" t="s">
        <v>505</v>
      </c>
      <c r="D270" s="21" t="s">
        <v>72</v>
      </c>
      <c r="E270" s="21" t="s">
        <v>373</v>
      </c>
      <c r="F270" s="33">
        <v>32551</v>
      </c>
      <c r="G270" s="23">
        <v>1</v>
      </c>
      <c r="H270" s="21" t="s">
        <v>74</v>
      </c>
      <c r="I270" s="24" t="s">
        <v>74</v>
      </c>
    </row>
    <row r="271" spans="1:9" ht="56.25" x14ac:dyDescent="0.2">
      <c r="A271" s="19" t="s">
        <v>370</v>
      </c>
      <c r="B271" s="20" t="s">
        <v>523</v>
      </c>
      <c r="C271" s="32" t="s">
        <v>505</v>
      </c>
      <c r="D271" s="21" t="s">
        <v>72</v>
      </c>
      <c r="E271" s="21" t="s">
        <v>373</v>
      </c>
      <c r="F271" s="33">
        <v>32551</v>
      </c>
      <c r="G271" s="23">
        <v>1</v>
      </c>
      <c r="H271" s="21" t="s">
        <v>74</v>
      </c>
      <c r="I271" s="24" t="s">
        <v>74</v>
      </c>
    </row>
    <row r="272" spans="1:9" ht="56.25" x14ac:dyDescent="0.2">
      <c r="A272" s="19" t="s">
        <v>370</v>
      </c>
      <c r="B272" s="20" t="s">
        <v>524</v>
      </c>
      <c r="C272" s="32" t="s">
        <v>525</v>
      </c>
      <c r="D272" s="21" t="s">
        <v>72</v>
      </c>
      <c r="E272" s="21" t="s">
        <v>373</v>
      </c>
      <c r="F272" s="33">
        <v>77405</v>
      </c>
      <c r="G272" s="23">
        <v>1</v>
      </c>
      <c r="H272" s="21" t="s">
        <v>74</v>
      </c>
      <c r="I272" s="24" t="s">
        <v>74</v>
      </c>
    </row>
    <row r="273" spans="1:9" ht="56.25" x14ac:dyDescent="0.2">
      <c r="A273" s="19" t="s">
        <v>370</v>
      </c>
      <c r="B273" s="20" t="s">
        <v>526</v>
      </c>
      <c r="C273" s="32" t="s">
        <v>525</v>
      </c>
      <c r="D273" s="21" t="s">
        <v>72</v>
      </c>
      <c r="E273" s="21" t="s">
        <v>373</v>
      </c>
      <c r="F273" s="33">
        <v>77405</v>
      </c>
      <c r="G273" s="23">
        <v>1</v>
      </c>
      <c r="H273" s="21" t="s">
        <v>74</v>
      </c>
      <c r="I273" s="24" t="s">
        <v>74</v>
      </c>
    </row>
    <row r="274" spans="1:9" ht="56.25" x14ac:dyDescent="0.2">
      <c r="A274" s="19" t="s">
        <v>370</v>
      </c>
      <c r="B274" s="20" t="s">
        <v>527</v>
      </c>
      <c r="C274" s="32" t="s">
        <v>525</v>
      </c>
      <c r="D274" s="21" t="s">
        <v>72</v>
      </c>
      <c r="E274" s="21" t="s">
        <v>373</v>
      </c>
      <c r="F274" s="33">
        <v>77405</v>
      </c>
      <c r="G274" s="23">
        <v>1</v>
      </c>
      <c r="H274" s="21" t="s">
        <v>74</v>
      </c>
      <c r="I274" s="24" t="s">
        <v>74</v>
      </c>
    </row>
    <row r="275" spans="1:9" ht="56.25" x14ac:dyDescent="0.2">
      <c r="A275" s="19" t="s">
        <v>370</v>
      </c>
      <c r="B275" s="20" t="s">
        <v>528</v>
      </c>
      <c r="C275" s="32" t="s">
        <v>525</v>
      </c>
      <c r="D275" s="21" t="s">
        <v>72</v>
      </c>
      <c r="E275" s="21" t="s">
        <v>373</v>
      </c>
      <c r="F275" s="33">
        <v>77405</v>
      </c>
      <c r="G275" s="23">
        <v>1</v>
      </c>
      <c r="H275" s="21" t="s">
        <v>74</v>
      </c>
      <c r="I275" s="24" t="s">
        <v>74</v>
      </c>
    </row>
    <row r="276" spans="1:9" ht="56.25" x14ac:dyDescent="0.2">
      <c r="A276" s="19" t="s">
        <v>370</v>
      </c>
      <c r="B276" s="20" t="s">
        <v>529</v>
      </c>
      <c r="C276" s="32" t="s">
        <v>525</v>
      </c>
      <c r="D276" s="21" t="s">
        <v>72</v>
      </c>
      <c r="E276" s="21" t="s">
        <v>373</v>
      </c>
      <c r="F276" s="33">
        <v>77405</v>
      </c>
      <c r="G276" s="23">
        <v>1</v>
      </c>
      <c r="H276" s="21" t="s">
        <v>74</v>
      </c>
      <c r="I276" s="24" t="s">
        <v>74</v>
      </c>
    </row>
    <row r="277" spans="1:9" ht="56.25" x14ac:dyDescent="0.2">
      <c r="A277" s="19" t="s">
        <v>370</v>
      </c>
      <c r="B277" s="20" t="s">
        <v>530</v>
      </c>
      <c r="C277" s="32" t="s">
        <v>525</v>
      </c>
      <c r="D277" s="21" t="s">
        <v>72</v>
      </c>
      <c r="E277" s="21" t="s">
        <v>373</v>
      </c>
      <c r="F277" s="33">
        <v>77405</v>
      </c>
      <c r="G277" s="23">
        <v>1</v>
      </c>
      <c r="H277" s="21" t="s">
        <v>74</v>
      </c>
      <c r="I277" s="24" t="s">
        <v>74</v>
      </c>
    </row>
    <row r="278" spans="1:9" ht="56.25" x14ac:dyDescent="0.2">
      <c r="A278" s="19" t="s">
        <v>370</v>
      </c>
      <c r="B278" s="20" t="s">
        <v>531</v>
      </c>
      <c r="C278" s="32" t="s">
        <v>525</v>
      </c>
      <c r="D278" s="21" t="s">
        <v>72</v>
      </c>
      <c r="E278" s="21" t="s">
        <v>373</v>
      </c>
      <c r="F278" s="33">
        <v>77405</v>
      </c>
      <c r="G278" s="23">
        <v>1</v>
      </c>
      <c r="H278" s="21" t="s">
        <v>74</v>
      </c>
      <c r="I278" s="24" t="s">
        <v>74</v>
      </c>
    </row>
    <row r="279" spans="1:9" ht="56.25" x14ac:dyDescent="0.2">
      <c r="A279" s="19" t="s">
        <v>370</v>
      </c>
      <c r="B279" s="20" t="s">
        <v>532</v>
      </c>
      <c r="C279" s="32" t="s">
        <v>525</v>
      </c>
      <c r="D279" s="21" t="s">
        <v>72</v>
      </c>
      <c r="E279" s="21" t="s">
        <v>373</v>
      </c>
      <c r="F279" s="33">
        <v>77405</v>
      </c>
      <c r="G279" s="23">
        <v>1</v>
      </c>
      <c r="H279" s="21" t="s">
        <v>74</v>
      </c>
      <c r="I279" s="24" t="s">
        <v>74</v>
      </c>
    </row>
    <row r="280" spans="1:9" ht="56.25" x14ac:dyDescent="0.2">
      <c r="A280" s="19" t="s">
        <v>370</v>
      </c>
      <c r="B280" s="20" t="s">
        <v>533</v>
      </c>
      <c r="C280" s="32" t="s">
        <v>534</v>
      </c>
      <c r="D280" s="21" t="s">
        <v>72</v>
      </c>
      <c r="E280" s="21" t="s">
        <v>373</v>
      </c>
      <c r="F280" s="33">
        <v>48629</v>
      </c>
      <c r="G280" s="23">
        <v>1</v>
      </c>
      <c r="H280" s="21" t="s">
        <v>74</v>
      </c>
      <c r="I280" s="24" t="s">
        <v>74</v>
      </c>
    </row>
    <row r="281" spans="1:9" ht="56.25" x14ac:dyDescent="0.2">
      <c r="A281" s="19" t="s">
        <v>370</v>
      </c>
      <c r="B281" s="20" t="s">
        <v>535</v>
      </c>
      <c r="C281" s="32" t="s">
        <v>534</v>
      </c>
      <c r="D281" s="21" t="s">
        <v>72</v>
      </c>
      <c r="E281" s="21" t="s">
        <v>373</v>
      </c>
      <c r="F281" s="33">
        <v>48629</v>
      </c>
      <c r="G281" s="23">
        <v>1</v>
      </c>
      <c r="H281" s="21" t="s">
        <v>74</v>
      </c>
      <c r="I281" s="24" t="s">
        <v>74</v>
      </c>
    </row>
    <row r="282" spans="1:9" ht="56.25" x14ac:dyDescent="0.2">
      <c r="A282" s="19" t="s">
        <v>370</v>
      </c>
      <c r="B282" s="20" t="s">
        <v>536</v>
      </c>
      <c r="C282" s="32" t="s">
        <v>534</v>
      </c>
      <c r="D282" s="21" t="s">
        <v>72</v>
      </c>
      <c r="E282" s="21" t="s">
        <v>373</v>
      </c>
      <c r="F282" s="33">
        <v>48629</v>
      </c>
      <c r="G282" s="23">
        <v>1</v>
      </c>
      <c r="H282" s="21" t="s">
        <v>74</v>
      </c>
      <c r="I282" s="24" t="s">
        <v>74</v>
      </c>
    </row>
    <row r="283" spans="1:9" ht="56.25" x14ac:dyDescent="0.2">
      <c r="A283" s="19" t="s">
        <v>370</v>
      </c>
      <c r="B283" s="20" t="s">
        <v>537</v>
      </c>
      <c r="C283" s="32" t="s">
        <v>538</v>
      </c>
      <c r="D283" s="21" t="s">
        <v>72</v>
      </c>
      <c r="E283" s="21" t="s">
        <v>373</v>
      </c>
      <c r="F283" s="33">
        <v>32776</v>
      </c>
      <c r="G283" s="23">
        <v>1</v>
      </c>
      <c r="H283" s="21" t="s">
        <v>74</v>
      </c>
      <c r="I283" s="24" t="s">
        <v>74</v>
      </c>
    </row>
    <row r="284" spans="1:9" ht="56.25" x14ac:dyDescent="0.2">
      <c r="A284" s="19" t="s">
        <v>370</v>
      </c>
      <c r="B284" s="20" t="s">
        <v>539</v>
      </c>
      <c r="C284" s="32" t="s">
        <v>538</v>
      </c>
      <c r="D284" s="21" t="s">
        <v>72</v>
      </c>
      <c r="E284" s="21" t="s">
        <v>373</v>
      </c>
      <c r="F284" s="33">
        <v>13510</v>
      </c>
      <c r="G284" s="23">
        <v>1</v>
      </c>
      <c r="H284" s="21" t="s">
        <v>74</v>
      </c>
      <c r="I284" s="24" t="s">
        <v>74</v>
      </c>
    </row>
    <row r="285" spans="1:9" ht="56.25" x14ac:dyDescent="0.2">
      <c r="A285" s="19" t="s">
        <v>370</v>
      </c>
      <c r="B285" s="20" t="s">
        <v>540</v>
      </c>
      <c r="C285" s="32" t="s">
        <v>538</v>
      </c>
      <c r="D285" s="21" t="s">
        <v>72</v>
      </c>
      <c r="E285" s="21" t="s">
        <v>373</v>
      </c>
      <c r="F285" s="33">
        <v>13510</v>
      </c>
      <c r="G285" s="23">
        <v>1</v>
      </c>
      <c r="H285" s="21" t="s">
        <v>74</v>
      </c>
      <c r="I285" s="24" t="s">
        <v>74</v>
      </c>
    </row>
    <row r="286" spans="1:9" ht="56.25" x14ac:dyDescent="0.2">
      <c r="A286" s="19" t="s">
        <v>370</v>
      </c>
      <c r="B286" s="20" t="s">
        <v>541</v>
      </c>
      <c r="C286" s="32" t="s">
        <v>542</v>
      </c>
      <c r="D286" s="21" t="s">
        <v>72</v>
      </c>
      <c r="E286" s="21" t="s">
        <v>373</v>
      </c>
      <c r="F286" s="33">
        <v>41102</v>
      </c>
      <c r="G286" s="23">
        <v>1</v>
      </c>
      <c r="H286" s="21" t="s">
        <v>74</v>
      </c>
      <c r="I286" s="24" t="s">
        <v>74</v>
      </c>
    </row>
    <row r="287" spans="1:9" ht="56.25" x14ac:dyDescent="0.2">
      <c r="A287" s="19" t="s">
        <v>370</v>
      </c>
      <c r="B287" s="20" t="s">
        <v>543</v>
      </c>
      <c r="C287" s="32" t="s">
        <v>544</v>
      </c>
      <c r="D287" s="21" t="s">
        <v>72</v>
      </c>
      <c r="E287" s="21" t="s">
        <v>373</v>
      </c>
      <c r="F287" s="33">
        <v>419760</v>
      </c>
      <c r="G287" s="23">
        <v>1</v>
      </c>
      <c r="H287" s="21" t="s">
        <v>74</v>
      </c>
      <c r="I287" s="24" t="s">
        <v>74</v>
      </c>
    </row>
    <row r="288" spans="1:9" ht="56.25" x14ac:dyDescent="0.2">
      <c r="A288" s="19" t="s">
        <v>370</v>
      </c>
      <c r="B288" s="20" t="s">
        <v>545</v>
      </c>
      <c r="C288" s="32" t="s">
        <v>546</v>
      </c>
      <c r="D288" s="21" t="s">
        <v>72</v>
      </c>
      <c r="E288" s="21" t="s">
        <v>373</v>
      </c>
      <c r="F288" s="33">
        <v>419760</v>
      </c>
      <c r="G288" s="23">
        <v>1</v>
      </c>
      <c r="H288" s="21" t="s">
        <v>74</v>
      </c>
      <c r="I288" s="24" t="s">
        <v>74</v>
      </c>
    </row>
    <row r="289" spans="1:9" ht="56.25" x14ac:dyDescent="0.2">
      <c r="A289" s="19" t="s">
        <v>370</v>
      </c>
      <c r="B289" s="20" t="s">
        <v>547</v>
      </c>
      <c r="C289" s="32" t="s">
        <v>548</v>
      </c>
      <c r="D289" s="21" t="s">
        <v>72</v>
      </c>
      <c r="E289" s="21" t="s">
        <v>373</v>
      </c>
      <c r="F289" s="33">
        <v>419760</v>
      </c>
      <c r="G289" s="23">
        <v>1</v>
      </c>
      <c r="H289" s="21" t="s">
        <v>74</v>
      </c>
      <c r="I289" s="24" t="s">
        <v>74</v>
      </c>
    </row>
    <row r="290" spans="1:9" ht="56.25" x14ac:dyDescent="0.2">
      <c r="A290" s="19" t="s">
        <v>370</v>
      </c>
      <c r="B290" s="20" t="s">
        <v>549</v>
      </c>
      <c r="C290" s="32" t="s">
        <v>550</v>
      </c>
      <c r="D290" s="21" t="s">
        <v>72</v>
      </c>
      <c r="E290" s="21" t="s">
        <v>373</v>
      </c>
      <c r="F290" s="33">
        <v>419760</v>
      </c>
      <c r="G290" s="23">
        <v>1</v>
      </c>
      <c r="H290" s="21" t="s">
        <v>74</v>
      </c>
      <c r="I290" s="24" t="s">
        <v>74</v>
      </c>
    </row>
    <row r="291" spans="1:9" ht="56.25" x14ac:dyDescent="0.2">
      <c r="A291" s="19" t="s">
        <v>370</v>
      </c>
      <c r="B291" s="20" t="s">
        <v>551</v>
      </c>
      <c r="C291" s="32" t="s">
        <v>552</v>
      </c>
      <c r="D291" s="21" t="s">
        <v>72</v>
      </c>
      <c r="E291" s="21" t="s">
        <v>373</v>
      </c>
      <c r="F291" s="33">
        <v>419760</v>
      </c>
      <c r="G291" s="23">
        <v>1</v>
      </c>
      <c r="H291" s="21" t="s">
        <v>74</v>
      </c>
      <c r="I291" s="24" t="s">
        <v>74</v>
      </c>
    </row>
    <row r="292" spans="1:9" ht="56.25" x14ac:dyDescent="0.2">
      <c r="A292" s="19" t="s">
        <v>370</v>
      </c>
      <c r="B292" s="20" t="s">
        <v>553</v>
      </c>
      <c r="C292" s="32" t="s">
        <v>554</v>
      </c>
      <c r="D292" s="21" t="s">
        <v>72</v>
      </c>
      <c r="E292" s="21" t="s">
        <v>373</v>
      </c>
      <c r="F292" s="33">
        <v>419760</v>
      </c>
      <c r="G292" s="23">
        <v>1</v>
      </c>
      <c r="H292" s="21" t="s">
        <v>74</v>
      </c>
      <c r="I292" s="24" t="s">
        <v>74</v>
      </c>
    </row>
    <row r="293" spans="1:9" ht="56.25" x14ac:dyDescent="0.2">
      <c r="A293" s="19" t="s">
        <v>370</v>
      </c>
      <c r="B293" s="20" t="s">
        <v>555</v>
      </c>
      <c r="C293" s="32" t="s">
        <v>556</v>
      </c>
      <c r="D293" s="21" t="s">
        <v>72</v>
      </c>
      <c r="E293" s="21" t="s">
        <v>373</v>
      </c>
      <c r="F293" s="33">
        <v>419760</v>
      </c>
      <c r="G293" s="23">
        <v>1</v>
      </c>
      <c r="H293" s="21" t="s">
        <v>74</v>
      </c>
      <c r="I293" s="24" t="s">
        <v>74</v>
      </c>
    </row>
    <row r="294" spans="1:9" ht="56.25" x14ac:dyDescent="0.2">
      <c r="A294" s="19" t="s">
        <v>370</v>
      </c>
      <c r="B294" s="20" t="s">
        <v>557</v>
      </c>
      <c r="C294" s="32" t="s">
        <v>558</v>
      </c>
      <c r="D294" s="21" t="s">
        <v>72</v>
      </c>
      <c r="E294" s="21" t="s">
        <v>373</v>
      </c>
      <c r="F294" s="33">
        <v>419760</v>
      </c>
      <c r="G294" s="23">
        <v>1</v>
      </c>
      <c r="H294" s="21" t="s">
        <v>74</v>
      </c>
      <c r="I294" s="24" t="s">
        <v>74</v>
      </c>
    </row>
    <row r="295" spans="1:9" ht="56.25" x14ac:dyDescent="0.2">
      <c r="A295" s="19" t="s">
        <v>370</v>
      </c>
      <c r="B295" s="20" t="s">
        <v>559</v>
      </c>
      <c r="C295" s="32" t="s">
        <v>560</v>
      </c>
      <c r="D295" s="21" t="s">
        <v>72</v>
      </c>
      <c r="E295" s="21" t="s">
        <v>373</v>
      </c>
      <c r="F295" s="33">
        <v>419760</v>
      </c>
      <c r="G295" s="23">
        <v>1</v>
      </c>
      <c r="H295" s="21" t="s">
        <v>74</v>
      </c>
      <c r="I295" s="24" t="s">
        <v>74</v>
      </c>
    </row>
    <row r="296" spans="1:9" ht="56.25" x14ac:dyDescent="0.2">
      <c r="A296" s="19" t="s">
        <v>370</v>
      </c>
      <c r="B296" s="20" t="s">
        <v>561</v>
      </c>
      <c r="C296" s="32" t="s">
        <v>562</v>
      </c>
      <c r="D296" s="21" t="s">
        <v>72</v>
      </c>
      <c r="E296" s="21" t="s">
        <v>373</v>
      </c>
      <c r="F296" s="33">
        <v>419760</v>
      </c>
      <c r="G296" s="23">
        <v>1</v>
      </c>
      <c r="H296" s="21" t="s">
        <v>74</v>
      </c>
      <c r="I296" s="24" t="s">
        <v>74</v>
      </c>
    </row>
    <row r="297" spans="1:9" ht="56.25" x14ac:dyDescent="0.2">
      <c r="A297" s="19" t="s">
        <v>370</v>
      </c>
      <c r="B297" s="20" t="s">
        <v>563</v>
      </c>
      <c r="C297" s="32" t="s">
        <v>564</v>
      </c>
      <c r="D297" s="21" t="s">
        <v>72</v>
      </c>
      <c r="E297" s="21" t="s">
        <v>373</v>
      </c>
      <c r="F297" s="33">
        <v>419760</v>
      </c>
      <c r="G297" s="23">
        <v>1</v>
      </c>
      <c r="H297" s="21" t="s">
        <v>74</v>
      </c>
      <c r="I297" s="24" t="s">
        <v>74</v>
      </c>
    </row>
    <row r="298" spans="1:9" ht="56.25" x14ac:dyDescent="0.2">
      <c r="A298" s="19" t="s">
        <v>370</v>
      </c>
      <c r="B298" s="20" t="s">
        <v>565</v>
      </c>
      <c r="C298" s="32" t="s">
        <v>566</v>
      </c>
      <c r="D298" s="21" t="s">
        <v>72</v>
      </c>
      <c r="E298" s="21" t="s">
        <v>373</v>
      </c>
      <c r="F298" s="33">
        <v>419760</v>
      </c>
      <c r="G298" s="23">
        <v>1</v>
      </c>
      <c r="H298" s="21" t="s">
        <v>74</v>
      </c>
      <c r="I298" s="24" t="s">
        <v>74</v>
      </c>
    </row>
    <row r="299" spans="1:9" ht="56.25" x14ac:dyDescent="0.2">
      <c r="A299" s="19" t="s">
        <v>370</v>
      </c>
      <c r="B299" s="20" t="s">
        <v>567</v>
      </c>
      <c r="C299" s="32" t="s">
        <v>568</v>
      </c>
      <c r="D299" s="21" t="s">
        <v>72</v>
      </c>
      <c r="E299" s="21" t="s">
        <v>373</v>
      </c>
      <c r="F299" s="33">
        <v>419760</v>
      </c>
      <c r="G299" s="23">
        <v>1</v>
      </c>
      <c r="H299" s="21" t="s">
        <v>74</v>
      </c>
      <c r="I299" s="24" t="s">
        <v>74</v>
      </c>
    </row>
    <row r="300" spans="1:9" ht="56.25" x14ac:dyDescent="0.2">
      <c r="A300" s="19" t="s">
        <v>370</v>
      </c>
      <c r="B300" s="20" t="s">
        <v>569</v>
      </c>
      <c r="C300" s="32" t="s">
        <v>570</v>
      </c>
      <c r="D300" s="21" t="s">
        <v>72</v>
      </c>
      <c r="E300" s="21" t="s">
        <v>373</v>
      </c>
      <c r="F300" s="33">
        <v>21164</v>
      </c>
      <c r="G300" s="23">
        <v>1</v>
      </c>
      <c r="H300" s="21" t="s">
        <v>74</v>
      </c>
      <c r="I300" s="24" t="s">
        <v>74</v>
      </c>
    </row>
    <row r="301" spans="1:9" ht="56.25" x14ac:dyDescent="0.2">
      <c r="A301" s="19" t="s">
        <v>370</v>
      </c>
      <c r="B301" s="20" t="s">
        <v>571</v>
      </c>
      <c r="C301" s="32" t="s">
        <v>572</v>
      </c>
      <c r="D301" s="21" t="s">
        <v>72</v>
      </c>
      <c r="E301" s="21" t="s">
        <v>373</v>
      </c>
      <c r="F301" s="33">
        <v>1518677.01</v>
      </c>
      <c r="G301" s="23">
        <v>1</v>
      </c>
      <c r="H301" s="21" t="s">
        <v>74</v>
      </c>
      <c r="I301" s="24" t="s">
        <v>74</v>
      </c>
    </row>
    <row r="302" spans="1:9" ht="56.25" x14ac:dyDescent="0.2">
      <c r="A302" s="19" t="s">
        <v>370</v>
      </c>
      <c r="B302" s="20" t="s">
        <v>573</v>
      </c>
      <c r="C302" s="32" t="s">
        <v>574</v>
      </c>
      <c r="D302" s="21" t="s">
        <v>72</v>
      </c>
      <c r="E302" s="21" t="s">
        <v>373</v>
      </c>
      <c r="F302" s="33">
        <v>361840</v>
      </c>
      <c r="G302" s="23">
        <v>1</v>
      </c>
      <c r="H302" s="21" t="s">
        <v>74</v>
      </c>
      <c r="I302" s="24" t="s">
        <v>74</v>
      </c>
    </row>
    <row r="303" spans="1:9" ht="56.25" x14ac:dyDescent="0.2">
      <c r="A303" s="19" t="s">
        <v>370</v>
      </c>
      <c r="B303" s="20" t="s">
        <v>575</v>
      </c>
      <c r="C303" s="32" t="s">
        <v>576</v>
      </c>
      <c r="D303" s="21" t="s">
        <v>72</v>
      </c>
      <c r="E303" s="21" t="s">
        <v>373</v>
      </c>
      <c r="F303" s="33">
        <v>178974</v>
      </c>
      <c r="G303" s="23">
        <v>1</v>
      </c>
      <c r="H303" s="21" t="s">
        <v>74</v>
      </c>
      <c r="I303" s="24" t="s">
        <v>74</v>
      </c>
    </row>
    <row r="304" spans="1:9" ht="56.25" x14ac:dyDescent="0.2">
      <c r="A304" s="19" t="s">
        <v>370</v>
      </c>
      <c r="B304" s="20" t="s">
        <v>577</v>
      </c>
      <c r="C304" s="32" t="s">
        <v>578</v>
      </c>
      <c r="D304" s="21" t="s">
        <v>72</v>
      </c>
      <c r="E304" s="21" t="s">
        <v>373</v>
      </c>
      <c r="F304" s="33">
        <v>193406</v>
      </c>
      <c r="G304" s="23">
        <v>1</v>
      </c>
      <c r="H304" s="21" t="s">
        <v>74</v>
      </c>
      <c r="I304" s="24" t="s">
        <v>74</v>
      </c>
    </row>
    <row r="305" spans="1:9" ht="56.25" x14ac:dyDescent="0.2">
      <c r="A305" s="19" t="s">
        <v>370</v>
      </c>
      <c r="B305" s="20" t="s">
        <v>579</v>
      </c>
      <c r="C305" s="32" t="s">
        <v>580</v>
      </c>
      <c r="D305" s="21" t="s">
        <v>72</v>
      </c>
      <c r="E305" s="21" t="s">
        <v>373</v>
      </c>
      <c r="F305" s="33">
        <v>485047</v>
      </c>
      <c r="G305" s="23">
        <v>1</v>
      </c>
      <c r="H305" s="21" t="s">
        <v>74</v>
      </c>
      <c r="I305" s="24" t="s">
        <v>74</v>
      </c>
    </row>
    <row r="306" spans="1:9" ht="56.25" x14ac:dyDescent="0.2">
      <c r="A306" s="19" t="s">
        <v>370</v>
      </c>
      <c r="B306" s="20" t="s">
        <v>581</v>
      </c>
      <c r="C306" s="32" t="s">
        <v>582</v>
      </c>
      <c r="D306" s="21" t="s">
        <v>72</v>
      </c>
      <c r="E306" s="21" t="s">
        <v>373</v>
      </c>
      <c r="F306" s="33">
        <v>2802317.19</v>
      </c>
      <c r="G306" s="23">
        <v>1</v>
      </c>
      <c r="H306" s="21" t="s">
        <v>74</v>
      </c>
      <c r="I306" s="24" t="s">
        <v>74</v>
      </c>
    </row>
    <row r="307" spans="1:9" ht="56.25" x14ac:dyDescent="0.2">
      <c r="A307" s="19" t="s">
        <v>370</v>
      </c>
      <c r="B307" s="20" t="s">
        <v>583</v>
      </c>
      <c r="C307" s="32" t="s">
        <v>584</v>
      </c>
      <c r="D307" s="21" t="s">
        <v>72</v>
      </c>
      <c r="E307" s="21" t="s">
        <v>373</v>
      </c>
      <c r="F307" s="33">
        <v>1584090.11</v>
      </c>
      <c r="G307" s="23">
        <v>1</v>
      </c>
      <c r="H307" s="21" t="s">
        <v>74</v>
      </c>
      <c r="I307" s="24" t="s">
        <v>74</v>
      </c>
    </row>
    <row r="308" spans="1:9" ht="56.25" x14ac:dyDescent="0.2">
      <c r="A308" s="19" t="s">
        <v>370</v>
      </c>
      <c r="B308" s="20" t="s">
        <v>585</v>
      </c>
      <c r="C308" s="32" t="s">
        <v>586</v>
      </c>
      <c r="D308" s="21" t="s">
        <v>72</v>
      </c>
      <c r="E308" s="21" t="s">
        <v>373</v>
      </c>
      <c r="F308" s="33">
        <v>2449823.3199999998</v>
      </c>
      <c r="G308" s="23">
        <v>1</v>
      </c>
      <c r="H308" s="21" t="s">
        <v>74</v>
      </c>
      <c r="I308" s="24" t="s">
        <v>74</v>
      </c>
    </row>
    <row r="309" spans="1:9" ht="56.25" x14ac:dyDescent="0.2">
      <c r="A309" s="19" t="s">
        <v>370</v>
      </c>
      <c r="B309" s="20" t="s">
        <v>587</v>
      </c>
      <c r="C309" s="32" t="s">
        <v>588</v>
      </c>
      <c r="D309" s="21" t="s">
        <v>72</v>
      </c>
      <c r="E309" s="21" t="s">
        <v>373</v>
      </c>
      <c r="F309" s="33">
        <v>557685.89</v>
      </c>
      <c r="G309" s="23">
        <v>1</v>
      </c>
      <c r="H309" s="21" t="s">
        <v>74</v>
      </c>
      <c r="I309" s="24" t="s">
        <v>74</v>
      </c>
    </row>
    <row r="310" spans="1:9" ht="56.25" x14ac:dyDescent="0.2">
      <c r="A310" s="19" t="s">
        <v>370</v>
      </c>
      <c r="B310" s="20" t="s">
        <v>589</v>
      </c>
      <c r="C310" s="32" t="s">
        <v>590</v>
      </c>
      <c r="D310" s="21" t="s">
        <v>72</v>
      </c>
      <c r="E310" s="21" t="s">
        <v>373</v>
      </c>
      <c r="F310" s="33">
        <v>37755.32</v>
      </c>
      <c r="G310" s="23">
        <v>1</v>
      </c>
      <c r="H310" s="21" t="s">
        <v>74</v>
      </c>
      <c r="I310" s="24" t="s">
        <v>74</v>
      </c>
    </row>
    <row r="311" spans="1:9" ht="56.25" x14ac:dyDescent="0.2">
      <c r="A311" s="19" t="s">
        <v>370</v>
      </c>
      <c r="B311" s="20" t="s">
        <v>591</v>
      </c>
      <c r="C311" s="32" t="s">
        <v>592</v>
      </c>
      <c r="D311" s="21" t="s">
        <v>72</v>
      </c>
      <c r="E311" s="21" t="s">
        <v>373</v>
      </c>
      <c r="F311" s="33">
        <v>170974.52</v>
      </c>
      <c r="G311" s="23">
        <v>1</v>
      </c>
      <c r="H311" s="21" t="s">
        <v>74</v>
      </c>
      <c r="I311" s="24" t="s">
        <v>74</v>
      </c>
    </row>
    <row r="312" spans="1:9" ht="56.25" x14ac:dyDescent="0.2">
      <c r="A312" s="19" t="s">
        <v>370</v>
      </c>
      <c r="B312" s="20" t="s">
        <v>593</v>
      </c>
      <c r="C312" s="32" t="s">
        <v>594</v>
      </c>
      <c r="D312" s="21" t="s">
        <v>72</v>
      </c>
      <c r="E312" s="21" t="s">
        <v>373</v>
      </c>
      <c r="F312" s="33">
        <v>104821.4</v>
      </c>
      <c r="G312" s="23">
        <v>1</v>
      </c>
      <c r="H312" s="21" t="s">
        <v>74</v>
      </c>
      <c r="I312" s="24" t="s">
        <v>74</v>
      </c>
    </row>
    <row r="313" spans="1:9" ht="56.25" x14ac:dyDescent="0.2">
      <c r="A313" s="19" t="s">
        <v>370</v>
      </c>
      <c r="B313" s="20" t="s">
        <v>595</v>
      </c>
      <c r="C313" s="32" t="s">
        <v>596</v>
      </c>
      <c r="D313" s="21" t="s">
        <v>72</v>
      </c>
      <c r="E313" s="21" t="s">
        <v>373</v>
      </c>
      <c r="F313" s="33">
        <v>84779.48</v>
      </c>
      <c r="G313" s="23">
        <v>1</v>
      </c>
      <c r="H313" s="21" t="s">
        <v>74</v>
      </c>
      <c r="I313" s="24" t="s">
        <v>74</v>
      </c>
    </row>
    <row r="314" spans="1:9" ht="56.25" x14ac:dyDescent="0.2">
      <c r="A314" s="19" t="s">
        <v>370</v>
      </c>
      <c r="B314" s="20" t="s">
        <v>597</v>
      </c>
      <c r="C314" s="32" t="s">
        <v>598</v>
      </c>
      <c r="D314" s="21" t="s">
        <v>72</v>
      </c>
      <c r="E314" s="21" t="s">
        <v>373</v>
      </c>
      <c r="F314" s="33">
        <v>223013.89</v>
      </c>
      <c r="G314" s="23">
        <v>1</v>
      </c>
      <c r="H314" s="21" t="s">
        <v>74</v>
      </c>
      <c r="I314" s="24" t="s">
        <v>74</v>
      </c>
    </row>
    <row r="315" spans="1:9" ht="56.25" x14ac:dyDescent="0.2">
      <c r="A315" s="19" t="s">
        <v>370</v>
      </c>
      <c r="B315" s="20" t="s">
        <v>599</v>
      </c>
      <c r="C315" s="32" t="s">
        <v>600</v>
      </c>
      <c r="D315" s="21" t="s">
        <v>72</v>
      </c>
      <c r="E315" s="21" t="s">
        <v>373</v>
      </c>
      <c r="F315" s="33">
        <v>237880.54</v>
      </c>
      <c r="G315" s="23">
        <v>1</v>
      </c>
      <c r="H315" s="21" t="s">
        <v>74</v>
      </c>
      <c r="I315" s="24" t="s">
        <v>74</v>
      </c>
    </row>
    <row r="316" spans="1:9" ht="56.25" x14ac:dyDescent="0.2">
      <c r="A316" s="19" t="s">
        <v>370</v>
      </c>
      <c r="B316" s="20" t="s">
        <v>601</v>
      </c>
      <c r="C316" s="32" t="s">
        <v>602</v>
      </c>
      <c r="D316" s="21" t="s">
        <v>72</v>
      </c>
      <c r="E316" s="21" t="s">
        <v>373</v>
      </c>
      <c r="F316" s="33">
        <v>28279.56</v>
      </c>
      <c r="G316" s="23">
        <v>1</v>
      </c>
      <c r="H316" s="21" t="s">
        <v>74</v>
      </c>
      <c r="I316" s="24" t="s">
        <v>74</v>
      </c>
    </row>
    <row r="317" spans="1:9" ht="56.25" x14ac:dyDescent="0.2">
      <c r="A317" s="19" t="s">
        <v>370</v>
      </c>
      <c r="B317" s="20" t="s">
        <v>603</v>
      </c>
      <c r="C317" s="32" t="s">
        <v>604</v>
      </c>
      <c r="D317" s="21" t="s">
        <v>72</v>
      </c>
      <c r="E317" s="21" t="s">
        <v>373</v>
      </c>
      <c r="F317" s="33">
        <v>34587.440000000002</v>
      </c>
      <c r="G317" s="23">
        <v>1</v>
      </c>
      <c r="H317" s="21" t="s">
        <v>74</v>
      </c>
      <c r="I317" s="24" t="s">
        <v>74</v>
      </c>
    </row>
    <row r="318" spans="1:9" ht="56.25" x14ac:dyDescent="0.2">
      <c r="A318" s="19" t="s">
        <v>370</v>
      </c>
      <c r="B318" s="20" t="s">
        <v>605</v>
      </c>
      <c r="C318" s="32" t="s">
        <v>606</v>
      </c>
      <c r="D318" s="21" t="s">
        <v>72</v>
      </c>
      <c r="E318" s="21" t="s">
        <v>373</v>
      </c>
      <c r="F318" s="33">
        <v>81586</v>
      </c>
      <c r="G318" s="23">
        <v>1</v>
      </c>
      <c r="H318" s="21" t="s">
        <v>74</v>
      </c>
      <c r="I318" s="24" t="s">
        <v>74</v>
      </c>
    </row>
    <row r="319" spans="1:9" ht="56.25" x14ac:dyDescent="0.2">
      <c r="A319" s="19" t="s">
        <v>370</v>
      </c>
      <c r="B319" s="20" t="s">
        <v>607</v>
      </c>
      <c r="C319" s="32" t="s">
        <v>608</v>
      </c>
      <c r="D319" s="21" t="s">
        <v>72</v>
      </c>
      <c r="E319" s="21" t="s">
        <v>373</v>
      </c>
      <c r="F319" s="33">
        <v>145002.07999999999</v>
      </c>
      <c r="G319" s="23">
        <v>1</v>
      </c>
      <c r="H319" s="21" t="s">
        <v>74</v>
      </c>
      <c r="I319" s="24" t="s">
        <v>74</v>
      </c>
    </row>
    <row r="320" spans="1:9" ht="56.25" x14ac:dyDescent="0.2">
      <c r="A320" s="19" t="s">
        <v>370</v>
      </c>
      <c r="B320" s="20" t="s">
        <v>609</v>
      </c>
      <c r="C320" s="32" t="s">
        <v>610</v>
      </c>
      <c r="D320" s="21" t="s">
        <v>72</v>
      </c>
      <c r="E320" s="21" t="s">
        <v>373</v>
      </c>
      <c r="F320" s="33">
        <v>64644.93</v>
      </c>
      <c r="G320" s="23">
        <v>1</v>
      </c>
      <c r="H320" s="21" t="s">
        <v>74</v>
      </c>
      <c r="I320" s="24" t="s">
        <v>74</v>
      </c>
    </row>
    <row r="321" spans="1:9" ht="56.25" x14ac:dyDescent="0.2">
      <c r="A321" s="19" t="s">
        <v>370</v>
      </c>
      <c r="B321" s="20" t="s">
        <v>611</v>
      </c>
      <c r="C321" s="32" t="s">
        <v>612</v>
      </c>
      <c r="D321" s="21" t="s">
        <v>72</v>
      </c>
      <c r="E321" s="21" t="s">
        <v>373</v>
      </c>
      <c r="F321" s="33">
        <v>725302.82</v>
      </c>
      <c r="G321" s="23">
        <v>1</v>
      </c>
      <c r="H321" s="21" t="s">
        <v>74</v>
      </c>
      <c r="I321" s="24" t="s">
        <v>74</v>
      </c>
    </row>
    <row r="322" spans="1:9" ht="56.25" x14ac:dyDescent="0.2">
      <c r="A322" s="19" t="s">
        <v>370</v>
      </c>
      <c r="B322" s="20" t="s">
        <v>613</v>
      </c>
      <c r="C322" s="32" t="s">
        <v>614</v>
      </c>
      <c r="D322" s="21" t="s">
        <v>72</v>
      </c>
      <c r="E322" s="21" t="s">
        <v>373</v>
      </c>
      <c r="F322" s="33">
        <v>44748.63</v>
      </c>
      <c r="G322" s="23">
        <v>1</v>
      </c>
      <c r="H322" s="21" t="s">
        <v>74</v>
      </c>
      <c r="I322" s="24" t="s">
        <v>74</v>
      </c>
    </row>
    <row r="323" spans="1:9" ht="56.25" x14ac:dyDescent="0.2">
      <c r="A323" s="19" t="s">
        <v>370</v>
      </c>
      <c r="B323" s="20" t="s">
        <v>615</v>
      </c>
      <c r="C323" s="32" t="s">
        <v>616</v>
      </c>
      <c r="D323" s="21" t="s">
        <v>72</v>
      </c>
      <c r="E323" s="21" t="s">
        <v>373</v>
      </c>
      <c r="F323" s="33">
        <v>234061.37</v>
      </c>
      <c r="G323" s="23">
        <v>1</v>
      </c>
      <c r="H323" s="21" t="s">
        <v>74</v>
      </c>
      <c r="I323" s="24" t="s">
        <v>74</v>
      </c>
    </row>
    <row r="324" spans="1:9" ht="56.25" x14ac:dyDescent="0.2">
      <c r="A324" s="19" t="s">
        <v>370</v>
      </c>
      <c r="B324" s="20" t="s">
        <v>617</v>
      </c>
      <c r="C324" s="32" t="s">
        <v>618</v>
      </c>
      <c r="D324" s="21" t="s">
        <v>72</v>
      </c>
      <c r="E324" s="21" t="s">
        <v>373</v>
      </c>
      <c r="F324" s="33">
        <v>423015.55</v>
      </c>
      <c r="G324" s="23">
        <v>1</v>
      </c>
      <c r="H324" s="21" t="s">
        <v>74</v>
      </c>
      <c r="I324" s="24" t="s">
        <v>74</v>
      </c>
    </row>
    <row r="325" spans="1:9" ht="56.25" x14ac:dyDescent="0.2">
      <c r="A325" s="19" t="s">
        <v>370</v>
      </c>
      <c r="B325" s="20" t="s">
        <v>619</v>
      </c>
      <c r="C325" s="32" t="s">
        <v>620</v>
      </c>
      <c r="D325" s="21" t="s">
        <v>72</v>
      </c>
      <c r="E325" s="21" t="s">
        <v>373</v>
      </c>
      <c r="F325" s="33">
        <v>164185.62</v>
      </c>
      <c r="G325" s="23">
        <v>1</v>
      </c>
      <c r="H325" s="21" t="s">
        <v>74</v>
      </c>
      <c r="I325" s="24" t="s">
        <v>74</v>
      </c>
    </row>
    <row r="326" spans="1:9" ht="56.25" x14ac:dyDescent="0.2">
      <c r="A326" s="19" t="s">
        <v>370</v>
      </c>
      <c r="B326" s="20" t="s">
        <v>621</v>
      </c>
      <c r="C326" s="32" t="s">
        <v>622</v>
      </c>
      <c r="D326" s="21" t="s">
        <v>72</v>
      </c>
      <c r="E326" s="21" t="s">
        <v>373</v>
      </c>
      <c r="F326" s="33">
        <v>46031.22</v>
      </c>
      <c r="G326" s="23">
        <v>1</v>
      </c>
      <c r="H326" s="21" t="s">
        <v>74</v>
      </c>
      <c r="I326" s="24" t="s">
        <v>74</v>
      </c>
    </row>
    <row r="327" spans="1:9" ht="56.25" x14ac:dyDescent="0.2">
      <c r="A327" s="19" t="s">
        <v>370</v>
      </c>
      <c r="B327" s="20" t="s">
        <v>623</v>
      </c>
      <c r="C327" s="32" t="s">
        <v>624</v>
      </c>
      <c r="D327" s="21" t="s">
        <v>72</v>
      </c>
      <c r="E327" s="21" t="s">
        <v>373</v>
      </c>
      <c r="F327" s="33">
        <v>5570072.7800000003</v>
      </c>
      <c r="G327" s="23">
        <v>1</v>
      </c>
      <c r="H327" s="21" t="s">
        <v>74</v>
      </c>
      <c r="I327" s="24" t="s">
        <v>74</v>
      </c>
    </row>
    <row r="328" spans="1:9" ht="56.25" x14ac:dyDescent="0.2">
      <c r="A328" s="19" t="s">
        <v>370</v>
      </c>
      <c r="B328" s="20" t="s">
        <v>625</v>
      </c>
      <c r="C328" s="32" t="s">
        <v>626</v>
      </c>
      <c r="D328" s="21" t="s">
        <v>72</v>
      </c>
      <c r="E328" s="21" t="s">
        <v>373</v>
      </c>
      <c r="F328" s="33">
        <v>2868270.69</v>
      </c>
      <c r="G328" s="23">
        <v>1</v>
      </c>
      <c r="H328" s="21" t="s">
        <v>74</v>
      </c>
      <c r="I328" s="24" t="s">
        <v>74</v>
      </c>
    </row>
    <row r="329" spans="1:9" ht="56.25" x14ac:dyDescent="0.2">
      <c r="A329" s="19" t="s">
        <v>370</v>
      </c>
      <c r="B329" s="20" t="s">
        <v>627</v>
      </c>
      <c r="C329" s="32" t="s">
        <v>628</v>
      </c>
      <c r="D329" s="21" t="s">
        <v>72</v>
      </c>
      <c r="E329" s="21" t="s">
        <v>373</v>
      </c>
      <c r="F329" s="33">
        <v>1584355.17</v>
      </c>
      <c r="G329" s="23">
        <v>1</v>
      </c>
      <c r="H329" s="21" t="s">
        <v>74</v>
      </c>
      <c r="I329" s="24" t="s">
        <v>74</v>
      </c>
    </row>
    <row r="330" spans="1:9" ht="56.25" x14ac:dyDescent="0.2">
      <c r="A330" s="19" t="s">
        <v>370</v>
      </c>
      <c r="B330" s="20" t="s">
        <v>629</v>
      </c>
      <c r="C330" s="32" t="s">
        <v>630</v>
      </c>
      <c r="D330" s="21" t="s">
        <v>72</v>
      </c>
      <c r="E330" s="21" t="s">
        <v>373</v>
      </c>
      <c r="F330" s="33">
        <v>5192748.8600000003</v>
      </c>
      <c r="G330" s="23">
        <v>1</v>
      </c>
      <c r="H330" s="21" t="s">
        <v>74</v>
      </c>
      <c r="I330" s="24" t="s">
        <v>74</v>
      </c>
    </row>
    <row r="331" spans="1:9" ht="56.25" x14ac:dyDescent="0.2">
      <c r="A331" s="19" t="s">
        <v>370</v>
      </c>
      <c r="B331" s="20" t="s">
        <v>631</v>
      </c>
      <c r="C331" s="32" t="s">
        <v>632</v>
      </c>
      <c r="D331" s="21" t="s">
        <v>72</v>
      </c>
      <c r="E331" s="21" t="s">
        <v>373</v>
      </c>
      <c r="F331" s="33">
        <v>32811.35</v>
      </c>
      <c r="G331" s="23">
        <v>1</v>
      </c>
      <c r="H331" s="21" t="s">
        <v>74</v>
      </c>
      <c r="I331" s="24" t="s">
        <v>74</v>
      </c>
    </row>
    <row r="332" spans="1:9" ht="56.25" x14ac:dyDescent="0.2">
      <c r="A332" s="19" t="s">
        <v>370</v>
      </c>
      <c r="B332" s="20" t="s">
        <v>633</v>
      </c>
      <c r="C332" s="32" t="s">
        <v>634</v>
      </c>
      <c r="D332" s="21" t="s">
        <v>72</v>
      </c>
      <c r="E332" s="21" t="s">
        <v>373</v>
      </c>
      <c r="F332" s="33">
        <v>1118053.1599999999</v>
      </c>
      <c r="G332" s="23">
        <v>1</v>
      </c>
      <c r="H332" s="21" t="s">
        <v>74</v>
      </c>
      <c r="I332" s="24" t="s">
        <v>74</v>
      </c>
    </row>
    <row r="333" spans="1:9" ht="56.25" x14ac:dyDescent="0.2">
      <c r="A333" s="19" t="s">
        <v>370</v>
      </c>
      <c r="B333" s="20" t="s">
        <v>635</v>
      </c>
      <c r="C333" s="32" t="s">
        <v>636</v>
      </c>
      <c r="D333" s="21" t="s">
        <v>72</v>
      </c>
      <c r="E333" s="21" t="s">
        <v>373</v>
      </c>
      <c r="F333" s="33">
        <v>764644.64</v>
      </c>
      <c r="G333" s="23">
        <v>1</v>
      </c>
      <c r="H333" s="21" t="s">
        <v>74</v>
      </c>
      <c r="I333" s="24" t="s">
        <v>74</v>
      </c>
    </row>
    <row r="334" spans="1:9" ht="56.25" x14ac:dyDescent="0.2">
      <c r="A334" s="19" t="s">
        <v>370</v>
      </c>
      <c r="B334" s="20" t="s">
        <v>637</v>
      </c>
      <c r="C334" s="32" t="s">
        <v>638</v>
      </c>
      <c r="D334" s="21" t="s">
        <v>72</v>
      </c>
      <c r="E334" s="21" t="s">
        <v>373</v>
      </c>
      <c r="F334" s="33">
        <v>4760196.72</v>
      </c>
      <c r="G334" s="23">
        <v>1</v>
      </c>
      <c r="H334" s="21" t="s">
        <v>74</v>
      </c>
      <c r="I334" s="24" t="s">
        <v>74</v>
      </c>
    </row>
    <row r="335" spans="1:9" ht="56.25" x14ac:dyDescent="0.2">
      <c r="A335" s="19" t="s">
        <v>370</v>
      </c>
      <c r="B335" s="20" t="s">
        <v>639</v>
      </c>
      <c r="C335" s="32" t="s">
        <v>640</v>
      </c>
      <c r="D335" s="21" t="s">
        <v>72</v>
      </c>
      <c r="E335" s="21" t="s">
        <v>373</v>
      </c>
      <c r="F335" s="33">
        <v>947376</v>
      </c>
      <c r="G335" s="23">
        <v>1</v>
      </c>
      <c r="H335" s="21" t="s">
        <v>74</v>
      </c>
      <c r="I335" s="24" t="s">
        <v>74</v>
      </c>
    </row>
    <row r="336" spans="1:9" ht="56.25" x14ac:dyDescent="0.2">
      <c r="A336" s="19" t="s">
        <v>370</v>
      </c>
      <c r="B336" s="20" t="s">
        <v>641</v>
      </c>
      <c r="C336" s="32" t="s">
        <v>642</v>
      </c>
      <c r="D336" s="21" t="s">
        <v>72</v>
      </c>
      <c r="E336" s="21" t="s">
        <v>373</v>
      </c>
      <c r="F336" s="33">
        <v>58721</v>
      </c>
      <c r="G336" s="23">
        <v>1</v>
      </c>
      <c r="H336" s="21" t="s">
        <v>74</v>
      </c>
      <c r="I336" s="24" t="s">
        <v>74</v>
      </c>
    </row>
    <row r="337" spans="1:9" ht="56.25" x14ac:dyDescent="0.2">
      <c r="A337" s="19" t="s">
        <v>370</v>
      </c>
      <c r="B337" s="20" t="s">
        <v>643</v>
      </c>
      <c r="C337" s="32" t="s">
        <v>644</v>
      </c>
      <c r="D337" s="21" t="s">
        <v>72</v>
      </c>
      <c r="E337" s="21" t="s">
        <v>373</v>
      </c>
      <c r="F337" s="33">
        <v>180974</v>
      </c>
      <c r="G337" s="23">
        <v>1</v>
      </c>
      <c r="H337" s="21" t="s">
        <v>74</v>
      </c>
      <c r="I337" s="24" t="s">
        <v>74</v>
      </c>
    </row>
    <row r="338" spans="1:9" ht="56.25" x14ac:dyDescent="0.2">
      <c r="A338" s="19" t="s">
        <v>370</v>
      </c>
      <c r="B338" s="20" t="s">
        <v>645</v>
      </c>
      <c r="C338" s="32" t="s">
        <v>646</v>
      </c>
      <c r="D338" s="21" t="s">
        <v>72</v>
      </c>
      <c r="E338" s="21" t="s">
        <v>373</v>
      </c>
      <c r="F338" s="33">
        <v>61270</v>
      </c>
      <c r="G338" s="23">
        <v>1</v>
      </c>
      <c r="H338" s="21" t="s">
        <v>74</v>
      </c>
      <c r="I338" s="24" t="s">
        <v>74</v>
      </c>
    </row>
    <row r="339" spans="1:9" ht="56.25" x14ac:dyDescent="0.2">
      <c r="A339" s="19" t="s">
        <v>370</v>
      </c>
      <c r="B339" s="20" t="s">
        <v>647</v>
      </c>
      <c r="C339" s="32" t="s">
        <v>648</v>
      </c>
      <c r="D339" s="21" t="s">
        <v>72</v>
      </c>
      <c r="E339" s="21" t="s">
        <v>373</v>
      </c>
      <c r="F339" s="33">
        <v>157000</v>
      </c>
      <c r="G339" s="23">
        <v>1</v>
      </c>
      <c r="H339" s="21" t="s">
        <v>74</v>
      </c>
      <c r="I339" s="24" t="s">
        <v>74</v>
      </c>
    </row>
    <row r="340" spans="1:9" ht="56.25" x14ac:dyDescent="0.2">
      <c r="A340" s="19" t="s">
        <v>370</v>
      </c>
      <c r="B340" s="20" t="s">
        <v>649</v>
      </c>
      <c r="C340" s="32" t="s">
        <v>650</v>
      </c>
      <c r="D340" s="21" t="s">
        <v>72</v>
      </c>
      <c r="E340" s="21" t="s">
        <v>373</v>
      </c>
      <c r="F340" s="33">
        <v>46840</v>
      </c>
      <c r="G340" s="23">
        <v>1</v>
      </c>
      <c r="H340" s="21" t="s">
        <v>74</v>
      </c>
      <c r="I340" s="24" t="s">
        <v>74</v>
      </c>
    </row>
    <row r="341" spans="1:9" ht="56.25" x14ac:dyDescent="0.2">
      <c r="A341" s="19" t="s">
        <v>370</v>
      </c>
      <c r="B341" s="20" t="s">
        <v>651</v>
      </c>
      <c r="C341" s="32" t="s">
        <v>652</v>
      </c>
      <c r="D341" s="21" t="s">
        <v>72</v>
      </c>
      <c r="E341" s="21" t="s">
        <v>373</v>
      </c>
      <c r="F341" s="33">
        <v>74125</v>
      </c>
      <c r="G341" s="23">
        <v>1</v>
      </c>
      <c r="H341" s="21" t="s">
        <v>74</v>
      </c>
      <c r="I341" s="24" t="s">
        <v>74</v>
      </c>
    </row>
    <row r="342" spans="1:9" ht="56.25" x14ac:dyDescent="0.2">
      <c r="A342" s="19" t="s">
        <v>370</v>
      </c>
      <c r="B342" s="20" t="s">
        <v>653</v>
      </c>
      <c r="C342" s="32" t="s">
        <v>654</v>
      </c>
      <c r="D342" s="21" t="s">
        <v>72</v>
      </c>
      <c r="E342" s="21" t="s">
        <v>373</v>
      </c>
      <c r="F342" s="33">
        <v>110325</v>
      </c>
      <c r="G342" s="23">
        <v>1</v>
      </c>
      <c r="H342" s="21" t="s">
        <v>74</v>
      </c>
      <c r="I342" s="24" t="s">
        <v>74</v>
      </c>
    </row>
    <row r="343" spans="1:9" ht="56.25" x14ac:dyDescent="0.2">
      <c r="A343" s="19" t="s">
        <v>370</v>
      </c>
      <c r="B343" s="20" t="s">
        <v>655</v>
      </c>
      <c r="C343" s="32" t="s">
        <v>656</v>
      </c>
      <c r="D343" s="21" t="s">
        <v>72</v>
      </c>
      <c r="E343" s="21" t="s">
        <v>373</v>
      </c>
      <c r="F343" s="33">
        <v>14743</v>
      </c>
      <c r="G343" s="23">
        <v>1</v>
      </c>
      <c r="H343" s="21" t="s">
        <v>74</v>
      </c>
      <c r="I343" s="24" t="s">
        <v>74</v>
      </c>
    </row>
    <row r="344" spans="1:9" ht="56.25" x14ac:dyDescent="0.2">
      <c r="A344" s="19" t="s">
        <v>370</v>
      </c>
      <c r="B344" s="20" t="s">
        <v>657</v>
      </c>
      <c r="C344" s="32" t="s">
        <v>658</v>
      </c>
      <c r="D344" s="21" t="s">
        <v>72</v>
      </c>
      <c r="E344" s="21" t="s">
        <v>373</v>
      </c>
      <c r="F344" s="33">
        <v>445784</v>
      </c>
      <c r="G344" s="23">
        <v>1</v>
      </c>
      <c r="H344" s="21" t="s">
        <v>74</v>
      </c>
      <c r="I344" s="24" t="s">
        <v>74</v>
      </c>
    </row>
    <row r="345" spans="1:9" ht="56.25" x14ac:dyDescent="0.2">
      <c r="A345" s="19" t="s">
        <v>370</v>
      </c>
      <c r="B345" s="20" t="s">
        <v>659</v>
      </c>
      <c r="C345" s="32" t="s">
        <v>660</v>
      </c>
      <c r="D345" s="21" t="s">
        <v>72</v>
      </c>
      <c r="E345" s="21" t="s">
        <v>373</v>
      </c>
      <c r="F345" s="33">
        <v>142567</v>
      </c>
      <c r="G345" s="23">
        <v>1</v>
      </c>
      <c r="H345" s="21" t="s">
        <v>74</v>
      </c>
      <c r="I345" s="24" t="s">
        <v>74</v>
      </c>
    </row>
    <row r="346" spans="1:9" ht="56.25" x14ac:dyDescent="0.2">
      <c r="A346" s="19" t="s">
        <v>370</v>
      </c>
      <c r="B346" s="20" t="s">
        <v>661</v>
      </c>
      <c r="C346" s="32" t="s">
        <v>662</v>
      </c>
      <c r="D346" s="21" t="s">
        <v>72</v>
      </c>
      <c r="E346" s="21" t="s">
        <v>373</v>
      </c>
      <c r="F346" s="33">
        <v>381079.62</v>
      </c>
      <c r="G346" s="23">
        <v>1</v>
      </c>
      <c r="H346" s="21" t="s">
        <v>74</v>
      </c>
      <c r="I346" s="24" t="s">
        <v>74</v>
      </c>
    </row>
    <row r="347" spans="1:9" ht="56.25" x14ac:dyDescent="0.2">
      <c r="A347" s="19" t="s">
        <v>370</v>
      </c>
      <c r="B347" s="20" t="s">
        <v>663</v>
      </c>
      <c r="C347" s="32" t="s">
        <v>664</v>
      </c>
      <c r="D347" s="21" t="s">
        <v>72</v>
      </c>
      <c r="E347" s="21" t="s">
        <v>373</v>
      </c>
      <c r="F347" s="33">
        <v>182123</v>
      </c>
      <c r="G347" s="23">
        <v>1</v>
      </c>
      <c r="H347" s="21" t="s">
        <v>74</v>
      </c>
      <c r="I347" s="24" t="s">
        <v>74</v>
      </c>
    </row>
    <row r="348" spans="1:9" ht="56.25" x14ac:dyDescent="0.2">
      <c r="A348" s="19" t="s">
        <v>370</v>
      </c>
      <c r="B348" s="20" t="s">
        <v>665</v>
      </c>
      <c r="C348" s="32" t="s">
        <v>666</v>
      </c>
      <c r="D348" s="21" t="s">
        <v>72</v>
      </c>
      <c r="E348" s="21" t="s">
        <v>373</v>
      </c>
      <c r="F348" s="33">
        <v>426705</v>
      </c>
      <c r="G348" s="23">
        <v>1</v>
      </c>
      <c r="H348" s="21" t="s">
        <v>74</v>
      </c>
      <c r="I348" s="24" t="s">
        <v>74</v>
      </c>
    </row>
    <row r="349" spans="1:9" ht="56.25" x14ac:dyDescent="0.2">
      <c r="A349" s="19" t="s">
        <v>370</v>
      </c>
      <c r="B349" s="20" t="s">
        <v>667</v>
      </c>
      <c r="C349" s="32" t="s">
        <v>668</v>
      </c>
      <c r="D349" s="21" t="s">
        <v>72</v>
      </c>
      <c r="E349" s="21" t="s">
        <v>373</v>
      </c>
      <c r="F349" s="33">
        <v>44358</v>
      </c>
      <c r="G349" s="23">
        <v>1</v>
      </c>
      <c r="H349" s="21" t="s">
        <v>74</v>
      </c>
      <c r="I349" s="24" t="s">
        <v>74</v>
      </c>
    </row>
    <row r="350" spans="1:9" ht="56.25" x14ac:dyDescent="0.2">
      <c r="A350" s="19" t="s">
        <v>370</v>
      </c>
      <c r="B350" s="20" t="s">
        <v>669</v>
      </c>
      <c r="C350" s="32" t="s">
        <v>670</v>
      </c>
      <c r="D350" s="21" t="s">
        <v>72</v>
      </c>
      <c r="E350" s="21" t="s">
        <v>373</v>
      </c>
      <c r="F350" s="33">
        <v>21121</v>
      </c>
      <c r="G350" s="23">
        <v>1</v>
      </c>
      <c r="H350" s="21" t="s">
        <v>74</v>
      </c>
      <c r="I350" s="24" t="s">
        <v>74</v>
      </c>
    </row>
    <row r="351" spans="1:9" ht="56.25" x14ac:dyDescent="0.2">
      <c r="A351" s="19" t="s">
        <v>370</v>
      </c>
      <c r="B351" s="20" t="s">
        <v>671</v>
      </c>
      <c r="C351" s="32" t="s">
        <v>672</v>
      </c>
      <c r="D351" s="21" t="s">
        <v>72</v>
      </c>
      <c r="E351" s="21" t="s">
        <v>373</v>
      </c>
      <c r="F351" s="33">
        <v>3777</v>
      </c>
      <c r="G351" s="23">
        <v>1</v>
      </c>
      <c r="H351" s="21" t="s">
        <v>74</v>
      </c>
      <c r="I351" s="24" t="s">
        <v>74</v>
      </c>
    </row>
    <row r="352" spans="1:9" ht="56.25" x14ac:dyDescent="0.2">
      <c r="A352" s="19" t="s">
        <v>370</v>
      </c>
      <c r="B352" s="20" t="s">
        <v>673</v>
      </c>
      <c r="C352" s="32" t="s">
        <v>674</v>
      </c>
      <c r="D352" s="21" t="s">
        <v>72</v>
      </c>
      <c r="E352" s="21" t="s">
        <v>373</v>
      </c>
      <c r="F352" s="33">
        <v>22092</v>
      </c>
      <c r="G352" s="23">
        <v>1</v>
      </c>
      <c r="H352" s="21" t="s">
        <v>74</v>
      </c>
      <c r="I352" s="24" t="s">
        <v>74</v>
      </c>
    </row>
    <row r="353" spans="1:9" ht="56.25" x14ac:dyDescent="0.2">
      <c r="A353" s="19" t="s">
        <v>370</v>
      </c>
      <c r="B353" s="20" t="s">
        <v>675</v>
      </c>
      <c r="C353" s="32" t="s">
        <v>676</v>
      </c>
      <c r="D353" s="21" t="s">
        <v>72</v>
      </c>
      <c r="E353" s="21" t="s">
        <v>373</v>
      </c>
      <c r="F353" s="33">
        <v>610130</v>
      </c>
      <c r="G353" s="23">
        <v>1</v>
      </c>
      <c r="H353" s="21" t="s">
        <v>74</v>
      </c>
      <c r="I353" s="24" t="s">
        <v>74</v>
      </c>
    </row>
    <row r="354" spans="1:9" ht="56.25" x14ac:dyDescent="0.2">
      <c r="A354" s="19" t="s">
        <v>370</v>
      </c>
      <c r="B354" s="20" t="s">
        <v>677</v>
      </c>
      <c r="C354" s="32" t="s">
        <v>678</v>
      </c>
      <c r="D354" s="21" t="s">
        <v>72</v>
      </c>
      <c r="E354" s="21" t="s">
        <v>373</v>
      </c>
      <c r="F354" s="33">
        <v>317939</v>
      </c>
      <c r="G354" s="23">
        <v>1</v>
      </c>
      <c r="H354" s="21" t="s">
        <v>74</v>
      </c>
      <c r="I354" s="24" t="s">
        <v>74</v>
      </c>
    </row>
    <row r="355" spans="1:9" ht="56.25" x14ac:dyDescent="0.2">
      <c r="A355" s="19" t="s">
        <v>370</v>
      </c>
      <c r="B355" s="20" t="s">
        <v>679</v>
      </c>
      <c r="C355" s="32" t="s">
        <v>680</v>
      </c>
      <c r="D355" s="21" t="s">
        <v>72</v>
      </c>
      <c r="E355" s="21" t="s">
        <v>373</v>
      </c>
      <c r="F355" s="33">
        <v>51927</v>
      </c>
      <c r="G355" s="23">
        <v>1</v>
      </c>
      <c r="H355" s="21" t="s">
        <v>74</v>
      </c>
      <c r="I355" s="24" t="s">
        <v>74</v>
      </c>
    </row>
    <row r="356" spans="1:9" ht="56.25" x14ac:dyDescent="0.2">
      <c r="A356" s="19" t="s">
        <v>370</v>
      </c>
      <c r="B356" s="20" t="s">
        <v>681</v>
      </c>
      <c r="C356" s="32" t="s">
        <v>682</v>
      </c>
      <c r="D356" s="21" t="s">
        <v>72</v>
      </c>
      <c r="E356" s="21" t="s">
        <v>373</v>
      </c>
      <c r="F356" s="33">
        <v>13809</v>
      </c>
      <c r="G356" s="23">
        <v>1</v>
      </c>
      <c r="H356" s="21" t="s">
        <v>74</v>
      </c>
      <c r="I356" s="24" t="s">
        <v>74</v>
      </c>
    </row>
    <row r="357" spans="1:9" ht="56.25" x14ac:dyDescent="0.2">
      <c r="A357" s="19" t="s">
        <v>370</v>
      </c>
      <c r="B357" s="20" t="s">
        <v>683</v>
      </c>
      <c r="C357" s="32" t="s">
        <v>684</v>
      </c>
      <c r="D357" s="21" t="s">
        <v>72</v>
      </c>
      <c r="E357" s="21" t="s">
        <v>373</v>
      </c>
      <c r="F357" s="33">
        <v>156037</v>
      </c>
      <c r="G357" s="23">
        <v>1</v>
      </c>
      <c r="H357" s="21" t="s">
        <v>74</v>
      </c>
      <c r="I357" s="24" t="s">
        <v>74</v>
      </c>
    </row>
    <row r="358" spans="1:9" ht="56.25" x14ac:dyDescent="0.2">
      <c r="A358" s="19" t="s">
        <v>370</v>
      </c>
      <c r="B358" s="20" t="s">
        <v>685</v>
      </c>
      <c r="C358" s="32" t="s">
        <v>686</v>
      </c>
      <c r="D358" s="21" t="s">
        <v>72</v>
      </c>
      <c r="E358" s="21" t="s">
        <v>373</v>
      </c>
      <c r="F358" s="33">
        <v>172548</v>
      </c>
      <c r="G358" s="23">
        <v>1</v>
      </c>
      <c r="H358" s="21" t="s">
        <v>74</v>
      </c>
      <c r="I358" s="24" t="s">
        <v>74</v>
      </c>
    </row>
    <row r="359" spans="1:9" ht="56.25" x14ac:dyDescent="0.2">
      <c r="A359" s="19" t="s">
        <v>370</v>
      </c>
      <c r="B359" s="20" t="s">
        <v>687</v>
      </c>
      <c r="C359" s="32" t="s">
        <v>688</v>
      </c>
      <c r="D359" s="21" t="s">
        <v>72</v>
      </c>
      <c r="E359" s="21" t="s">
        <v>373</v>
      </c>
      <c r="F359" s="33">
        <v>1679369</v>
      </c>
      <c r="G359" s="23">
        <v>1</v>
      </c>
      <c r="H359" s="21" t="s">
        <v>74</v>
      </c>
      <c r="I359" s="24" t="s">
        <v>74</v>
      </c>
    </row>
    <row r="360" spans="1:9" ht="56.25" x14ac:dyDescent="0.2">
      <c r="A360" s="19" t="s">
        <v>370</v>
      </c>
      <c r="B360" s="20" t="s">
        <v>689</v>
      </c>
      <c r="C360" s="32" t="s">
        <v>690</v>
      </c>
      <c r="D360" s="21" t="s">
        <v>72</v>
      </c>
      <c r="E360" s="21" t="s">
        <v>373</v>
      </c>
      <c r="F360" s="33">
        <v>125321</v>
      </c>
      <c r="G360" s="23">
        <v>1</v>
      </c>
      <c r="H360" s="21" t="s">
        <v>74</v>
      </c>
      <c r="I360" s="24" t="s">
        <v>74</v>
      </c>
    </row>
    <row r="361" spans="1:9" ht="56.25" x14ac:dyDescent="0.2">
      <c r="A361" s="19" t="s">
        <v>370</v>
      </c>
      <c r="B361" s="20" t="s">
        <v>691</v>
      </c>
      <c r="C361" s="32" t="s">
        <v>692</v>
      </c>
      <c r="D361" s="21" t="s">
        <v>72</v>
      </c>
      <c r="E361" s="21" t="s">
        <v>373</v>
      </c>
      <c r="F361" s="33">
        <v>61096</v>
      </c>
      <c r="G361" s="23">
        <v>1</v>
      </c>
      <c r="H361" s="21" t="s">
        <v>74</v>
      </c>
      <c r="I361" s="24" t="s">
        <v>74</v>
      </c>
    </row>
    <row r="362" spans="1:9" ht="56.25" x14ac:dyDescent="0.2">
      <c r="A362" s="19" t="s">
        <v>370</v>
      </c>
      <c r="B362" s="20" t="s">
        <v>693</v>
      </c>
      <c r="C362" s="32" t="s">
        <v>694</v>
      </c>
      <c r="D362" s="21" t="s">
        <v>72</v>
      </c>
      <c r="E362" s="21" t="s">
        <v>373</v>
      </c>
      <c r="F362" s="33">
        <v>110128</v>
      </c>
      <c r="G362" s="23">
        <v>1</v>
      </c>
      <c r="H362" s="21" t="s">
        <v>74</v>
      </c>
      <c r="I362" s="24" t="s">
        <v>74</v>
      </c>
    </row>
    <row r="363" spans="1:9" ht="56.25" x14ac:dyDescent="0.2">
      <c r="A363" s="19" t="s">
        <v>370</v>
      </c>
      <c r="B363" s="20" t="s">
        <v>695</v>
      </c>
      <c r="C363" s="32" t="s">
        <v>696</v>
      </c>
      <c r="D363" s="21" t="s">
        <v>72</v>
      </c>
      <c r="E363" s="21" t="s">
        <v>373</v>
      </c>
      <c r="F363" s="33">
        <v>185320</v>
      </c>
      <c r="G363" s="23">
        <v>1</v>
      </c>
      <c r="H363" s="21" t="s">
        <v>74</v>
      </c>
      <c r="I363" s="24" t="s">
        <v>74</v>
      </c>
    </row>
    <row r="364" spans="1:9" ht="56.25" x14ac:dyDescent="0.2">
      <c r="A364" s="19" t="s">
        <v>370</v>
      </c>
      <c r="B364" s="20" t="s">
        <v>697</v>
      </c>
      <c r="C364" s="32" t="s">
        <v>698</v>
      </c>
      <c r="D364" s="21" t="s">
        <v>72</v>
      </c>
      <c r="E364" s="21" t="s">
        <v>373</v>
      </c>
      <c r="F364" s="33">
        <v>310032</v>
      </c>
      <c r="G364" s="23">
        <v>1</v>
      </c>
      <c r="H364" s="21" t="s">
        <v>74</v>
      </c>
      <c r="I364" s="24" t="s">
        <v>74</v>
      </c>
    </row>
    <row r="365" spans="1:9" ht="56.25" x14ac:dyDescent="0.2">
      <c r="A365" s="19" t="s">
        <v>370</v>
      </c>
      <c r="B365" s="20" t="s">
        <v>699</v>
      </c>
      <c r="C365" s="32" t="s">
        <v>700</v>
      </c>
      <c r="D365" s="21" t="s">
        <v>72</v>
      </c>
      <c r="E365" s="21" t="s">
        <v>373</v>
      </c>
      <c r="F365" s="33">
        <v>31999</v>
      </c>
      <c r="G365" s="23">
        <v>1</v>
      </c>
      <c r="H365" s="21" t="s">
        <v>74</v>
      </c>
      <c r="I365" s="24" t="s">
        <v>74</v>
      </c>
    </row>
    <row r="366" spans="1:9" ht="56.25" x14ac:dyDescent="0.2">
      <c r="A366" s="19" t="s">
        <v>370</v>
      </c>
      <c r="B366" s="20" t="s">
        <v>701</v>
      </c>
      <c r="C366" s="32" t="s">
        <v>702</v>
      </c>
      <c r="D366" s="21" t="s">
        <v>72</v>
      </c>
      <c r="E366" s="21" t="s">
        <v>373</v>
      </c>
      <c r="F366" s="33">
        <v>30038</v>
      </c>
      <c r="G366" s="23">
        <v>1</v>
      </c>
      <c r="H366" s="21" t="s">
        <v>74</v>
      </c>
      <c r="I366" s="24" t="s">
        <v>74</v>
      </c>
    </row>
    <row r="367" spans="1:9" ht="56.25" x14ac:dyDescent="0.2">
      <c r="A367" s="19" t="s">
        <v>370</v>
      </c>
      <c r="B367" s="20" t="s">
        <v>703</v>
      </c>
      <c r="C367" s="32" t="s">
        <v>704</v>
      </c>
      <c r="D367" s="21" t="s">
        <v>72</v>
      </c>
      <c r="E367" s="21" t="s">
        <v>373</v>
      </c>
      <c r="F367" s="33">
        <v>100553</v>
      </c>
      <c r="G367" s="23">
        <v>1</v>
      </c>
      <c r="H367" s="21" t="s">
        <v>74</v>
      </c>
      <c r="I367" s="24" t="s">
        <v>74</v>
      </c>
    </row>
    <row r="368" spans="1:9" ht="56.25" x14ac:dyDescent="0.2">
      <c r="A368" s="19" t="s">
        <v>370</v>
      </c>
      <c r="B368" s="20" t="s">
        <v>705</v>
      </c>
      <c r="C368" s="32" t="s">
        <v>706</v>
      </c>
      <c r="D368" s="21" t="s">
        <v>72</v>
      </c>
      <c r="E368" s="21" t="s">
        <v>373</v>
      </c>
      <c r="F368" s="33">
        <v>92078</v>
      </c>
      <c r="G368" s="23">
        <v>1</v>
      </c>
      <c r="H368" s="21" t="s">
        <v>74</v>
      </c>
      <c r="I368" s="24" t="s">
        <v>74</v>
      </c>
    </row>
    <row r="369" spans="1:9" ht="56.25" x14ac:dyDescent="0.2">
      <c r="A369" s="19" t="s">
        <v>370</v>
      </c>
      <c r="B369" s="20" t="s">
        <v>707</v>
      </c>
      <c r="C369" s="32" t="s">
        <v>708</v>
      </c>
      <c r="D369" s="21" t="s">
        <v>72</v>
      </c>
      <c r="E369" s="21" t="s">
        <v>373</v>
      </c>
      <c r="F369" s="33">
        <v>407904</v>
      </c>
      <c r="G369" s="23">
        <v>1</v>
      </c>
      <c r="H369" s="21" t="s">
        <v>74</v>
      </c>
      <c r="I369" s="24" t="s">
        <v>74</v>
      </c>
    </row>
    <row r="370" spans="1:9" ht="56.25" x14ac:dyDescent="0.2">
      <c r="A370" s="19" t="s">
        <v>370</v>
      </c>
      <c r="B370" s="20" t="s">
        <v>709</v>
      </c>
      <c r="C370" s="32" t="s">
        <v>710</v>
      </c>
      <c r="D370" s="21" t="s">
        <v>72</v>
      </c>
      <c r="E370" s="21" t="s">
        <v>373</v>
      </c>
      <c r="F370" s="33">
        <v>1102756</v>
      </c>
      <c r="G370" s="23">
        <v>1</v>
      </c>
      <c r="H370" s="21" t="s">
        <v>74</v>
      </c>
      <c r="I370" s="24" t="s">
        <v>74</v>
      </c>
    </row>
    <row r="371" spans="1:9" ht="56.25" x14ac:dyDescent="0.2">
      <c r="A371" s="19" t="s">
        <v>370</v>
      </c>
      <c r="B371" s="20" t="s">
        <v>711</v>
      </c>
      <c r="C371" s="32" t="s">
        <v>712</v>
      </c>
      <c r="D371" s="21" t="s">
        <v>72</v>
      </c>
      <c r="E371" s="21" t="s">
        <v>373</v>
      </c>
      <c r="F371" s="33">
        <v>717175</v>
      </c>
      <c r="G371" s="23">
        <v>1</v>
      </c>
      <c r="H371" s="21" t="s">
        <v>74</v>
      </c>
      <c r="I371" s="24" t="s">
        <v>74</v>
      </c>
    </row>
    <row r="372" spans="1:9" ht="56.25" x14ac:dyDescent="0.2">
      <c r="A372" s="19" t="s">
        <v>370</v>
      </c>
      <c r="B372" s="20" t="s">
        <v>713</v>
      </c>
      <c r="C372" s="32" t="s">
        <v>714</v>
      </c>
      <c r="D372" s="21" t="s">
        <v>72</v>
      </c>
      <c r="E372" s="21" t="s">
        <v>373</v>
      </c>
      <c r="F372" s="33">
        <v>330618.09999999998</v>
      </c>
      <c r="G372" s="23">
        <v>1</v>
      </c>
      <c r="H372" s="21" t="s">
        <v>74</v>
      </c>
      <c r="I372" s="24" t="s">
        <v>74</v>
      </c>
    </row>
    <row r="373" spans="1:9" ht="56.25" x14ac:dyDescent="0.2">
      <c r="A373" s="19" t="s">
        <v>370</v>
      </c>
      <c r="B373" s="20" t="s">
        <v>715</v>
      </c>
      <c r="C373" s="32" t="s">
        <v>716</v>
      </c>
      <c r="D373" s="21" t="s">
        <v>72</v>
      </c>
      <c r="E373" s="21" t="s">
        <v>373</v>
      </c>
      <c r="F373" s="33">
        <v>4006302</v>
      </c>
      <c r="G373" s="23">
        <v>1</v>
      </c>
      <c r="H373" s="21" t="s">
        <v>74</v>
      </c>
      <c r="I373" s="24" t="s">
        <v>74</v>
      </c>
    </row>
    <row r="374" spans="1:9" ht="56.25" x14ac:dyDescent="0.2">
      <c r="A374" s="19" t="s">
        <v>370</v>
      </c>
      <c r="B374" s="20" t="s">
        <v>717</v>
      </c>
      <c r="C374" s="32" t="s">
        <v>718</v>
      </c>
      <c r="D374" s="21" t="s">
        <v>72</v>
      </c>
      <c r="E374" s="21" t="s">
        <v>373</v>
      </c>
      <c r="F374" s="33">
        <v>249631</v>
      </c>
      <c r="G374" s="23">
        <v>1</v>
      </c>
      <c r="H374" s="21" t="s">
        <v>74</v>
      </c>
      <c r="I374" s="24" t="s">
        <v>74</v>
      </c>
    </row>
    <row r="375" spans="1:9" ht="56.25" x14ac:dyDescent="0.2">
      <c r="A375" s="19" t="s">
        <v>370</v>
      </c>
      <c r="B375" s="20" t="s">
        <v>719</v>
      </c>
      <c r="C375" s="32" t="s">
        <v>720</v>
      </c>
      <c r="D375" s="21" t="s">
        <v>72</v>
      </c>
      <c r="E375" s="21" t="s">
        <v>373</v>
      </c>
      <c r="F375" s="33">
        <v>254337</v>
      </c>
      <c r="G375" s="23">
        <v>1</v>
      </c>
      <c r="H375" s="21" t="s">
        <v>74</v>
      </c>
      <c r="I375" s="24" t="s">
        <v>74</v>
      </c>
    </row>
    <row r="376" spans="1:9" ht="56.25" x14ac:dyDescent="0.2">
      <c r="A376" s="19" t="s">
        <v>370</v>
      </c>
      <c r="B376" s="20" t="s">
        <v>721</v>
      </c>
      <c r="C376" s="32" t="s">
        <v>722</v>
      </c>
      <c r="D376" s="21" t="s">
        <v>72</v>
      </c>
      <c r="E376" s="21" t="s">
        <v>373</v>
      </c>
      <c r="F376" s="33">
        <v>161017.26999999999</v>
      </c>
      <c r="G376" s="23">
        <v>1</v>
      </c>
      <c r="H376" s="21" t="s">
        <v>74</v>
      </c>
      <c r="I376" s="24" t="s">
        <v>74</v>
      </c>
    </row>
    <row r="377" spans="1:9" ht="56.25" x14ac:dyDescent="0.2">
      <c r="A377" s="19" t="s">
        <v>370</v>
      </c>
      <c r="B377" s="20" t="s">
        <v>723</v>
      </c>
      <c r="C377" s="32" t="s">
        <v>724</v>
      </c>
      <c r="D377" s="21" t="s">
        <v>72</v>
      </c>
      <c r="E377" s="21" t="s">
        <v>373</v>
      </c>
      <c r="F377" s="33">
        <v>546242.03</v>
      </c>
      <c r="G377" s="23">
        <v>1</v>
      </c>
      <c r="H377" s="21" t="s">
        <v>74</v>
      </c>
      <c r="I377" s="24" t="s">
        <v>74</v>
      </c>
    </row>
    <row r="378" spans="1:9" ht="56.25" x14ac:dyDescent="0.2">
      <c r="A378" s="19" t="s">
        <v>370</v>
      </c>
      <c r="B378" s="20" t="s">
        <v>725</v>
      </c>
      <c r="C378" s="32" t="s">
        <v>726</v>
      </c>
      <c r="D378" s="21" t="s">
        <v>72</v>
      </c>
      <c r="E378" s="21" t="s">
        <v>373</v>
      </c>
      <c r="F378" s="33">
        <v>468949</v>
      </c>
      <c r="G378" s="23">
        <v>1</v>
      </c>
      <c r="H378" s="21" t="s">
        <v>74</v>
      </c>
      <c r="I378" s="24" t="s">
        <v>74</v>
      </c>
    </row>
    <row r="379" spans="1:9" ht="56.25" x14ac:dyDescent="0.2">
      <c r="A379" s="19" t="s">
        <v>370</v>
      </c>
      <c r="B379" s="20" t="s">
        <v>727</v>
      </c>
      <c r="C379" s="32" t="s">
        <v>728</v>
      </c>
      <c r="D379" s="21" t="s">
        <v>72</v>
      </c>
      <c r="E379" s="21" t="s">
        <v>373</v>
      </c>
      <c r="F379" s="33">
        <v>126922.86</v>
      </c>
      <c r="G379" s="23">
        <v>1</v>
      </c>
      <c r="H379" s="21" t="s">
        <v>74</v>
      </c>
      <c r="I379" s="24" t="s">
        <v>74</v>
      </c>
    </row>
    <row r="380" spans="1:9" ht="56.25" x14ac:dyDescent="0.2">
      <c r="A380" s="19" t="s">
        <v>370</v>
      </c>
      <c r="B380" s="20" t="s">
        <v>729</v>
      </c>
      <c r="C380" s="32" t="s">
        <v>730</v>
      </c>
      <c r="D380" s="21" t="s">
        <v>72</v>
      </c>
      <c r="E380" s="21" t="s">
        <v>373</v>
      </c>
      <c r="F380" s="33">
        <v>657685.25</v>
      </c>
      <c r="G380" s="23">
        <v>1</v>
      </c>
      <c r="H380" s="21" t="s">
        <v>74</v>
      </c>
      <c r="I380" s="24" t="s">
        <v>74</v>
      </c>
    </row>
    <row r="381" spans="1:9" ht="56.25" x14ac:dyDescent="0.2">
      <c r="A381" s="19" t="s">
        <v>370</v>
      </c>
      <c r="B381" s="20" t="s">
        <v>731</v>
      </c>
      <c r="C381" s="32" t="s">
        <v>732</v>
      </c>
      <c r="D381" s="21" t="s">
        <v>72</v>
      </c>
      <c r="E381" s="21" t="s">
        <v>373</v>
      </c>
      <c r="F381" s="33">
        <v>330432.84999999998</v>
      </c>
      <c r="G381" s="23">
        <v>1</v>
      </c>
      <c r="H381" s="21" t="s">
        <v>74</v>
      </c>
      <c r="I381" s="24" t="s">
        <v>74</v>
      </c>
    </row>
    <row r="382" spans="1:9" ht="56.25" x14ac:dyDescent="0.2">
      <c r="A382" s="19" t="s">
        <v>370</v>
      </c>
      <c r="B382" s="20" t="s">
        <v>733</v>
      </c>
      <c r="C382" s="32" t="s">
        <v>734</v>
      </c>
      <c r="D382" s="21" t="s">
        <v>72</v>
      </c>
      <c r="E382" s="21" t="s">
        <v>373</v>
      </c>
      <c r="F382" s="33">
        <v>333183.07</v>
      </c>
      <c r="G382" s="23">
        <v>1</v>
      </c>
      <c r="H382" s="21" t="s">
        <v>74</v>
      </c>
      <c r="I382" s="24" t="s">
        <v>74</v>
      </c>
    </row>
    <row r="383" spans="1:9" ht="56.25" x14ac:dyDescent="0.2">
      <c r="A383" s="19" t="s">
        <v>370</v>
      </c>
      <c r="B383" s="20" t="s">
        <v>735</v>
      </c>
      <c r="C383" s="32" t="s">
        <v>736</v>
      </c>
      <c r="D383" s="21" t="s">
        <v>72</v>
      </c>
      <c r="E383" s="21" t="s">
        <v>373</v>
      </c>
      <c r="F383" s="33">
        <v>685128.3</v>
      </c>
      <c r="G383" s="23">
        <v>1</v>
      </c>
      <c r="H383" s="21" t="s">
        <v>74</v>
      </c>
      <c r="I383" s="24" t="s">
        <v>74</v>
      </c>
    </row>
    <row r="384" spans="1:9" ht="56.25" x14ac:dyDescent="0.2">
      <c r="A384" s="19" t="s">
        <v>370</v>
      </c>
      <c r="B384" s="20" t="s">
        <v>737</v>
      </c>
      <c r="C384" s="32" t="s">
        <v>738</v>
      </c>
      <c r="D384" s="21" t="s">
        <v>72</v>
      </c>
      <c r="E384" s="21" t="s">
        <v>373</v>
      </c>
      <c r="F384" s="33">
        <v>259004.36</v>
      </c>
      <c r="G384" s="23">
        <v>1</v>
      </c>
      <c r="H384" s="21" t="s">
        <v>74</v>
      </c>
      <c r="I384" s="24" t="s">
        <v>74</v>
      </c>
    </row>
    <row r="385" spans="1:9" ht="56.25" x14ac:dyDescent="0.2">
      <c r="A385" s="19" t="s">
        <v>370</v>
      </c>
      <c r="B385" s="20" t="s">
        <v>739</v>
      </c>
      <c r="C385" s="32" t="s">
        <v>740</v>
      </c>
      <c r="D385" s="21" t="s">
        <v>72</v>
      </c>
      <c r="E385" s="21" t="s">
        <v>373</v>
      </c>
      <c r="F385" s="33">
        <v>84945</v>
      </c>
      <c r="G385" s="23">
        <v>1</v>
      </c>
      <c r="H385" s="21" t="s">
        <v>74</v>
      </c>
      <c r="I385" s="24" t="s">
        <v>74</v>
      </c>
    </row>
    <row r="386" spans="1:9" ht="56.25" x14ac:dyDescent="0.2">
      <c r="A386" s="19" t="s">
        <v>370</v>
      </c>
      <c r="B386" s="20" t="s">
        <v>741</v>
      </c>
      <c r="C386" s="32" t="s">
        <v>742</v>
      </c>
      <c r="D386" s="21" t="s">
        <v>72</v>
      </c>
      <c r="E386" s="21" t="s">
        <v>373</v>
      </c>
      <c r="F386" s="33">
        <v>107599</v>
      </c>
      <c r="G386" s="23">
        <v>1</v>
      </c>
      <c r="H386" s="21" t="s">
        <v>74</v>
      </c>
      <c r="I386" s="24" t="s">
        <v>74</v>
      </c>
    </row>
    <row r="387" spans="1:9" ht="56.25" x14ac:dyDescent="0.2">
      <c r="A387" s="19" t="s">
        <v>370</v>
      </c>
      <c r="B387" s="20" t="s">
        <v>743</v>
      </c>
      <c r="C387" s="32" t="s">
        <v>744</v>
      </c>
      <c r="D387" s="21" t="s">
        <v>72</v>
      </c>
      <c r="E387" s="21" t="s">
        <v>373</v>
      </c>
      <c r="F387" s="33">
        <v>1550004.39</v>
      </c>
      <c r="G387" s="23">
        <v>1</v>
      </c>
      <c r="H387" s="21" t="s">
        <v>74</v>
      </c>
      <c r="I387" s="24" t="s">
        <v>74</v>
      </c>
    </row>
    <row r="388" spans="1:9" ht="56.25" x14ac:dyDescent="0.2">
      <c r="A388" s="19" t="s">
        <v>370</v>
      </c>
      <c r="B388" s="20" t="s">
        <v>745</v>
      </c>
      <c r="C388" s="32" t="s">
        <v>746</v>
      </c>
      <c r="D388" s="21" t="s">
        <v>72</v>
      </c>
      <c r="E388" s="21" t="s">
        <v>373</v>
      </c>
      <c r="F388" s="33">
        <v>879699.16</v>
      </c>
      <c r="G388" s="23">
        <v>1</v>
      </c>
      <c r="H388" s="21" t="s">
        <v>74</v>
      </c>
      <c r="I388" s="24" t="s">
        <v>74</v>
      </c>
    </row>
    <row r="389" spans="1:9" ht="56.25" x14ac:dyDescent="0.2">
      <c r="A389" s="19" t="s">
        <v>370</v>
      </c>
      <c r="B389" s="20" t="s">
        <v>747</v>
      </c>
      <c r="C389" s="32" t="s">
        <v>748</v>
      </c>
      <c r="D389" s="21" t="s">
        <v>72</v>
      </c>
      <c r="E389" s="21" t="s">
        <v>373</v>
      </c>
      <c r="F389" s="33">
        <v>139921.1</v>
      </c>
      <c r="G389" s="23">
        <v>1</v>
      </c>
      <c r="H389" s="21" t="s">
        <v>74</v>
      </c>
      <c r="I389" s="24" t="s">
        <v>74</v>
      </c>
    </row>
    <row r="390" spans="1:9" ht="56.25" x14ac:dyDescent="0.2">
      <c r="A390" s="19" t="s">
        <v>370</v>
      </c>
      <c r="B390" s="20" t="s">
        <v>749</v>
      </c>
      <c r="C390" s="32" t="s">
        <v>750</v>
      </c>
      <c r="D390" s="21" t="s">
        <v>72</v>
      </c>
      <c r="E390" s="21" t="s">
        <v>373</v>
      </c>
      <c r="F390" s="33">
        <v>916382.43</v>
      </c>
      <c r="G390" s="23">
        <v>1</v>
      </c>
      <c r="H390" s="21" t="s">
        <v>74</v>
      </c>
      <c r="I390" s="24" t="s">
        <v>74</v>
      </c>
    </row>
    <row r="391" spans="1:9" ht="56.25" x14ac:dyDescent="0.2">
      <c r="A391" s="19" t="s">
        <v>370</v>
      </c>
      <c r="B391" s="20" t="s">
        <v>751</v>
      </c>
      <c r="C391" s="32" t="s">
        <v>752</v>
      </c>
      <c r="D391" s="21" t="s">
        <v>72</v>
      </c>
      <c r="E391" s="21" t="s">
        <v>373</v>
      </c>
      <c r="F391" s="33">
        <v>132325.25</v>
      </c>
      <c r="G391" s="23">
        <v>1</v>
      </c>
      <c r="H391" s="21" t="s">
        <v>74</v>
      </c>
      <c r="I391" s="24" t="s">
        <v>74</v>
      </c>
    </row>
    <row r="392" spans="1:9" ht="56.25" x14ac:dyDescent="0.2">
      <c r="A392" s="19" t="s">
        <v>370</v>
      </c>
      <c r="B392" s="20" t="s">
        <v>753</v>
      </c>
      <c r="C392" s="32" t="s">
        <v>754</v>
      </c>
      <c r="D392" s="21" t="s">
        <v>72</v>
      </c>
      <c r="E392" s="21" t="s">
        <v>373</v>
      </c>
      <c r="F392" s="33">
        <v>81964.52</v>
      </c>
      <c r="G392" s="23">
        <v>1</v>
      </c>
      <c r="H392" s="21" t="s">
        <v>74</v>
      </c>
      <c r="I392" s="24" t="s">
        <v>74</v>
      </c>
    </row>
    <row r="393" spans="1:9" ht="56.25" x14ac:dyDescent="0.2">
      <c r="A393" s="19" t="s">
        <v>370</v>
      </c>
      <c r="B393" s="20" t="s">
        <v>755</v>
      </c>
      <c r="C393" s="32" t="s">
        <v>756</v>
      </c>
      <c r="D393" s="21" t="s">
        <v>72</v>
      </c>
      <c r="E393" s="21" t="s">
        <v>373</v>
      </c>
      <c r="F393" s="33">
        <v>18726</v>
      </c>
      <c r="G393" s="23">
        <v>1</v>
      </c>
      <c r="H393" s="21" t="s">
        <v>74</v>
      </c>
      <c r="I393" s="24" t="s">
        <v>74</v>
      </c>
    </row>
    <row r="394" spans="1:9" ht="56.25" x14ac:dyDescent="0.2">
      <c r="A394" s="19" t="s">
        <v>370</v>
      </c>
      <c r="B394" s="20" t="s">
        <v>757</v>
      </c>
      <c r="C394" s="32" t="s">
        <v>758</v>
      </c>
      <c r="D394" s="21" t="s">
        <v>72</v>
      </c>
      <c r="E394" s="21" t="s">
        <v>373</v>
      </c>
      <c r="F394" s="33">
        <v>17204</v>
      </c>
      <c r="G394" s="23">
        <v>1</v>
      </c>
      <c r="H394" s="21" t="s">
        <v>74</v>
      </c>
      <c r="I394" s="24" t="s">
        <v>74</v>
      </c>
    </row>
    <row r="395" spans="1:9" ht="56.25" x14ac:dyDescent="0.2">
      <c r="A395" s="19" t="s">
        <v>370</v>
      </c>
      <c r="B395" s="20" t="s">
        <v>759</v>
      </c>
      <c r="C395" s="32" t="s">
        <v>760</v>
      </c>
      <c r="D395" s="21" t="s">
        <v>72</v>
      </c>
      <c r="E395" s="21" t="s">
        <v>373</v>
      </c>
      <c r="F395" s="33">
        <v>852477.57</v>
      </c>
      <c r="G395" s="23">
        <v>1</v>
      </c>
      <c r="H395" s="21" t="s">
        <v>74</v>
      </c>
      <c r="I395" s="24" t="s">
        <v>74</v>
      </c>
    </row>
    <row r="396" spans="1:9" ht="56.25" x14ac:dyDescent="0.2">
      <c r="A396" s="19" t="s">
        <v>370</v>
      </c>
      <c r="B396" s="20" t="s">
        <v>761</v>
      </c>
      <c r="C396" s="32" t="s">
        <v>762</v>
      </c>
      <c r="D396" s="21" t="s">
        <v>72</v>
      </c>
      <c r="E396" s="21" t="s">
        <v>373</v>
      </c>
      <c r="F396" s="33">
        <v>248234.81</v>
      </c>
      <c r="G396" s="23">
        <v>1</v>
      </c>
      <c r="H396" s="21" t="s">
        <v>74</v>
      </c>
      <c r="I396" s="24" t="s">
        <v>74</v>
      </c>
    </row>
    <row r="397" spans="1:9" ht="56.25" x14ac:dyDescent="0.2">
      <c r="A397" s="19" t="s">
        <v>370</v>
      </c>
      <c r="B397" s="20" t="s">
        <v>763</v>
      </c>
      <c r="C397" s="32" t="s">
        <v>764</v>
      </c>
      <c r="D397" s="21" t="s">
        <v>72</v>
      </c>
      <c r="E397" s="21" t="s">
        <v>373</v>
      </c>
      <c r="F397" s="33">
        <v>314669</v>
      </c>
      <c r="G397" s="23">
        <v>1</v>
      </c>
      <c r="H397" s="21" t="s">
        <v>74</v>
      </c>
      <c r="I397" s="24" t="s">
        <v>74</v>
      </c>
    </row>
    <row r="398" spans="1:9" ht="56.25" x14ac:dyDescent="0.2">
      <c r="A398" s="19" t="s">
        <v>370</v>
      </c>
      <c r="B398" s="20" t="s">
        <v>765</v>
      </c>
      <c r="C398" s="32" t="s">
        <v>766</v>
      </c>
      <c r="D398" s="21" t="s">
        <v>72</v>
      </c>
      <c r="E398" s="21" t="s">
        <v>373</v>
      </c>
      <c r="F398" s="33">
        <v>1158678.3400000001</v>
      </c>
      <c r="G398" s="23">
        <v>1</v>
      </c>
      <c r="H398" s="21" t="s">
        <v>74</v>
      </c>
      <c r="I398" s="24" t="s">
        <v>74</v>
      </c>
    </row>
    <row r="399" spans="1:9" ht="56.25" x14ac:dyDescent="0.2">
      <c r="A399" s="19" t="s">
        <v>370</v>
      </c>
      <c r="B399" s="20" t="s">
        <v>767</v>
      </c>
      <c r="C399" s="32" t="s">
        <v>768</v>
      </c>
      <c r="D399" s="21" t="s">
        <v>72</v>
      </c>
      <c r="E399" s="21" t="s">
        <v>373</v>
      </c>
      <c r="F399" s="33">
        <v>37237</v>
      </c>
      <c r="G399" s="23">
        <v>1</v>
      </c>
      <c r="H399" s="21" t="s">
        <v>74</v>
      </c>
      <c r="I399" s="24" t="s">
        <v>74</v>
      </c>
    </row>
    <row r="400" spans="1:9" ht="56.25" x14ac:dyDescent="0.2">
      <c r="A400" s="19" t="s">
        <v>370</v>
      </c>
      <c r="B400" s="20" t="s">
        <v>769</v>
      </c>
      <c r="C400" s="32" t="s">
        <v>770</v>
      </c>
      <c r="D400" s="21" t="s">
        <v>72</v>
      </c>
      <c r="E400" s="21" t="s">
        <v>373</v>
      </c>
      <c r="F400" s="33">
        <v>19316</v>
      </c>
      <c r="G400" s="23">
        <v>1</v>
      </c>
      <c r="H400" s="21" t="s">
        <v>74</v>
      </c>
      <c r="I400" s="24" t="s">
        <v>74</v>
      </c>
    </row>
    <row r="401" spans="1:9" ht="56.25" x14ac:dyDescent="0.2">
      <c r="A401" s="19" t="s">
        <v>370</v>
      </c>
      <c r="B401" s="20" t="s">
        <v>771</v>
      </c>
      <c r="C401" s="32" t="s">
        <v>772</v>
      </c>
      <c r="D401" s="21" t="s">
        <v>72</v>
      </c>
      <c r="E401" s="21" t="s">
        <v>373</v>
      </c>
      <c r="F401" s="33">
        <v>15453</v>
      </c>
      <c r="G401" s="23">
        <v>1</v>
      </c>
      <c r="H401" s="21" t="s">
        <v>74</v>
      </c>
      <c r="I401" s="24" t="s">
        <v>74</v>
      </c>
    </row>
    <row r="402" spans="1:9" ht="56.25" x14ac:dyDescent="0.2">
      <c r="A402" s="19" t="s">
        <v>370</v>
      </c>
      <c r="B402" s="20" t="s">
        <v>773</v>
      </c>
      <c r="C402" s="32" t="s">
        <v>774</v>
      </c>
      <c r="D402" s="21" t="s">
        <v>72</v>
      </c>
      <c r="E402" s="21" t="s">
        <v>373</v>
      </c>
      <c r="F402" s="33">
        <v>55172.59</v>
      </c>
      <c r="G402" s="23">
        <v>1</v>
      </c>
      <c r="H402" s="21" t="s">
        <v>74</v>
      </c>
      <c r="I402" s="24" t="s">
        <v>74</v>
      </c>
    </row>
    <row r="403" spans="1:9" ht="56.25" x14ac:dyDescent="0.2">
      <c r="A403" s="19" t="s">
        <v>370</v>
      </c>
      <c r="B403" s="20" t="s">
        <v>775</v>
      </c>
      <c r="C403" s="32" t="s">
        <v>776</v>
      </c>
      <c r="D403" s="21" t="s">
        <v>72</v>
      </c>
      <c r="E403" s="21" t="s">
        <v>373</v>
      </c>
      <c r="F403" s="33">
        <v>132500.31</v>
      </c>
      <c r="G403" s="23">
        <v>1</v>
      </c>
      <c r="H403" s="21" t="s">
        <v>74</v>
      </c>
      <c r="I403" s="24" t="s">
        <v>74</v>
      </c>
    </row>
    <row r="404" spans="1:9" ht="56.25" x14ac:dyDescent="0.2">
      <c r="A404" s="19" t="s">
        <v>370</v>
      </c>
      <c r="B404" s="20" t="s">
        <v>777</v>
      </c>
      <c r="C404" s="32" t="s">
        <v>778</v>
      </c>
      <c r="D404" s="21" t="s">
        <v>72</v>
      </c>
      <c r="E404" s="21" t="s">
        <v>373</v>
      </c>
      <c r="F404" s="33">
        <v>295486.09000000003</v>
      </c>
      <c r="G404" s="23">
        <v>1</v>
      </c>
      <c r="H404" s="21" t="s">
        <v>74</v>
      </c>
      <c r="I404" s="24" t="s">
        <v>74</v>
      </c>
    </row>
    <row r="405" spans="1:9" ht="56.25" x14ac:dyDescent="0.2">
      <c r="A405" s="19" t="s">
        <v>370</v>
      </c>
      <c r="B405" s="20" t="s">
        <v>779</v>
      </c>
      <c r="C405" s="32" t="s">
        <v>780</v>
      </c>
      <c r="D405" s="21" t="s">
        <v>72</v>
      </c>
      <c r="E405" s="21" t="s">
        <v>373</v>
      </c>
      <c r="F405" s="33">
        <v>139361.79</v>
      </c>
      <c r="G405" s="23">
        <v>1</v>
      </c>
      <c r="H405" s="21" t="s">
        <v>74</v>
      </c>
      <c r="I405" s="24" t="s">
        <v>74</v>
      </c>
    </row>
    <row r="406" spans="1:9" ht="56.25" x14ac:dyDescent="0.2">
      <c r="A406" s="19" t="s">
        <v>370</v>
      </c>
      <c r="B406" s="20" t="s">
        <v>781</v>
      </c>
      <c r="C406" s="32" t="s">
        <v>782</v>
      </c>
      <c r="D406" s="21" t="s">
        <v>72</v>
      </c>
      <c r="E406" s="21" t="s">
        <v>373</v>
      </c>
      <c r="F406" s="33">
        <v>18680.560000000001</v>
      </c>
      <c r="G406" s="23">
        <v>1</v>
      </c>
      <c r="H406" s="21" t="s">
        <v>74</v>
      </c>
      <c r="I406" s="24" t="s">
        <v>74</v>
      </c>
    </row>
    <row r="407" spans="1:9" ht="56.25" x14ac:dyDescent="0.2">
      <c r="A407" s="19" t="s">
        <v>370</v>
      </c>
      <c r="B407" s="20" t="s">
        <v>783</v>
      </c>
      <c r="C407" s="32" t="s">
        <v>784</v>
      </c>
      <c r="D407" s="21" t="s">
        <v>72</v>
      </c>
      <c r="E407" s="21" t="s">
        <v>373</v>
      </c>
      <c r="F407" s="33">
        <v>172556</v>
      </c>
      <c r="G407" s="23">
        <v>1</v>
      </c>
      <c r="H407" s="21" t="s">
        <v>74</v>
      </c>
      <c r="I407" s="24" t="s">
        <v>74</v>
      </c>
    </row>
    <row r="408" spans="1:9" ht="56.25" x14ac:dyDescent="0.2">
      <c r="A408" s="19" t="s">
        <v>370</v>
      </c>
      <c r="B408" s="20" t="s">
        <v>785</v>
      </c>
      <c r="C408" s="32" t="s">
        <v>786</v>
      </c>
      <c r="D408" s="21" t="s">
        <v>72</v>
      </c>
      <c r="E408" s="21" t="s">
        <v>373</v>
      </c>
      <c r="F408" s="33">
        <v>174732</v>
      </c>
      <c r="G408" s="23">
        <v>1</v>
      </c>
      <c r="H408" s="21" t="s">
        <v>74</v>
      </c>
      <c r="I408" s="24" t="s">
        <v>74</v>
      </c>
    </row>
    <row r="409" spans="1:9" ht="56.25" x14ac:dyDescent="0.2">
      <c r="A409" s="19" t="s">
        <v>370</v>
      </c>
      <c r="B409" s="20" t="s">
        <v>787</v>
      </c>
      <c r="C409" s="32" t="s">
        <v>788</v>
      </c>
      <c r="D409" s="21" t="s">
        <v>72</v>
      </c>
      <c r="E409" s="21" t="s">
        <v>373</v>
      </c>
      <c r="F409" s="33">
        <v>43448</v>
      </c>
      <c r="G409" s="23">
        <v>1</v>
      </c>
      <c r="H409" s="21" t="s">
        <v>74</v>
      </c>
      <c r="I409" s="24" t="s">
        <v>74</v>
      </c>
    </row>
    <row r="410" spans="1:9" ht="56.25" x14ac:dyDescent="0.2">
      <c r="A410" s="19" t="s">
        <v>370</v>
      </c>
      <c r="B410" s="20" t="s">
        <v>789</v>
      </c>
      <c r="C410" s="32" t="s">
        <v>784</v>
      </c>
      <c r="D410" s="21" t="s">
        <v>72</v>
      </c>
      <c r="E410" s="21" t="s">
        <v>373</v>
      </c>
      <c r="F410" s="33">
        <v>43402</v>
      </c>
      <c r="G410" s="23">
        <v>1</v>
      </c>
      <c r="H410" s="21" t="s">
        <v>74</v>
      </c>
      <c r="I410" s="24" t="s">
        <v>74</v>
      </c>
    </row>
    <row r="411" spans="1:9" ht="56.25" x14ac:dyDescent="0.2">
      <c r="A411" s="19" t="s">
        <v>370</v>
      </c>
      <c r="B411" s="20" t="s">
        <v>790</v>
      </c>
      <c r="C411" s="32" t="s">
        <v>791</v>
      </c>
      <c r="D411" s="21" t="s">
        <v>72</v>
      </c>
      <c r="E411" s="21" t="s">
        <v>373</v>
      </c>
      <c r="F411" s="33">
        <v>34709</v>
      </c>
      <c r="G411" s="23">
        <v>1</v>
      </c>
      <c r="H411" s="21" t="s">
        <v>74</v>
      </c>
      <c r="I411" s="24" t="s">
        <v>74</v>
      </c>
    </row>
    <row r="412" spans="1:9" ht="56.25" x14ac:dyDescent="0.2">
      <c r="A412" s="19" t="s">
        <v>370</v>
      </c>
      <c r="B412" s="20" t="s">
        <v>792</v>
      </c>
      <c r="C412" s="32" t="s">
        <v>793</v>
      </c>
      <c r="D412" s="21" t="s">
        <v>72</v>
      </c>
      <c r="E412" s="21" t="s">
        <v>373</v>
      </c>
      <c r="F412" s="33">
        <v>22603</v>
      </c>
      <c r="G412" s="23">
        <v>1</v>
      </c>
      <c r="H412" s="21" t="s">
        <v>74</v>
      </c>
      <c r="I412" s="24" t="s">
        <v>74</v>
      </c>
    </row>
    <row r="413" spans="1:9" ht="56.25" x14ac:dyDescent="0.2">
      <c r="A413" s="19" t="s">
        <v>370</v>
      </c>
      <c r="B413" s="20" t="s">
        <v>794</v>
      </c>
      <c r="C413" s="32" t="s">
        <v>795</v>
      </c>
      <c r="D413" s="21" t="s">
        <v>72</v>
      </c>
      <c r="E413" s="21" t="s">
        <v>373</v>
      </c>
      <c r="F413" s="33">
        <v>27971</v>
      </c>
      <c r="G413" s="23">
        <v>1</v>
      </c>
      <c r="H413" s="21" t="s">
        <v>74</v>
      </c>
      <c r="I413" s="24" t="s">
        <v>74</v>
      </c>
    </row>
    <row r="414" spans="1:9" ht="56.25" x14ac:dyDescent="0.2">
      <c r="A414" s="19" t="s">
        <v>370</v>
      </c>
      <c r="B414" s="20" t="s">
        <v>796</v>
      </c>
      <c r="C414" s="32" t="s">
        <v>797</v>
      </c>
      <c r="D414" s="21" t="s">
        <v>72</v>
      </c>
      <c r="E414" s="21" t="s">
        <v>373</v>
      </c>
      <c r="F414" s="33">
        <v>37525</v>
      </c>
      <c r="G414" s="23">
        <v>1</v>
      </c>
      <c r="H414" s="21" t="s">
        <v>74</v>
      </c>
      <c r="I414" s="24" t="s">
        <v>74</v>
      </c>
    </row>
    <row r="415" spans="1:9" ht="56.25" x14ac:dyDescent="0.2">
      <c r="A415" s="19" t="s">
        <v>370</v>
      </c>
      <c r="B415" s="20" t="s">
        <v>798</v>
      </c>
      <c r="C415" s="32" t="s">
        <v>799</v>
      </c>
      <c r="D415" s="21" t="s">
        <v>72</v>
      </c>
      <c r="E415" s="21" t="s">
        <v>373</v>
      </c>
      <c r="F415" s="33">
        <v>25757.5</v>
      </c>
      <c r="G415" s="23">
        <v>1</v>
      </c>
      <c r="H415" s="21" t="s">
        <v>74</v>
      </c>
      <c r="I415" s="24" t="s">
        <v>74</v>
      </c>
    </row>
    <row r="416" spans="1:9" ht="56.25" x14ac:dyDescent="0.2">
      <c r="A416" s="19" t="s">
        <v>370</v>
      </c>
      <c r="B416" s="20" t="s">
        <v>800</v>
      </c>
      <c r="C416" s="32" t="s">
        <v>801</v>
      </c>
      <c r="D416" s="21" t="s">
        <v>72</v>
      </c>
      <c r="E416" s="21" t="s">
        <v>373</v>
      </c>
      <c r="F416" s="33">
        <v>115634.45</v>
      </c>
      <c r="G416" s="23">
        <v>1</v>
      </c>
      <c r="H416" s="21" t="s">
        <v>74</v>
      </c>
      <c r="I416" s="24" t="s">
        <v>74</v>
      </c>
    </row>
    <row r="417" spans="1:9" ht="56.25" x14ac:dyDescent="0.2">
      <c r="A417" s="19" t="s">
        <v>370</v>
      </c>
      <c r="B417" s="20" t="s">
        <v>802</v>
      </c>
      <c r="C417" s="32" t="s">
        <v>803</v>
      </c>
      <c r="D417" s="21" t="s">
        <v>72</v>
      </c>
      <c r="E417" s="21" t="s">
        <v>373</v>
      </c>
      <c r="F417" s="33">
        <v>367030</v>
      </c>
      <c r="G417" s="23">
        <v>1</v>
      </c>
      <c r="H417" s="21" t="s">
        <v>74</v>
      </c>
      <c r="I417" s="24" t="s">
        <v>74</v>
      </c>
    </row>
    <row r="418" spans="1:9" ht="56.25" x14ac:dyDescent="0.2">
      <c r="A418" s="19" t="s">
        <v>370</v>
      </c>
      <c r="B418" s="20" t="s">
        <v>804</v>
      </c>
      <c r="C418" s="32" t="s">
        <v>805</v>
      </c>
      <c r="D418" s="21" t="s">
        <v>72</v>
      </c>
      <c r="E418" s="21" t="s">
        <v>373</v>
      </c>
      <c r="F418" s="33">
        <v>23924.81</v>
      </c>
      <c r="G418" s="23">
        <v>1</v>
      </c>
      <c r="H418" s="21" t="s">
        <v>74</v>
      </c>
      <c r="I418" s="24" t="s">
        <v>74</v>
      </c>
    </row>
    <row r="419" spans="1:9" ht="56.25" x14ac:dyDescent="0.2">
      <c r="A419" s="19" t="s">
        <v>370</v>
      </c>
      <c r="B419" s="20" t="s">
        <v>806</v>
      </c>
      <c r="C419" s="32" t="s">
        <v>807</v>
      </c>
      <c r="D419" s="21" t="s">
        <v>72</v>
      </c>
      <c r="E419" s="21" t="s">
        <v>373</v>
      </c>
      <c r="F419" s="33">
        <v>20632.29</v>
      </c>
      <c r="G419" s="23">
        <v>1</v>
      </c>
      <c r="H419" s="21" t="s">
        <v>74</v>
      </c>
      <c r="I419" s="24" t="s">
        <v>74</v>
      </c>
    </row>
    <row r="420" spans="1:9" ht="56.25" x14ac:dyDescent="0.2">
      <c r="A420" s="19" t="s">
        <v>370</v>
      </c>
      <c r="B420" s="20" t="s">
        <v>808</v>
      </c>
      <c r="C420" s="32" t="s">
        <v>809</v>
      </c>
      <c r="D420" s="21" t="s">
        <v>72</v>
      </c>
      <c r="E420" s="21" t="s">
        <v>373</v>
      </c>
      <c r="F420" s="33">
        <v>14398.54</v>
      </c>
      <c r="G420" s="23">
        <v>1</v>
      </c>
      <c r="H420" s="21" t="s">
        <v>74</v>
      </c>
      <c r="I420" s="24" t="s">
        <v>74</v>
      </c>
    </row>
    <row r="421" spans="1:9" ht="56.25" x14ac:dyDescent="0.2">
      <c r="A421" s="19" t="s">
        <v>370</v>
      </c>
      <c r="B421" s="20" t="s">
        <v>810</v>
      </c>
      <c r="C421" s="32" t="s">
        <v>811</v>
      </c>
      <c r="D421" s="21" t="s">
        <v>72</v>
      </c>
      <c r="E421" s="21" t="s">
        <v>373</v>
      </c>
      <c r="F421" s="33">
        <v>193225.41</v>
      </c>
      <c r="G421" s="23">
        <v>1</v>
      </c>
      <c r="H421" s="21" t="s">
        <v>74</v>
      </c>
      <c r="I421" s="24" t="s">
        <v>74</v>
      </c>
    </row>
    <row r="422" spans="1:9" ht="56.25" x14ac:dyDescent="0.2">
      <c r="A422" s="19" t="s">
        <v>370</v>
      </c>
      <c r="B422" s="20" t="s">
        <v>812</v>
      </c>
      <c r="C422" s="32" t="s">
        <v>813</v>
      </c>
      <c r="D422" s="21" t="s">
        <v>72</v>
      </c>
      <c r="E422" s="21" t="s">
        <v>373</v>
      </c>
      <c r="F422" s="33">
        <v>97787.8</v>
      </c>
      <c r="G422" s="23">
        <v>1</v>
      </c>
      <c r="H422" s="21" t="s">
        <v>74</v>
      </c>
      <c r="I422" s="24" t="s">
        <v>74</v>
      </c>
    </row>
    <row r="423" spans="1:9" ht="56.25" x14ac:dyDescent="0.2">
      <c r="A423" s="19" t="s">
        <v>370</v>
      </c>
      <c r="B423" s="20" t="s">
        <v>814</v>
      </c>
      <c r="C423" s="32" t="s">
        <v>815</v>
      </c>
      <c r="D423" s="21" t="s">
        <v>72</v>
      </c>
      <c r="E423" s="21" t="s">
        <v>373</v>
      </c>
      <c r="F423" s="33">
        <v>683452</v>
      </c>
      <c r="G423" s="23">
        <v>1</v>
      </c>
      <c r="H423" s="21" t="s">
        <v>74</v>
      </c>
      <c r="I423" s="24" t="s">
        <v>74</v>
      </c>
    </row>
    <row r="424" spans="1:9" ht="56.25" x14ac:dyDescent="0.2">
      <c r="A424" s="19" t="s">
        <v>370</v>
      </c>
      <c r="B424" s="20" t="s">
        <v>816</v>
      </c>
      <c r="C424" s="32" t="s">
        <v>817</v>
      </c>
      <c r="D424" s="21" t="s">
        <v>72</v>
      </c>
      <c r="E424" s="21" t="s">
        <v>373</v>
      </c>
      <c r="F424" s="33">
        <v>446200</v>
      </c>
      <c r="G424" s="23">
        <v>1</v>
      </c>
      <c r="H424" s="21" t="s">
        <v>74</v>
      </c>
      <c r="I424" s="24" t="s">
        <v>74</v>
      </c>
    </row>
    <row r="425" spans="1:9" ht="56.25" x14ac:dyDescent="0.2">
      <c r="A425" s="19" t="s">
        <v>370</v>
      </c>
      <c r="B425" s="20" t="s">
        <v>818</v>
      </c>
      <c r="C425" s="32" t="s">
        <v>819</v>
      </c>
      <c r="D425" s="21" t="s">
        <v>72</v>
      </c>
      <c r="E425" s="21" t="s">
        <v>373</v>
      </c>
      <c r="F425" s="33">
        <v>985691</v>
      </c>
      <c r="G425" s="23">
        <v>1</v>
      </c>
      <c r="H425" s="21" t="s">
        <v>74</v>
      </c>
      <c r="I425" s="24" t="s">
        <v>74</v>
      </c>
    </row>
    <row r="426" spans="1:9" ht="56.25" x14ac:dyDescent="0.2">
      <c r="A426" s="19" t="s">
        <v>370</v>
      </c>
      <c r="B426" s="20" t="s">
        <v>820</v>
      </c>
      <c r="C426" s="32" t="s">
        <v>821</v>
      </c>
      <c r="D426" s="21" t="s">
        <v>72</v>
      </c>
      <c r="E426" s="21" t="s">
        <v>373</v>
      </c>
      <c r="F426" s="33">
        <v>237093</v>
      </c>
      <c r="G426" s="23">
        <v>1</v>
      </c>
      <c r="H426" s="21" t="s">
        <v>74</v>
      </c>
      <c r="I426" s="24" t="s">
        <v>74</v>
      </c>
    </row>
    <row r="427" spans="1:9" ht="56.25" x14ac:dyDescent="0.2">
      <c r="A427" s="19" t="s">
        <v>370</v>
      </c>
      <c r="B427" s="20" t="s">
        <v>822</v>
      </c>
      <c r="C427" s="32" t="s">
        <v>823</v>
      </c>
      <c r="D427" s="21" t="s">
        <v>72</v>
      </c>
      <c r="E427" s="21" t="s">
        <v>373</v>
      </c>
      <c r="F427" s="33">
        <v>1662951.5</v>
      </c>
      <c r="G427" s="23">
        <v>1</v>
      </c>
      <c r="H427" s="21" t="s">
        <v>74</v>
      </c>
      <c r="I427" s="24" t="s">
        <v>74</v>
      </c>
    </row>
    <row r="428" spans="1:9" ht="56.25" x14ac:dyDescent="0.2">
      <c r="A428" s="19" t="s">
        <v>370</v>
      </c>
      <c r="B428" s="20" t="s">
        <v>824</v>
      </c>
      <c r="C428" s="32" t="s">
        <v>825</v>
      </c>
      <c r="D428" s="21" t="s">
        <v>72</v>
      </c>
      <c r="E428" s="21" t="s">
        <v>373</v>
      </c>
      <c r="F428" s="33">
        <v>2504516.7599999998</v>
      </c>
      <c r="G428" s="23">
        <v>1</v>
      </c>
      <c r="H428" s="21" t="s">
        <v>74</v>
      </c>
      <c r="I428" s="24" t="s">
        <v>74</v>
      </c>
    </row>
    <row r="429" spans="1:9" ht="56.25" x14ac:dyDescent="0.2">
      <c r="A429" s="19" t="s">
        <v>370</v>
      </c>
      <c r="B429" s="20" t="s">
        <v>826</v>
      </c>
      <c r="C429" s="32" t="s">
        <v>827</v>
      </c>
      <c r="D429" s="21" t="s">
        <v>72</v>
      </c>
      <c r="E429" s="21" t="s">
        <v>373</v>
      </c>
      <c r="F429" s="33">
        <v>1121537.53</v>
      </c>
      <c r="G429" s="23">
        <v>1</v>
      </c>
      <c r="H429" s="21" t="s">
        <v>74</v>
      </c>
      <c r="I429" s="24" t="s">
        <v>74</v>
      </c>
    </row>
    <row r="430" spans="1:9" ht="56.25" x14ac:dyDescent="0.2">
      <c r="A430" s="19" t="s">
        <v>370</v>
      </c>
      <c r="B430" s="20" t="s">
        <v>828</v>
      </c>
      <c r="C430" s="32" t="s">
        <v>829</v>
      </c>
      <c r="D430" s="21" t="s">
        <v>72</v>
      </c>
      <c r="E430" s="21" t="s">
        <v>373</v>
      </c>
      <c r="F430" s="33">
        <v>4418786.5599999996</v>
      </c>
      <c r="G430" s="23">
        <v>1</v>
      </c>
      <c r="H430" s="21" t="s">
        <v>74</v>
      </c>
      <c r="I430" s="24" t="s">
        <v>74</v>
      </c>
    </row>
    <row r="431" spans="1:9" ht="56.25" x14ac:dyDescent="0.2">
      <c r="A431" s="19" t="s">
        <v>370</v>
      </c>
      <c r="B431" s="20" t="s">
        <v>830</v>
      </c>
      <c r="C431" s="32" t="s">
        <v>831</v>
      </c>
      <c r="D431" s="21" t="s">
        <v>72</v>
      </c>
      <c r="E431" s="21" t="s">
        <v>373</v>
      </c>
      <c r="F431" s="33">
        <v>962459</v>
      </c>
      <c r="G431" s="23">
        <v>1</v>
      </c>
      <c r="H431" s="21" t="s">
        <v>74</v>
      </c>
      <c r="I431" s="24" t="s">
        <v>74</v>
      </c>
    </row>
    <row r="432" spans="1:9" ht="56.25" x14ac:dyDescent="0.2">
      <c r="A432" s="19" t="s">
        <v>370</v>
      </c>
      <c r="B432" s="20" t="s">
        <v>832</v>
      </c>
      <c r="C432" s="32" t="s">
        <v>833</v>
      </c>
      <c r="D432" s="21" t="s">
        <v>72</v>
      </c>
      <c r="E432" s="21" t="s">
        <v>373</v>
      </c>
      <c r="F432" s="33">
        <v>183687</v>
      </c>
      <c r="G432" s="23">
        <v>1</v>
      </c>
      <c r="H432" s="21" t="s">
        <v>74</v>
      </c>
      <c r="I432" s="24" t="s">
        <v>74</v>
      </c>
    </row>
    <row r="433" spans="1:9" ht="56.25" x14ac:dyDescent="0.2">
      <c r="A433" s="19" t="s">
        <v>370</v>
      </c>
      <c r="B433" s="20" t="s">
        <v>834</v>
      </c>
      <c r="C433" s="32" t="s">
        <v>835</v>
      </c>
      <c r="D433" s="21" t="s">
        <v>72</v>
      </c>
      <c r="E433" s="21" t="s">
        <v>373</v>
      </c>
      <c r="F433" s="33">
        <v>356699</v>
      </c>
      <c r="G433" s="23">
        <v>1</v>
      </c>
      <c r="H433" s="21" t="s">
        <v>74</v>
      </c>
      <c r="I433" s="24" t="s">
        <v>74</v>
      </c>
    </row>
    <row r="434" spans="1:9" ht="56.25" x14ac:dyDescent="0.2">
      <c r="A434" s="19" t="s">
        <v>370</v>
      </c>
      <c r="B434" s="20" t="s">
        <v>836</v>
      </c>
      <c r="C434" s="32" t="s">
        <v>837</v>
      </c>
      <c r="D434" s="21" t="s">
        <v>72</v>
      </c>
      <c r="E434" s="21" t="s">
        <v>373</v>
      </c>
      <c r="F434" s="33">
        <v>192070</v>
      </c>
      <c r="G434" s="23">
        <v>1</v>
      </c>
      <c r="H434" s="21" t="s">
        <v>74</v>
      </c>
      <c r="I434" s="24" t="s">
        <v>74</v>
      </c>
    </row>
    <row r="435" spans="1:9" ht="56.25" x14ac:dyDescent="0.2">
      <c r="A435" s="19" t="s">
        <v>370</v>
      </c>
      <c r="B435" s="20" t="s">
        <v>838</v>
      </c>
      <c r="C435" s="32" t="s">
        <v>839</v>
      </c>
      <c r="D435" s="21" t="s">
        <v>72</v>
      </c>
      <c r="E435" s="21" t="s">
        <v>373</v>
      </c>
      <c r="F435" s="33">
        <v>603899</v>
      </c>
      <c r="G435" s="23">
        <v>1</v>
      </c>
      <c r="H435" s="21" t="s">
        <v>74</v>
      </c>
      <c r="I435" s="24" t="s">
        <v>74</v>
      </c>
    </row>
    <row r="436" spans="1:9" ht="56.25" x14ac:dyDescent="0.2">
      <c r="A436" s="19" t="s">
        <v>370</v>
      </c>
      <c r="B436" s="20" t="s">
        <v>840</v>
      </c>
      <c r="C436" s="32" t="s">
        <v>841</v>
      </c>
      <c r="D436" s="21" t="s">
        <v>72</v>
      </c>
      <c r="E436" s="21" t="s">
        <v>373</v>
      </c>
      <c r="F436" s="33">
        <v>58721</v>
      </c>
      <c r="G436" s="23">
        <v>1</v>
      </c>
      <c r="H436" s="21" t="s">
        <v>74</v>
      </c>
      <c r="I436" s="24" t="s">
        <v>74</v>
      </c>
    </row>
    <row r="437" spans="1:9" ht="56.25" x14ac:dyDescent="0.2">
      <c r="A437" s="19" t="s">
        <v>370</v>
      </c>
      <c r="B437" s="20" t="s">
        <v>842</v>
      </c>
      <c r="C437" s="32" t="s">
        <v>843</v>
      </c>
      <c r="D437" s="21" t="s">
        <v>72</v>
      </c>
      <c r="E437" s="21" t="s">
        <v>373</v>
      </c>
      <c r="F437" s="33">
        <v>991680</v>
      </c>
      <c r="G437" s="23">
        <v>1</v>
      </c>
      <c r="H437" s="21" t="s">
        <v>74</v>
      </c>
      <c r="I437" s="24" t="s">
        <v>74</v>
      </c>
    </row>
    <row r="438" spans="1:9" ht="56.25" x14ac:dyDescent="0.2">
      <c r="A438" s="19" t="s">
        <v>370</v>
      </c>
      <c r="B438" s="20" t="s">
        <v>844</v>
      </c>
      <c r="C438" s="32" t="s">
        <v>845</v>
      </c>
      <c r="D438" s="21" t="s">
        <v>72</v>
      </c>
      <c r="E438" s="21" t="s">
        <v>373</v>
      </c>
      <c r="F438" s="33">
        <v>70000</v>
      </c>
      <c r="G438" s="23">
        <v>1</v>
      </c>
      <c r="H438" s="21" t="s">
        <v>74</v>
      </c>
      <c r="I438" s="24" t="s">
        <v>74</v>
      </c>
    </row>
    <row r="439" spans="1:9" ht="56.25" x14ac:dyDescent="0.2">
      <c r="A439" s="19" t="s">
        <v>370</v>
      </c>
      <c r="B439" s="20" t="s">
        <v>846</v>
      </c>
      <c r="C439" s="32" t="s">
        <v>847</v>
      </c>
      <c r="D439" s="21" t="s">
        <v>72</v>
      </c>
      <c r="E439" s="21" t="s">
        <v>373</v>
      </c>
      <c r="F439" s="33">
        <v>12528</v>
      </c>
      <c r="G439" s="23">
        <v>1</v>
      </c>
      <c r="H439" s="21" t="s">
        <v>74</v>
      </c>
      <c r="I439" s="24" t="s">
        <v>74</v>
      </c>
    </row>
    <row r="440" spans="1:9" ht="56.25" x14ac:dyDescent="0.2">
      <c r="A440" s="19" t="s">
        <v>370</v>
      </c>
      <c r="B440" s="20" t="s">
        <v>848</v>
      </c>
      <c r="C440" s="32" t="s">
        <v>849</v>
      </c>
      <c r="D440" s="21" t="s">
        <v>72</v>
      </c>
      <c r="E440" s="21" t="s">
        <v>373</v>
      </c>
      <c r="F440" s="33">
        <v>26457.63</v>
      </c>
      <c r="G440" s="23">
        <v>1</v>
      </c>
      <c r="H440" s="21" t="s">
        <v>74</v>
      </c>
      <c r="I440" s="24" t="s">
        <v>74</v>
      </c>
    </row>
    <row r="441" spans="1:9" ht="56.25" x14ac:dyDescent="0.2">
      <c r="A441" s="19" t="s">
        <v>370</v>
      </c>
      <c r="B441" s="20" t="s">
        <v>850</v>
      </c>
      <c r="C441" s="32" t="s">
        <v>849</v>
      </c>
      <c r="D441" s="21" t="s">
        <v>72</v>
      </c>
      <c r="E441" s="21" t="s">
        <v>373</v>
      </c>
      <c r="F441" s="33">
        <v>11800</v>
      </c>
      <c r="G441" s="23">
        <v>1</v>
      </c>
      <c r="H441" s="21" t="s">
        <v>74</v>
      </c>
      <c r="I441" s="24" t="s">
        <v>74</v>
      </c>
    </row>
    <row r="442" spans="1:9" ht="56.25" x14ac:dyDescent="0.2">
      <c r="A442" s="19" t="s">
        <v>370</v>
      </c>
      <c r="B442" s="20" t="s">
        <v>851</v>
      </c>
      <c r="C442" s="32" t="s">
        <v>852</v>
      </c>
      <c r="D442" s="21" t="s">
        <v>72</v>
      </c>
      <c r="E442" s="21" t="s">
        <v>373</v>
      </c>
      <c r="F442" s="33">
        <v>20000</v>
      </c>
      <c r="G442" s="23">
        <v>1</v>
      </c>
      <c r="H442" s="21" t="s">
        <v>74</v>
      </c>
      <c r="I442" s="24" t="s">
        <v>74</v>
      </c>
    </row>
    <row r="443" spans="1:9" ht="56.25" x14ac:dyDescent="0.2">
      <c r="A443" s="19" t="s">
        <v>370</v>
      </c>
      <c r="B443" s="20" t="s">
        <v>853</v>
      </c>
      <c r="C443" s="32" t="s">
        <v>854</v>
      </c>
      <c r="D443" s="21" t="s">
        <v>72</v>
      </c>
      <c r="E443" s="21" t="s">
        <v>373</v>
      </c>
      <c r="F443" s="33">
        <v>15360</v>
      </c>
      <c r="G443" s="23">
        <v>1</v>
      </c>
      <c r="H443" s="21" t="s">
        <v>74</v>
      </c>
      <c r="I443" s="24" t="s">
        <v>74</v>
      </c>
    </row>
    <row r="444" spans="1:9" ht="56.25" x14ac:dyDescent="0.2">
      <c r="A444" s="19" t="s">
        <v>370</v>
      </c>
      <c r="B444" s="20" t="s">
        <v>855</v>
      </c>
      <c r="C444" s="32" t="s">
        <v>854</v>
      </c>
      <c r="D444" s="21" t="s">
        <v>72</v>
      </c>
      <c r="E444" s="21" t="s">
        <v>373</v>
      </c>
      <c r="F444" s="33">
        <v>15360</v>
      </c>
      <c r="G444" s="23">
        <v>1</v>
      </c>
      <c r="H444" s="21" t="s">
        <v>74</v>
      </c>
      <c r="I444" s="24" t="s">
        <v>74</v>
      </c>
    </row>
    <row r="445" spans="1:9" ht="56.25" x14ac:dyDescent="0.2">
      <c r="A445" s="19" t="s">
        <v>370</v>
      </c>
      <c r="B445" s="20" t="s">
        <v>856</v>
      </c>
      <c r="C445" s="32" t="s">
        <v>854</v>
      </c>
      <c r="D445" s="21" t="s">
        <v>72</v>
      </c>
      <c r="E445" s="21" t="s">
        <v>373</v>
      </c>
      <c r="F445" s="33">
        <v>12500</v>
      </c>
      <c r="G445" s="23">
        <v>1</v>
      </c>
      <c r="H445" s="21" t="s">
        <v>74</v>
      </c>
      <c r="I445" s="24" t="s">
        <v>74</v>
      </c>
    </row>
    <row r="446" spans="1:9" ht="56.25" x14ac:dyDescent="0.2">
      <c r="A446" s="19" t="s">
        <v>370</v>
      </c>
      <c r="B446" s="20" t="s">
        <v>857</v>
      </c>
      <c r="C446" s="32" t="s">
        <v>858</v>
      </c>
      <c r="D446" s="21" t="s">
        <v>72</v>
      </c>
      <c r="E446" s="21" t="s">
        <v>373</v>
      </c>
      <c r="F446" s="33">
        <v>107203.39</v>
      </c>
      <c r="G446" s="23">
        <v>1</v>
      </c>
      <c r="H446" s="21" t="s">
        <v>74</v>
      </c>
      <c r="I446" s="24" t="s">
        <v>74</v>
      </c>
    </row>
    <row r="447" spans="1:9" ht="56.25" x14ac:dyDescent="0.2">
      <c r="A447" s="19" t="s">
        <v>370</v>
      </c>
      <c r="B447" s="20" t="s">
        <v>859</v>
      </c>
      <c r="C447" s="32" t="s">
        <v>860</v>
      </c>
      <c r="D447" s="21" t="s">
        <v>72</v>
      </c>
      <c r="E447" s="21" t="s">
        <v>373</v>
      </c>
      <c r="F447" s="33">
        <v>14800</v>
      </c>
      <c r="G447" s="23">
        <v>1</v>
      </c>
      <c r="H447" s="21" t="s">
        <v>74</v>
      </c>
      <c r="I447" s="24" t="s">
        <v>74</v>
      </c>
    </row>
    <row r="448" spans="1:9" ht="56.25" x14ac:dyDescent="0.2">
      <c r="A448" s="19" t="s">
        <v>370</v>
      </c>
      <c r="B448" s="20" t="s">
        <v>861</v>
      </c>
      <c r="C448" s="32" t="s">
        <v>860</v>
      </c>
      <c r="D448" s="21" t="s">
        <v>72</v>
      </c>
      <c r="E448" s="21" t="s">
        <v>373</v>
      </c>
      <c r="F448" s="33">
        <v>14800</v>
      </c>
      <c r="G448" s="23">
        <v>1</v>
      </c>
      <c r="H448" s="21" t="s">
        <v>74</v>
      </c>
      <c r="I448" s="24" t="s">
        <v>74</v>
      </c>
    </row>
    <row r="449" spans="1:9" ht="56.25" x14ac:dyDescent="0.2">
      <c r="A449" s="19" t="s">
        <v>370</v>
      </c>
      <c r="B449" s="20" t="s">
        <v>862</v>
      </c>
      <c r="C449" s="32" t="s">
        <v>863</v>
      </c>
      <c r="D449" s="21" t="s">
        <v>72</v>
      </c>
      <c r="E449" s="21" t="s">
        <v>373</v>
      </c>
      <c r="F449" s="33">
        <v>10200</v>
      </c>
      <c r="G449" s="23">
        <v>1</v>
      </c>
      <c r="H449" s="21" t="s">
        <v>74</v>
      </c>
      <c r="I449" s="24" t="s">
        <v>74</v>
      </c>
    </row>
    <row r="450" spans="1:9" ht="56.25" x14ac:dyDescent="0.2">
      <c r="A450" s="19" t="s">
        <v>370</v>
      </c>
      <c r="B450" s="20" t="s">
        <v>864</v>
      </c>
      <c r="C450" s="32" t="s">
        <v>863</v>
      </c>
      <c r="D450" s="21" t="s">
        <v>72</v>
      </c>
      <c r="E450" s="21" t="s">
        <v>373</v>
      </c>
      <c r="F450" s="33">
        <v>10200</v>
      </c>
      <c r="G450" s="23">
        <v>1</v>
      </c>
      <c r="H450" s="21" t="s">
        <v>74</v>
      </c>
      <c r="I450" s="24" t="s">
        <v>74</v>
      </c>
    </row>
    <row r="451" spans="1:9" ht="56.25" x14ac:dyDescent="0.2">
      <c r="A451" s="19" t="s">
        <v>370</v>
      </c>
      <c r="B451" s="20" t="s">
        <v>865</v>
      </c>
      <c r="C451" s="32" t="s">
        <v>866</v>
      </c>
      <c r="D451" s="21" t="s">
        <v>72</v>
      </c>
      <c r="E451" s="21" t="s">
        <v>373</v>
      </c>
      <c r="F451" s="33">
        <v>36000</v>
      </c>
      <c r="G451" s="23">
        <v>1</v>
      </c>
      <c r="H451" s="21" t="s">
        <v>74</v>
      </c>
      <c r="I451" s="24" t="s">
        <v>74</v>
      </c>
    </row>
    <row r="452" spans="1:9" ht="56.25" x14ac:dyDescent="0.2">
      <c r="A452" s="19" t="s">
        <v>370</v>
      </c>
      <c r="B452" s="20" t="s">
        <v>867</v>
      </c>
      <c r="C452" s="32" t="s">
        <v>866</v>
      </c>
      <c r="D452" s="21" t="s">
        <v>72</v>
      </c>
      <c r="E452" s="21" t="s">
        <v>373</v>
      </c>
      <c r="F452" s="33">
        <v>36000</v>
      </c>
      <c r="G452" s="23">
        <v>1</v>
      </c>
      <c r="H452" s="21" t="s">
        <v>74</v>
      </c>
      <c r="I452" s="24" t="s">
        <v>74</v>
      </c>
    </row>
    <row r="453" spans="1:9" ht="56.25" x14ac:dyDescent="0.2">
      <c r="A453" s="19" t="s">
        <v>370</v>
      </c>
      <c r="B453" s="20" t="s">
        <v>868</v>
      </c>
      <c r="C453" s="32" t="s">
        <v>869</v>
      </c>
      <c r="D453" s="21" t="s">
        <v>72</v>
      </c>
      <c r="E453" s="21" t="s">
        <v>373</v>
      </c>
      <c r="F453" s="33">
        <v>27900</v>
      </c>
      <c r="G453" s="23">
        <v>1</v>
      </c>
      <c r="H453" s="21" t="s">
        <v>74</v>
      </c>
      <c r="I453" s="24" t="s">
        <v>74</v>
      </c>
    </row>
    <row r="454" spans="1:9" ht="56.25" x14ac:dyDescent="0.2">
      <c r="A454" s="19" t="s">
        <v>370</v>
      </c>
      <c r="B454" s="20" t="s">
        <v>870</v>
      </c>
      <c r="C454" s="32" t="s">
        <v>869</v>
      </c>
      <c r="D454" s="21" t="s">
        <v>72</v>
      </c>
      <c r="E454" s="21" t="s">
        <v>373</v>
      </c>
      <c r="F454" s="33">
        <v>27900</v>
      </c>
      <c r="G454" s="23">
        <v>1</v>
      </c>
      <c r="H454" s="21" t="s">
        <v>74</v>
      </c>
      <c r="I454" s="24" t="s">
        <v>74</v>
      </c>
    </row>
    <row r="455" spans="1:9" ht="56.25" x14ac:dyDescent="0.2">
      <c r="A455" s="19" t="s">
        <v>370</v>
      </c>
      <c r="B455" s="20" t="s">
        <v>871</v>
      </c>
      <c r="C455" s="32" t="s">
        <v>872</v>
      </c>
      <c r="D455" s="21" t="s">
        <v>72</v>
      </c>
      <c r="E455" s="21" t="s">
        <v>373</v>
      </c>
      <c r="F455" s="33">
        <v>65839.55</v>
      </c>
      <c r="G455" s="23">
        <v>1</v>
      </c>
      <c r="H455" s="21" t="s">
        <v>74</v>
      </c>
      <c r="I455" s="24" t="s">
        <v>74</v>
      </c>
    </row>
    <row r="456" spans="1:9" ht="56.25" x14ac:dyDescent="0.2">
      <c r="A456" s="19" t="s">
        <v>370</v>
      </c>
      <c r="B456" s="20" t="s">
        <v>873</v>
      </c>
      <c r="C456" s="32" t="s">
        <v>872</v>
      </c>
      <c r="D456" s="21" t="s">
        <v>72</v>
      </c>
      <c r="E456" s="21" t="s">
        <v>373</v>
      </c>
      <c r="F456" s="33">
        <v>65839.55</v>
      </c>
      <c r="G456" s="23">
        <v>1</v>
      </c>
      <c r="H456" s="21" t="s">
        <v>74</v>
      </c>
      <c r="I456" s="24" t="s">
        <v>74</v>
      </c>
    </row>
    <row r="457" spans="1:9" ht="56.25" x14ac:dyDescent="0.2">
      <c r="A457" s="19" t="s">
        <v>370</v>
      </c>
      <c r="B457" s="20" t="s">
        <v>874</v>
      </c>
      <c r="C457" s="32" t="s">
        <v>875</v>
      </c>
      <c r="D457" s="21" t="s">
        <v>72</v>
      </c>
      <c r="E457" s="21" t="s">
        <v>373</v>
      </c>
      <c r="F457" s="33">
        <v>12500</v>
      </c>
      <c r="G457" s="23">
        <v>1</v>
      </c>
      <c r="H457" s="21" t="s">
        <v>74</v>
      </c>
      <c r="I457" s="24" t="s">
        <v>74</v>
      </c>
    </row>
    <row r="458" spans="1:9" ht="56.25" x14ac:dyDescent="0.2">
      <c r="A458" s="19" t="s">
        <v>370</v>
      </c>
      <c r="B458" s="20" t="s">
        <v>876</v>
      </c>
      <c r="C458" s="32" t="s">
        <v>877</v>
      </c>
      <c r="D458" s="21" t="s">
        <v>72</v>
      </c>
      <c r="E458" s="21" t="s">
        <v>373</v>
      </c>
      <c r="F458" s="33">
        <v>20853.150000000001</v>
      </c>
      <c r="G458" s="23">
        <v>1</v>
      </c>
      <c r="H458" s="21" t="s">
        <v>74</v>
      </c>
      <c r="I458" s="24" t="s">
        <v>74</v>
      </c>
    </row>
    <row r="459" spans="1:9" ht="56.25" x14ac:dyDescent="0.2">
      <c r="A459" s="19" t="s">
        <v>370</v>
      </c>
      <c r="B459" s="20" t="s">
        <v>878</v>
      </c>
      <c r="C459" s="32" t="s">
        <v>879</v>
      </c>
      <c r="D459" s="21" t="s">
        <v>72</v>
      </c>
      <c r="E459" s="21" t="s">
        <v>373</v>
      </c>
      <c r="F459" s="33">
        <v>13559.32</v>
      </c>
      <c r="G459" s="23">
        <v>1</v>
      </c>
      <c r="H459" s="21" t="s">
        <v>74</v>
      </c>
      <c r="I459" s="24" t="s">
        <v>74</v>
      </c>
    </row>
    <row r="460" spans="1:9" ht="56.25" x14ac:dyDescent="0.2">
      <c r="A460" s="19" t="s">
        <v>370</v>
      </c>
      <c r="B460" s="20" t="s">
        <v>880</v>
      </c>
      <c r="C460" s="32" t="s">
        <v>881</v>
      </c>
      <c r="D460" s="21" t="s">
        <v>72</v>
      </c>
      <c r="E460" s="21" t="s">
        <v>373</v>
      </c>
      <c r="F460" s="33">
        <v>127542.38</v>
      </c>
      <c r="G460" s="23">
        <v>1</v>
      </c>
      <c r="H460" s="21" t="s">
        <v>74</v>
      </c>
      <c r="I460" s="24" t="s">
        <v>74</v>
      </c>
    </row>
    <row r="461" spans="1:9" ht="56.25" x14ac:dyDescent="0.2">
      <c r="A461" s="19" t="s">
        <v>370</v>
      </c>
      <c r="B461" s="20" t="s">
        <v>882</v>
      </c>
      <c r="C461" s="32" t="s">
        <v>883</v>
      </c>
      <c r="D461" s="21" t="s">
        <v>72</v>
      </c>
      <c r="E461" s="21" t="s">
        <v>373</v>
      </c>
      <c r="F461" s="33">
        <v>1354936</v>
      </c>
      <c r="G461" s="23">
        <v>1</v>
      </c>
      <c r="H461" s="21" t="s">
        <v>74</v>
      </c>
      <c r="I461" s="24" t="s">
        <v>74</v>
      </c>
    </row>
    <row r="462" spans="1:9" ht="56.25" x14ac:dyDescent="0.2">
      <c r="A462" s="19" t="s">
        <v>370</v>
      </c>
      <c r="B462" s="20" t="s">
        <v>884</v>
      </c>
      <c r="C462" s="32" t="s">
        <v>885</v>
      </c>
      <c r="D462" s="21" t="s">
        <v>72</v>
      </c>
      <c r="E462" s="21" t="s">
        <v>373</v>
      </c>
      <c r="F462" s="33">
        <v>236984</v>
      </c>
      <c r="G462" s="23">
        <v>1</v>
      </c>
      <c r="H462" s="21" t="s">
        <v>74</v>
      </c>
      <c r="I462" s="24" t="s">
        <v>74</v>
      </c>
    </row>
    <row r="463" spans="1:9" ht="56.25" x14ac:dyDescent="0.2">
      <c r="A463" s="19" t="s">
        <v>370</v>
      </c>
      <c r="B463" s="20" t="s">
        <v>886</v>
      </c>
      <c r="C463" s="32" t="s">
        <v>887</v>
      </c>
      <c r="D463" s="21" t="s">
        <v>72</v>
      </c>
      <c r="E463" s="21" t="s">
        <v>373</v>
      </c>
      <c r="F463" s="33">
        <v>101310</v>
      </c>
      <c r="G463" s="23">
        <v>1</v>
      </c>
      <c r="H463" s="21" t="s">
        <v>74</v>
      </c>
      <c r="I463" s="24" t="s">
        <v>74</v>
      </c>
    </row>
    <row r="464" spans="1:9" ht="56.25" x14ac:dyDescent="0.2">
      <c r="A464" s="19" t="s">
        <v>370</v>
      </c>
      <c r="B464" s="20" t="s">
        <v>888</v>
      </c>
      <c r="C464" s="32" t="s">
        <v>889</v>
      </c>
      <c r="D464" s="21" t="s">
        <v>72</v>
      </c>
      <c r="E464" s="21" t="s">
        <v>373</v>
      </c>
      <c r="F464" s="33">
        <v>101310</v>
      </c>
      <c r="G464" s="23">
        <v>1</v>
      </c>
      <c r="H464" s="21" t="s">
        <v>74</v>
      </c>
      <c r="I464" s="24" t="s">
        <v>74</v>
      </c>
    </row>
    <row r="465" spans="1:9" ht="56.25" x14ac:dyDescent="0.2">
      <c r="A465" s="19" t="s">
        <v>370</v>
      </c>
      <c r="B465" s="20" t="s">
        <v>890</v>
      </c>
      <c r="C465" s="32" t="s">
        <v>891</v>
      </c>
      <c r="D465" s="21" t="s">
        <v>72</v>
      </c>
      <c r="E465" s="21" t="s">
        <v>373</v>
      </c>
      <c r="F465" s="33">
        <v>6168</v>
      </c>
      <c r="G465" s="23">
        <v>1</v>
      </c>
      <c r="H465" s="21" t="s">
        <v>74</v>
      </c>
      <c r="I465" s="24" t="s">
        <v>74</v>
      </c>
    </row>
    <row r="466" spans="1:9" ht="56.25" x14ac:dyDescent="0.2">
      <c r="A466" s="19" t="s">
        <v>370</v>
      </c>
      <c r="B466" s="20" t="s">
        <v>892</v>
      </c>
      <c r="C466" s="32" t="s">
        <v>893</v>
      </c>
      <c r="D466" s="21" t="s">
        <v>72</v>
      </c>
      <c r="E466" s="21" t="s">
        <v>373</v>
      </c>
      <c r="F466" s="33">
        <v>230674</v>
      </c>
      <c r="G466" s="23">
        <v>1</v>
      </c>
      <c r="H466" s="21" t="s">
        <v>74</v>
      </c>
      <c r="I466" s="24" t="s">
        <v>74</v>
      </c>
    </row>
    <row r="467" spans="1:9" ht="56.25" x14ac:dyDescent="0.2">
      <c r="A467" s="19" t="s">
        <v>370</v>
      </c>
      <c r="B467" s="20" t="s">
        <v>894</v>
      </c>
      <c r="C467" s="32" t="s">
        <v>893</v>
      </c>
      <c r="D467" s="21" t="s">
        <v>72</v>
      </c>
      <c r="E467" s="21" t="s">
        <v>373</v>
      </c>
      <c r="F467" s="33">
        <v>230674</v>
      </c>
      <c r="G467" s="23">
        <v>1</v>
      </c>
      <c r="H467" s="21" t="s">
        <v>74</v>
      </c>
      <c r="I467" s="24" t="s">
        <v>74</v>
      </c>
    </row>
    <row r="468" spans="1:9" ht="56.25" x14ac:dyDescent="0.2">
      <c r="A468" s="19" t="s">
        <v>370</v>
      </c>
      <c r="B468" s="20" t="s">
        <v>895</v>
      </c>
      <c r="C468" s="32" t="s">
        <v>896</v>
      </c>
      <c r="D468" s="21" t="s">
        <v>72</v>
      </c>
      <c r="E468" s="21" t="s">
        <v>373</v>
      </c>
      <c r="F468" s="33">
        <v>15000</v>
      </c>
      <c r="G468" s="23">
        <v>1</v>
      </c>
      <c r="H468" s="21" t="s">
        <v>74</v>
      </c>
      <c r="I468" s="24" t="s">
        <v>74</v>
      </c>
    </row>
    <row r="469" spans="1:9" ht="56.25" x14ac:dyDescent="0.2">
      <c r="A469" s="19" t="s">
        <v>370</v>
      </c>
      <c r="B469" s="20" t="s">
        <v>897</v>
      </c>
      <c r="C469" s="32" t="s">
        <v>898</v>
      </c>
      <c r="D469" s="21" t="s">
        <v>72</v>
      </c>
      <c r="E469" s="21" t="s">
        <v>373</v>
      </c>
      <c r="F469" s="33">
        <v>78139</v>
      </c>
      <c r="G469" s="23">
        <v>1</v>
      </c>
      <c r="H469" s="21" t="s">
        <v>74</v>
      </c>
      <c r="I469" s="24" t="s">
        <v>74</v>
      </c>
    </row>
    <row r="470" spans="1:9" ht="56.25" x14ac:dyDescent="0.2">
      <c r="A470" s="19" t="s">
        <v>370</v>
      </c>
      <c r="B470" s="20" t="s">
        <v>899</v>
      </c>
      <c r="C470" s="32" t="s">
        <v>900</v>
      </c>
      <c r="D470" s="21" t="s">
        <v>72</v>
      </c>
      <c r="E470" s="21" t="s">
        <v>373</v>
      </c>
      <c r="F470" s="33">
        <v>15750</v>
      </c>
      <c r="G470" s="23">
        <v>1</v>
      </c>
      <c r="H470" s="21" t="s">
        <v>74</v>
      </c>
      <c r="I470" s="24" t="s">
        <v>74</v>
      </c>
    </row>
    <row r="471" spans="1:9" ht="56.25" x14ac:dyDescent="0.2">
      <c r="A471" s="19" t="s">
        <v>370</v>
      </c>
      <c r="B471" s="20" t="s">
        <v>901</v>
      </c>
      <c r="C471" s="32" t="s">
        <v>900</v>
      </c>
      <c r="D471" s="21" t="s">
        <v>72</v>
      </c>
      <c r="E471" s="21" t="s">
        <v>373</v>
      </c>
      <c r="F471" s="33">
        <v>15750</v>
      </c>
      <c r="G471" s="23">
        <v>1</v>
      </c>
      <c r="H471" s="21" t="s">
        <v>74</v>
      </c>
      <c r="I471" s="24" t="s">
        <v>74</v>
      </c>
    </row>
    <row r="472" spans="1:9" ht="56.25" x14ac:dyDescent="0.2">
      <c r="A472" s="19" t="s">
        <v>370</v>
      </c>
      <c r="B472" s="20" t="s">
        <v>902</v>
      </c>
      <c r="C472" s="32" t="s">
        <v>900</v>
      </c>
      <c r="D472" s="21" t="s">
        <v>72</v>
      </c>
      <c r="E472" s="21" t="s">
        <v>373</v>
      </c>
      <c r="F472" s="33">
        <v>15750</v>
      </c>
      <c r="G472" s="23">
        <v>1</v>
      </c>
      <c r="H472" s="21" t="s">
        <v>74</v>
      </c>
      <c r="I472" s="24" t="s">
        <v>74</v>
      </c>
    </row>
    <row r="473" spans="1:9" ht="56.25" x14ac:dyDescent="0.2">
      <c r="A473" s="19" t="s">
        <v>370</v>
      </c>
      <c r="B473" s="20" t="s">
        <v>903</v>
      </c>
      <c r="C473" s="32" t="s">
        <v>904</v>
      </c>
      <c r="D473" s="21" t="s">
        <v>72</v>
      </c>
      <c r="E473" s="21" t="s">
        <v>373</v>
      </c>
      <c r="F473" s="33">
        <v>23800</v>
      </c>
      <c r="G473" s="23">
        <v>1</v>
      </c>
      <c r="H473" s="21" t="s">
        <v>74</v>
      </c>
      <c r="I473" s="24" t="s">
        <v>74</v>
      </c>
    </row>
    <row r="474" spans="1:9" ht="56.25" x14ac:dyDescent="0.2">
      <c r="A474" s="19" t="s">
        <v>370</v>
      </c>
      <c r="B474" s="20" t="s">
        <v>905</v>
      </c>
      <c r="C474" s="32" t="s">
        <v>904</v>
      </c>
      <c r="D474" s="21" t="s">
        <v>72</v>
      </c>
      <c r="E474" s="21" t="s">
        <v>373</v>
      </c>
      <c r="F474" s="33">
        <v>23800</v>
      </c>
      <c r="G474" s="23">
        <v>1</v>
      </c>
      <c r="H474" s="21" t="s">
        <v>74</v>
      </c>
      <c r="I474" s="24" t="s">
        <v>74</v>
      </c>
    </row>
    <row r="475" spans="1:9" ht="56.25" x14ac:dyDescent="0.2">
      <c r="A475" s="19" t="s">
        <v>370</v>
      </c>
      <c r="B475" s="20" t="s">
        <v>906</v>
      </c>
      <c r="C475" s="32" t="s">
        <v>904</v>
      </c>
      <c r="D475" s="21" t="s">
        <v>72</v>
      </c>
      <c r="E475" s="21" t="s">
        <v>373</v>
      </c>
      <c r="F475" s="33">
        <v>23800</v>
      </c>
      <c r="G475" s="23">
        <v>1</v>
      </c>
      <c r="H475" s="21" t="s">
        <v>74</v>
      </c>
      <c r="I475" s="24" t="s">
        <v>74</v>
      </c>
    </row>
    <row r="476" spans="1:9" ht="56.25" x14ac:dyDescent="0.2">
      <c r="A476" s="19" t="s">
        <v>370</v>
      </c>
      <c r="B476" s="20" t="s">
        <v>907</v>
      </c>
      <c r="C476" s="32" t="s">
        <v>908</v>
      </c>
      <c r="D476" s="21" t="s">
        <v>72</v>
      </c>
      <c r="E476" s="21" t="s">
        <v>373</v>
      </c>
      <c r="F476" s="33">
        <v>23800</v>
      </c>
      <c r="G476" s="23">
        <v>1</v>
      </c>
      <c r="H476" s="21" t="s">
        <v>74</v>
      </c>
      <c r="I476" s="24" t="s">
        <v>74</v>
      </c>
    </row>
    <row r="477" spans="1:9" ht="56.25" x14ac:dyDescent="0.2">
      <c r="A477" s="19" t="s">
        <v>370</v>
      </c>
      <c r="B477" s="20" t="s">
        <v>909</v>
      </c>
      <c r="C477" s="32" t="s">
        <v>908</v>
      </c>
      <c r="D477" s="21" t="s">
        <v>72</v>
      </c>
      <c r="E477" s="21" t="s">
        <v>373</v>
      </c>
      <c r="F477" s="33">
        <v>23800</v>
      </c>
      <c r="G477" s="23">
        <v>1</v>
      </c>
      <c r="H477" s="21" t="s">
        <v>74</v>
      </c>
      <c r="I477" s="24" t="s">
        <v>74</v>
      </c>
    </row>
    <row r="478" spans="1:9" ht="56.25" x14ac:dyDescent="0.2">
      <c r="A478" s="19" t="s">
        <v>370</v>
      </c>
      <c r="B478" s="20" t="s">
        <v>910</v>
      </c>
      <c r="C478" s="32" t="s">
        <v>911</v>
      </c>
      <c r="D478" s="21" t="s">
        <v>72</v>
      </c>
      <c r="E478" s="21" t="s">
        <v>373</v>
      </c>
      <c r="F478" s="33">
        <v>11175.43</v>
      </c>
      <c r="G478" s="23">
        <v>1</v>
      </c>
      <c r="H478" s="21" t="s">
        <v>74</v>
      </c>
      <c r="I478" s="24" t="s">
        <v>74</v>
      </c>
    </row>
    <row r="479" spans="1:9" ht="56.25" x14ac:dyDescent="0.2">
      <c r="A479" s="19" t="s">
        <v>370</v>
      </c>
      <c r="B479" s="20" t="s">
        <v>912</v>
      </c>
      <c r="C479" s="32" t="s">
        <v>911</v>
      </c>
      <c r="D479" s="21" t="s">
        <v>72</v>
      </c>
      <c r="E479" s="21" t="s">
        <v>373</v>
      </c>
      <c r="F479" s="33">
        <v>11175.43</v>
      </c>
      <c r="G479" s="23">
        <v>1</v>
      </c>
      <c r="H479" s="21" t="s">
        <v>74</v>
      </c>
      <c r="I479" s="24" t="s">
        <v>74</v>
      </c>
    </row>
    <row r="480" spans="1:9" ht="56.25" x14ac:dyDescent="0.2">
      <c r="A480" s="19" t="s">
        <v>370</v>
      </c>
      <c r="B480" s="20" t="s">
        <v>913</v>
      </c>
      <c r="C480" s="32" t="s">
        <v>911</v>
      </c>
      <c r="D480" s="21" t="s">
        <v>72</v>
      </c>
      <c r="E480" s="21" t="s">
        <v>373</v>
      </c>
      <c r="F480" s="33">
        <v>11175.43</v>
      </c>
      <c r="G480" s="23">
        <v>1</v>
      </c>
      <c r="H480" s="21" t="s">
        <v>74</v>
      </c>
      <c r="I480" s="24" t="s">
        <v>74</v>
      </c>
    </row>
    <row r="481" spans="1:9" ht="56.25" x14ac:dyDescent="0.2">
      <c r="A481" s="19" t="s">
        <v>370</v>
      </c>
      <c r="B481" s="20" t="s">
        <v>914</v>
      </c>
      <c r="C481" s="32" t="s">
        <v>915</v>
      </c>
      <c r="D481" s="21" t="s">
        <v>72</v>
      </c>
      <c r="E481" s="21" t="s">
        <v>373</v>
      </c>
      <c r="F481" s="33">
        <v>18368</v>
      </c>
      <c r="G481" s="23">
        <v>1</v>
      </c>
      <c r="H481" s="21" t="s">
        <v>74</v>
      </c>
      <c r="I481" s="24" t="s">
        <v>74</v>
      </c>
    </row>
    <row r="482" spans="1:9" ht="56.25" x14ac:dyDescent="0.2">
      <c r="A482" s="19" t="s">
        <v>370</v>
      </c>
      <c r="B482" s="20" t="s">
        <v>916</v>
      </c>
      <c r="C482" s="32" t="s">
        <v>877</v>
      </c>
      <c r="D482" s="21" t="s">
        <v>72</v>
      </c>
      <c r="E482" s="21" t="s">
        <v>373</v>
      </c>
      <c r="F482" s="33">
        <v>20853.150000000001</v>
      </c>
      <c r="G482" s="23">
        <v>1</v>
      </c>
      <c r="H482" s="21" t="s">
        <v>74</v>
      </c>
      <c r="I482" s="24" t="s">
        <v>74</v>
      </c>
    </row>
    <row r="483" spans="1:9" ht="56.25" x14ac:dyDescent="0.2">
      <c r="A483" s="19" t="s">
        <v>370</v>
      </c>
      <c r="B483" s="20" t="s">
        <v>917</v>
      </c>
      <c r="C483" s="32" t="s">
        <v>918</v>
      </c>
      <c r="D483" s="21" t="s">
        <v>72</v>
      </c>
      <c r="E483" s="21" t="s">
        <v>373</v>
      </c>
      <c r="F483" s="33">
        <v>57293</v>
      </c>
      <c r="G483" s="23">
        <v>1</v>
      </c>
      <c r="H483" s="21" t="s">
        <v>74</v>
      </c>
      <c r="I483" s="24" t="s">
        <v>74</v>
      </c>
    </row>
    <row r="484" spans="1:9" ht="56.25" x14ac:dyDescent="0.2">
      <c r="A484" s="19" t="s">
        <v>370</v>
      </c>
      <c r="B484" s="20" t="s">
        <v>919</v>
      </c>
      <c r="C484" s="32" t="s">
        <v>920</v>
      </c>
      <c r="D484" s="21" t="s">
        <v>72</v>
      </c>
      <c r="E484" s="21" t="s">
        <v>373</v>
      </c>
      <c r="F484" s="33">
        <v>10626</v>
      </c>
      <c r="G484" s="23">
        <v>1</v>
      </c>
      <c r="H484" s="21" t="s">
        <v>74</v>
      </c>
      <c r="I484" s="24" t="s">
        <v>74</v>
      </c>
    </row>
    <row r="485" spans="1:9" ht="56.25" x14ac:dyDescent="0.2">
      <c r="A485" s="19" t="s">
        <v>370</v>
      </c>
      <c r="B485" s="20" t="s">
        <v>921</v>
      </c>
      <c r="C485" s="32" t="s">
        <v>922</v>
      </c>
      <c r="D485" s="21" t="s">
        <v>72</v>
      </c>
      <c r="E485" s="21" t="s">
        <v>373</v>
      </c>
      <c r="F485" s="33">
        <v>10626</v>
      </c>
      <c r="G485" s="23">
        <v>1</v>
      </c>
      <c r="H485" s="21" t="s">
        <v>74</v>
      </c>
      <c r="I485" s="24" t="s">
        <v>74</v>
      </c>
    </row>
    <row r="486" spans="1:9" ht="56.25" x14ac:dyDescent="0.2">
      <c r="A486" s="19" t="s">
        <v>370</v>
      </c>
      <c r="B486" s="20" t="s">
        <v>923</v>
      </c>
      <c r="C486" s="32" t="s">
        <v>922</v>
      </c>
      <c r="D486" s="21" t="s">
        <v>72</v>
      </c>
      <c r="E486" s="21" t="s">
        <v>373</v>
      </c>
      <c r="F486" s="33">
        <v>10626</v>
      </c>
      <c r="G486" s="23">
        <v>1</v>
      </c>
      <c r="H486" s="21" t="s">
        <v>74</v>
      </c>
      <c r="I486" s="24" t="s">
        <v>74</v>
      </c>
    </row>
    <row r="487" spans="1:9" ht="56.25" x14ac:dyDescent="0.2">
      <c r="A487" s="19" t="s">
        <v>370</v>
      </c>
      <c r="B487" s="20" t="s">
        <v>924</v>
      </c>
      <c r="C487" s="32" t="s">
        <v>922</v>
      </c>
      <c r="D487" s="21" t="s">
        <v>72</v>
      </c>
      <c r="E487" s="21" t="s">
        <v>373</v>
      </c>
      <c r="F487" s="33">
        <v>10626</v>
      </c>
      <c r="G487" s="23">
        <v>1</v>
      </c>
      <c r="H487" s="21" t="s">
        <v>74</v>
      </c>
      <c r="I487" s="24" t="s">
        <v>74</v>
      </c>
    </row>
    <row r="488" spans="1:9" ht="56.25" x14ac:dyDescent="0.2">
      <c r="A488" s="19" t="s">
        <v>370</v>
      </c>
      <c r="B488" s="20" t="s">
        <v>925</v>
      </c>
      <c r="C488" s="32" t="s">
        <v>922</v>
      </c>
      <c r="D488" s="21" t="s">
        <v>72</v>
      </c>
      <c r="E488" s="21" t="s">
        <v>373</v>
      </c>
      <c r="F488" s="33">
        <v>10626</v>
      </c>
      <c r="G488" s="23">
        <v>1</v>
      </c>
      <c r="H488" s="21" t="s">
        <v>74</v>
      </c>
      <c r="I488" s="24" t="s">
        <v>74</v>
      </c>
    </row>
    <row r="489" spans="1:9" ht="56.25" x14ac:dyDescent="0.2">
      <c r="A489" s="19" t="s">
        <v>370</v>
      </c>
      <c r="B489" s="20" t="s">
        <v>926</v>
      </c>
      <c r="C489" s="32" t="s">
        <v>922</v>
      </c>
      <c r="D489" s="21" t="s">
        <v>72</v>
      </c>
      <c r="E489" s="21" t="s">
        <v>373</v>
      </c>
      <c r="F489" s="33">
        <v>10626</v>
      </c>
      <c r="G489" s="23">
        <v>1</v>
      </c>
      <c r="H489" s="21" t="s">
        <v>74</v>
      </c>
      <c r="I489" s="24" t="s">
        <v>74</v>
      </c>
    </row>
    <row r="490" spans="1:9" ht="56.25" x14ac:dyDescent="0.2">
      <c r="A490" s="19" t="s">
        <v>370</v>
      </c>
      <c r="B490" s="20" t="s">
        <v>927</v>
      </c>
      <c r="C490" s="32" t="s">
        <v>922</v>
      </c>
      <c r="D490" s="21" t="s">
        <v>72</v>
      </c>
      <c r="E490" s="21" t="s">
        <v>373</v>
      </c>
      <c r="F490" s="33">
        <v>10626</v>
      </c>
      <c r="G490" s="23">
        <v>1</v>
      </c>
      <c r="H490" s="21" t="s">
        <v>74</v>
      </c>
      <c r="I490" s="24" t="s">
        <v>74</v>
      </c>
    </row>
    <row r="491" spans="1:9" ht="56.25" x14ac:dyDescent="0.2">
      <c r="A491" s="19" t="s">
        <v>370</v>
      </c>
      <c r="B491" s="20" t="s">
        <v>928</v>
      </c>
      <c r="C491" s="32" t="s">
        <v>922</v>
      </c>
      <c r="D491" s="21" t="s">
        <v>72</v>
      </c>
      <c r="E491" s="21" t="s">
        <v>373</v>
      </c>
      <c r="F491" s="33">
        <v>10626</v>
      </c>
      <c r="G491" s="23">
        <v>1</v>
      </c>
      <c r="H491" s="21" t="s">
        <v>74</v>
      </c>
      <c r="I491" s="24" t="s">
        <v>74</v>
      </c>
    </row>
    <row r="492" spans="1:9" ht="56.25" x14ac:dyDescent="0.2">
      <c r="A492" s="19" t="s">
        <v>370</v>
      </c>
      <c r="B492" s="20" t="s">
        <v>929</v>
      </c>
      <c r="C492" s="32" t="s">
        <v>922</v>
      </c>
      <c r="D492" s="21" t="s">
        <v>72</v>
      </c>
      <c r="E492" s="21" t="s">
        <v>373</v>
      </c>
      <c r="F492" s="33">
        <v>10626</v>
      </c>
      <c r="G492" s="23">
        <v>1</v>
      </c>
      <c r="H492" s="21" t="s">
        <v>74</v>
      </c>
      <c r="I492" s="24" t="s">
        <v>74</v>
      </c>
    </row>
    <row r="493" spans="1:9" ht="56.25" x14ac:dyDescent="0.2">
      <c r="A493" s="19" t="s">
        <v>370</v>
      </c>
      <c r="B493" s="20" t="s">
        <v>930</v>
      </c>
      <c r="C493" s="32" t="s">
        <v>922</v>
      </c>
      <c r="D493" s="21" t="s">
        <v>72</v>
      </c>
      <c r="E493" s="21" t="s">
        <v>373</v>
      </c>
      <c r="F493" s="33">
        <v>10626</v>
      </c>
      <c r="G493" s="23">
        <v>1</v>
      </c>
      <c r="H493" s="21" t="s">
        <v>74</v>
      </c>
      <c r="I493" s="24" t="s">
        <v>74</v>
      </c>
    </row>
    <row r="494" spans="1:9" ht="56.25" x14ac:dyDescent="0.2">
      <c r="A494" s="19" t="s">
        <v>370</v>
      </c>
      <c r="B494" s="20" t="s">
        <v>931</v>
      </c>
      <c r="C494" s="32" t="s">
        <v>922</v>
      </c>
      <c r="D494" s="21" t="s">
        <v>72</v>
      </c>
      <c r="E494" s="21" t="s">
        <v>373</v>
      </c>
      <c r="F494" s="33">
        <v>10626</v>
      </c>
      <c r="G494" s="23">
        <v>1</v>
      </c>
      <c r="H494" s="21" t="s">
        <v>74</v>
      </c>
      <c r="I494" s="24" t="s">
        <v>74</v>
      </c>
    </row>
    <row r="495" spans="1:9" ht="56.25" x14ac:dyDescent="0.2">
      <c r="A495" s="19" t="s">
        <v>370</v>
      </c>
      <c r="B495" s="20" t="s">
        <v>932</v>
      </c>
      <c r="C495" s="32" t="s">
        <v>922</v>
      </c>
      <c r="D495" s="21" t="s">
        <v>72</v>
      </c>
      <c r="E495" s="21" t="s">
        <v>373</v>
      </c>
      <c r="F495" s="33">
        <v>10626</v>
      </c>
      <c r="G495" s="23">
        <v>1</v>
      </c>
      <c r="H495" s="21" t="s">
        <v>74</v>
      </c>
      <c r="I495" s="24" t="s">
        <v>74</v>
      </c>
    </row>
    <row r="496" spans="1:9" ht="56.25" x14ac:dyDescent="0.2">
      <c r="A496" s="19" t="s">
        <v>370</v>
      </c>
      <c r="B496" s="20" t="s">
        <v>933</v>
      </c>
      <c r="C496" s="32" t="s">
        <v>922</v>
      </c>
      <c r="D496" s="21" t="s">
        <v>72</v>
      </c>
      <c r="E496" s="21" t="s">
        <v>373</v>
      </c>
      <c r="F496" s="33">
        <v>10626</v>
      </c>
      <c r="G496" s="23">
        <v>1</v>
      </c>
      <c r="H496" s="21" t="s">
        <v>74</v>
      </c>
      <c r="I496" s="24" t="s">
        <v>74</v>
      </c>
    </row>
    <row r="497" spans="1:9" ht="56.25" x14ac:dyDescent="0.2">
      <c r="A497" s="19" t="s">
        <v>370</v>
      </c>
      <c r="B497" s="20" t="s">
        <v>934</v>
      </c>
      <c r="C497" s="32" t="s">
        <v>922</v>
      </c>
      <c r="D497" s="21" t="s">
        <v>72</v>
      </c>
      <c r="E497" s="21" t="s">
        <v>373</v>
      </c>
      <c r="F497" s="33">
        <v>10626</v>
      </c>
      <c r="G497" s="23">
        <v>1</v>
      </c>
      <c r="H497" s="21" t="s">
        <v>74</v>
      </c>
      <c r="I497" s="24" t="s">
        <v>74</v>
      </c>
    </row>
    <row r="498" spans="1:9" ht="56.25" x14ac:dyDescent="0.2">
      <c r="A498" s="19" t="s">
        <v>370</v>
      </c>
      <c r="B498" s="20" t="s">
        <v>935</v>
      </c>
      <c r="C498" s="32" t="s">
        <v>922</v>
      </c>
      <c r="D498" s="21" t="s">
        <v>72</v>
      </c>
      <c r="E498" s="21" t="s">
        <v>373</v>
      </c>
      <c r="F498" s="33">
        <v>10626</v>
      </c>
      <c r="G498" s="23">
        <v>1</v>
      </c>
      <c r="H498" s="21" t="s">
        <v>74</v>
      </c>
      <c r="I498" s="24" t="s">
        <v>74</v>
      </c>
    </row>
    <row r="499" spans="1:9" ht="56.25" x14ac:dyDescent="0.2">
      <c r="A499" s="19" t="s">
        <v>370</v>
      </c>
      <c r="B499" s="20" t="s">
        <v>936</v>
      </c>
      <c r="C499" s="32" t="s">
        <v>922</v>
      </c>
      <c r="D499" s="21" t="s">
        <v>72</v>
      </c>
      <c r="E499" s="21" t="s">
        <v>373</v>
      </c>
      <c r="F499" s="33">
        <v>10626</v>
      </c>
      <c r="G499" s="23">
        <v>1</v>
      </c>
      <c r="H499" s="21" t="s">
        <v>74</v>
      </c>
      <c r="I499" s="24" t="s">
        <v>74</v>
      </c>
    </row>
    <row r="500" spans="1:9" ht="56.25" x14ac:dyDescent="0.2">
      <c r="A500" s="19" t="s">
        <v>370</v>
      </c>
      <c r="B500" s="20" t="s">
        <v>937</v>
      </c>
      <c r="C500" s="32" t="s">
        <v>922</v>
      </c>
      <c r="D500" s="21" t="s">
        <v>72</v>
      </c>
      <c r="E500" s="21" t="s">
        <v>373</v>
      </c>
      <c r="F500" s="33">
        <v>10626</v>
      </c>
      <c r="G500" s="23">
        <v>1</v>
      </c>
      <c r="H500" s="21" t="s">
        <v>74</v>
      </c>
      <c r="I500" s="24" t="s">
        <v>74</v>
      </c>
    </row>
    <row r="501" spans="1:9" ht="56.25" x14ac:dyDescent="0.2">
      <c r="A501" s="19" t="s">
        <v>370</v>
      </c>
      <c r="B501" s="20" t="s">
        <v>938</v>
      </c>
      <c r="C501" s="32" t="s">
        <v>922</v>
      </c>
      <c r="D501" s="21" t="s">
        <v>72</v>
      </c>
      <c r="E501" s="21" t="s">
        <v>373</v>
      </c>
      <c r="F501" s="33">
        <v>10626</v>
      </c>
      <c r="G501" s="23">
        <v>1</v>
      </c>
      <c r="H501" s="21" t="s">
        <v>74</v>
      </c>
      <c r="I501" s="24" t="s">
        <v>74</v>
      </c>
    </row>
    <row r="502" spans="1:9" ht="56.25" x14ac:dyDescent="0.2">
      <c r="A502" s="19" t="s">
        <v>370</v>
      </c>
      <c r="B502" s="20" t="s">
        <v>939</v>
      </c>
      <c r="C502" s="32" t="s">
        <v>940</v>
      </c>
      <c r="D502" s="21" t="s">
        <v>72</v>
      </c>
      <c r="E502" s="21" t="s">
        <v>373</v>
      </c>
      <c r="F502" s="33">
        <v>15680</v>
      </c>
      <c r="G502" s="23">
        <v>1</v>
      </c>
      <c r="H502" s="21" t="s">
        <v>74</v>
      </c>
      <c r="I502" s="24" t="s">
        <v>74</v>
      </c>
    </row>
    <row r="503" spans="1:9" ht="56.25" x14ac:dyDescent="0.2">
      <c r="A503" s="19" t="s">
        <v>370</v>
      </c>
      <c r="B503" s="20" t="s">
        <v>941</v>
      </c>
      <c r="C503" s="32" t="s">
        <v>942</v>
      </c>
      <c r="D503" s="21" t="s">
        <v>72</v>
      </c>
      <c r="E503" s="21" t="s">
        <v>373</v>
      </c>
      <c r="F503" s="33">
        <v>15680</v>
      </c>
      <c r="G503" s="23">
        <v>1</v>
      </c>
      <c r="H503" s="21" t="s">
        <v>74</v>
      </c>
      <c r="I503" s="24" t="s">
        <v>74</v>
      </c>
    </row>
    <row r="504" spans="1:9" ht="56.25" x14ac:dyDescent="0.2">
      <c r="A504" s="19" t="s">
        <v>370</v>
      </c>
      <c r="B504" s="20" t="s">
        <v>943</v>
      </c>
      <c r="C504" s="32" t="s">
        <v>942</v>
      </c>
      <c r="D504" s="21" t="s">
        <v>72</v>
      </c>
      <c r="E504" s="21" t="s">
        <v>373</v>
      </c>
      <c r="F504" s="33">
        <v>15680</v>
      </c>
      <c r="G504" s="23">
        <v>1</v>
      </c>
      <c r="H504" s="21" t="s">
        <v>74</v>
      </c>
      <c r="I504" s="24" t="s">
        <v>74</v>
      </c>
    </row>
    <row r="505" spans="1:9" ht="56.25" x14ac:dyDescent="0.2">
      <c r="A505" s="19" t="s">
        <v>370</v>
      </c>
      <c r="B505" s="20" t="s">
        <v>944</v>
      </c>
      <c r="C505" s="32" t="s">
        <v>942</v>
      </c>
      <c r="D505" s="21" t="s">
        <v>72</v>
      </c>
      <c r="E505" s="21" t="s">
        <v>373</v>
      </c>
      <c r="F505" s="33">
        <v>15680</v>
      </c>
      <c r="G505" s="23">
        <v>1</v>
      </c>
      <c r="H505" s="21" t="s">
        <v>74</v>
      </c>
      <c r="I505" s="24" t="s">
        <v>74</v>
      </c>
    </row>
    <row r="506" spans="1:9" ht="56.25" x14ac:dyDescent="0.2">
      <c r="A506" s="19" t="s">
        <v>370</v>
      </c>
      <c r="B506" s="20" t="s">
        <v>945</v>
      </c>
      <c r="C506" s="32" t="s">
        <v>942</v>
      </c>
      <c r="D506" s="21" t="s">
        <v>72</v>
      </c>
      <c r="E506" s="21" t="s">
        <v>373</v>
      </c>
      <c r="F506" s="33">
        <v>15680</v>
      </c>
      <c r="G506" s="23">
        <v>1</v>
      </c>
      <c r="H506" s="21" t="s">
        <v>74</v>
      </c>
      <c r="I506" s="24" t="s">
        <v>74</v>
      </c>
    </row>
    <row r="507" spans="1:9" ht="56.25" x14ac:dyDescent="0.2">
      <c r="A507" s="19" t="s">
        <v>370</v>
      </c>
      <c r="B507" s="20" t="s">
        <v>946</v>
      </c>
      <c r="C507" s="32" t="s">
        <v>947</v>
      </c>
      <c r="D507" s="21" t="s">
        <v>72</v>
      </c>
      <c r="E507" s="21" t="s">
        <v>373</v>
      </c>
      <c r="F507" s="33">
        <v>15680</v>
      </c>
      <c r="G507" s="23">
        <v>1</v>
      </c>
      <c r="H507" s="21" t="s">
        <v>74</v>
      </c>
      <c r="I507" s="24" t="s">
        <v>74</v>
      </c>
    </row>
    <row r="508" spans="1:9" ht="56.25" x14ac:dyDescent="0.2">
      <c r="A508" s="19" t="s">
        <v>370</v>
      </c>
      <c r="B508" s="20" t="s">
        <v>948</v>
      </c>
      <c r="C508" s="32" t="s">
        <v>942</v>
      </c>
      <c r="D508" s="21" t="s">
        <v>72</v>
      </c>
      <c r="E508" s="21" t="s">
        <v>373</v>
      </c>
      <c r="F508" s="33">
        <v>18368</v>
      </c>
      <c r="G508" s="23">
        <v>1</v>
      </c>
      <c r="H508" s="21" t="s">
        <v>74</v>
      </c>
      <c r="I508" s="24" t="s">
        <v>74</v>
      </c>
    </row>
    <row r="509" spans="1:9" ht="56.25" x14ac:dyDescent="0.2">
      <c r="A509" s="19" t="s">
        <v>370</v>
      </c>
      <c r="B509" s="20" t="s">
        <v>949</v>
      </c>
      <c r="C509" s="32" t="s">
        <v>942</v>
      </c>
      <c r="D509" s="21" t="s">
        <v>72</v>
      </c>
      <c r="E509" s="21" t="s">
        <v>373</v>
      </c>
      <c r="F509" s="33">
        <v>18368</v>
      </c>
      <c r="G509" s="23">
        <v>1</v>
      </c>
      <c r="H509" s="21" t="s">
        <v>74</v>
      </c>
      <c r="I509" s="24" t="s">
        <v>74</v>
      </c>
    </row>
    <row r="510" spans="1:9" ht="56.25" x14ac:dyDescent="0.2">
      <c r="A510" s="19" t="s">
        <v>370</v>
      </c>
      <c r="B510" s="20" t="s">
        <v>950</v>
      </c>
      <c r="C510" s="32" t="s">
        <v>951</v>
      </c>
      <c r="D510" s="21" t="s">
        <v>72</v>
      </c>
      <c r="E510" s="21" t="s">
        <v>373</v>
      </c>
      <c r="F510" s="33">
        <v>36332</v>
      </c>
      <c r="G510" s="23">
        <v>1</v>
      </c>
      <c r="H510" s="21" t="s">
        <v>74</v>
      </c>
      <c r="I510" s="24" t="s">
        <v>74</v>
      </c>
    </row>
    <row r="511" spans="1:9" ht="56.25" x14ac:dyDescent="0.2">
      <c r="A511" s="19" t="s">
        <v>370</v>
      </c>
      <c r="B511" s="20" t="s">
        <v>952</v>
      </c>
      <c r="C511" s="32" t="s">
        <v>953</v>
      </c>
      <c r="D511" s="21" t="s">
        <v>72</v>
      </c>
      <c r="E511" s="21" t="s">
        <v>373</v>
      </c>
      <c r="F511" s="33">
        <v>57293</v>
      </c>
      <c r="G511" s="23">
        <v>1</v>
      </c>
      <c r="H511" s="21" t="s">
        <v>74</v>
      </c>
      <c r="I511" s="24" t="s">
        <v>74</v>
      </c>
    </row>
    <row r="512" spans="1:9" ht="56.25" x14ac:dyDescent="0.2">
      <c r="A512" s="19" t="s">
        <v>370</v>
      </c>
      <c r="B512" s="20" t="s">
        <v>954</v>
      </c>
      <c r="C512" s="32" t="s">
        <v>918</v>
      </c>
      <c r="D512" s="21" t="s">
        <v>72</v>
      </c>
      <c r="E512" s="21" t="s">
        <v>373</v>
      </c>
      <c r="F512" s="33">
        <v>57293</v>
      </c>
      <c r="G512" s="23">
        <v>1</v>
      </c>
      <c r="H512" s="21" t="s">
        <v>74</v>
      </c>
      <c r="I512" s="24" t="s">
        <v>74</v>
      </c>
    </row>
    <row r="513" spans="1:9" ht="56.25" x14ac:dyDescent="0.2">
      <c r="A513" s="19" t="s">
        <v>370</v>
      </c>
      <c r="B513" s="20" t="s">
        <v>955</v>
      </c>
      <c r="C513" s="32" t="s">
        <v>918</v>
      </c>
      <c r="D513" s="21" t="s">
        <v>72</v>
      </c>
      <c r="E513" s="21" t="s">
        <v>373</v>
      </c>
      <c r="F513" s="33">
        <v>57293</v>
      </c>
      <c r="G513" s="23">
        <v>1</v>
      </c>
      <c r="H513" s="21" t="s">
        <v>74</v>
      </c>
      <c r="I513" s="24" t="s">
        <v>74</v>
      </c>
    </row>
    <row r="514" spans="1:9" ht="56.25" x14ac:dyDescent="0.2">
      <c r="A514" s="19" t="s">
        <v>370</v>
      </c>
      <c r="B514" s="20" t="s">
        <v>956</v>
      </c>
      <c r="C514" s="32" t="s">
        <v>957</v>
      </c>
      <c r="D514" s="21" t="s">
        <v>72</v>
      </c>
      <c r="E514" s="21" t="s">
        <v>373</v>
      </c>
      <c r="F514" s="33">
        <v>57293</v>
      </c>
      <c r="G514" s="23">
        <v>1</v>
      </c>
      <c r="H514" s="21" t="s">
        <v>74</v>
      </c>
      <c r="I514" s="24" t="s">
        <v>74</v>
      </c>
    </row>
    <row r="515" spans="1:9" ht="56.25" x14ac:dyDescent="0.2">
      <c r="A515" s="19" t="s">
        <v>370</v>
      </c>
      <c r="B515" s="20" t="s">
        <v>958</v>
      </c>
      <c r="C515" s="32" t="s">
        <v>959</v>
      </c>
      <c r="D515" s="21" t="s">
        <v>72</v>
      </c>
      <c r="E515" s="21" t="s">
        <v>373</v>
      </c>
      <c r="F515" s="33">
        <v>33507</v>
      </c>
      <c r="G515" s="23">
        <v>1</v>
      </c>
      <c r="H515" s="21" t="s">
        <v>74</v>
      </c>
      <c r="I515" s="24" t="s">
        <v>74</v>
      </c>
    </row>
    <row r="516" spans="1:9" ht="56.25" x14ac:dyDescent="0.2">
      <c r="A516" s="19" t="s">
        <v>370</v>
      </c>
      <c r="B516" s="20" t="s">
        <v>960</v>
      </c>
      <c r="C516" s="32" t="s">
        <v>879</v>
      </c>
      <c r="D516" s="21" t="s">
        <v>72</v>
      </c>
      <c r="E516" s="21" t="s">
        <v>373</v>
      </c>
      <c r="F516" s="33">
        <v>13559.32</v>
      </c>
      <c r="G516" s="23">
        <v>1</v>
      </c>
      <c r="H516" s="21" t="s">
        <v>74</v>
      </c>
      <c r="I516" s="24" t="s">
        <v>74</v>
      </c>
    </row>
    <row r="517" spans="1:9" ht="56.25" x14ac:dyDescent="0.2">
      <c r="A517" s="19" t="s">
        <v>370</v>
      </c>
      <c r="B517" s="20" t="s">
        <v>961</v>
      </c>
      <c r="C517" s="32" t="s">
        <v>879</v>
      </c>
      <c r="D517" s="21" t="s">
        <v>72</v>
      </c>
      <c r="E517" s="21" t="s">
        <v>373</v>
      </c>
      <c r="F517" s="33">
        <v>13559.32</v>
      </c>
      <c r="G517" s="23">
        <v>1</v>
      </c>
      <c r="H517" s="21" t="s">
        <v>74</v>
      </c>
      <c r="I517" s="24" t="s">
        <v>74</v>
      </c>
    </row>
    <row r="518" spans="1:9" ht="56.25" x14ac:dyDescent="0.2">
      <c r="A518" s="19" t="s">
        <v>370</v>
      </c>
      <c r="B518" s="20" t="s">
        <v>962</v>
      </c>
      <c r="C518" s="32" t="s">
        <v>963</v>
      </c>
      <c r="D518" s="21" t="s">
        <v>72</v>
      </c>
      <c r="E518" s="21" t="s">
        <v>373</v>
      </c>
      <c r="F518" s="33">
        <v>56417.54</v>
      </c>
      <c r="G518" s="23">
        <v>1</v>
      </c>
      <c r="H518" s="21" t="s">
        <v>74</v>
      </c>
      <c r="I518" s="24" t="s">
        <v>74</v>
      </c>
    </row>
    <row r="519" spans="1:9" ht="56.25" x14ac:dyDescent="0.2">
      <c r="A519" s="19" t="s">
        <v>370</v>
      </c>
      <c r="B519" s="20" t="s">
        <v>964</v>
      </c>
      <c r="C519" s="32" t="s">
        <v>963</v>
      </c>
      <c r="D519" s="21" t="s">
        <v>72</v>
      </c>
      <c r="E519" s="21" t="s">
        <v>373</v>
      </c>
      <c r="F519" s="33">
        <v>56417.56</v>
      </c>
      <c r="G519" s="23">
        <v>1</v>
      </c>
      <c r="H519" s="21" t="s">
        <v>74</v>
      </c>
      <c r="I519" s="24" t="s">
        <v>74</v>
      </c>
    </row>
    <row r="520" spans="1:9" ht="56.25" x14ac:dyDescent="0.2">
      <c r="A520" s="19" t="s">
        <v>370</v>
      </c>
      <c r="B520" s="20" t="s">
        <v>965</v>
      </c>
      <c r="C520" s="32" t="s">
        <v>966</v>
      </c>
      <c r="D520" s="21" t="s">
        <v>72</v>
      </c>
      <c r="E520" s="21" t="s">
        <v>373</v>
      </c>
      <c r="F520" s="33">
        <v>51305.15</v>
      </c>
      <c r="G520" s="23">
        <v>1</v>
      </c>
      <c r="H520" s="21" t="s">
        <v>74</v>
      </c>
      <c r="I520" s="24" t="s">
        <v>74</v>
      </c>
    </row>
    <row r="521" spans="1:9" ht="56.25" x14ac:dyDescent="0.2">
      <c r="A521" s="19" t="s">
        <v>370</v>
      </c>
      <c r="B521" s="20" t="s">
        <v>967</v>
      </c>
      <c r="C521" s="32" t="s">
        <v>968</v>
      </c>
      <c r="D521" s="21" t="s">
        <v>72</v>
      </c>
      <c r="E521" s="21" t="s">
        <v>373</v>
      </c>
      <c r="F521" s="33">
        <v>68302</v>
      </c>
      <c r="G521" s="23">
        <v>1</v>
      </c>
      <c r="H521" s="21" t="s">
        <v>74</v>
      </c>
      <c r="I521" s="24" t="s">
        <v>74</v>
      </c>
    </row>
    <row r="522" spans="1:9" ht="56.25" x14ac:dyDescent="0.2">
      <c r="A522" s="19" t="s">
        <v>370</v>
      </c>
      <c r="B522" s="20" t="s">
        <v>969</v>
      </c>
      <c r="C522" s="32" t="s">
        <v>970</v>
      </c>
      <c r="D522" s="21" t="s">
        <v>72</v>
      </c>
      <c r="E522" s="21" t="s">
        <v>373</v>
      </c>
      <c r="F522" s="33">
        <v>23500</v>
      </c>
      <c r="G522" s="23">
        <v>1</v>
      </c>
      <c r="H522" s="21" t="s">
        <v>74</v>
      </c>
      <c r="I522" s="24" t="s">
        <v>74</v>
      </c>
    </row>
    <row r="523" spans="1:9" ht="56.25" x14ac:dyDescent="0.2">
      <c r="A523" s="19" t="s">
        <v>370</v>
      </c>
      <c r="B523" s="20" t="s">
        <v>971</v>
      </c>
      <c r="C523" s="32" t="s">
        <v>972</v>
      </c>
      <c r="D523" s="21" t="s">
        <v>72</v>
      </c>
      <c r="E523" s="21" t="s">
        <v>373</v>
      </c>
      <c r="F523" s="33">
        <v>238528.55</v>
      </c>
      <c r="G523" s="23">
        <v>1</v>
      </c>
      <c r="H523" s="21" t="s">
        <v>74</v>
      </c>
      <c r="I523" s="24" t="s">
        <v>74</v>
      </c>
    </row>
    <row r="524" spans="1:9" ht="56.25" x14ac:dyDescent="0.2">
      <c r="A524" s="19" t="s">
        <v>370</v>
      </c>
      <c r="B524" s="20" t="s">
        <v>973</v>
      </c>
      <c r="C524" s="32" t="s">
        <v>974</v>
      </c>
      <c r="D524" s="21" t="s">
        <v>72</v>
      </c>
      <c r="E524" s="21" t="s">
        <v>373</v>
      </c>
      <c r="F524" s="33">
        <v>425205</v>
      </c>
      <c r="G524" s="23">
        <v>1</v>
      </c>
      <c r="H524" s="21" t="s">
        <v>74</v>
      </c>
      <c r="I524" s="24" t="s">
        <v>74</v>
      </c>
    </row>
    <row r="525" spans="1:9" ht="56.25" x14ac:dyDescent="0.2">
      <c r="A525" s="19" t="s">
        <v>370</v>
      </c>
      <c r="B525" s="20" t="s">
        <v>975</v>
      </c>
      <c r="C525" s="32" t="s">
        <v>976</v>
      </c>
      <c r="D525" s="21" t="s">
        <v>72</v>
      </c>
      <c r="E525" s="21" t="s">
        <v>373</v>
      </c>
      <c r="F525" s="33">
        <v>18150</v>
      </c>
      <c r="G525" s="23">
        <v>1</v>
      </c>
      <c r="H525" s="21" t="s">
        <v>74</v>
      </c>
      <c r="I525" s="24" t="s">
        <v>74</v>
      </c>
    </row>
    <row r="526" spans="1:9" ht="56.25" x14ac:dyDescent="0.2">
      <c r="A526" s="19" t="s">
        <v>370</v>
      </c>
      <c r="B526" s="20" t="s">
        <v>977</v>
      </c>
      <c r="C526" s="32" t="s">
        <v>978</v>
      </c>
      <c r="D526" s="21" t="s">
        <v>72</v>
      </c>
      <c r="E526" s="21" t="s">
        <v>373</v>
      </c>
      <c r="F526" s="33">
        <v>18150</v>
      </c>
      <c r="G526" s="23">
        <v>1</v>
      </c>
      <c r="H526" s="21" t="s">
        <v>74</v>
      </c>
      <c r="I526" s="24" t="s">
        <v>74</v>
      </c>
    </row>
    <row r="527" spans="1:9" ht="56.25" x14ac:dyDescent="0.2">
      <c r="A527" s="19" t="s">
        <v>370</v>
      </c>
      <c r="B527" s="20" t="s">
        <v>979</v>
      </c>
      <c r="C527" s="32" t="s">
        <v>978</v>
      </c>
      <c r="D527" s="21" t="s">
        <v>72</v>
      </c>
      <c r="E527" s="21" t="s">
        <v>373</v>
      </c>
      <c r="F527" s="33">
        <v>18150</v>
      </c>
      <c r="G527" s="23">
        <v>1</v>
      </c>
      <c r="H527" s="21" t="s">
        <v>74</v>
      </c>
      <c r="I527" s="24" t="s">
        <v>74</v>
      </c>
    </row>
    <row r="528" spans="1:9" ht="56.25" x14ac:dyDescent="0.2">
      <c r="A528" s="19" t="s">
        <v>370</v>
      </c>
      <c r="B528" s="20" t="s">
        <v>980</v>
      </c>
      <c r="C528" s="32" t="s">
        <v>981</v>
      </c>
      <c r="D528" s="21" t="s">
        <v>72</v>
      </c>
      <c r="E528" s="21" t="s">
        <v>373</v>
      </c>
      <c r="F528" s="33">
        <v>248871.41</v>
      </c>
      <c r="G528" s="23">
        <v>1</v>
      </c>
      <c r="H528" s="21" t="s">
        <v>74</v>
      </c>
      <c r="I528" s="24" t="s">
        <v>74</v>
      </c>
    </row>
    <row r="529" spans="1:9" ht="56.25" x14ac:dyDescent="0.2">
      <c r="A529" s="19" t="s">
        <v>370</v>
      </c>
      <c r="B529" s="20" t="s">
        <v>982</v>
      </c>
      <c r="C529" s="32" t="s">
        <v>983</v>
      </c>
      <c r="D529" s="21" t="s">
        <v>72</v>
      </c>
      <c r="E529" s="21" t="s">
        <v>373</v>
      </c>
      <c r="F529" s="33">
        <v>225024</v>
      </c>
      <c r="G529" s="23">
        <v>1</v>
      </c>
      <c r="H529" s="21" t="s">
        <v>74</v>
      </c>
      <c r="I529" s="24" t="s">
        <v>74</v>
      </c>
    </row>
    <row r="530" spans="1:9" ht="56.25" x14ac:dyDescent="0.2">
      <c r="A530" s="19" t="s">
        <v>370</v>
      </c>
      <c r="B530" s="20" t="s">
        <v>984</v>
      </c>
      <c r="C530" s="32" t="s">
        <v>985</v>
      </c>
      <c r="D530" s="21" t="s">
        <v>72</v>
      </c>
      <c r="E530" s="21" t="s">
        <v>373</v>
      </c>
      <c r="F530" s="33">
        <v>325656.89</v>
      </c>
      <c r="G530" s="23">
        <v>1</v>
      </c>
      <c r="H530" s="21" t="s">
        <v>74</v>
      </c>
      <c r="I530" s="24" t="s">
        <v>74</v>
      </c>
    </row>
    <row r="531" spans="1:9" ht="56.25" x14ac:dyDescent="0.2">
      <c r="A531" s="19" t="s">
        <v>370</v>
      </c>
      <c r="B531" s="20" t="s">
        <v>986</v>
      </c>
      <c r="C531" s="32" t="s">
        <v>987</v>
      </c>
      <c r="D531" s="21" t="s">
        <v>72</v>
      </c>
      <c r="E531" s="21" t="s">
        <v>373</v>
      </c>
      <c r="F531" s="33">
        <v>188795.44</v>
      </c>
      <c r="G531" s="23">
        <v>1</v>
      </c>
      <c r="H531" s="21" t="s">
        <v>74</v>
      </c>
      <c r="I531" s="24" t="s">
        <v>74</v>
      </c>
    </row>
    <row r="532" spans="1:9" ht="56.25" x14ac:dyDescent="0.2">
      <c r="A532" s="19" t="s">
        <v>370</v>
      </c>
      <c r="B532" s="20" t="s">
        <v>988</v>
      </c>
      <c r="C532" s="32" t="s">
        <v>987</v>
      </c>
      <c r="D532" s="21" t="s">
        <v>72</v>
      </c>
      <c r="E532" s="21" t="s">
        <v>373</v>
      </c>
      <c r="F532" s="33">
        <v>190313.67</v>
      </c>
      <c r="G532" s="23">
        <v>1</v>
      </c>
      <c r="H532" s="21" t="s">
        <v>74</v>
      </c>
      <c r="I532" s="24" t="s">
        <v>74</v>
      </c>
    </row>
    <row r="533" spans="1:9" ht="56.25" x14ac:dyDescent="0.2">
      <c r="A533" s="19" t="s">
        <v>370</v>
      </c>
      <c r="B533" s="20" t="s">
        <v>989</v>
      </c>
      <c r="C533" s="32" t="s">
        <v>987</v>
      </c>
      <c r="D533" s="21" t="s">
        <v>72</v>
      </c>
      <c r="E533" s="21" t="s">
        <v>373</v>
      </c>
      <c r="F533" s="33">
        <v>190313.67</v>
      </c>
      <c r="G533" s="23">
        <v>1</v>
      </c>
      <c r="H533" s="21" t="s">
        <v>74</v>
      </c>
      <c r="I533" s="24" t="s">
        <v>74</v>
      </c>
    </row>
    <row r="534" spans="1:9" ht="56.25" x14ac:dyDescent="0.2">
      <c r="A534" s="19" t="s">
        <v>370</v>
      </c>
      <c r="B534" s="20" t="s">
        <v>990</v>
      </c>
      <c r="C534" s="32" t="s">
        <v>991</v>
      </c>
      <c r="D534" s="21" t="s">
        <v>72</v>
      </c>
      <c r="E534" s="21" t="s">
        <v>373</v>
      </c>
      <c r="F534" s="33">
        <v>10605</v>
      </c>
      <c r="G534" s="23">
        <v>1</v>
      </c>
      <c r="H534" s="21" t="s">
        <v>74</v>
      </c>
      <c r="I534" s="24" t="s">
        <v>74</v>
      </c>
    </row>
    <row r="535" spans="1:9" ht="56.25" x14ac:dyDescent="0.2">
      <c r="A535" s="19" t="s">
        <v>370</v>
      </c>
      <c r="B535" s="20" t="s">
        <v>992</v>
      </c>
      <c r="C535" s="32" t="s">
        <v>991</v>
      </c>
      <c r="D535" s="21" t="s">
        <v>72</v>
      </c>
      <c r="E535" s="21" t="s">
        <v>373</v>
      </c>
      <c r="F535" s="33">
        <v>10605</v>
      </c>
      <c r="G535" s="23">
        <v>1</v>
      </c>
      <c r="H535" s="21" t="s">
        <v>74</v>
      </c>
      <c r="I535" s="24" t="s">
        <v>74</v>
      </c>
    </row>
    <row r="536" spans="1:9" ht="56.25" x14ac:dyDescent="0.2">
      <c r="A536" s="19" t="s">
        <v>370</v>
      </c>
      <c r="B536" s="20" t="s">
        <v>993</v>
      </c>
      <c r="C536" s="32" t="s">
        <v>991</v>
      </c>
      <c r="D536" s="21" t="s">
        <v>72</v>
      </c>
      <c r="E536" s="21" t="s">
        <v>373</v>
      </c>
      <c r="F536" s="33">
        <v>10605</v>
      </c>
      <c r="G536" s="23">
        <v>1</v>
      </c>
      <c r="H536" s="21" t="s">
        <v>74</v>
      </c>
      <c r="I536" s="24" t="s">
        <v>74</v>
      </c>
    </row>
    <row r="537" spans="1:9" ht="56.25" x14ac:dyDescent="0.2">
      <c r="A537" s="19" t="s">
        <v>370</v>
      </c>
      <c r="B537" s="20" t="s">
        <v>994</v>
      </c>
      <c r="C537" s="32" t="s">
        <v>995</v>
      </c>
      <c r="D537" s="21" t="s">
        <v>72</v>
      </c>
      <c r="E537" s="21" t="s">
        <v>373</v>
      </c>
      <c r="F537" s="33">
        <v>22375</v>
      </c>
      <c r="G537" s="23">
        <v>1</v>
      </c>
      <c r="H537" s="21" t="s">
        <v>74</v>
      </c>
      <c r="I537" s="24" t="s">
        <v>74</v>
      </c>
    </row>
    <row r="538" spans="1:9" ht="56.25" x14ac:dyDescent="0.2">
      <c r="A538" s="19" t="s">
        <v>370</v>
      </c>
      <c r="B538" s="20" t="s">
        <v>996</v>
      </c>
      <c r="C538" s="32" t="s">
        <v>997</v>
      </c>
      <c r="D538" s="21" t="s">
        <v>72</v>
      </c>
      <c r="E538" s="21" t="s">
        <v>373</v>
      </c>
      <c r="F538" s="33">
        <v>1455460.53</v>
      </c>
      <c r="G538" s="23">
        <v>1</v>
      </c>
      <c r="H538" s="21" t="s">
        <v>74</v>
      </c>
      <c r="I538" s="24" t="s">
        <v>74</v>
      </c>
    </row>
    <row r="539" spans="1:9" ht="56.25" x14ac:dyDescent="0.2">
      <c r="A539" s="19" t="s">
        <v>370</v>
      </c>
      <c r="B539" s="20" t="s">
        <v>998</v>
      </c>
      <c r="C539" s="32" t="s">
        <v>997</v>
      </c>
      <c r="D539" s="21" t="s">
        <v>72</v>
      </c>
      <c r="E539" s="21" t="s">
        <v>373</v>
      </c>
      <c r="F539" s="33">
        <v>1455460.54</v>
      </c>
      <c r="G539" s="23">
        <v>1</v>
      </c>
      <c r="H539" s="21" t="s">
        <v>74</v>
      </c>
      <c r="I539" s="24" t="s">
        <v>74</v>
      </c>
    </row>
    <row r="540" spans="1:9" ht="56.25" x14ac:dyDescent="0.2">
      <c r="A540" s="19" t="s">
        <v>370</v>
      </c>
      <c r="B540" s="20" t="s">
        <v>999</v>
      </c>
      <c r="C540" s="32" t="s">
        <v>1000</v>
      </c>
      <c r="D540" s="21" t="s">
        <v>72</v>
      </c>
      <c r="E540" s="21" t="s">
        <v>373</v>
      </c>
      <c r="F540" s="33">
        <v>1761614.99</v>
      </c>
      <c r="G540" s="23">
        <v>1</v>
      </c>
      <c r="H540" s="21" t="s">
        <v>74</v>
      </c>
      <c r="I540" s="24" t="s">
        <v>74</v>
      </c>
    </row>
    <row r="541" spans="1:9" ht="56.25" x14ac:dyDescent="0.2">
      <c r="A541" s="19" t="s">
        <v>370</v>
      </c>
      <c r="B541" s="20" t="s">
        <v>1001</v>
      </c>
      <c r="C541" s="32" t="s">
        <v>1002</v>
      </c>
      <c r="D541" s="21" t="s">
        <v>72</v>
      </c>
      <c r="E541" s="21" t="s">
        <v>373</v>
      </c>
      <c r="F541" s="33">
        <v>152863.45000000001</v>
      </c>
      <c r="G541" s="23">
        <v>1</v>
      </c>
      <c r="H541" s="21" t="s">
        <v>74</v>
      </c>
      <c r="I541" s="24" t="s">
        <v>74</v>
      </c>
    </row>
    <row r="542" spans="1:9" ht="56.25" x14ac:dyDescent="0.2">
      <c r="A542" s="19" t="s">
        <v>370</v>
      </c>
      <c r="B542" s="20" t="s">
        <v>1003</v>
      </c>
      <c r="C542" s="32" t="s">
        <v>1004</v>
      </c>
      <c r="D542" s="21" t="s">
        <v>72</v>
      </c>
      <c r="E542" s="21" t="s">
        <v>373</v>
      </c>
      <c r="F542" s="33">
        <v>152863.45000000001</v>
      </c>
      <c r="G542" s="23">
        <v>1</v>
      </c>
      <c r="H542" s="21" t="s">
        <v>74</v>
      </c>
      <c r="I542" s="24" t="s">
        <v>74</v>
      </c>
    </row>
    <row r="543" spans="1:9" ht="56.25" x14ac:dyDescent="0.2">
      <c r="A543" s="19" t="s">
        <v>370</v>
      </c>
      <c r="B543" s="20" t="s">
        <v>1005</v>
      </c>
      <c r="C543" s="32" t="s">
        <v>1006</v>
      </c>
      <c r="D543" s="21" t="s">
        <v>72</v>
      </c>
      <c r="E543" s="21" t="s">
        <v>373</v>
      </c>
      <c r="F543" s="33">
        <v>1415601.44</v>
      </c>
      <c r="G543" s="23">
        <v>1</v>
      </c>
      <c r="H543" s="21" t="s">
        <v>74</v>
      </c>
      <c r="I543" s="24" t="s">
        <v>74</v>
      </c>
    </row>
    <row r="544" spans="1:9" ht="56.25" x14ac:dyDescent="0.2">
      <c r="A544" s="19" t="s">
        <v>370</v>
      </c>
      <c r="B544" s="20" t="s">
        <v>1007</v>
      </c>
      <c r="C544" s="32" t="s">
        <v>1008</v>
      </c>
      <c r="D544" s="21" t="s">
        <v>72</v>
      </c>
      <c r="E544" s="21" t="s">
        <v>373</v>
      </c>
      <c r="F544" s="33">
        <v>26937.88</v>
      </c>
      <c r="G544" s="23">
        <v>1</v>
      </c>
      <c r="H544" s="21" t="s">
        <v>74</v>
      </c>
      <c r="I544" s="24" t="s">
        <v>74</v>
      </c>
    </row>
    <row r="545" spans="1:9" ht="56.25" x14ac:dyDescent="0.2">
      <c r="A545" s="19" t="s">
        <v>370</v>
      </c>
      <c r="B545" s="20" t="s">
        <v>1009</v>
      </c>
      <c r="C545" s="32" t="s">
        <v>1008</v>
      </c>
      <c r="D545" s="21" t="s">
        <v>72</v>
      </c>
      <c r="E545" s="21" t="s">
        <v>373</v>
      </c>
      <c r="F545" s="33">
        <v>26937.88</v>
      </c>
      <c r="G545" s="23">
        <v>1</v>
      </c>
      <c r="H545" s="21" t="s">
        <v>74</v>
      </c>
      <c r="I545" s="24" t="s">
        <v>74</v>
      </c>
    </row>
    <row r="546" spans="1:9" ht="56.25" x14ac:dyDescent="0.2">
      <c r="A546" s="19" t="s">
        <v>370</v>
      </c>
      <c r="B546" s="20" t="s">
        <v>1010</v>
      </c>
      <c r="C546" s="32" t="s">
        <v>1008</v>
      </c>
      <c r="D546" s="21" t="s">
        <v>72</v>
      </c>
      <c r="E546" s="21" t="s">
        <v>373</v>
      </c>
      <c r="F546" s="33">
        <v>26937.88</v>
      </c>
      <c r="G546" s="23">
        <v>1</v>
      </c>
      <c r="H546" s="21" t="s">
        <v>74</v>
      </c>
      <c r="I546" s="24" t="s">
        <v>74</v>
      </c>
    </row>
    <row r="547" spans="1:9" ht="56.25" x14ac:dyDescent="0.2">
      <c r="A547" s="19" t="s">
        <v>370</v>
      </c>
      <c r="B547" s="20" t="s">
        <v>1011</v>
      </c>
      <c r="C547" s="32" t="s">
        <v>1008</v>
      </c>
      <c r="D547" s="21" t="s">
        <v>72</v>
      </c>
      <c r="E547" s="21" t="s">
        <v>373</v>
      </c>
      <c r="F547" s="33">
        <v>26937.91</v>
      </c>
      <c r="G547" s="23">
        <v>1</v>
      </c>
      <c r="H547" s="21" t="s">
        <v>74</v>
      </c>
      <c r="I547" s="24" t="s">
        <v>74</v>
      </c>
    </row>
    <row r="548" spans="1:9" ht="56.25" x14ac:dyDescent="0.2">
      <c r="A548" s="19" t="s">
        <v>370</v>
      </c>
      <c r="B548" s="20" t="s">
        <v>1012</v>
      </c>
      <c r="C548" s="32" t="s">
        <v>1013</v>
      </c>
      <c r="D548" s="21" t="s">
        <v>72</v>
      </c>
      <c r="E548" s="21" t="s">
        <v>373</v>
      </c>
      <c r="F548" s="33">
        <v>33584.910000000003</v>
      </c>
      <c r="G548" s="23">
        <v>1</v>
      </c>
      <c r="H548" s="21" t="s">
        <v>74</v>
      </c>
      <c r="I548" s="24" t="s">
        <v>74</v>
      </c>
    </row>
    <row r="549" spans="1:9" ht="56.25" x14ac:dyDescent="0.2">
      <c r="A549" s="19" t="s">
        <v>370</v>
      </c>
      <c r="B549" s="20" t="s">
        <v>1014</v>
      </c>
      <c r="C549" s="32" t="s">
        <v>1015</v>
      </c>
      <c r="D549" s="21" t="s">
        <v>72</v>
      </c>
      <c r="E549" s="21" t="s">
        <v>373</v>
      </c>
      <c r="F549" s="33">
        <v>45304.63</v>
      </c>
      <c r="G549" s="23">
        <v>1</v>
      </c>
      <c r="H549" s="21" t="s">
        <v>74</v>
      </c>
      <c r="I549" s="24" t="s">
        <v>74</v>
      </c>
    </row>
    <row r="550" spans="1:9" ht="56.25" x14ac:dyDescent="0.2">
      <c r="A550" s="19" t="s">
        <v>370</v>
      </c>
      <c r="B550" s="20" t="s">
        <v>1016</v>
      </c>
      <c r="C550" s="32" t="s">
        <v>1015</v>
      </c>
      <c r="D550" s="21" t="s">
        <v>72</v>
      </c>
      <c r="E550" s="21" t="s">
        <v>373</v>
      </c>
      <c r="F550" s="33">
        <v>45304.63</v>
      </c>
      <c r="G550" s="23">
        <v>1</v>
      </c>
      <c r="H550" s="21" t="s">
        <v>74</v>
      </c>
      <c r="I550" s="24" t="s">
        <v>74</v>
      </c>
    </row>
    <row r="551" spans="1:9" ht="56.25" x14ac:dyDescent="0.2">
      <c r="A551" s="19" t="s">
        <v>370</v>
      </c>
      <c r="B551" s="20" t="s">
        <v>1017</v>
      </c>
      <c r="C551" s="32" t="s">
        <v>1018</v>
      </c>
      <c r="D551" s="21" t="s">
        <v>72</v>
      </c>
      <c r="E551" s="21" t="s">
        <v>373</v>
      </c>
      <c r="F551" s="33">
        <v>20020</v>
      </c>
      <c r="G551" s="23">
        <v>1</v>
      </c>
      <c r="H551" s="21" t="s">
        <v>74</v>
      </c>
      <c r="I551" s="24" t="s">
        <v>74</v>
      </c>
    </row>
    <row r="552" spans="1:9" ht="56.25" x14ac:dyDescent="0.2">
      <c r="A552" s="19" t="s">
        <v>370</v>
      </c>
      <c r="B552" s="20" t="s">
        <v>1019</v>
      </c>
      <c r="C552" s="32" t="s">
        <v>1018</v>
      </c>
      <c r="D552" s="21" t="s">
        <v>72</v>
      </c>
      <c r="E552" s="21" t="s">
        <v>373</v>
      </c>
      <c r="F552" s="33">
        <v>20020</v>
      </c>
      <c r="G552" s="23">
        <v>1</v>
      </c>
      <c r="H552" s="21" t="s">
        <v>74</v>
      </c>
      <c r="I552" s="24" t="s">
        <v>74</v>
      </c>
    </row>
    <row r="553" spans="1:9" ht="56.25" x14ac:dyDescent="0.2">
      <c r="A553" s="19" t="s">
        <v>370</v>
      </c>
      <c r="B553" s="20" t="s">
        <v>1020</v>
      </c>
      <c r="C553" s="32" t="s">
        <v>1018</v>
      </c>
      <c r="D553" s="21" t="s">
        <v>72</v>
      </c>
      <c r="E553" s="21" t="s">
        <v>373</v>
      </c>
      <c r="F553" s="33">
        <v>20020</v>
      </c>
      <c r="G553" s="23">
        <v>1</v>
      </c>
      <c r="H553" s="21" t="s">
        <v>74</v>
      </c>
      <c r="I553" s="24" t="s">
        <v>74</v>
      </c>
    </row>
    <row r="554" spans="1:9" ht="56.25" x14ac:dyDescent="0.2">
      <c r="A554" s="19" t="s">
        <v>370</v>
      </c>
      <c r="B554" s="20" t="s">
        <v>1021</v>
      </c>
      <c r="C554" s="32" t="s">
        <v>1018</v>
      </c>
      <c r="D554" s="21" t="s">
        <v>72</v>
      </c>
      <c r="E554" s="21" t="s">
        <v>373</v>
      </c>
      <c r="F554" s="33">
        <v>20020</v>
      </c>
      <c r="G554" s="23">
        <v>1</v>
      </c>
      <c r="H554" s="21" t="s">
        <v>74</v>
      </c>
      <c r="I554" s="24" t="s">
        <v>74</v>
      </c>
    </row>
    <row r="555" spans="1:9" ht="56.25" x14ac:dyDescent="0.2">
      <c r="A555" s="19" t="s">
        <v>370</v>
      </c>
      <c r="B555" s="20" t="s">
        <v>1022</v>
      </c>
      <c r="C555" s="32" t="s">
        <v>1018</v>
      </c>
      <c r="D555" s="21" t="s">
        <v>72</v>
      </c>
      <c r="E555" s="21" t="s">
        <v>373</v>
      </c>
      <c r="F555" s="33">
        <v>20020</v>
      </c>
      <c r="G555" s="23">
        <v>1</v>
      </c>
      <c r="H555" s="21" t="s">
        <v>74</v>
      </c>
      <c r="I555" s="24" t="s">
        <v>74</v>
      </c>
    </row>
    <row r="556" spans="1:9" ht="56.25" x14ac:dyDescent="0.2">
      <c r="A556" s="19" t="s">
        <v>370</v>
      </c>
      <c r="B556" s="20" t="s">
        <v>1023</v>
      </c>
      <c r="C556" s="32" t="s">
        <v>1018</v>
      </c>
      <c r="D556" s="21" t="s">
        <v>72</v>
      </c>
      <c r="E556" s="21" t="s">
        <v>373</v>
      </c>
      <c r="F556" s="33">
        <v>20020</v>
      </c>
      <c r="G556" s="23">
        <v>1</v>
      </c>
      <c r="H556" s="21" t="s">
        <v>74</v>
      </c>
      <c r="I556" s="24" t="s">
        <v>74</v>
      </c>
    </row>
    <row r="557" spans="1:9" ht="56.25" x14ac:dyDescent="0.2">
      <c r="A557" s="19" t="s">
        <v>370</v>
      </c>
      <c r="B557" s="20" t="s">
        <v>1024</v>
      </c>
      <c r="C557" s="32" t="s">
        <v>1018</v>
      </c>
      <c r="D557" s="21" t="s">
        <v>72</v>
      </c>
      <c r="E557" s="21" t="s">
        <v>373</v>
      </c>
      <c r="F557" s="33">
        <v>20020</v>
      </c>
      <c r="G557" s="23">
        <v>1</v>
      </c>
      <c r="H557" s="21" t="s">
        <v>74</v>
      </c>
      <c r="I557" s="24" t="s">
        <v>74</v>
      </c>
    </row>
    <row r="558" spans="1:9" ht="56.25" x14ac:dyDescent="0.2">
      <c r="A558" s="19" t="s">
        <v>370</v>
      </c>
      <c r="B558" s="20" t="s">
        <v>1025</v>
      </c>
      <c r="C558" s="32" t="s">
        <v>1026</v>
      </c>
      <c r="D558" s="21" t="s">
        <v>72</v>
      </c>
      <c r="E558" s="21" t="s">
        <v>373</v>
      </c>
      <c r="F558" s="33">
        <v>20020</v>
      </c>
      <c r="G558" s="23">
        <v>1</v>
      </c>
      <c r="H558" s="21" t="s">
        <v>74</v>
      </c>
      <c r="I558" s="24" t="s">
        <v>74</v>
      </c>
    </row>
    <row r="559" spans="1:9" ht="56.25" x14ac:dyDescent="0.2">
      <c r="A559" s="19" t="s">
        <v>370</v>
      </c>
      <c r="B559" s="20" t="s">
        <v>1027</v>
      </c>
      <c r="C559" s="32" t="s">
        <v>1018</v>
      </c>
      <c r="D559" s="21" t="s">
        <v>72</v>
      </c>
      <c r="E559" s="21" t="s">
        <v>373</v>
      </c>
      <c r="F559" s="33">
        <v>20020</v>
      </c>
      <c r="G559" s="23">
        <v>1</v>
      </c>
      <c r="H559" s="21" t="s">
        <v>74</v>
      </c>
      <c r="I559" s="24" t="s">
        <v>74</v>
      </c>
    </row>
    <row r="560" spans="1:9" ht="56.25" x14ac:dyDescent="0.2">
      <c r="A560" s="19" t="s">
        <v>370</v>
      </c>
      <c r="B560" s="20" t="s">
        <v>1028</v>
      </c>
      <c r="C560" s="32" t="s">
        <v>1018</v>
      </c>
      <c r="D560" s="21" t="s">
        <v>72</v>
      </c>
      <c r="E560" s="21" t="s">
        <v>373</v>
      </c>
      <c r="F560" s="33">
        <v>20020</v>
      </c>
      <c r="G560" s="23">
        <v>1</v>
      </c>
      <c r="H560" s="21" t="s">
        <v>74</v>
      </c>
      <c r="I560" s="24" t="s">
        <v>74</v>
      </c>
    </row>
    <row r="561" spans="1:9" ht="56.25" x14ac:dyDescent="0.2">
      <c r="A561" s="19" t="s">
        <v>370</v>
      </c>
      <c r="B561" s="20" t="s">
        <v>1029</v>
      </c>
      <c r="C561" s="32" t="s">
        <v>1018</v>
      </c>
      <c r="D561" s="21" t="s">
        <v>72</v>
      </c>
      <c r="E561" s="21" t="s">
        <v>373</v>
      </c>
      <c r="F561" s="33">
        <v>20020</v>
      </c>
      <c r="G561" s="23">
        <v>1</v>
      </c>
      <c r="H561" s="21" t="s">
        <v>74</v>
      </c>
      <c r="I561" s="24" t="s">
        <v>74</v>
      </c>
    </row>
    <row r="562" spans="1:9" ht="56.25" x14ac:dyDescent="0.2">
      <c r="A562" s="19" t="s">
        <v>370</v>
      </c>
      <c r="B562" s="20" t="s">
        <v>1030</v>
      </c>
      <c r="C562" s="32" t="s">
        <v>1018</v>
      </c>
      <c r="D562" s="21" t="s">
        <v>72</v>
      </c>
      <c r="E562" s="21" t="s">
        <v>373</v>
      </c>
      <c r="F562" s="33">
        <v>20020</v>
      </c>
      <c r="G562" s="23">
        <v>1</v>
      </c>
      <c r="H562" s="21" t="s">
        <v>74</v>
      </c>
      <c r="I562" s="24" t="s">
        <v>74</v>
      </c>
    </row>
    <row r="563" spans="1:9" ht="56.25" x14ac:dyDescent="0.2">
      <c r="A563" s="19" t="s">
        <v>370</v>
      </c>
      <c r="B563" s="20" t="s">
        <v>1031</v>
      </c>
      <c r="C563" s="32" t="s">
        <v>1018</v>
      </c>
      <c r="D563" s="21" t="s">
        <v>72</v>
      </c>
      <c r="E563" s="21" t="s">
        <v>373</v>
      </c>
      <c r="F563" s="33">
        <v>20020</v>
      </c>
      <c r="G563" s="23">
        <v>1</v>
      </c>
      <c r="H563" s="21" t="s">
        <v>74</v>
      </c>
      <c r="I563" s="24" t="s">
        <v>74</v>
      </c>
    </row>
    <row r="564" spans="1:9" ht="56.25" x14ac:dyDescent="0.2">
      <c r="A564" s="19" t="s">
        <v>370</v>
      </c>
      <c r="B564" s="20" t="s">
        <v>1032</v>
      </c>
      <c r="C564" s="32" t="s">
        <v>1033</v>
      </c>
      <c r="D564" s="21" t="s">
        <v>72</v>
      </c>
      <c r="E564" s="21" t="s">
        <v>373</v>
      </c>
      <c r="F564" s="33">
        <v>58472.88</v>
      </c>
      <c r="G564" s="23">
        <v>1</v>
      </c>
      <c r="H564" s="21" t="s">
        <v>74</v>
      </c>
      <c r="I564" s="24" t="s">
        <v>74</v>
      </c>
    </row>
    <row r="565" spans="1:9" ht="56.25" x14ac:dyDescent="0.2">
      <c r="A565" s="19" t="s">
        <v>370</v>
      </c>
      <c r="B565" s="20" t="s">
        <v>1034</v>
      </c>
      <c r="C565" s="32" t="s">
        <v>1035</v>
      </c>
      <c r="D565" s="21" t="s">
        <v>72</v>
      </c>
      <c r="E565" s="21" t="s">
        <v>373</v>
      </c>
      <c r="F565" s="33">
        <v>10353.73</v>
      </c>
      <c r="G565" s="23">
        <v>1</v>
      </c>
      <c r="H565" s="21" t="s">
        <v>74</v>
      </c>
      <c r="I565" s="24" t="s">
        <v>74</v>
      </c>
    </row>
    <row r="566" spans="1:9" ht="56.25" x14ac:dyDescent="0.2">
      <c r="A566" s="19" t="s">
        <v>370</v>
      </c>
      <c r="B566" s="20" t="s">
        <v>1036</v>
      </c>
      <c r="C566" s="32" t="s">
        <v>1037</v>
      </c>
      <c r="D566" s="21" t="s">
        <v>72</v>
      </c>
      <c r="E566" s="21" t="s">
        <v>373</v>
      </c>
      <c r="F566" s="33">
        <v>10353.73</v>
      </c>
      <c r="G566" s="23">
        <v>1</v>
      </c>
      <c r="H566" s="21" t="s">
        <v>74</v>
      </c>
      <c r="I566" s="24" t="s">
        <v>74</v>
      </c>
    </row>
    <row r="567" spans="1:9" ht="56.25" x14ac:dyDescent="0.2">
      <c r="A567" s="19" t="s">
        <v>370</v>
      </c>
      <c r="B567" s="20" t="s">
        <v>1038</v>
      </c>
      <c r="C567" s="32" t="s">
        <v>1039</v>
      </c>
      <c r="D567" s="21" t="s">
        <v>72</v>
      </c>
      <c r="E567" s="21" t="s">
        <v>373</v>
      </c>
      <c r="F567" s="33">
        <v>18823.63</v>
      </c>
      <c r="G567" s="23">
        <v>1</v>
      </c>
      <c r="H567" s="21" t="s">
        <v>74</v>
      </c>
      <c r="I567" s="24" t="s">
        <v>74</v>
      </c>
    </row>
    <row r="568" spans="1:9" ht="56.25" x14ac:dyDescent="0.2">
      <c r="A568" s="19" t="s">
        <v>370</v>
      </c>
      <c r="B568" s="20" t="s">
        <v>1040</v>
      </c>
      <c r="C568" s="32" t="s">
        <v>1041</v>
      </c>
      <c r="D568" s="21" t="s">
        <v>72</v>
      </c>
      <c r="E568" s="21" t="s">
        <v>373</v>
      </c>
      <c r="F568" s="33">
        <v>55084.75</v>
      </c>
      <c r="G568" s="23">
        <v>1</v>
      </c>
      <c r="H568" s="21" t="s">
        <v>74</v>
      </c>
      <c r="I568" s="24" t="s">
        <v>74</v>
      </c>
    </row>
    <row r="569" spans="1:9" ht="56.25" x14ac:dyDescent="0.2">
      <c r="A569" s="19" t="s">
        <v>370</v>
      </c>
      <c r="B569" s="20" t="s">
        <v>1042</v>
      </c>
      <c r="C569" s="32" t="s">
        <v>1043</v>
      </c>
      <c r="D569" s="21" t="s">
        <v>72</v>
      </c>
      <c r="E569" s="21" t="s">
        <v>373</v>
      </c>
      <c r="F569" s="33">
        <v>8779418.8300000001</v>
      </c>
      <c r="G569" s="23">
        <v>1</v>
      </c>
      <c r="H569" s="21" t="s">
        <v>74</v>
      </c>
      <c r="I569" s="24" t="s">
        <v>74</v>
      </c>
    </row>
    <row r="570" spans="1:9" ht="56.25" x14ac:dyDescent="0.2">
      <c r="A570" s="19" t="s">
        <v>370</v>
      </c>
      <c r="B570" s="20" t="s">
        <v>1044</v>
      </c>
      <c r="C570" s="32" t="s">
        <v>1045</v>
      </c>
      <c r="D570" s="21" t="s">
        <v>72</v>
      </c>
      <c r="E570" s="21" t="s">
        <v>373</v>
      </c>
      <c r="F570" s="33">
        <v>3027343</v>
      </c>
      <c r="G570" s="23">
        <v>1</v>
      </c>
      <c r="H570" s="21" t="s">
        <v>74</v>
      </c>
      <c r="I570" s="24" t="s">
        <v>74</v>
      </c>
    </row>
    <row r="571" spans="1:9" ht="56.25" x14ac:dyDescent="0.2">
      <c r="A571" s="19" t="s">
        <v>370</v>
      </c>
      <c r="B571" s="20" t="s">
        <v>1046</v>
      </c>
      <c r="C571" s="32" t="s">
        <v>1047</v>
      </c>
      <c r="D571" s="21" t="s">
        <v>72</v>
      </c>
      <c r="E571" s="21" t="s">
        <v>373</v>
      </c>
      <c r="F571" s="33">
        <v>3027343</v>
      </c>
      <c r="G571" s="23">
        <v>1</v>
      </c>
      <c r="H571" s="21" t="s">
        <v>74</v>
      </c>
      <c r="I571" s="24" t="s">
        <v>74</v>
      </c>
    </row>
    <row r="572" spans="1:9" ht="56.25" x14ac:dyDescent="0.2">
      <c r="A572" s="19" t="s">
        <v>370</v>
      </c>
      <c r="B572" s="20" t="s">
        <v>1048</v>
      </c>
      <c r="C572" s="32" t="s">
        <v>1049</v>
      </c>
      <c r="D572" s="21" t="s">
        <v>72</v>
      </c>
      <c r="E572" s="21" t="s">
        <v>373</v>
      </c>
      <c r="F572" s="33">
        <v>3027343</v>
      </c>
      <c r="G572" s="23">
        <v>1</v>
      </c>
      <c r="H572" s="21" t="s">
        <v>74</v>
      </c>
      <c r="I572" s="24" t="s">
        <v>74</v>
      </c>
    </row>
    <row r="573" spans="1:9" ht="56.25" x14ac:dyDescent="0.2">
      <c r="A573" s="19" t="s">
        <v>370</v>
      </c>
      <c r="B573" s="20" t="s">
        <v>1050</v>
      </c>
      <c r="C573" s="32" t="s">
        <v>1051</v>
      </c>
      <c r="D573" s="21" t="s">
        <v>72</v>
      </c>
      <c r="E573" s="21" t="s">
        <v>373</v>
      </c>
      <c r="F573" s="33">
        <v>49071</v>
      </c>
      <c r="G573" s="23">
        <v>1</v>
      </c>
      <c r="H573" s="21" t="s">
        <v>74</v>
      </c>
      <c r="I573" s="24" t="s">
        <v>74</v>
      </c>
    </row>
    <row r="574" spans="1:9" ht="56.25" x14ac:dyDescent="0.2">
      <c r="A574" s="19" t="s">
        <v>370</v>
      </c>
      <c r="B574" s="20" t="s">
        <v>1052</v>
      </c>
      <c r="C574" s="32" t="s">
        <v>1053</v>
      </c>
      <c r="D574" s="21" t="s">
        <v>72</v>
      </c>
      <c r="E574" s="21" t="s">
        <v>373</v>
      </c>
      <c r="F574" s="33">
        <v>439485.18</v>
      </c>
      <c r="G574" s="23">
        <v>1</v>
      </c>
      <c r="H574" s="21" t="s">
        <v>74</v>
      </c>
      <c r="I574" s="24" t="s">
        <v>74</v>
      </c>
    </row>
    <row r="575" spans="1:9" ht="56.25" x14ac:dyDescent="0.2">
      <c r="A575" s="19" t="s">
        <v>370</v>
      </c>
      <c r="B575" s="20" t="s">
        <v>1054</v>
      </c>
      <c r="C575" s="32" t="s">
        <v>1055</v>
      </c>
      <c r="D575" s="21" t="s">
        <v>72</v>
      </c>
      <c r="E575" s="21" t="s">
        <v>373</v>
      </c>
      <c r="F575" s="33">
        <v>439485</v>
      </c>
      <c r="G575" s="23">
        <v>1</v>
      </c>
      <c r="H575" s="21" t="s">
        <v>74</v>
      </c>
      <c r="I575" s="24" t="s">
        <v>74</v>
      </c>
    </row>
    <row r="576" spans="1:9" ht="56.25" x14ac:dyDescent="0.2">
      <c r="A576" s="19" t="s">
        <v>370</v>
      </c>
      <c r="B576" s="20" t="s">
        <v>1056</v>
      </c>
      <c r="C576" s="32" t="s">
        <v>1057</v>
      </c>
      <c r="D576" s="21" t="s">
        <v>72</v>
      </c>
      <c r="E576" s="21" t="s">
        <v>373</v>
      </c>
      <c r="F576" s="33">
        <v>67572</v>
      </c>
      <c r="G576" s="23">
        <v>1</v>
      </c>
      <c r="H576" s="21" t="s">
        <v>74</v>
      </c>
      <c r="I576" s="24" t="s">
        <v>74</v>
      </c>
    </row>
    <row r="577" spans="1:9" ht="56.25" x14ac:dyDescent="0.2">
      <c r="A577" s="19" t="s">
        <v>370</v>
      </c>
      <c r="B577" s="20" t="s">
        <v>1058</v>
      </c>
      <c r="C577" s="32" t="s">
        <v>1059</v>
      </c>
      <c r="D577" s="21" t="s">
        <v>72</v>
      </c>
      <c r="E577" s="21" t="s">
        <v>373</v>
      </c>
      <c r="F577" s="33">
        <v>83107</v>
      </c>
      <c r="G577" s="23">
        <v>1</v>
      </c>
      <c r="H577" s="21" t="s">
        <v>74</v>
      </c>
      <c r="I577" s="24" t="s">
        <v>74</v>
      </c>
    </row>
    <row r="578" spans="1:9" ht="56.25" x14ac:dyDescent="0.2">
      <c r="A578" s="19" t="s">
        <v>370</v>
      </c>
      <c r="B578" s="20" t="s">
        <v>1060</v>
      </c>
      <c r="C578" s="32" t="s">
        <v>1061</v>
      </c>
      <c r="D578" s="21" t="s">
        <v>72</v>
      </c>
      <c r="E578" s="21" t="s">
        <v>373</v>
      </c>
      <c r="F578" s="33">
        <v>14927</v>
      </c>
      <c r="G578" s="23">
        <v>1</v>
      </c>
      <c r="H578" s="21" t="s">
        <v>74</v>
      </c>
      <c r="I578" s="24" t="s">
        <v>74</v>
      </c>
    </row>
    <row r="579" spans="1:9" ht="56.25" x14ac:dyDescent="0.2">
      <c r="A579" s="19" t="s">
        <v>370</v>
      </c>
      <c r="B579" s="20" t="s">
        <v>1062</v>
      </c>
      <c r="C579" s="32" t="s">
        <v>1063</v>
      </c>
      <c r="D579" s="21" t="s">
        <v>72</v>
      </c>
      <c r="E579" s="21" t="s">
        <v>373</v>
      </c>
      <c r="F579" s="33">
        <v>33351</v>
      </c>
      <c r="G579" s="23">
        <v>1</v>
      </c>
      <c r="H579" s="21" t="s">
        <v>74</v>
      </c>
      <c r="I579" s="24" t="s">
        <v>74</v>
      </c>
    </row>
    <row r="580" spans="1:9" ht="56.25" x14ac:dyDescent="0.2">
      <c r="A580" s="19" t="s">
        <v>370</v>
      </c>
      <c r="B580" s="20" t="s">
        <v>1064</v>
      </c>
      <c r="C580" s="32" t="s">
        <v>1065</v>
      </c>
      <c r="D580" s="21" t="s">
        <v>72</v>
      </c>
      <c r="E580" s="21" t="s">
        <v>373</v>
      </c>
      <c r="F580" s="33">
        <v>3998</v>
      </c>
      <c r="G580" s="23">
        <v>1</v>
      </c>
      <c r="H580" s="21" t="s">
        <v>74</v>
      </c>
      <c r="I580" s="24" t="s">
        <v>74</v>
      </c>
    </row>
    <row r="581" spans="1:9" ht="56.25" x14ac:dyDescent="0.2">
      <c r="A581" s="19" t="s">
        <v>370</v>
      </c>
      <c r="B581" s="20" t="s">
        <v>1066</v>
      </c>
      <c r="C581" s="32" t="s">
        <v>1067</v>
      </c>
      <c r="D581" s="21" t="s">
        <v>72</v>
      </c>
      <c r="E581" s="21" t="s">
        <v>373</v>
      </c>
      <c r="F581" s="33">
        <v>74525</v>
      </c>
      <c r="G581" s="23">
        <v>1</v>
      </c>
      <c r="H581" s="21" t="s">
        <v>74</v>
      </c>
      <c r="I581" s="24" t="s">
        <v>74</v>
      </c>
    </row>
    <row r="582" spans="1:9" ht="56.25" x14ac:dyDescent="0.2">
      <c r="A582" s="19" t="s">
        <v>370</v>
      </c>
      <c r="B582" s="20" t="s">
        <v>1068</v>
      </c>
      <c r="C582" s="32" t="s">
        <v>1069</v>
      </c>
      <c r="D582" s="21" t="s">
        <v>72</v>
      </c>
      <c r="E582" s="21" t="s">
        <v>373</v>
      </c>
      <c r="F582" s="33">
        <v>56744</v>
      </c>
      <c r="G582" s="23">
        <v>1</v>
      </c>
      <c r="H582" s="21" t="s">
        <v>74</v>
      </c>
      <c r="I582" s="24" t="s">
        <v>74</v>
      </c>
    </row>
    <row r="583" spans="1:9" ht="56.25" x14ac:dyDescent="0.2">
      <c r="A583" s="19" t="s">
        <v>370</v>
      </c>
      <c r="B583" s="20" t="s">
        <v>1070</v>
      </c>
      <c r="C583" s="32" t="s">
        <v>1071</v>
      </c>
      <c r="D583" s="21" t="s">
        <v>72</v>
      </c>
      <c r="E583" s="21" t="s">
        <v>373</v>
      </c>
      <c r="F583" s="33">
        <v>61723</v>
      </c>
      <c r="G583" s="23">
        <v>1</v>
      </c>
      <c r="H583" s="21" t="s">
        <v>74</v>
      </c>
      <c r="I583" s="24" t="s">
        <v>74</v>
      </c>
    </row>
    <row r="584" spans="1:9" ht="56.25" x14ac:dyDescent="0.2">
      <c r="A584" s="19" t="s">
        <v>370</v>
      </c>
      <c r="B584" s="20" t="s">
        <v>1072</v>
      </c>
      <c r="C584" s="32" t="s">
        <v>1071</v>
      </c>
      <c r="D584" s="21" t="s">
        <v>72</v>
      </c>
      <c r="E584" s="21" t="s">
        <v>373</v>
      </c>
      <c r="F584" s="33">
        <v>61723</v>
      </c>
      <c r="G584" s="23">
        <v>1</v>
      </c>
      <c r="H584" s="21" t="s">
        <v>74</v>
      </c>
      <c r="I584" s="24" t="s">
        <v>74</v>
      </c>
    </row>
    <row r="585" spans="1:9" ht="56.25" x14ac:dyDescent="0.2">
      <c r="A585" s="19" t="s">
        <v>370</v>
      </c>
      <c r="B585" s="20" t="s">
        <v>1073</v>
      </c>
      <c r="C585" s="32" t="s">
        <v>1071</v>
      </c>
      <c r="D585" s="21" t="s">
        <v>72</v>
      </c>
      <c r="E585" s="21" t="s">
        <v>373</v>
      </c>
      <c r="F585" s="33">
        <v>61723</v>
      </c>
      <c r="G585" s="23">
        <v>1</v>
      </c>
      <c r="H585" s="21" t="s">
        <v>74</v>
      </c>
      <c r="I585" s="24" t="s">
        <v>74</v>
      </c>
    </row>
    <row r="586" spans="1:9" ht="56.25" x14ac:dyDescent="0.2">
      <c r="A586" s="19" t="s">
        <v>370</v>
      </c>
      <c r="B586" s="20" t="s">
        <v>1074</v>
      </c>
      <c r="C586" s="32" t="s">
        <v>1071</v>
      </c>
      <c r="D586" s="21" t="s">
        <v>72</v>
      </c>
      <c r="E586" s="21" t="s">
        <v>373</v>
      </c>
      <c r="F586" s="33">
        <v>61723</v>
      </c>
      <c r="G586" s="23">
        <v>1</v>
      </c>
      <c r="H586" s="21" t="s">
        <v>74</v>
      </c>
      <c r="I586" s="24" t="s">
        <v>74</v>
      </c>
    </row>
    <row r="587" spans="1:9" ht="56.25" x14ac:dyDescent="0.2">
      <c r="A587" s="19" t="s">
        <v>370</v>
      </c>
      <c r="B587" s="20" t="s">
        <v>1075</v>
      </c>
      <c r="C587" s="32" t="s">
        <v>1071</v>
      </c>
      <c r="D587" s="21" t="s">
        <v>72</v>
      </c>
      <c r="E587" s="21" t="s">
        <v>373</v>
      </c>
      <c r="F587" s="33">
        <v>61723</v>
      </c>
      <c r="G587" s="23">
        <v>1</v>
      </c>
      <c r="H587" s="21" t="s">
        <v>74</v>
      </c>
      <c r="I587" s="24" t="s">
        <v>74</v>
      </c>
    </row>
    <row r="588" spans="1:9" ht="56.25" x14ac:dyDescent="0.2">
      <c r="A588" s="19" t="s">
        <v>370</v>
      </c>
      <c r="B588" s="20" t="s">
        <v>1076</v>
      </c>
      <c r="C588" s="32" t="s">
        <v>1077</v>
      </c>
      <c r="D588" s="21" t="s">
        <v>72</v>
      </c>
      <c r="E588" s="21" t="s">
        <v>373</v>
      </c>
      <c r="F588" s="33">
        <v>37862</v>
      </c>
      <c r="G588" s="23">
        <v>1</v>
      </c>
      <c r="H588" s="21" t="s">
        <v>74</v>
      </c>
      <c r="I588" s="24" t="s">
        <v>74</v>
      </c>
    </row>
    <row r="589" spans="1:9" ht="56.25" x14ac:dyDescent="0.2">
      <c r="A589" s="19" t="s">
        <v>370</v>
      </c>
      <c r="B589" s="20" t="s">
        <v>1078</v>
      </c>
      <c r="C589" s="32" t="s">
        <v>1079</v>
      </c>
      <c r="D589" s="21" t="s">
        <v>72</v>
      </c>
      <c r="E589" s="21" t="s">
        <v>373</v>
      </c>
      <c r="F589" s="33">
        <v>125770</v>
      </c>
      <c r="G589" s="23">
        <v>1</v>
      </c>
      <c r="H589" s="21" t="s">
        <v>74</v>
      </c>
      <c r="I589" s="24" t="s">
        <v>74</v>
      </c>
    </row>
    <row r="590" spans="1:9" ht="56.25" x14ac:dyDescent="0.2">
      <c r="A590" s="19" t="s">
        <v>370</v>
      </c>
      <c r="B590" s="20" t="s">
        <v>1080</v>
      </c>
      <c r="C590" s="32" t="s">
        <v>1081</v>
      </c>
      <c r="D590" s="21" t="s">
        <v>72</v>
      </c>
      <c r="E590" s="21" t="s">
        <v>373</v>
      </c>
      <c r="F590" s="33">
        <v>49665</v>
      </c>
      <c r="G590" s="23">
        <v>1</v>
      </c>
      <c r="H590" s="21" t="s">
        <v>74</v>
      </c>
      <c r="I590" s="24" t="s">
        <v>74</v>
      </c>
    </row>
    <row r="591" spans="1:9" ht="56.25" x14ac:dyDescent="0.2">
      <c r="A591" s="19" t="s">
        <v>370</v>
      </c>
      <c r="B591" s="20" t="s">
        <v>1082</v>
      </c>
      <c r="C591" s="32" t="s">
        <v>1083</v>
      </c>
      <c r="D591" s="21" t="s">
        <v>72</v>
      </c>
      <c r="E591" s="21" t="s">
        <v>373</v>
      </c>
      <c r="F591" s="33">
        <v>49665</v>
      </c>
      <c r="G591" s="23">
        <v>1</v>
      </c>
      <c r="H591" s="21" t="s">
        <v>74</v>
      </c>
      <c r="I591" s="24" t="s">
        <v>74</v>
      </c>
    </row>
    <row r="592" spans="1:9" ht="56.25" x14ac:dyDescent="0.2">
      <c r="A592" s="19" t="s">
        <v>370</v>
      </c>
      <c r="B592" s="20" t="s">
        <v>1084</v>
      </c>
      <c r="C592" s="32" t="s">
        <v>1085</v>
      </c>
      <c r="D592" s="21" t="s">
        <v>72</v>
      </c>
      <c r="E592" s="21" t="s">
        <v>373</v>
      </c>
      <c r="F592" s="33">
        <v>11904</v>
      </c>
      <c r="G592" s="23">
        <v>1</v>
      </c>
      <c r="H592" s="21" t="s">
        <v>74</v>
      </c>
      <c r="I592" s="24" t="s">
        <v>74</v>
      </c>
    </row>
    <row r="593" spans="1:9" ht="56.25" x14ac:dyDescent="0.2">
      <c r="A593" s="19" t="s">
        <v>370</v>
      </c>
      <c r="B593" s="20" t="s">
        <v>1086</v>
      </c>
      <c r="C593" s="32" t="s">
        <v>1087</v>
      </c>
      <c r="D593" s="21" t="s">
        <v>72</v>
      </c>
      <c r="E593" s="21" t="s">
        <v>373</v>
      </c>
      <c r="F593" s="33">
        <v>11904</v>
      </c>
      <c r="G593" s="23">
        <v>1</v>
      </c>
      <c r="H593" s="21" t="s">
        <v>74</v>
      </c>
      <c r="I593" s="24" t="s">
        <v>74</v>
      </c>
    </row>
    <row r="594" spans="1:9" ht="56.25" x14ac:dyDescent="0.2">
      <c r="A594" s="19" t="s">
        <v>370</v>
      </c>
      <c r="B594" s="20" t="s">
        <v>1088</v>
      </c>
      <c r="C594" s="32" t="s">
        <v>1087</v>
      </c>
      <c r="D594" s="21" t="s">
        <v>72</v>
      </c>
      <c r="E594" s="21" t="s">
        <v>373</v>
      </c>
      <c r="F594" s="33">
        <v>11904</v>
      </c>
      <c r="G594" s="23">
        <v>1</v>
      </c>
      <c r="H594" s="21" t="s">
        <v>74</v>
      </c>
      <c r="I594" s="24" t="s">
        <v>74</v>
      </c>
    </row>
    <row r="595" spans="1:9" ht="56.25" x14ac:dyDescent="0.2">
      <c r="A595" s="19" t="s">
        <v>370</v>
      </c>
      <c r="B595" s="20" t="s">
        <v>1089</v>
      </c>
      <c r="C595" s="32" t="s">
        <v>1087</v>
      </c>
      <c r="D595" s="21" t="s">
        <v>72</v>
      </c>
      <c r="E595" s="21" t="s">
        <v>373</v>
      </c>
      <c r="F595" s="33">
        <v>11904</v>
      </c>
      <c r="G595" s="23">
        <v>1</v>
      </c>
      <c r="H595" s="21" t="s">
        <v>74</v>
      </c>
      <c r="I595" s="24" t="s">
        <v>74</v>
      </c>
    </row>
    <row r="596" spans="1:9" ht="56.25" x14ac:dyDescent="0.2">
      <c r="A596" s="19" t="s">
        <v>370</v>
      </c>
      <c r="B596" s="20" t="s">
        <v>1090</v>
      </c>
      <c r="C596" s="32" t="s">
        <v>1087</v>
      </c>
      <c r="D596" s="21" t="s">
        <v>72</v>
      </c>
      <c r="E596" s="21" t="s">
        <v>373</v>
      </c>
      <c r="F596" s="33">
        <v>11904</v>
      </c>
      <c r="G596" s="23">
        <v>1</v>
      </c>
      <c r="H596" s="21" t="s">
        <v>74</v>
      </c>
      <c r="I596" s="24" t="s">
        <v>74</v>
      </c>
    </row>
    <row r="597" spans="1:9" ht="56.25" x14ac:dyDescent="0.2">
      <c r="A597" s="19" t="s">
        <v>370</v>
      </c>
      <c r="B597" s="20" t="s">
        <v>1091</v>
      </c>
      <c r="C597" s="32" t="s">
        <v>1087</v>
      </c>
      <c r="D597" s="21" t="s">
        <v>72</v>
      </c>
      <c r="E597" s="21" t="s">
        <v>373</v>
      </c>
      <c r="F597" s="33">
        <v>11904</v>
      </c>
      <c r="G597" s="23">
        <v>1</v>
      </c>
      <c r="H597" s="21" t="s">
        <v>74</v>
      </c>
      <c r="I597" s="24" t="s">
        <v>74</v>
      </c>
    </row>
    <row r="598" spans="1:9" ht="56.25" x14ac:dyDescent="0.2">
      <c r="A598" s="19" t="s">
        <v>370</v>
      </c>
      <c r="B598" s="20" t="s">
        <v>1092</v>
      </c>
      <c r="C598" s="32" t="s">
        <v>1087</v>
      </c>
      <c r="D598" s="21" t="s">
        <v>72</v>
      </c>
      <c r="E598" s="21" t="s">
        <v>373</v>
      </c>
      <c r="F598" s="33">
        <v>11904</v>
      </c>
      <c r="G598" s="23">
        <v>1</v>
      </c>
      <c r="H598" s="21" t="s">
        <v>74</v>
      </c>
      <c r="I598" s="24" t="s">
        <v>74</v>
      </c>
    </row>
    <row r="599" spans="1:9" ht="56.25" x14ac:dyDescent="0.2">
      <c r="A599" s="19" t="s">
        <v>370</v>
      </c>
      <c r="B599" s="20" t="s">
        <v>1093</v>
      </c>
      <c r="C599" s="32" t="s">
        <v>1087</v>
      </c>
      <c r="D599" s="21" t="s">
        <v>72</v>
      </c>
      <c r="E599" s="21" t="s">
        <v>373</v>
      </c>
      <c r="F599" s="33">
        <v>11904</v>
      </c>
      <c r="G599" s="23">
        <v>1</v>
      </c>
      <c r="H599" s="21" t="s">
        <v>74</v>
      </c>
      <c r="I599" s="24" t="s">
        <v>74</v>
      </c>
    </row>
    <row r="600" spans="1:9" ht="56.25" x14ac:dyDescent="0.2">
      <c r="A600" s="19" t="s">
        <v>370</v>
      </c>
      <c r="B600" s="20" t="s">
        <v>1094</v>
      </c>
      <c r="C600" s="32" t="s">
        <v>1087</v>
      </c>
      <c r="D600" s="21" t="s">
        <v>72</v>
      </c>
      <c r="E600" s="21" t="s">
        <v>373</v>
      </c>
      <c r="F600" s="33">
        <v>11904</v>
      </c>
      <c r="G600" s="23">
        <v>1</v>
      </c>
      <c r="H600" s="21" t="s">
        <v>74</v>
      </c>
      <c r="I600" s="24" t="s">
        <v>74</v>
      </c>
    </row>
    <row r="601" spans="1:9" ht="56.25" x14ac:dyDescent="0.2">
      <c r="A601" s="19" t="s">
        <v>370</v>
      </c>
      <c r="B601" s="20" t="s">
        <v>1095</v>
      </c>
      <c r="C601" s="32" t="s">
        <v>1087</v>
      </c>
      <c r="D601" s="21" t="s">
        <v>72</v>
      </c>
      <c r="E601" s="21" t="s">
        <v>373</v>
      </c>
      <c r="F601" s="33">
        <v>11904</v>
      </c>
      <c r="G601" s="23">
        <v>1</v>
      </c>
      <c r="H601" s="21" t="s">
        <v>74</v>
      </c>
      <c r="I601" s="24" t="s">
        <v>74</v>
      </c>
    </row>
    <row r="602" spans="1:9" ht="56.25" x14ac:dyDescent="0.2">
      <c r="A602" s="19" t="s">
        <v>370</v>
      </c>
      <c r="B602" s="20" t="s">
        <v>1096</v>
      </c>
      <c r="C602" s="32" t="s">
        <v>1097</v>
      </c>
      <c r="D602" s="21" t="s">
        <v>72</v>
      </c>
      <c r="E602" s="21" t="s">
        <v>373</v>
      </c>
      <c r="F602" s="33">
        <v>1879460</v>
      </c>
      <c r="G602" s="23">
        <v>1</v>
      </c>
      <c r="H602" s="21" t="s">
        <v>74</v>
      </c>
      <c r="I602" s="24" t="s">
        <v>74</v>
      </c>
    </row>
    <row r="603" spans="1:9" ht="56.25" x14ac:dyDescent="0.2">
      <c r="A603" s="19" t="s">
        <v>370</v>
      </c>
      <c r="B603" s="20" t="s">
        <v>1098</v>
      </c>
      <c r="C603" s="32" t="s">
        <v>1097</v>
      </c>
      <c r="D603" s="21" t="s">
        <v>72</v>
      </c>
      <c r="E603" s="21" t="s">
        <v>373</v>
      </c>
      <c r="F603" s="33">
        <v>1879460</v>
      </c>
      <c r="G603" s="23">
        <v>1</v>
      </c>
      <c r="H603" s="21" t="s">
        <v>74</v>
      </c>
      <c r="I603" s="24" t="s">
        <v>74</v>
      </c>
    </row>
    <row r="604" spans="1:9" ht="56.25" x14ac:dyDescent="0.2">
      <c r="A604" s="19" t="s">
        <v>370</v>
      </c>
      <c r="B604" s="20" t="s">
        <v>1099</v>
      </c>
      <c r="C604" s="32" t="s">
        <v>1100</v>
      </c>
      <c r="D604" s="21" t="s">
        <v>72</v>
      </c>
      <c r="E604" s="21" t="s">
        <v>373</v>
      </c>
      <c r="F604" s="33">
        <v>107723</v>
      </c>
      <c r="G604" s="23">
        <v>1</v>
      </c>
      <c r="H604" s="21" t="s">
        <v>74</v>
      </c>
      <c r="I604" s="24" t="s">
        <v>74</v>
      </c>
    </row>
    <row r="605" spans="1:9" ht="56.25" x14ac:dyDescent="0.2">
      <c r="A605" s="19" t="s">
        <v>370</v>
      </c>
      <c r="B605" s="20" t="s">
        <v>1101</v>
      </c>
      <c r="C605" s="32" t="s">
        <v>1102</v>
      </c>
      <c r="D605" s="21" t="s">
        <v>72</v>
      </c>
      <c r="E605" s="21" t="s">
        <v>373</v>
      </c>
      <c r="F605" s="33">
        <v>114497</v>
      </c>
      <c r="G605" s="23">
        <v>1</v>
      </c>
      <c r="H605" s="21" t="s">
        <v>74</v>
      </c>
      <c r="I605" s="24" t="s">
        <v>74</v>
      </c>
    </row>
    <row r="606" spans="1:9" ht="56.25" x14ac:dyDescent="0.2">
      <c r="A606" s="19" t="s">
        <v>370</v>
      </c>
      <c r="B606" s="20" t="s">
        <v>1103</v>
      </c>
      <c r="C606" s="32" t="s">
        <v>1104</v>
      </c>
      <c r="D606" s="21" t="s">
        <v>72</v>
      </c>
      <c r="E606" s="21" t="s">
        <v>373</v>
      </c>
      <c r="F606" s="33">
        <v>22994</v>
      </c>
      <c r="G606" s="23">
        <v>1</v>
      </c>
      <c r="H606" s="21" t="s">
        <v>74</v>
      </c>
      <c r="I606" s="24" t="s">
        <v>74</v>
      </c>
    </row>
    <row r="607" spans="1:9" ht="56.25" x14ac:dyDescent="0.2">
      <c r="A607" s="19" t="s">
        <v>370</v>
      </c>
      <c r="B607" s="20" t="s">
        <v>1105</v>
      </c>
      <c r="C607" s="32" t="s">
        <v>1106</v>
      </c>
      <c r="D607" s="21" t="s">
        <v>72</v>
      </c>
      <c r="E607" s="21" t="s">
        <v>373</v>
      </c>
      <c r="F607" s="33">
        <v>58352</v>
      </c>
      <c r="G607" s="23">
        <v>1</v>
      </c>
      <c r="H607" s="21" t="s">
        <v>74</v>
      </c>
      <c r="I607" s="24" t="s">
        <v>74</v>
      </c>
    </row>
    <row r="608" spans="1:9" ht="56.25" x14ac:dyDescent="0.2">
      <c r="A608" s="19" t="s">
        <v>370</v>
      </c>
      <c r="B608" s="20" t="s">
        <v>1107</v>
      </c>
      <c r="C608" s="32" t="s">
        <v>1108</v>
      </c>
      <c r="D608" s="21" t="s">
        <v>72</v>
      </c>
      <c r="E608" s="21" t="s">
        <v>373</v>
      </c>
      <c r="F608" s="33">
        <v>166940</v>
      </c>
      <c r="G608" s="23">
        <v>1</v>
      </c>
      <c r="H608" s="21" t="s">
        <v>74</v>
      </c>
      <c r="I608" s="24" t="s">
        <v>74</v>
      </c>
    </row>
    <row r="609" spans="1:9" ht="56.25" x14ac:dyDescent="0.2">
      <c r="A609" s="19" t="s">
        <v>370</v>
      </c>
      <c r="B609" s="20" t="s">
        <v>1109</v>
      </c>
      <c r="C609" s="32" t="s">
        <v>1108</v>
      </c>
      <c r="D609" s="21" t="s">
        <v>72</v>
      </c>
      <c r="E609" s="21" t="s">
        <v>373</v>
      </c>
      <c r="F609" s="33">
        <v>166940</v>
      </c>
      <c r="G609" s="23">
        <v>1</v>
      </c>
      <c r="H609" s="21" t="s">
        <v>74</v>
      </c>
      <c r="I609" s="24" t="s">
        <v>74</v>
      </c>
    </row>
    <row r="610" spans="1:9" ht="56.25" x14ac:dyDescent="0.2">
      <c r="A610" s="19" t="s">
        <v>370</v>
      </c>
      <c r="B610" s="20" t="s">
        <v>1110</v>
      </c>
      <c r="C610" s="32" t="s">
        <v>1108</v>
      </c>
      <c r="D610" s="21" t="s">
        <v>72</v>
      </c>
      <c r="E610" s="21" t="s">
        <v>373</v>
      </c>
      <c r="F610" s="33">
        <v>166940</v>
      </c>
      <c r="G610" s="23">
        <v>1</v>
      </c>
      <c r="H610" s="21" t="s">
        <v>74</v>
      </c>
      <c r="I610" s="24" t="s">
        <v>74</v>
      </c>
    </row>
    <row r="611" spans="1:9" ht="56.25" x14ac:dyDescent="0.2">
      <c r="A611" s="19" t="s">
        <v>370</v>
      </c>
      <c r="B611" s="20" t="s">
        <v>1111</v>
      </c>
      <c r="C611" s="32" t="s">
        <v>1108</v>
      </c>
      <c r="D611" s="21" t="s">
        <v>72</v>
      </c>
      <c r="E611" s="21" t="s">
        <v>373</v>
      </c>
      <c r="F611" s="33">
        <v>166940</v>
      </c>
      <c r="G611" s="23">
        <v>1</v>
      </c>
      <c r="H611" s="21" t="s">
        <v>74</v>
      </c>
      <c r="I611" s="24" t="s">
        <v>74</v>
      </c>
    </row>
    <row r="612" spans="1:9" ht="56.25" x14ac:dyDescent="0.2">
      <c r="A612" s="19" t="s">
        <v>370</v>
      </c>
      <c r="B612" s="20" t="s">
        <v>1112</v>
      </c>
      <c r="C612" s="32" t="s">
        <v>1108</v>
      </c>
      <c r="D612" s="21" t="s">
        <v>72</v>
      </c>
      <c r="E612" s="21" t="s">
        <v>373</v>
      </c>
      <c r="F612" s="33">
        <v>166940</v>
      </c>
      <c r="G612" s="23">
        <v>1</v>
      </c>
      <c r="H612" s="21" t="s">
        <v>74</v>
      </c>
      <c r="I612" s="24" t="s">
        <v>74</v>
      </c>
    </row>
    <row r="613" spans="1:9" ht="56.25" x14ac:dyDescent="0.2">
      <c r="A613" s="19" t="s">
        <v>370</v>
      </c>
      <c r="B613" s="20" t="s">
        <v>1113</v>
      </c>
      <c r="C613" s="32" t="s">
        <v>1108</v>
      </c>
      <c r="D613" s="21" t="s">
        <v>72</v>
      </c>
      <c r="E613" s="21" t="s">
        <v>373</v>
      </c>
      <c r="F613" s="33">
        <v>166940</v>
      </c>
      <c r="G613" s="23">
        <v>1</v>
      </c>
      <c r="H613" s="21" t="s">
        <v>74</v>
      </c>
      <c r="I613" s="24" t="s">
        <v>74</v>
      </c>
    </row>
    <row r="614" spans="1:9" ht="56.25" x14ac:dyDescent="0.2">
      <c r="A614" s="19" t="s">
        <v>370</v>
      </c>
      <c r="B614" s="20" t="s">
        <v>1114</v>
      </c>
      <c r="C614" s="32" t="s">
        <v>1108</v>
      </c>
      <c r="D614" s="21" t="s">
        <v>72</v>
      </c>
      <c r="E614" s="21" t="s">
        <v>373</v>
      </c>
      <c r="F614" s="33">
        <v>166940</v>
      </c>
      <c r="G614" s="23">
        <v>1</v>
      </c>
      <c r="H614" s="21" t="s">
        <v>74</v>
      </c>
      <c r="I614" s="24" t="s">
        <v>74</v>
      </c>
    </row>
    <row r="615" spans="1:9" ht="56.25" x14ac:dyDescent="0.2">
      <c r="A615" s="19" t="s">
        <v>370</v>
      </c>
      <c r="B615" s="20" t="s">
        <v>1115</v>
      </c>
      <c r="C615" s="32" t="s">
        <v>1108</v>
      </c>
      <c r="D615" s="21" t="s">
        <v>72</v>
      </c>
      <c r="E615" s="21" t="s">
        <v>373</v>
      </c>
      <c r="F615" s="33">
        <v>166940</v>
      </c>
      <c r="G615" s="23">
        <v>1</v>
      </c>
      <c r="H615" s="21" t="s">
        <v>74</v>
      </c>
      <c r="I615" s="24" t="s">
        <v>74</v>
      </c>
    </row>
    <row r="616" spans="1:9" ht="56.25" x14ac:dyDescent="0.2">
      <c r="A616" s="19" t="s">
        <v>370</v>
      </c>
      <c r="B616" s="20" t="s">
        <v>1116</v>
      </c>
      <c r="C616" s="32" t="s">
        <v>1108</v>
      </c>
      <c r="D616" s="21" t="s">
        <v>72</v>
      </c>
      <c r="E616" s="21" t="s">
        <v>373</v>
      </c>
      <c r="F616" s="33">
        <v>166940</v>
      </c>
      <c r="G616" s="23">
        <v>1</v>
      </c>
      <c r="H616" s="21" t="s">
        <v>74</v>
      </c>
      <c r="I616" s="24" t="s">
        <v>74</v>
      </c>
    </row>
    <row r="617" spans="1:9" ht="56.25" x14ac:dyDescent="0.2">
      <c r="A617" s="19" t="s">
        <v>370</v>
      </c>
      <c r="B617" s="20" t="s">
        <v>1117</v>
      </c>
      <c r="C617" s="32" t="s">
        <v>1108</v>
      </c>
      <c r="D617" s="21" t="s">
        <v>72</v>
      </c>
      <c r="E617" s="21" t="s">
        <v>373</v>
      </c>
      <c r="F617" s="33">
        <v>166940</v>
      </c>
      <c r="G617" s="23">
        <v>1</v>
      </c>
      <c r="H617" s="21" t="s">
        <v>74</v>
      </c>
      <c r="I617" s="24" t="s">
        <v>74</v>
      </c>
    </row>
    <row r="618" spans="1:9" ht="56.25" x14ac:dyDescent="0.2">
      <c r="A618" s="19" t="s">
        <v>370</v>
      </c>
      <c r="B618" s="20" t="s">
        <v>1118</v>
      </c>
      <c r="C618" s="32" t="s">
        <v>1119</v>
      </c>
      <c r="D618" s="21" t="s">
        <v>72</v>
      </c>
      <c r="E618" s="21" t="s">
        <v>373</v>
      </c>
      <c r="F618" s="33">
        <v>130832</v>
      </c>
      <c r="G618" s="23">
        <v>1</v>
      </c>
      <c r="H618" s="21" t="s">
        <v>74</v>
      </c>
      <c r="I618" s="24" t="s">
        <v>74</v>
      </c>
    </row>
    <row r="619" spans="1:9" ht="56.25" x14ac:dyDescent="0.2">
      <c r="A619" s="19" t="s">
        <v>370</v>
      </c>
      <c r="B619" s="20" t="s">
        <v>1120</v>
      </c>
      <c r="C619" s="32" t="s">
        <v>1119</v>
      </c>
      <c r="D619" s="21" t="s">
        <v>72</v>
      </c>
      <c r="E619" s="21" t="s">
        <v>373</v>
      </c>
      <c r="F619" s="33">
        <v>130832</v>
      </c>
      <c r="G619" s="23">
        <v>1</v>
      </c>
      <c r="H619" s="21" t="s">
        <v>74</v>
      </c>
      <c r="I619" s="24" t="s">
        <v>74</v>
      </c>
    </row>
    <row r="620" spans="1:9" ht="56.25" x14ac:dyDescent="0.2">
      <c r="A620" s="19" t="s">
        <v>370</v>
      </c>
      <c r="B620" s="20" t="s">
        <v>1121</v>
      </c>
      <c r="C620" s="32" t="s">
        <v>1119</v>
      </c>
      <c r="D620" s="21" t="s">
        <v>72</v>
      </c>
      <c r="E620" s="21" t="s">
        <v>373</v>
      </c>
      <c r="F620" s="33">
        <v>130832</v>
      </c>
      <c r="G620" s="23">
        <v>1</v>
      </c>
      <c r="H620" s="21" t="s">
        <v>74</v>
      </c>
      <c r="I620" s="24" t="s">
        <v>74</v>
      </c>
    </row>
    <row r="621" spans="1:9" ht="56.25" x14ac:dyDescent="0.2">
      <c r="A621" s="19" t="s">
        <v>370</v>
      </c>
      <c r="B621" s="20" t="s">
        <v>1122</v>
      </c>
      <c r="C621" s="32" t="s">
        <v>1119</v>
      </c>
      <c r="D621" s="21" t="s">
        <v>72</v>
      </c>
      <c r="E621" s="21" t="s">
        <v>373</v>
      </c>
      <c r="F621" s="33">
        <v>130832</v>
      </c>
      <c r="G621" s="23">
        <v>1</v>
      </c>
      <c r="H621" s="21" t="s">
        <v>74</v>
      </c>
      <c r="I621" s="24" t="s">
        <v>74</v>
      </c>
    </row>
    <row r="622" spans="1:9" ht="56.25" x14ac:dyDescent="0.2">
      <c r="A622" s="19" t="s">
        <v>370</v>
      </c>
      <c r="B622" s="20" t="s">
        <v>1123</v>
      </c>
      <c r="C622" s="32" t="s">
        <v>1119</v>
      </c>
      <c r="D622" s="21" t="s">
        <v>72</v>
      </c>
      <c r="E622" s="21" t="s">
        <v>373</v>
      </c>
      <c r="F622" s="33">
        <v>130832</v>
      </c>
      <c r="G622" s="23">
        <v>1</v>
      </c>
      <c r="H622" s="21" t="s">
        <v>74</v>
      </c>
      <c r="I622" s="24" t="s">
        <v>74</v>
      </c>
    </row>
    <row r="623" spans="1:9" ht="56.25" x14ac:dyDescent="0.2">
      <c r="A623" s="19" t="s">
        <v>370</v>
      </c>
      <c r="B623" s="20" t="s">
        <v>1124</v>
      </c>
      <c r="C623" s="32" t="s">
        <v>1119</v>
      </c>
      <c r="D623" s="21" t="s">
        <v>72</v>
      </c>
      <c r="E623" s="21" t="s">
        <v>373</v>
      </c>
      <c r="F623" s="33">
        <v>130832</v>
      </c>
      <c r="G623" s="23">
        <v>1</v>
      </c>
      <c r="H623" s="21" t="s">
        <v>74</v>
      </c>
      <c r="I623" s="24" t="s">
        <v>74</v>
      </c>
    </row>
    <row r="624" spans="1:9" ht="56.25" x14ac:dyDescent="0.2">
      <c r="A624" s="19" t="s">
        <v>370</v>
      </c>
      <c r="B624" s="20" t="s">
        <v>1125</v>
      </c>
      <c r="C624" s="32" t="s">
        <v>1119</v>
      </c>
      <c r="D624" s="21" t="s">
        <v>72</v>
      </c>
      <c r="E624" s="21" t="s">
        <v>373</v>
      </c>
      <c r="F624" s="33">
        <v>130832</v>
      </c>
      <c r="G624" s="23">
        <v>1</v>
      </c>
      <c r="H624" s="21" t="s">
        <v>74</v>
      </c>
      <c r="I624" s="24" t="s">
        <v>74</v>
      </c>
    </row>
    <row r="625" spans="1:9" ht="56.25" x14ac:dyDescent="0.2">
      <c r="A625" s="19" t="s">
        <v>370</v>
      </c>
      <c r="B625" s="20" t="s">
        <v>1126</v>
      </c>
      <c r="C625" s="32" t="s">
        <v>1119</v>
      </c>
      <c r="D625" s="21" t="s">
        <v>72</v>
      </c>
      <c r="E625" s="21" t="s">
        <v>373</v>
      </c>
      <c r="F625" s="33">
        <v>130832</v>
      </c>
      <c r="G625" s="23">
        <v>1</v>
      </c>
      <c r="H625" s="21" t="s">
        <v>74</v>
      </c>
      <c r="I625" s="24" t="s">
        <v>74</v>
      </c>
    </row>
    <row r="626" spans="1:9" ht="56.25" x14ac:dyDescent="0.2">
      <c r="A626" s="19" t="s">
        <v>370</v>
      </c>
      <c r="B626" s="20" t="s">
        <v>1127</v>
      </c>
      <c r="C626" s="32" t="s">
        <v>1119</v>
      </c>
      <c r="D626" s="21" t="s">
        <v>72</v>
      </c>
      <c r="E626" s="21" t="s">
        <v>373</v>
      </c>
      <c r="F626" s="33">
        <v>130832</v>
      </c>
      <c r="G626" s="23">
        <v>1</v>
      </c>
      <c r="H626" s="21" t="s">
        <v>74</v>
      </c>
      <c r="I626" s="24" t="s">
        <v>74</v>
      </c>
    </row>
    <row r="627" spans="1:9" ht="56.25" x14ac:dyDescent="0.2">
      <c r="A627" s="19" t="s">
        <v>370</v>
      </c>
      <c r="B627" s="20" t="s">
        <v>1128</v>
      </c>
      <c r="C627" s="32" t="s">
        <v>1119</v>
      </c>
      <c r="D627" s="21" t="s">
        <v>72</v>
      </c>
      <c r="E627" s="21" t="s">
        <v>373</v>
      </c>
      <c r="F627" s="33">
        <v>130832</v>
      </c>
      <c r="G627" s="23">
        <v>1</v>
      </c>
      <c r="H627" s="21" t="s">
        <v>74</v>
      </c>
      <c r="I627" s="24" t="s">
        <v>74</v>
      </c>
    </row>
    <row r="628" spans="1:9" ht="56.25" x14ac:dyDescent="0.2">
      <c r="A628" s="19" t="s">
        <v>370</v>
      </c>
      <c r="B628" s="20" t="s">
        <v>1129</v>
      </c>
      <c r="C628" s="32" t="s">
        <v>1130</v>
      </c>
      <c r="D628" s="21" t="s">
        <v>72</v>
      </c>
      <c r="E628" s="21" t="s">
        <v>373</v>
      </c>
      <c r="F628" s="33">
        <v>413160</v>
      </c>
      <c r="G628" s="23">
        <v>1</v>
      </c>
      <c r="H628" s="21" t="s">
        <v>74</v>
      </c>
      <c r="I628" s="24" t="s">
        <v>74</v>
      </c>
    </row>
    <row r="629" spans="1:9" ht="56.25" x14ac:dyDescent="0.2">
      <c r="A629" s="19" t="s">
        <v>370</v>
      </c>
      <c r="B629" s="20" t="s">
        <v>1131</v>
      </c>
      <c r="C629" s="32" t="s">
        <v>1132</v>
      </c>
      <c r="D629" s="21" t="s">
        <v>72</v>
      </c>
      <c r="E629" s="21" t="s">
        <v>373</v>
      </c>
      <c r="F629" s="33">
        <v>413160</v>
      </c>
      <c r="G629" s="23">
        <v>1</v>
      </c>
      <c r="H629" s="21" t="s">
        <v>74</v>
      </c>
      <c r="I629" s="24" t="s">
        <v>74</v>
      </c>
    </row>
    <row r="630" spans="1:9" ht="56.25" x14ac:dyDescent="0.2">
      <c r="A630" s="19" t="s">
        <v>370</v>
      </c>
      <c r="B630" s="20" t="s">
        <v>1133</v>
      </c>
      <c r="C630" s="32" t="s">
        <v>1134</v>
      </c>
      <c r="D630" s="21" t="s">
        <v>72</v>
      </c>
      <c r="E630" s="21" t="s">
        <v>373</v>
      </c>
      <c r="F630" s="33">
        <v>413160</v>
      </c>
      <c r="G630" s="23">
        <v>1</v>
      </c>
      <c r="H630" s="21" t="s">
        <v>74</v>
      </c>
      <c r="I630" s="24" t="s">
        <v>74</v>
      </c>
    </row>
    <row r="631" spans="1:9" ht="56.25" x14ac:dyDescent="0.2">
      <c r="A631" s="19" t="s">
        <v>370</v>
      </c>
      <c r="B631" s="20" t="s">
        <v>1135</v>
      </c>
      <c r="C631" s="32" t="s">
        <v>1136</v>
      </c>
      <c r="D631" s="21" t="s">
        <v>72</v>
      </c>
      <c r="E631" s="21" t="s">
        <v>373</v>
      </c>
      <c r="F631" s="33">
        <v>413160</v>
      </c>
      <c r="G631" s="23">
        <v>1</v>
      </c>
      <c r="H631" s="21" t="s">
        <v>74</v>
      </c>
      <c r="I631" s="24" t="s">
        <v>74</v>
      </c>
    </row>
    <row r="632" spans="1:9" ht="56.25" x14ac:dyDescent="0.2">
      <c r="A632" s="19" t="s">
        <v>370</v>
      </c>
      <c r="B632" s="20" t="s">
        <v>1137</v>
      </c>
      <c r="C632" s="32" t="s">
        <v>1138</v>
      </c>
      <c r="D632" s="21" t="s">
        <v>72</v>
      </c>
      <c r="E632" s="21" t="s">
        <v>373</v>
      </c>
      <c r="F632" s="33">
        <v>413160</v>
      </c>
      <c r="G632" s="23">
        <v>1</v>
      </c>
      <c r="H632" s="21" t="s">
        <v>74</v>
      </c>
      <c r="I632" s="24" t="s">
        <v>74</v>
      </c>
    </row>
    <row r="633" spans="1:9" ht="56.25" x14ac:dyDescent="0.2">
      <c r="A633" s="19" t="s">
        <v>370</v>
      </c>
      <c r="B633" s="20" t="s">
        <v>1139</v>
      </c>
      <c r="C633" s="32" t="s">
        <v>1140</v>
      </c>
      <c r="D633" s="21" t="s">
        <v>72</v>
      </c>
      <c r="E633" s="21" t="s">
        <v>373</v>
      </c>
      <c r="F633" s="33">
        <v>413160</v>
      </c>
      <c r="G633" s="23">
        <v>1</v>
      </c>
      <c r="H633" s="21" t="s">
        <v>74</v>
      </c>
      <c r="I633" s="24" t="s">
        <v>74</v>
      </c>
    </row>
    <row r="634" spans="1:9" ht="56.25" x14ac:dyDescent="0.2">
      <c r="A634" s="19" t="s">
        <v>370</v>
      </c>
      <c r="B634" s="20" t="s">
        <v>1141</v>
      </c>
      <c r="C634" s="32" t="s">
        <v>1142</v>
      </c>
      <c r="D634" s="21" t="s">
        <v>72</v>
      </c>
      <c r="E634" s="21" t="s">
        <v>373</v>
      </c>
      <c r="F634" s="33">
        <v>413160</v>
      </c>
      <c r="G634" s="23">
        <v>1</v>
      </c>
      <c r="H634" s="21" t="s">
        <v>74</v>
      </c>
      <c r="I634" s="24" t="s">
        <v>74</v>
      </c>
    </row>
    <row r="635" spans="1:9" ht="56.25" x14ac:dyDescent="0.2">
      <c r="A635" s="19" t="s">
        <v>370</v>
      </c>
      <c r="B635" s="20" t="s">
        <v>1143</v>
      </c>
      <c r="C635" s="32" t="s">
        <v>1144</v>
      </c>
      <c r="D635" s="21" t="s">
        <v>72</v>
      </c>
      <c r="E635" s="21" t="s">
        <v>373</v>
      </c>
      <c r="F635" s="33">
        <v>413160</v>
      </c>
      <c r="G635" s="23">
        <v>1</v>
      </c>
      <c r="H635" s="21" t="s">
        <v>74</v>
      </c>
      <c r="I635" s="24" t="s">
        <v>74</v>
      </c>
    </row>
    <row r="636" spans="1:9" ht="56.25" x14ac:dyDescent="0.2">
      <c r="A636" s="19" t="s">
        <v>370</v>
      </c>
      <c r="B636" s="20" t="s">
        <v>1145</v>
      </c>
      <c r="C636" s="32" t="s">
        <v>1146</v>
      </c>
      <c r="D636" s="21" t="s">
        <v>72</v>
      </c>
      <c r="E636" s="21" t="s">
        <v>373</v>
      </c>
      <c r="F636" s="33">
        <v>413160</v>
      </c>
      <c r="G636" s="23">
        <v>1</v>
      </c>
      <c r="H636" s="21" t="s">
        <v>74</v>
      </c>
      <c r="I636" s="24" t="s">
        <v>74</v>
      </c>
    </row>
    <row r="637" spans="1:9" ht="56.25" x14ac:dyDescent="0.2">
      <c r="A637" s="19" t="s">
        <v>370</v>
      </c>
      <c r="B637" s="20" t="s">
        <v>1147</v>
      </c>
      <c r="C637" s="32" t="s">
        <v>1148</v>
      </c>
      <c r="D637" s="21" t="s">
        <v>72</v>
      </c>
      <c r="E637" s="21" t="s">
        <v>373</v>
      </c>
      <c r="F637" s="33">
        <v>413160</v>
      </c>
      <c r="G637" s="23">
        <v>1</v>
      </c>
      <c r="H637" s="21" t="s">
        <v>74</v>
      </c>
      <c r="I637" s="24" t="s">
        <v>74</v>
      </c>
    </row>
    <row r="638" spans="1:9" ht="56.25" x14ac:dyDescent="0.2">
      <c r="A638" s="19" t="s">
        <v>370</v>
      </c>
      <c r="B638" s="20" t="s">
        <v>1149</v>
      </c>
      <c r="C638" s="32" t="s">
        <v>1150</v>
      </c>
      <c r="D638" s="21" t="s">
        <v>72</v>
      </c>
      <c r="E638" s="21" t="s">
        <v>373</v>
      </c>
      <c r="F638" s="33">
        <v>413160</v>
      </c>
      <c r="G638" s="23">
        <v>1</v>
      </c>
      <c r="H638" s="21" t="s">
        <v>74</v>
      </c>
      <c r="I638" s="24" t="s">
        <v>74</v>
      </c>
    </row>
    <row r="639" spans="1:9" ht="56.25" x14ac:dyDescent="0.2">
      <c r="A639" s="19" t="s">
        <v>370</v>
      </c>
      <c r="B639" s="20" t="s">
        <v>1151</v>
      </c>
      <c r="C639" s="32" t="s">
        <v>1152</v>
      </c>
      <c r="D639" s="21" t="s">
        <v>72</v>
      </c>
      <c r="E639" s="21" t="s">
        <v>373</v>
      </c>
      <c r="F639" s="33">
        <v>20020</v>
      </c>
      <c r="G639" s="23">
        <v>1</v>
      </c>
      <c r="H639" s="21" t="s">
        <v>74</v>
      </c>
      <c r="I639" s="24" t="s">
        <v>74</v>
      </c>
    </row>
    <row r="640" spans="1:9" ht="56.25" x14ac:dyDescent="0.2">
      <c r="A640" s="19" t="s">
        <v>370</v>
      </c>
      <c r="B640" s="20" t="s">
        <v>1153</v>
      </c>
      <c r="C640" s="32" t="s">
        <v>1154</v>
      </c>
      <c r="D640" s="21" t="s">
        <v>72</v>
      </c>
      <c r="E640" s="21" t="s">
        <v>373</v>
      </c>
      <c r="F640" s="33">
        <v>20020</v>
      </c>
      <c r="G640" s="23">
        <v>1</v>
      </c>
      <c r="H640" s="21" t="s">
        <v>74</v>
      </c>
      <c r="I640" s="24" t="s">
        <v>74</v>
      </c>
    </row>
    <row r="641" spans="1:9" ht="56.25" x14ac:dyDescent="0.2">
      <c r="A641" s="19" t="s">
        <v>370</v>
      </c>
      <c r="B641" s="20" t="s">
        <v>1155</v>
      </c>
      <c r="C641" s="32" t="s">
        <v>1156</v>
      </c>
      <c r="D641" s="21" t="s">
        <v>72</v>
      </c>
      <c r="E641" s="21" t="s">
        <v>373</v>
      </c>
      <c r="F641" s="33">
        <v>20020</v>
      </c>
      <c r="G641" s="23">
        <v>1</v>
      </c>
      <c r="H641" s="21" t="s">
        <v>74</v>
      </c>
      <c r="I641" s="24" t="s">
        <v>74</v>
      </c>
    </row>
    <row r="642" spans="1:9" ht="56.25" x14ac:dyDescent="0.2">
      <c r="A642" s="19" t="s">
        <v>370</v>
      </c>
      <c r="B642" s="20" t="s">
        <v>1157</v>
      </c>
      <c r="C642" s="32" t="s">
        <v>1158</v>
      </c>
      <c r="D642" s="21" t="s">
        <v>72</v>
      </c>
      <c r="E642" s="21" t="s">
        <v>373</v>
      </c>
      <c r="F642" s="33">
        <v>20020</v>
      </c>
      <c r="G642" s="23">
        <v>1</v>
      </c>
      <c r="H642" s="21" t="s">
        <v>74</v>
      </c>
      <c r="I642" s="24" t="s">
        <v>74</v>
      </c>
    </row>
    <row r="643" spans="1:9" ht="56.25" x14ac:dyDescent="0.2">
      <c r="A643" s="19" t="s">
        <v>370</v>
      </c>
      <c r="B643" s="20" t="s">
        <v>1159</v>
      </c>
      <c r="C643" s="32" t="s">
        <v>1160</v>
      </c>
      <c r="D643" s="21" t="s">
        <v>72</v>
      </c>
      <c r="E643" s="21" t="s">
        <v>373</v>
      </c>
      <c r="F643" s="33">
        <v>20020</v>
      </c>
      <c r="G643" s="23">
        <v>1</v>
      </c>
      <c r="H643" s="21" t="s">
        <v>74</v>
      </c>
      <c r="I643" s="24" t="s">
        <v>74</v>
      </c>
    </row>
    <row r="644" spans="1:9" ht="56.25" x14ac:dyDescent="0.2">
      <c r="A644" s="19" t="s">
        <v>370</v>
      </c>
      <c r="B644" s="20" t="s">
        <v>1161</v>
      </c>
      <c r="C644" s="32" t="s">
        <v>1162</v>
      </c>
      <c r="D644" s="21" t="s">
        <v>72</v>
      </c>
      <c r="E644" s="21" t="s">
        <v>373</v>
      </c>
      <c r="F644" s="33">
        <v>20020</v>
      </c>
      <c r="G644" s="23">
        <v>1</v>
      </c>
      <c r="H644" s="21" t="s">
        <v>74</v>
      </c>
      <c r="I644" s="24" t="s">
        <v>74</v>
      </c>
    </row>
    <row r="645" spans="1:9" ht="56.25" x14ac:dyDescent="0.2">
      <c r="A645" s="19" t="s">
        <v>370</v>
      </c>
      <c r="B645" s="20" t="s">
        <v>1163</v>
      </c>
      <c r="C645" s="32" t="s">
        <v>1164</v>
      </c>
      <c r="D645" s="21" t="s">
        <v>72</v>
      </c>
      <c r="E645" s="21" t="s">
        <v>373</v>
      </c>
      <c r="F645" s="33">
        <v>20020</v>
      </c>
      <c r="G645" s="23">
        <v>1</v>
      </c>
      <c r="H645" s="21" t="s">
        <v>74</v>
      </c>
      <c r="I645" s="24" t="s">
        <v>74</v>
      </c>
    </row>
    <row r="646" spans="1:9" ht="56.25" x14ac:dyDescent="0.2">
      <c r="A646" s="19" t="s">
        <v>370</v>
      </c>
      <c r="B646" s="20" t="s">
        <v>1165</v>
      </c>
      <c r="C646" s="32" t="s">
        <v>1166</v>
      </c>
      <c r="D646" s="21" t="s">
        <v>72</v>
      </c>
      <c r="E646" s="21" t="s">
        <v>373</v>
      </c>
      <c r="F646" s="33">
        <v>20020</v>
      </c>
      <c r="G646" s="23">
        <v>1</v>
      </c>
      <c r="H646" s="21" t="s">
        <v>74</v>
      </c>
      <c r="I646" s="24" t="s">
        <v>74</v>
      </c>
    </row>
    <row r="647" spans="1:9" ht="56.25" x14ac:dyDescent="0.2">
      <c r="A647" s="19" t="s">
        <v>370</v>
      </c>
      <c r="B647" s="20" t="s">
        <v>1167</v>
      </c>
      <c r="C647" s="32" t="s">
        <v>1168</v>
      </c>
      <c r="D647" s="21" t="s">
        <v>72</v>
      </c>
      <c r="E647" s="21" t="s">
        <v>373</v>
      </c>
      <c r="F647" s="33">
        <v>20020</v>
      </c>
      <c r="G647" s="23">
        <v>1</v>
      </c>
      <c r="H647" s="21" t="s">
        <v>74</v>
      </c>
      <c r="I647" s="24" t="s">
        <v>74</v>
      </c>
    </row>
    <row r="648" spans="1:9" ht="56.25" x14ac:dyDescent="0.2">
      <c r="A648" s="19" t="s">
        <v>370</v>
      </c>
      <c r="B648" s="20" t="s">
        <v>1169</v>
      </c>
      <c r="C648" s="32" t="s">
        <v>1170</v>
      </c>
      <c r="D648" s="21" t="s">
        <v>72</v>
      </c>
      <c r="E648" s="21" t="s">
        <v>373</v>
      </c>
      <c r="F648" s="33">
        <v>20020</v>
      </c>
      <c r="G648" s="23">
        <v>1</v>
      </c>
      <c r="H648" s="21" t="s">
        <v>74</v>
      </c>
      <c r="I648" s="24" t="s">
        <v>74</v>
      </c>
    </row>
    <row r="649" spans="1:9" ht="56.25" x14ac:dyDescent="0.2">
      <c r="A649" s="19" t="s">
        <v>370</v>
      </c>
      <c r="B649" s="20" t="s">
        <v>1171</v>
      </c>
      <c r="C649" s="32" t="s">
        <v>1172</v>
      </c>
      <c r="D649" s="21" t="s">
        <v>72</v>
      </c>
      <c r="E649" s="21" t="s">
        <v>373</v>
      </c>
      <c r="F649" s="33">
        <v>20020</v>
      </c>
      <c r="G649" s="23">
        <v>1</v>
      </c>
      <c r="H649" s="21" t="s">
        <v>74</v>
      </c>
      <c r="I649" s="24" t="s">
        <v>74</v>
      </c>
    </row>
    <row r="650" spans="1:9" ht="56.25" x14ac:dyDescent="0.2">
      <c r="A650" s="19" t="s">
        <v>370</v>
      </c>
      <c r="B650" s="20" t="s">
        <v>1173</v>
      </c>
      <c r="C650" s="32" t="s">
        <v>1174</v>
      </c>
      <c r="D650" s="21" t="s">
        <v>72</v>
      </c>
      <c r="E650" s="21" t="s">
        <v>373</v>
      </c>
      <c r="F650" s="33">
        <v>22864</v>
      </c>
      <c r="G650" s="23">
        <v>1</v>
      </c>
      <c r="H650" s="21" t="s">
        <v>74</v>
      </c>
      <c r="I650" s="24" t="s">
        <v>74</v>
      </c>
    </row>
    <row r="651" spans="1:9" ht="56.25" x14ac:dyDescent="0.2">
      <c r="A651" s="19" t="s">
        <v>370</v>
      </c>
      <c r="B651" s="20" t="s">
        <v>1175</v>
      </c>
      <c r="C651" s="32" t="s">
        <v>1176</v>
      </c>
      <c r="D651" s="21" t="s">
        <v>72</v>
      </c>
      <c r="E651" s="21" t="s">
        <v>373</v>
      </c>
      <c r="F651" s="33">
        <v>6313611</v>
      </c>
      <c r="G651" s="23">
        <v>1</v>
      </c>
      <c r="H651" s="21" t="s">
        <v>74</v>
      </c>
      <c r="I651" s="24" t="s">
        <v>74</v>
      </c>
    </row>
    <row r="652" spans="1:9" ht="56.25" x14ac:dyDescent="0.2">
      <c r="A652" s="19" t="s">
        <v>370</v>
      </c>
      <c r="B652" s="20" t="s">
        <v>1177</v>
      </c>
      <c r="C652" s="32" t="s">
        <v>1178</v>
      </c>
      <c r="D652" s="21" t="s">
        <v>72</v>
      </c>
      <c r="E652" s="21" t="s">
        <v>373</v>
      </c>
      <c r="F652" s="33">
        <v>187264</v>
      </c>
      <c r="G652" s="23">
        <v>1</v>
      </c>
      <c r="H652" s="21" t="s">
        <v>74</v>
      </c>
      <c r="I652" s="24" t="s">
        <v>74</v>
      </c>
    </row>
    <row r="653" spans="1:9" ht="56.25" x14ac:dyDescent="0.2">
      <c r="A653" s="19" t="s">
        <v>370</v>
      </c>
      <c r="B653" s="20" t="s">
        <v>1179</v>
      </c>
      <c r="C653" s="32" t="s">
        <v>1180</v>
      </c>
      <c r="D653" s="21" t="s">
        <v>72</v>
      </c>
      <c r="E653" s="21" t="s">
        <v>373</v>
      </c>
      <c r="F653" s="33">
        <v>172480</v>
      </c>
      <c r="G653" s="23">
        <v>1</v>
      </c>
      <c r="H653" s="21" t="s">
        <v>74</v>
      </c>
      <c r="I653" s="24" t="s">
        <v>74</v>
      </c>
    </row>
    <row r="654" spans="1:9" ht="56.25" x14ac:dyDescent="0.2">
      <c r="A654" s="19" t="s">
        <v>370</v>
      </c>
      <c r="B654" s="20" t="s">
        <v>1181</v>
      </c>
      <c r="C654" s="32" t="s">
        <v>1182</v>
      </c>
      <c r="D654" s="21" t="s">
        <v>72</v>
      </c>
      <c r="E654" s="21" t="s">
        <v>373</v>
      </c>
      <c r="F654" s="33">
        <v>15926</v>
      </c>
      <c r="G654" s="23">
        <v>1</v>
      </c>
      <c r="H654" s="21" t="s">
        <v>74</v>
      </c>
      <c r="I654" s="24" t="s">
        <v>74</v>
      </c>
    </row>
    <row r="655" spans="1:9" ht="56.25" x14ac:dyDescent="0.2">
      <c r="A655" s="19" t="s">
        <v>370</v>
      </c>
      <c r="B655" s="20" t="s">
        <v>1183</v>
      </c>
      <c r="C655" s="32" t="s">
        <v>1182</v>
      </c>
      <c r="D655" s="21" t="s">
        <v>72</v>
      </c>
      <c r="E655" s="21" t="s">
        <v>373</v>
      </c>
      <c r="F655" s="33">
        <v>15926</v>
      </c>
      <c r="G655" s="23">
        <v>1</v>
      </c>
      <c r="H655" s="21" t="s">
        <v>74</v>
      </c>
      <c r="I655" s="24" t="s">
        <v>74</v>
      </c>
    </row>
    <row r="656" spans="1:9" ht="56.25" x14ac:dyDescent="0.2">
      <c r="A656" s="19" t="s">
        <v>370</v>
      </c>
      <c r="B656" s="20" t="s">
        <v>1184</v>
      </c>
      <c r="C656" s="32" t="s">
        <v>1182</v>
      </c>
      <c r="D656" s="21" t="s">
        <v>72</v>
      </c>
      <c r="E656" s="21" t="s">
        <v>373</v>
      </c>
      <c r="F656" s="33">
        <v>15926</v>
      </c>
      <c r="G656" s="23">
        <v>1</v>
      </c>
      <c r="H656" s="21" t="s">
        <v>74</v>
      </c>
      <c r="I656" s="24" t="s">
        <v>74</v>
      </c>
    </row>
    <row r="657" spans="1:9" ht="56.25" x14ac:dyDescent="0.2">
      <c r="A657" s="19" t="s">
        <v>370</v>
      </c>
      <c r="B657" s="20" t="s">
        <v>1185</v>
      </c>
      <c r="C657" s="32" t="s">
        <v>1182</v>
      </c>
      <c r="D657" s="21" t="s">
        <v>72</v>
      </c>
      <c r="E657" s="21" t="s">
        <v>373</v>
      </c>
      <c r="F657" s="33">
        <v>15926</v>
      </c>
      <c r="G657" s="23">
        <v>1</v>
      </c>
      <c r="H657" s="21" t="s">
        <v>74</v>
      </c>
      <c r="I657" s="24" t="s">
        <v>74</v>
      </c>
    </row>
    <row r="658" spans="1:9" ht="56.25" x14ac:dyDescent="0.2">
      <c r="A658" s="19" t="s">
        <v>370</v>
      </c>
      <c r="B658" s="20" t="s">
        <v>1186</v>
      </c>
      <c r="C658" s="32" t="s">
        <v>1187</v>
      </c>
      <c r="D658" s="21" t="s">
        <v>72</v>
      </c>
      <c r="E658" s="21" t="s">
        <v>373</v>
      </c>
      <c r="F658" s="33">
        <v>156585</v>
      </c>
      <c r="G658" s="23">
        <v>1</v>
      </c>
      <c r="H658" s="21" t="s">
        <v>74</v>
      </c>
      <c r="I658" s="24" t="s">
        <v>74</v>
      </c>
    </row>
    <row r="659" spans="1:9" ht="56.25" x14ac:dyDescent="0.2">
      <c r="A659" s="19" t="s">
        <v>370</v>
      </c>
      <c r="B659" s="20" t="s">
        <v>1188</v>
      </c>
      <c r="C659" s="32" t="s">
        <v>1189</v>
      </c>
      <c r="D659" s="21" t="s">
        <v>72</v>
      </c>
      <c r="E659" s="21" t="s">
        <v>373</v>
      </c>
      <c r="F659" s="33">
        <v>156585</v>
      </c>
      <c r="G659" s="23">
        <v>1</v>
      </c>
      <c r="H659" s="21" t="s">
        <v>74</v>
      </c>
      <c r="I659" s="24" t="s">
        <v>74</v>
      </c>
    </row>
    <row r="660" spans="1:9" ht="56.25" x14ac:dyDescent="0.2">
      <c r="A660" s="19" t="s">
        <v>370</v>
      </c>
      <c r="B660" s="20" t="s">
        <v>1190</v>
      </c>
      <c r="C660" s="32" t="s">
        <v>1191</v>
      </c>
      <c r="D660" s="21" t="s">
        <v>72</v>
      </c>
      <c r="E660" s="21" t="s">
        <v>373</v>
      </c>
      <c r="F660" s="33">
        <v>402699</v>
      </c>
      <c r="G660" s="23">
        <v>1</v>
      </c>
      <c r="H660" s="21" t="s">
        <v>74</v>
      </c>
      <c r="I660" s="24" t="s">
        <v>74</v>
      </c>
    </row>
    <row r="661" spans="1:9" ht="56.25" x14ac:dyDescent="0.2">
      <c r="A661" s="19" t="s">
        <v>370</v>
      </c>
      <c r="B661" s="20" t="s">
        <v>1192</v>
      </c>
      <c r="C661" s="32" t="s">
        <v>1193</v>
      </c>
      <c r="D661" s="21" t="s">
        <v>72</v>
      </c>
      <c r="E661" s="21" t="s">
        <v>373</v>
      </c>
      <c r="F661" s="33">
        <v>576815</v>
      </c>
      <c r="G661" s="23">
        <v>1</v>
      </c>
      <c r="H661" s="21" t="s">
        <v>74</v>
      </c>
      <c r="I661" s="24" t="s">
        <v>74</v>
      </c>
    </row>
    <row r="662" spans="1:9" ht="56.25" x14ac:dyDescent="0.2">
      <c r="A662" s="19" t="s">
        <v>370</v>
      </c>
      <c r="B662" s="20" t="s">
        <v>1194</v>
      </c>
      <c r="C662" s="32" t="s">
        <v>1195</v>
      </c>
      <c r="D662" s="21" t="s">
        <v>72</v>
      </c>
      <c r="E662" s="21" t="s">
        <v>373</v>
      </c>
      <c r="F662" s="33">
        <v>209180.32</v>
      </c>
      <c r="G662" s="23">
        <v>1</v>
      </c>
      <c r="H662" s="21" t="s">
        <v>74</v>
      </c>
      <c r="I662" s="24" t="s">
        <v>74</v>
      </c>
    </row>
    <row r="663" spans="1:9" ht="56.25" x14ac:dyDescent="0.2">
      <c r="A663" s="19" t="s">
        <v>370</v>
      </c>
      <c r="B663" s="20" t="s">
        <v>1196</v>
      </c>
      <c r="C663" s="32" t="s">
        <v>1197</v>
      </c>
      <c r="D663" s="21" t="s">
        <v>72</v>
      </c>
      <c r="E663" s="21" t="s">
        <v>373</v>
      </c>
      <c r="F663" s="33">
        <v>206431</v>
      </c>
      <c r="G663" s="23">
        <v>1</v>
      </c>
      <c r="H663" s="21" t="s">
        <v>74</v>
      </c>
      <c r="I663" s="24" t="s">
        <v>74</v>
      </c>
    </row>
    <row r="664" spans="1:9" ht="56.25" x14ac:dyDescent="0.2">
      <c r="A664" s="19" t="s">
        <v>370</v>
      </c>
      <c r="B664" s="20" t="s">
        <v>1198</v>
      </c>
      <c r="C664" s="32" t="s">
        <v>1199</v>
      </c>
      <c r="D664" s="21" t="s">
        <v>72</v>
      </c>
      <c r="E664" s="21" t="s">
        <v>373</v>
      </c>
      <c r="F664" s="33">
        <v>1509053.08</v>
      </c>
      <c r="G664" s="23">
        <v>1</v>
      </c>
      <c r="H664" s="21" t="s">
        <v>74</v>
      </c>
      <c r="I664" s="24" t="s">
        <v>74</v>
      </c>
    </row>
    <row r="665" spans="1:9" ht="56.25" x14ac:dyDescent="0.2">
      <c r="A665" s="19" t="s">
        <v>370</v>
      </c>
      <c r="B665" s="20" t="s">
        <v>1200</v>
      </c>
      <c r="C665" s="32" t="s">
        <v>1201</v>
      </c>
      <c r="D665" s="21" t="s">
        <v>72</v>
      </c>
      <c r="E665" s="21" t="s">
        <v>373</v>
      </c>
      <c r="F665" s="33">
        <v>39605.089999999997</v>
      </c>
      <c r="G665" s="23">
        <v>1</v>
      </c>
      <c r="H665" s="21" t="s">
        <v>74</v>
      </c>
      <c r="I665" s="24" t="s">
        <v>74</v>
      </c>
    </row>
    <row r="666" spans="1:9" ht="56.25" x14ac:dyDescent="0.2">
      <c r="A666" s="19" t="s">
        <v>370</v>
      </c>
      <c r="B666" s="20" t="s">
        <v>1202</v>
      </c>
      <c r="C666" s="32" t="s">
        <v>1203</v>
      </c>
      <c r="D666" s="21" t="s">
        <v>72</v>
      </c>
      <c r="E666" s="21" t="s">
        <v>373</v>
      </c>
      <c r="F666" s="33">
        <v>125000</v>
      </c>
      <c r="G666" s="23">
        <v>1</v>
      </c>
      <c r="H666" s="21" t="s">
        <v>74</v>
      </c>
      <c r="I666" s="24" t="s">
        <v>74</v>
      </c>
    </row>
    <row r="667" spans="1:9" ht="56.25" x14ac:dyDescent="0.2">
      <c r="A667" s="19" t="s">
        <v>370</v>
      </c>
      <c r="B667" s="20" t="s">
        <v>1204</v>
      </c>
      <c r="C667" s="32" t="s">
        <v>872</v>
      </c>
      <c r="D667" s="21" t="s">
        <v>72</v>
      </c>
      <c r="E667" s="21" t="s">
        <v>373</v>
      </c>
      <c r="F667" s="33">
        <v>65839.539999999994</v>
      </c>
      <c r="G667" s="23">
        <v>1</v>
      </c>
      <c r="H667" s="21" t="s">
        <v>74</v>
      </c>
      <c r="I667" s="24" t="s">
        <v>74</v>
      </c>
    </row>
    <row r="668" spans="1:9" ht="56.25" x14ac:dyDescent="0.2">
      <c r="A668" s="19" t="s">
        <v>370</v>
      </c>
      <c r="B668" s="20" t="s">
        <v>1205</v>
      </c>
      <c r="C668" s="32" t="s">
        <v>1206</v>
      </c>
      <c r="D668" s="21" t="s">
        <v>72</v>
      </c>
      <c r="E668" s="21" t="s">
        <v>373</v>
      </c>
      <c r="F668" s="33">
        <v>83050.850000000006</v>
      </c>
      <c r="G668" s="23">
        <v>1</v>
      </c>
      <c r="H668" s="21" t="s">
        <v>74</v>
      </c>
      <c r="I668" s="24" t="s">
        <v>74</v>
      </c>
    </row>
    <row r="669" spans="1:9" ht="56.25" x14ac:dyDescent="0.2">
      <c r="A669" s="19" t="s">
        <v>370</v>
      </c>
      <c r="B669" s="20" t="s">
        <v>1207</v>
      </c>
      <c r="C669" s="32" t="s">
        <v>1206</v>
      </c>
      <c r="D669" s="21" t="s">
        <v>72</v>
      </c>
      <c r="E669" s="21" t="s">
        <v>373</v>
      </c>
      <c r="F669" s="33">
        <v>125000</v>
      </c>
      <c r="G669" s="23">
        <v>1</v>
      </c>
      <c r="H669" s="21" t="s">
        <v>74</v>
      </c>
      <c r="I669" s="24" t="s">
        <v>74</v>
      </c>
    </row>
    <row r="670" spans="1:9" ht="56.25" x14ac:dyDescent="0.2">
      <c r="A670" s="19" t="s">
        <v>370</v>
      </c>
      <c r="B670" s="20" t="s">
        <v>1208</v>
      </c>
      <c r="C670" s="32" t="s">
        <v>1206</v>
      </c>
      <c r="D670" s="21" t="s">
        <v>72</v>
      </c>
      <c r="E670" s="21" t="s">
        <v>373</v>
      </c>
      <c r="F670" s="33">
        <v>125000</v>
      </c>
      <c r="G670" s="23">
        <v>1</v>
      </c>
      <c r="H670" s="21" t="s">
        <v>74</v>
      </c>
      <c r="I670" s="24" t="s">
        <v>74</v>
      </c>
    </row>
    <row r="671" spans="1:9" ht="56.25" x14ac:dyDescent="0.2">
      <c r="A671" s="19" t="s">
        <v>370</v>
      </c>
      <c r="B671" s="20" t="s">
        <v>1209</v>
      </c>
      <c r="C671" s="32" t="s">
        <v>1210</v>
      </c>
      <c r="D671" s="21" t="s">
        <v>72</v>
      </c>
      <c r="E671" s="21" t="s">
        <v>373</v>
      </c>
      <c r="F671" s="33">
        <v>136822</v>
      </c>
      <c r="G671" s="23">
        <v>1</v>
      </c>
      <c r="H671" s="21" t="s">
        <v>74</v>
      </c>
      <c r="I671" s="24" t="s">
        <v>74</v>
      </c>
    </row>
    <row r="672" spans="1:9" ht="56.25" x14ac:dyDescent="0.2">
      <c r="A672" s="19" t="s">
        <v>370</v>
      </c>
      <c r="B672" s="20" t="s">
        <v>1211</v>
      </c>
      <c r="C672" s="32" t="s">
        <v>1210</v>
      </c>
      <c r="D672" s="21" t="s">
        <v>72</v>
      </c>
      <c r="E672" s="21" t="s">
        <v>373</v>
      </c>
      <c r="F672" s="33">
        <v>136822</v>
      </c>
      <c r="G672" s="23">
        <v>1</v>
      </c>
      <c r="H672" s="21" t="s">
        <v>74</v>
      </c>
      <c r="I672" s="24" t="s">
        <v>74</v>
      </c>
    </row>
    <row r="673" spans="1:9" ht="56.25" x14ac:dyDescent="0.2">
      <c r="A673" s="19" t="s">
        <v>370</v>
      </c>
      <c r="B673" s="20" t="s">
        <v>1212</v>
      </c>
      <c r="C673" s="32" t="s">
        <v>1213</v>
      </c>
      <c r="D673" s="21" t="s">
        <v>72</v>
      </c>
      <c r="E673" s="21" t="s">
        <v>373</v>
      </c>
      <c r="F673" s="33">
        <v>15750</v>
      </c>
      <c r="G673" s="23">
        <v>1</v>
      </c>
      <c r="H673" s="21" t="s">
        <v>74</v>
      </c>
      <c r="I673" s="24" t="s">
        <v>74</v>
      </c>
    </row>
    <row r="674" spans="1:9" ht="56.25" x14ac:dyDescent="0.2">
      <c r="A674" s="19" t="s">
        <v>370</v>
      </c>
      <c r="B674" s="20" t="s">
        <v>1214</v>
      </c>
      <c r="C674" s="32" t="s">
        <v>1215</v>
      </c>
      <c r="D674" s="21" t="s">
        <v>72</v>
      </c>
      <c r="E674" s="21" t="s">
        <v>373</v>
      </c>
      <c r="F674" s="33">
        <v>15750</v>
      </c>
      <c r="G674" s="23">
        <v>1</v>
      </c>
      <c r="H674" s="21" t="s">
        <v>74</v>
      </c>
      <c r="I674" s="24" t="s">
        <v>74</v>
      </c>
    </row>
    <row r="675" spans="1:9" ht="56.25" x14ac:dyDescent="0.2">
      <c r="A675" s="19" t="s">
        <v>370</v>
      </c>
      <c r="B675" s="20" t="s">
        <v>1216</v>
      </c>
      <c r="C675" s="32" t="s">
        <v>1215</v>
      </c>
      <c r="D675" s="21" t="s">
        <v>72</v>
      </c>
      <c r="E675" s="21" t="s">
        <v>373</v>
      </c>
      <c r="F675" s="33">
        <v>15750</v>
      </c>
      <c r="G675" s="23">
        <v>1</v>
      </c>
      <c r="H675" s="21" t="s">
        <v>74</v>
      </c>
      <c r="I675" s="24" t="s">
        <v>74</v>
      </c>
    </row>
    <row r="676" spans="1:9" ht="56.25" x14ac:dyDescent="0.2">
      <c r="A676" s="19" t="s">
        <v>370</v>
      </c>
      <c r="B676" s="20" t="s">
        <v>1217</v>
      </c>
      <c r="C676" s="32" t="s">
        <v>1215</v>
      </c>
      <c r="D676" s="21" t="s">
        <v>72</v>
      </c>
      <c r="E676" s="21" t="s">
        <v>373</v>
      </c>
      <c r="F676" s="33">
        <v>15750</v>
      </c>
      <c r="G676" s="23">
        <v>1</v>
      </c>
      <c r="H676" s="21" t="s">
        <v>74</v>
      </c>
      <c r="I676" s="24" t="s">
        <v>74</v>
      </c>
    </row>
    <row r="677" spans="1:9" ht="56.25" x14ac:dyDescent="0.2">
      <c r="A677" s="19" t="s">
        <v>370</v>
      </c>
      <c r="B677" s="20" t="s">
        <v>1218</v>
      </c>
      <c r="C677" s="32" t="s">
        <v>1215</v>
      </c>
      <c r="D677" s="21" t="s">
        <v>72</v>
      </c>
      <c r="E677" s="21" t="s">
        <v>373</v>
      </c>
      <c r="F677" s="33">
        <v>15750</v>
      </c>
      <c r="G677" s="23">
        <v>1</v>
      </c>
      <c r="H677" s="21" t="s">
        <v>74</v>
      </c>
      <c r="I677" s="24" t="s">
        <v>74</v>
      </c>
    </row>
    <row r="678" spans="1:9" ht="56.25" x14ac:dyDescent="0.2">
      <c r="A678" s="19" t="s">
        <v>370</v>
      </c>
      <c r="B678" s="20" t="s">
        <v>1219</v>
      </c>
      <c r="C678" s="32" t="s">
        <v>1215</v>
      </c>
      <c r="D678" s="21" t="s">
        <v>72</v>
      </c>
      <c r="E678" s="21" t="s">
        <v>373</v>
      </c>
      <c r="F678" s="33">
        <v>15750</v>
      </c>
      <c r="G678" s="23">
        <v>1</v>
      </c>
      <c r="H678" s="21" t="s">
        <v>74</v>
      </c>
      <c r="I678" s="24" t="s">
        <v>74</v>
      </c>
    </row>
    <row r="679" spans="1:9" ht="56.25" x14ac:dyDescent="0.2">
      <c r="A679" s="19" t="s">
        <v>370</v>
      </c>
      <c r="B679" s="20" t="s">
        <v>1220</v>
      </c>
      <c r="C679" s="32" t="s">
        <v>904</v>
      </c>
      <c r="D679" s="21" t="s">
        <v>72</v>
      </c>
      <c r="E679" s="21" t="s">
        <v>373</v>
      </c>
      <c r="F679" s="33">
        <v>23800</v>
      </c>
      <c r="G679" s="23">
        <v>1</v>
      </c>
      <c r="H679" s="21" t="s">
        <v>74</v>
      </c>
      <c r="I679" s="24" t="s">
        <v>74</v>
      </c>
    </row>
    <row r="680" spans="1:9" ht="56.25" x14ac:dyDescent="0.2">
      <c r="A680" s="19" t="s">
        <v>370</v>
      </c>
      <c r="B680" s="20" t="s">
        <v>1221</v>
      </c>
      <c r="C680" s="32" t="s">
        <v>904</v>
      </c>
      <c r="D680" s="21" t="s">
        <v>72</v>
      </c>
      <c r="E680" s="21" t="s">
        <v>373</v>
      </c>
      <c r="F680" s="33">
        <v>23800</v>
      </c>
      <c r="G680" s="23">
        <v>1</v>
      </c>
      <c r="H680" s="21" t="s">
        <v>74</v>
      </c>
      <c r="I680" s="24" t="s">
        <v>74</v>
      </c>
    </row>
    <row r="681" spans="1:9" ht="56.25" x14ac:dyDescent="0.2">
      <c r="A681" s="19" t="s">
        <v>370</v>
      </c>
      <c r="B681" s="20" t="s">
        <v>1222</v>
      </c>
      <c r="C681" s="32" t="s">
        <v>904</v>
      </c>
      <c r="D681" s="21" t="s">
        <v>72</v>
      </c>
      <c r="E681" s="21" t="s">
        <v>373</v>
      </c>
      <c r="F681" s="33">
        <v>23800</v>
      </c>
      <c r="G681" s="23">
        <v>1</v>
      </c>
      <c r="H681" s="21" t="s">
        <v>74</v>
      </c>
      <c r="I681" s="24" t="s">
        <v>74</v>
      </c>
    </row>
    <row r="682" spans="1:9" ht="56.25" x14ac:dyDescent="0.2">
      <c r="A682" s="19" t="s">
        <v>370</v>
      </c>
      <c r="B682" s="20" t="s">
        <v>1223</v>
      </c>
      <c r="C682" s="32" t="s">
        <v>1224</v>
      </c>
      <c r="D682" s="21" t="s">
        <v>72</v>
      </c>
      <c r="E682" s="21" t="s">
        <v>373</v>
      </c>
      <c r="F682" s="33">
        <v>51083</v>
      </c>
      <c r="G682" s="23">
        <v>1</v>
      </c>
      <c r="H682" s="21" t="s">
        <v>74</v>
      </c>
      <c r="I682" s="24" t="s">
        <v>74</v>
      </c>
    </row>
    <row r="683" spans="1:9" ht="56.25" x14ac:dyDescent="0.2">
      <c r="A683" s="19" t="s">
        <v>370</v>
      </c>
      <c r="B683" s="20" t="s">
        <v>1225</v>
      </c>
      <c r="C683" s="32" t="s">
        <v>1224</v>
      </c>
      <c r="D683" s="21" t="s">
        <v>72</v>
      </c>
      <c r="E683" s="21" t="s">
        <v>373</v>
      </c>
      <c r="F683" s="33">
        <v>51083</v>
      </c>
      <c r="G683" s="23">
        <v>1</v>
      </c>
      <c r="H683" s="21" t="s">
        <v>74</v>
      </c>
      <c r="I683" s="24" t="s">
        <v>74</v>
      </c>
    </row>
    <row r="684" spans="1:9" ht="56.25" x14ac:dyDescent="0.2">
      <c r="A684" s="19" t="s">
        <v>370</v>
      </c>
      <c r="B684" s="20" t="s">
        <v>1226</v>
      </c>
      <c r="C684" s="32" t="s">
        <v>1224</v>
      </c>
      <c r="D684" s="21" t="s">
        <v>72</v>
      </c>
      <c r="E684" s="21" t="s">
        <v>373</v>
      </c>
      <c r="F684" s="33">
        <v>51083</v>
      </c>
      <c r="G684" s="23">
        <v>1</v>
      </c>
      <c r="H684" s="21" t="s">
        <v>74</v>
      </c>
      <c r="I684" s="24" t="s">
        <v>74</v>
      </c>
    </row>
    <row r="685" spans="1:9" ht="56.25" x14ac:dyDescent="0.2">
      <c r="A685" s="19" t="s">
        <v>370</v>
      </c>
      <c r="B685" s="20" t="s">
        <v>1227</v>
      </c>
      <c r="C685" s="32" t="s">
        <v>1228</v>
      </c>
      <c r="D685" s="21" t="s">
        <v>72</v>
      </c>
      <c r="E685" s="21" t="s">
        <v>373</v>
      </c>
      <c r="F685" s="33">
        <v>127418</v>
      </c>
      <c r="G685" s="23">
        <v>1</v>
      </c>
      <c r="H685" s="21" t="s">
        <v>74</v>
      </c>
      <c r="I685" s="24" t="s">
        <v>74</v>
      </c>
    </row>
    <row r="686" spans="1:9" ht="56.25" x14ac:dyDescent="0.2">
      <c r="A686" s="19" t="s">
        <v>370</v>
      </c>
      <c r="B686" s="20" t="s">
        <v>1229</v>
      </c>
      <c r="C686" s="32" t="s">
        <v>1228</v>
      </c>
      <c r="D686" s="21" t="s">
        <v>72</v>
      </c>
      <c r="E686" s="21" t="s">
        <v>373</v>
      </c>
      <c r="F686" s="33">
        <v>127418</v>
      </c>
      <c r="G686" s="23">
        <v>1</v>
      </c>
      <c r="H686" s="21" t="s">
        <v>74</v>
      </c>
      <c r="I686" s="24" t="s">
        <v>74</v>
      </c>
    </row>
    <row r="687" spans="1:9" ht="56.25" x14ac:dyDescent="0.2">
      <c r="A687" s="19" t="s">
        <v>370</v>
      </c>
      <c r="B687" s="20" t="s">
        <v>1230</v>
      </c>
      <c r="C687" s="32" t="s">
        <v>1228</v>
      </c>
      <c r="D687" s="21" t="s">
        <v>72</v>
      </c>
      <c r="E687" s="21" t="s">
        <v>373</v>
      </c>
      <c r="F687" s="33">
        <v>127418</v>
      </c>
      <c r="G687" s="23">
        <v>1</v>
      </c>
      <c r="H687" s="21" t="s">
        <v>74</v>
      </c>
      <c r="I687" s="24" t="s">
        <v>74</v>
      </c>
    </row>
    <row r="688" spans="1:9" ht="56.25" x14ac:dyDescent="0.2">
      <c r="A688" s="19" t="s">
        <v>370</v>
      </c>
      <c r="B688" s="20" t="s">
        <v>1231</v>
      </c>
      <c r="C688" s="32" t="s">
        <v>1228</v>
      </c>
      <c r="D688" s="21" t="s">
        <v>72</v>
      </c>
      <c r="E688" s="21" t="s">
        <v>373</v>
      </c>
      <c r="F688" s="33">
        <v>127418</v>
      </c>
      <c r="G688" s="23">
        <v>1</v>
      </c>
      <c r="H688" s="21" t="s">
        <v>74</v>
      </c>
      <c r="I688" s="24" t="s">
        <v>74</v>
      </c>
    </row>
    <row r="689" spans="1:9" ht="56.25" x14ac:dyDescent="0.2">
      <c r="A689" s="19" t="s">
        <v>370</v>
      </c>
      <c r="B689" s="20" t="s">
        <v>1232</v>
      </c>
      <c r="C689" s="32" t="s">
        <v>1233</v>
      </c>
      <c r="D689" s="21" t="s">
        <v>72</v>
      </c>
      <c r="E689" s="21" t="s">
        <v>373</v>
      </c>
      <c r="F689" s="33">
        <v>23540.7</v>
      </c>
      <c r="G689" s="23">
        <v>1</v>
      </c>
      <c r="H689" s="21" t="s">
        <v>74</v>
      </c>
      <c r="I689" s="24" t="s">
        <v>74</v>
      </c>
    </row>
    <row r="690" spans="1:9" ht="56.25" x14ac:dyDescent="0.2">
      <c r="A690" s="19" t="s">
        <v>370</v>
      </c>
      <c r="B690" s="20" t="s">
        <v>1234</v>
      </c>
      <c r="C690" s="32" t="s">
        <v>1233</v>
      </c>
      <c r="D690" s="21" t="s">
        <v>72</v>
      </c>
      <c r="E690" s="21" t="s">
        <v>373</v>
      </c>
      <c r="F690" s="33">
        <v>23540.7</v>
      </c>
      <c r="G690" s="23">
        <v>1</v>
      </c>
      <c r="H690" s="21" t="s">
        <v>74</v>
      </c>
      <c r="I690" s="24" t="s">
        <v>74</v>
      </c>
    </row>
    <row r="691" spans="1:9" ht="56.25" x14ac:dyDescent="0.2">
      <c r="A691" s="19" t="s">
        <v>370</v>
      </c>
      <c r="B691" s="20" t="s">
        <v>1235</v>
      </c>
      <c r="C691" s="32" t="s">
        <v>1236</v>
      </c>
      <c r="D691" s="21" t="s">
        <v>72</v>
      </c>
      <c r="E691" s="21" t="s">
        <v>373</v>
      </c>
      <c r="F691" s="33">
        <v>29109.279999999999</v>
      </c>
      <c r="G691" s="23">
        <v>1</v>
      </c>
      <c r="H691" s="21" t="s">
        <v>74</v>
      </c>
      <c r="I691" s="24" t="s">
        <v>74</v>
      </c>
    </row>
    <row r="692" spans="1:9" ht="56.25" x14ac:dyDescent="0.2">
      <c r="A692" s="19" t="s">
        <v>370</v>
      </c>
      <c r="B692" s="20" t="s">
        <v>1237</v>
      </c>
      <c r="C692" s="32" t="s">
        <v>942</v>
      </c>
      <c r="D692" s="21" t="s">
        <v>72</v>
      </c>
      <c r="E692" s="21" t="s">
        <v>373</v>
      </c>
      <c r="F692" s="33">
        <v>18368</v>
      </c>
      <c r="G692" s="23">
        <v>1</v>
      </c>
      <c r="H692" s="21" t="s">
        <v>74</v>
      </c>
      <c r="I692" s="24" t="s">
        <v>74</v>
      </c>
    </row>
    <row r="693" spans="1:9" ht="56.25" x14ac:dyDescent="0.2">
      <c r="A693" s="19" t="s">
        <v>370</v>
      </c>
      <c r="B693" s="20" t="s">
        <v>1238</v>
      </c>
      <c r="C693" s="32" t="s">
        <v>940</v>
      </c>
      <c r="D693" s="21" t="s">
        <v>72</v>
      </c>
      <c r="E693" s="21" t="s">
        <v>373</v>
      </c>
      <c r="F693" s="33">
        <v>15680</v>
      </c>
      <c r="G693" s="23">
        <v>1</v>
      </c>
      <c r="H693" s="21" t="s">
        <v>74</v>
      </c>
      <c r="I693" s="24" t="s">
        <v>74</v>
      </c>
    </row>
    <row r="694" spans="1:9" ht="56.25" x14ac:dyDescent="0.2">
      <c r="A694" s="19" t="s">
        <v>370</v>
      </c>
      <c r="B694" s="20" t="s">
        <v>1239</v>
      </c>
      <c r="C694" s="32" t="s">
        <v>915</v>
      </c>
      <c r="D694" s="21" t="s">
        <v>72</v>
      </c>
      <c r="E694" s="21" t="s">
        <v>373</v>
      </c>
      <c r="F694" s="33">
        <v>18368</v>
      </c>
      <c r="G694" s="23">
        <v>1</v>
      </c>
      <c r="H694" s="21" t="s">
        <v>74</v>
      </c>
      <c r="I694" s="24" t="s">
        <v>74</v>
      </c>
    </row>
    <row r="695" spans="1:9" ht="56.25" x14ac:dyDescent="0.2">
      <c r="A695" s="19" t="s">
        <v>370</v>
      </c>
      <c r="B695" s="20" t="s">
        <v>1240</v>
      </c>
      <c r="C695" s="32" t="s">
        <v>1210</v>
      </c>
      <c r="D695" s="21" t="s">
        <v>72</v>
      </c>
      <c r="E695" s="21" t="s">
        <v>373</v>
      </c>
      <c r="F695" s="33">
        <v>136822</v>
      </c>
      <c r="G695" s="23">
        <v>1</v>
      </c>
      <c r="H695" s="21" t="s">
        <v>74</v>
      </c>
      <c r="I695" s="24" t="s">
        <v>74</v>
      </c>
    </row>
    <row r="696" spans="1:9" ht="56.25" x14ac:dyDescent="0.2">
      <c r="A696" s="19" t="s">
        <v>370</v>
      </c>
      <c r="B696" s="20" t="s">
        <v>1241</v>
      </c>
      <c r="C696" s="32" t="s">
        <v>1210</v>
      </c>
      <c r="D696" s="21" t="s">
        <v>72</v>
      </c>
      <c r="E696" s="21" t="s">
        <v>373</v>
      </c>
      <c r="F696" s="33">
        <v>136822</v>
      </c>
      <c r="G696" s="23">
        <v>1</v>
      </c>
      <c r="H696" s="21" t="s">
        <v>74</v>
      </c>
      <c r="I696" s="24" t="s">
        <v>74</v>
      </c>
    </row>
    <row r="697" spans="1:9" ht="56.25" x14ac:dyDescent="0.2">
      <c r="A697" s="19" t="s">
        <v>370</v>
      </c>
      <c r="B697" s="20" t="s">
        <v>1242</v>
      </c>
      <c r="C697" s="32" t="s">
        <v>881</v>
      </c>
      <c r="D697" s="21" t="s">
        <v>72</v>
      </c>
      <c r="E697" s="21" t="s">
        <v>373</v>
      </c>
      <c r="F697" s="33">
        <v>127542.38</v>
      </c>
      <c r="G697" s="23">
        <v>1</v>
      </c>
      <c r="H697" s="21" t="s">
        <v>74</v>
      </c>
      <c r="I697" s="24" t="s">
        <v>74</v>
      </c>
    </row>
    <row r="698" spans="1:9" ht="56.25" x14ac:dyDescent="0.2">
      <c r="A698" s="19" t="s">
        <v>370</v>
      </c>
      <c r="B698" s="20" t="s">
        <v>1243</v>
      </c>
      <c r="C698" s="32" t="s">
        <v>1244</v>
      </c>
      <c r="D698" s="21" t="s">
        <v>72</v>
      </c>
      <c r="E698" s="21" t="s">
        <v>373</v>
      </c>
      <c r="F698" s="33">
        <v>12315.54</v>
      </c>
      <c r="G698" s="23">
        <v>1</v>
      </c>
      <c r="H698" s="21" t="s">
        <v>74</v>
      </c>
      <c r="I698" s="24" t="s">
        <v>74</v>
      </c>
    </row>
    <row r="699" spans="1:9" ht="56.25" x14ac:dyDescent="0.2">
      <c r="A699" s="19" t="s">
        <v>370</v>
      </c>
      <c r="B699" s="20" t="s">
        <v>1245</v>
      </c>
      <c r="C699" s="32" t="s">
        <v>1244</v>
      </c>
      <c r="D699" s="21" t="s">
        <v>72</v>
      </c>
      <c r="E699" s="21" t="s">
        <v>373</v>
      </c>
      <c r="F699" s="33">
        <v>12315.54</v>
      </c>
      <c r="G699" s="23">
        <v>1</v>
      </c>
      <c r="H699" s="21" t="s">
        <v>74</v>
      </c>
      <c r="I699" s="24" t="s">
        <v>74</v>
      </c>
    </row>
    <row r="700" spans="1:9" ht="56.25" x14ac:dyDescent="0.2">
      <c r="A700" s="19" t="s">
        <v>370</v>
      </c>
      <c r="B700" s="20" t="s">
        <v>1246</v>
      </c>
      <c r="C700" s="32" t="s">
        <v>1244</v>
      </c>
      <c r="D700" s="21" t="s">
        <v>72</v>
      </c>
      <c r="E700" s="21" t="s">
        <v>373</v>
      </c>
      <c r="F700" s="33">
        <v>12315.54</v>
      </c>
      <c r="G700" s="23">
        <v>1</v>
      </c>
      <c r="H700" s="21" t="s">
        <v>74</v>
      </c>
      <c r="I700" s="24" t="s">
        <v>74</v>
      </c>
    </row>
    <row r="701" spans="1:9" ht="56.25" x14ac:dyDescent="0.2">
      <c r="A701" s="19" t="s">
        <v>370</v>
      </c>
      <c r="B701" s="20" t="s">
        <v>1247</v>
      </c>
      <c r="C701" s="32" t="s">
        <v>1244</v>
      </c>
      <c r="D701" s="21" t="s">
        <v>72</v>
      </c>
      <c r="E701" s="21" t="s">
        <v>373</v>
      </c>
      <c r="F701" s="33">
        <v>12315.54</v>
      </c>
      <c r="G701" s="23">
        <v>1</v>
      </c>
      <c r="H701" s="21" t="s">
        <v>74</v>
      </c>
      <c r="I701" s="24" t="s">
        <v>74</v>
      </c>
    </row>
    <row r="702" spans="1:9" ht="56.25" x14ac:dyDescent="0.2">
      <c r="A702" s="19" t="s">
        <v>370</v>
      </c>
      <c r="B702" s="20" t="s">
        <v>1248</v>
      </c>
      <c r="C702" s="32" t="s">
        <v>1244</v>
      </c>
      <c r="D702" s="21" t="s">
        <v>72</v>
      </c>
      <c r="E702" s="21" t="s">
        <v>373</v>
      </c>
      <c r="F702" s="33">
        <v>12315.54</v>
      </c>
      <c r="G702" s="23">
        <v>1</v>
      </c>
      <c r="H702" s="21" t="s">
        <v>74</v>
      </c>
      <c r="I702" s="24" t="s">
        <v>74</v>
      </c>
    </row>
    <row r="703" spans="1:9" ht="56.25" x14ac:dyDescent="0.2">
      <c r="A703" s="19" t="s">
        <v>370</v>
      </c>
      <c r="B703" s="20" t="s">
        <v>1249</v>
      </c>
      <c r="C703" s="32" t="s">
        <v>1250</v>
      </c>
      <c r="D703" s="21" t="s">
        <v>72</v>
      </c>
      <c r="E703" s="21" t="s">
        <v>373</v>
      </c>
      <c r="F703" s="33">
        <v>27526.91</v>
      </c>
      <c r="G703" s="23">
        <v>1</v>
      </c>
      <c r="H703" s="21" t="s">
        <v>74</v>
      </c>
      <c r="I703" s="24" t="s">
        <v>74</v>
      </c>
    </row>
    <row r="704" spans="1:9" ht="56.25" x14ac:dyDescent="0.2">
      <c r="A704" s="19" t="s">
        <v>370</v>
      </c>
      <c r="B704" s="20" t="s">
        <v>1251</v>
      </c>
      <c r="C704" s="32" t="s">
        <v>1250</v>
      </c>
      <c r="D704" s="21" t="s">
        <v>72</v>
      </c>
      <c r="E704" s="21" t="s">
        <v>373</v>
      </c>
      <c r="F704" s="33">
        <v>27526.91</v>
      </c>
      <c r="G704" s="23">
        <v>1</v>
      </c>
      <c r="H704" s="21" t="s">
        <v>74</v>
      </c>
      <c r="I704" s="24" t="s">
        <v>74</v>
      </c>
    </row>
    <row r="705" spans="1:9" ht="56.25" x14ac:dyDescent="0.2">
      <c r="A705" s="19" t="s">
        <v>370</v>
      </c>
      <c r="B705" s="20" t="s">
        <v>1252</v>
      </c>
      <c r="C705" s="32" t="s">
        <v>1250</v>
      </c>
      <c r="D705" s="21" t="s">
        <v>72</v>
      </c>
      <c r="E705" s="21" t="s">
        <v>373</v>
      </c>
      <c r="F705" s="33">
        <v>27526.91</v>
      </c>
      <c r="G705" s="23">
        <v>1</v>
      </c>
      <c r="H705" s="21" t="s">
        <v>74</v>
      </c>
      <c r="I705" s="24" t="s">
        <v>74</v>
      </c>
    </row>
    <row r="706" spans="1:9" ht="56.25" x14ac:dyDescent="0.2">
      <c r="A706" s="19" t="s">
        <v>370</v>
      </c>
      <c r="B706" s="20" t="s">
        <v>1253</v>
      </c>
      <c r="C706" s="32" t="s">
        <v>1250</v>
      </c>
      <c r="D706" s="21" t="s">
        <v>72</v>
      </c>
      <c r="E706" s="21" t="s">
        <v>373</v>
      </c>
      <c r="F706" s="33">
        <v>27526.91</v>
      </c>
      <c r="G706" s="23">
        <v>1</v>
      </c>
      <c r="H706" s="21" t="s">
        <v>74</v>
      </c>
      <c r="I706" s="24" t="s">
        <v>74</v>
      </c>
    </row>
    <row r="707" spans="1:9" ht="56.25" x14ac:dyDescent="0.2">
      <c r="A707" s="19" t="s">
        <v>370</v>
      </c>
      <c r="B707" s="20" t="s">
        <v>1254</v>
      </c>
      <c r="C707" s="32" t="s">
        <v>1250</v>
      </c>
      <c r="D707" s="21" t="s">
        <v>72</v>
      </c>
      <c r="E707" s="21" t="s">
        <v>373</v>
      </c>
      <c r="F707" s="33">
        <v>27526.91</v>
      </c>
      <c r="G707" s="23">
        <v>1</v>
      </c>
      <c r="H707" s="21" t="s">
        <v>74</v>
      </c>
      <c r="I707" s="24" t="s">
        <v>74</v>
      </c>
    </row>
    <row r="708" spans="1:9" ht="56.25" x14ac:dyDescent="0.2">
      <c r="A708" s="19" t="s">
        <v>370</v>
      </c>
      <c r="B708" s="20" t="s">
        <v>1255</v>
      </c>
      <c r="C708" s="32" t="s">
        <v>1256</v>
      </c>
      <c r="D708" s="21" t="s">
        <v>72</v>
      </c>
      <c r="E708" s="21" t="s">
        <v>373</v>
      </c>
      <c r="F708" s="33">
        <v>21100.36</v>
      </c>
      <c r="G708" s="23">
        <v>1</v>
      </c>
      <c r="H708" s="21" t="s">
        <v>74</v>
      </c>
      <c r="I708" s="24" t="s">
        <v>74</v>
      </c>
    </row>
    <row r="709" spans="1:9" ht="56.25" x14ac:dyDescent="0.2">
      <c r="A709" s="19" t="s">
        <v>370</v>
      </c>
      <c r="B709" s="20" t="s">
        <v>1257</v>
      </c>
      <c r="C709" s="32" t="s">
        <v>1256</v>
      </c>
      <c r="D709" s="21" t="s">
        <v>72</v>
      </c>
      <c r="E709" s="21" t="s">
        <v>373</v>
      </c>
      <c r="F709" s="33">
        <v>21100.36</v>
      </c>
      <c r="G709" s="23">
        <v>1</v>
      </c>
      <c r="H709" s="21" t="s">
        <v>74</v>
      </c>
      <c r="I709" s="24" t="s">
        <v>74</v>
      </c>
    </row>
    <row r="710" spans="1:9" ht="56.25" x14ac:dyDescent="0.2">
      <c r="A710" s="19" t="s">
        <v>370</v>
      </c>
      <c r="B710" s="20" t="s">
        <v>1258</v>
      </c>
      <c r="C710" s="32" t="s">
        <v>1256</v>
      </c>
      <c r="D710" s="21" t="s">
        <v>72</v>
      </c>
      <c r="E710" s="21" t="s">
        <v>373</v>
      </c>
      <c r="F710" s="33">
        <v>21100.36</v>
      </c>
      <c r="G710" s="23">
        <v>1</v>
      </c>
      <c r="H710" s="21" t="s">
        <v>74</v>
      </c>
      <c r="I710" s="24" t="s">
        <v>74</v>
      </c>
    </row>
    <row r="711" spans="1:9" ht="56.25" x14ac:dyDescent="0.2">
      <c r="A711" s="19" t="s">
        <v>370</v>
      </c>
      <c r="B711" s="20" t="s">
        <v>1259</v>
      </c>
      <c r="C711" s="32" t="s">
        <v>1260</v>
      </c>
      <c r="D711" s="21" t="s">
        <v>72</v>
      </c>
      <c r="E711" s="21" t="s">
        <v>373</v>
      </c>
      <c r="F711" s="33">
        <v>11476.32</v>
      </c>
      <c r="G711" s="23">
        <v>1</v>
      </c>
      <c r="H711" s="21" t="s">
        <v>74</v>
      </c>
      <c r="I711" s="24" t="s">
        <v>74</v>
      </c>
    </row>
    <row r="712" spans="1:9" ht="56.25" x14ac:dyDescent="0.2">
      <c r="A712" s="19" t="s">
        <v>370</v>
      </c>
      <c r="B712" s="20" t="s">
        <v>1261</v>
      </c>
      <c r="C712" s="32" t="s">
        <v>1260</v>
      </c>
      <c r="D712" s="21" t="s">
        <v>72</v>
      </c>
      <c r="E712" s="21" t="s">
        <v>373</v>
      </c>
      <c r="F712" s="33">
        <v>11476.32</v>
      </c>
      <c r="G712" s="23">
        <v>1</v>
      </c>
      <c r="H712" s="21" t="s">
        <v>74</v>
      </c>
      <c r="I712" s="24" t="s">
        <v>74</v>
      </c>
    </row>
    <row r="713" spans="1:9" ht="56.25" x14ac:dyDescent="0.2">
      <c r="A713" s="19" t="s">
        <v>370</v>
      </c>
      <c r="B713" s="20" t="s">
        <v>1262</v>
      </c>
      <c r="C713" s="32" t="s">
        <v>1263</v>
      </c>
      <c r="D713" s="21" t="s">
        <v>72</v>
      </c>
      <c r="E713" s="21" t="s">
        <v>373</v>
      </c>
      <c r="F713" s="33">
        <v>15179.87</v>
      </c>
      <c r="G713" s="23">
        <v>1</v>
      </c>
      <c r="H713" s="21" t="s">
        <v>74</v>
      </c>
      <c r="I713" s="24" t="s">
        <v>74</v>
      </c>
    </row>
    <row r="714" spans="1:9" ht="56.25" x14ac:dyDescent="0.2">
      <c r="A714" s="19" t="s">
        <v>370</v>
      </c>
      <c r="B714" s="20" t="s">
        <v>1264</v>
      </c>
      <c r="C714" s="32" t="s">
        <v>1263</v>
      </c>
      <c r="D714" s="21" t="s">
        <v>72</v>
      </c>
      <c r="E714" s="21" t="s">
        <v>373</v>
      </c>
      <c r="F714" s="33">
        <v>15179.87</v>
      </c>
      <c r="G714" s="23">
        <v>1</v>
      </c>
      <c r="H714" s="21" t="s">
        <v>74</v>
      </c>
      <c r="I714" s="24" t="s">
        <v>74</v>
      </c>
    </row>
    <row r="715" spans="1:9" ht="56.25" x14ac:dyDescent="0.2">
      <c r="A715" s="19" t="s">
        <v>370</v>
      </c>
      <c r="B715" s="20" t="s">
        <v>1265</v>
      </c>
      <c r="C715" s="32" t="s">
        <v>1263</v>
      </c>
      <c r="D715" s="21" t="s">
        <v>72</v>
      </c>
      <c r="E715" s="21" t="s">
        <v>373</v>
      </c>
      <c r="F715" s="33">
        <v>15179.87</v>
      </c>
      <c r="G715" s="23">
        <v>1</v>
      </c>
      <c r="H715" s="21" t="s">
        <v>74</v>
      </c>
      <c r="I715" s="24" t="s">
        <v>74</v>
      </c>
    </row>
    <row r="716" spans="1:9" ht="56.25" x14ac:dyDescent="0.2">
      <c r="A716" s="19" t="s">
        <v>370</v>
      </c>
      <c r="B716" s="20" t="s">
        <v>1266</v>
      </c>
      <c r="C716" s="32" t="s">
        <v>1263</v>
      </c>
      <c r="D716" s="21" t="s">
        <v>72</v>
      </c>
      <c r="E716" s="21" t="s">
        <v>373</v>
      </c>
      <c r="F716" s="33">
        <v>15179.87</v>
      </c>
      <c r="G716" s="23">
        <v>1</v>
      </c>
      <c r="H716" s="21" t="s">
        <v>74</v>
      </c>
      <c r="I716" s="24" t="s">
        <v>74</v>
      </c>
    </row>
    <row r="717" spans="1:9" ht="56.25" x14ac:dyDescent="0.2">
      <c r="A717" s="19" t="s">
        <v>370</v>
      </c>
      <c r="B717" s="20" t="s">
        <v>1267</v>
      </c>
      <c r="C717" s="32" t="s">
        <v>1263</v>
      </c>
      <c r="D717" s="21" t="s">
        <v>72</v>
      </c>
      <c r="E717" s="21" t="s">
        <v>373</v>
      </c>
      <c r="F717" s="33">
        <v>15179.87</v>
      </c>
      <c r="G717" s="23">
        <v>1</v>
      </c>
      <c r="H717" s="21" t="s">
        <v>74</v>
      </c>
      <c r="I717" s="24" t="s">
        <v>74</v>
      </c>
    </row>
    <row r="718" spans="1:9" ht="56.25" x14ac:dyDescent="0.2">
      <c r="A718" s="19" t="s">
        <v>370</v>
      </c>
      <c r="B718" s="20" t="s">
        <v>1268</v>
      </c>
      <c r="C718" s="32" t="s">
        <v>1263</v>
      </c>
      <c r="D718" s="21" t="s">
        <v>72</v>
      </c>
      <c r="E718" s="21" t="s">
        <v>373</v>
      </c>
      <c r="F718" s="33">
        <v>15179.87</v>
      </c>
      <c r="G718" s="23">
        <v>1</v>
      </c>
      <c r="H718" s="21" t="s">
        <v>74</v>
      </c>
      <c r="I718" s="24" t="s">
        <v>74</v>
      </c>
    </row>
    <row r="719" spans="1:9" ht="56.25" x14ac:dyDescent="0.2">
      <c r="A719" s="19" t="s">
        <v>370</v>
      </c>
      <c r="B719" s="20" t="s">
        <v>1269</v>
      </c>
      <c r="C719" s="32" t="s">
        <v>1263</v>
      </c>
      <c r="D719" s="21" t="s">
        <v>72</v>
      </c>
      <c r="E719" s="21" t="s">
        <v>373</v>
      </c>
      <c r="F719" s="33">
        <v>15179.87</v>
      </c>
      <c r="G719" s="23">
        <v>1</v>
      </c>
      <c r="H719" s="21" t="s">
        <v>74</v>
      </c>
      <c r="I719" s="24" t="s">
        <v>74</v>
      </c>
    </row>
    <row r="720" spans="1:9" ht="56.25" x14ac:dyDescent="0.2">
      <c r="A720" s="19" t="s">
        <v>370</v>
      </c>
      <c r="B720" s="20" t="s">
        <v>1270</v>
      </c>
      <c r="C720" s="32" t="s">
        <v>1263</v>
      </c>
      <c r="D720" s="21" t="s">
        <v>72</v>
      </c>
      <c r="E720" s="21" t="s">
        <v>373</v>
      </c>
      <c r="F720" s="33">
        <v>15179.87</v>
      </c>
      <c r="G720" s="23">
        <v>1</v>
      </c>
      <c r="H720" s="21" t="s">
        <v>74</v>
      </c>
      <c r="I720" s="24" t="s">
        <v>74</v>
      </c>
    </row>
    <row r="721" spans="1:9" ht="56.25" x14ac:dyDescent="0.2">
      <c r="A721" s="19" t="s">
        <v>370</v>
      </c>
      <c r="B721" s="20" t="s">
        <v>1271</v>
      </c>
      <c r="C721" s="32" t="s">
        <v>1263</v>
      </c>
      <c r="D721" s="21" t="s">
        <v>72</v>
      </c>
      <c r="E721" s="21" t="s">
        <v>373</v>
      </c>
      <c r="F721" s="33">
        <v>15179.87</v>
      </c>
      <c r="G721" s="23">
        <v>1</v>
      </c>
      <c r="H721" s="21" t="s">
        <v>74</v>
      </c>
      <c r="I721" s="24" t="s">
        <v>74</v>
      </c>
    </row>
    <row r="722" spans="1:9" ht="56.25" x14ac:dyDescent="0.2">
      <c r="A722" s="19" t="s">
        <v>370</v>
      </c>
      <c r="B722" s="20" t="s">
        <v>1272</v>
      </c>
      <c r="C722" s="32" t="s">
        <v>1263</v>
      </c>
      <c r="D722" s="21" t="s">
        <v>72</v>
      </c>
      <c r="E722" s="21" t="s">
        <v>373</v>
      </c>
      <c r="F722" s="33">
        <v>15179.87</v>
      </c>
      <c r="G722" s="23">
        <v>1</v>
      </c>
      <c r="H722" s="21" t="s">
        <v>74</v>
      </c>
      <c r="I722" s="24" t="s">
        <v>74</v>
      </c>
    </row>
    <row r="723" spans="1:9" ht="56.25" x14ac:dyDescent="0.2">
      <c r="A723" s="19" t="s">
        <v>370</v>
      </c>
      <c r="B723" s="20" t="s">
        <v>1273</v>
      </c>
      <c r="C723" s="32" t="s">
        <v>1039</v>
      </c>
      <c r="D723" s="21" t="s">
        <v>72</v>
      </c>
      <c r="E723" s="21" t="s">
        <v>373</v>
      </c>
      <c r="F723" s="33">
        <v>18823.63</v>
      </c>
      <c r="G723" s="23">
        <v>1</v>
      </c>
      <c r="H723" s="21" t="s">
        <v>74</v>
      </c>
      <c r="I723" s="24" t="s">
        <v>74</v>
      </c>
    </row>
    <row r="724" spans="1:9" ht="56.25" x14ac:dyDescent="0.2">
      <c r="A724" s="19" t="s">
        <v>370</v>
      </c>
      <c r="B724" s="20" t="s">
        <v>1274</v>
      </c>
      <c r="C724" s="32" t="s">
        <v>1039</v>
      </c>
      <c r="D724" s="21" t="s">
        <v>72</v>
      </c>
      <c r="E724" s="21" t="s">
        <v>373</v>
      </c>
      <c r="F724" s="33">
        <v>18823.63</v>
      </c>
      <c r="G724" s="23">
        <v>1</v>
      </c>
      <c r="H724" s="21" t="s">
        <v>74</v>
      </c>
      <c r="I724" s="24" t="s">
        <v>74</v>
      </c>
    </row>
    <row r="725" spans="1:9" ht="56.25" x14ac:dyDescent="0.2">
      <c r="A725" s="19" t="s">
        <v>370</v>
      </c>
      <c r="B725" s="20" t="s">
        <v>1275</v>
      </c>
      <c r="C725" s="32" t="s">
        <v>1276</v>
      </c>
      <c r="D725" s="21" t="s">
        <v>72</v>
      </c>
      <c r="E725" s="21" t="s">
        <v>373</v>
      </c>
      <c r="F725" s="33">
        <v>11127.59</v>
      </c>
      <c r="G725" s="23">
        <v>1</v>
      </c>
      <c r="H725" s="21" t="s">
        <v>74</v>
      </c>
      <c r="I725" s="24" t="s">
        <v>74</v>
      </c>
    </row>
    <row r="726" spans="1:9" ht="56.25" x14ac:dyDescent="0.2">
      <c r="A726" s="19" t="s">
        <v>370</v>
      </c>
      <c r="B726" s="20" t="s">
        <v>1277</v>
      </c>
      <c r="C726" s="32" t="s">
        <v>1276</v>
      </c>
      <c r="D726" s="21" t="s">
        <v>72</v>
      </c>
      <c r="E726" s="21" t="s">
        <v>373</v>
      </c>
      <c r="F726" s="33">
        <v>11127.59</v>
      </c>
      <c r="G726" s="23">
        <v>1</v>
      </c>
      <c r="H726" s="21" t="s">
        <v>74</v>
      </c>
      <c r="I726" s="24" t="s">
        <v>74</v>
      </c>
    </row>
    <row r="727" spans="1:9" ht="56.25" x14ac:dyDescent="0.2">
      <c r="A727" s="19" t="s">
        <v>370</v>
      </c>
      <c r="B727" s="20" t="s">
        <v>1278</v>
      </c>
      <c r="C727" s="32" t="s">
        <v>1279</v>
      </c>
      <c r="D727" s="21" t="s">
        <v>72</v>
      </c>
      <c r="E727" s="21" t="s">
        <v>373</v>
      </c>
      <c r="F727" s="33">
        <v>147998.24</v>
      </c>
      <c r="G727" s="23">
        <v>1</v>
      </c>
      <c r="H727" s="21" t="s">
        <v>74</v>
      </c>
      <c r="I727" s="24" t="s">
        <v>74</v>
      </c>
    </row>
    <row r="728" spans="1:9" ht="56.25" x14ac:dyDescent="0.2">
      <c r="A728" s="19" t="s">
        <v>370</v>
      </c>
      <c r="B728" s="20" t="s">
        <v>1280</v>
      </c>
      <c r="C728" s="32" t="s">
        <v>1281</v>
      </c>
      <c r="D728" s="21" t="s">
        <v>72</v>
      </c>
      <c r="E728" s="21" t="s">
        <v>373</v>
      </c>
      <c r="F728" s="33">
        <v>180345</v>
      </c>
      <c r="G728" s="23">
        <v>1</v>
      </c>
      <c r="H728" s="21" t="s">
        <v>74</v>
      </c>
      <c r="I728" s="24" t="s">
        <v>74</v>
      </c>
    </row>
    <row r="729" spans="1:9" ht="56.25" x14ac:dyDescent="0.2">
      <c r="A729" s="19" t="s">
        <v>370</v>
      </c>
      <c r="B729" s="20" t="s">
        <v>1282</v>
      </c>
      <c r="C729" s="32" t="s">
        <v>1281</v>
      </c>
      <c r="D729" s="21" t="s">
        <v>72</v>
      </c>
      <c r="E729" s="21" t="s">
        <v>373</v>
      </c>
      <c r="F729" s="33">
        <v>180345</v>
      </c>
      <c r="G729" s="23">
        <v>1</v>
      </c>
      <c r="H729" s="21" t="s">
        <v>74</v>
      </c>
      <c r="I729" s="24" t="s">
        <v>74</v>
      </c>
    </row>
    <row r="730" spans="1:9" ht="56.25" x14ac:dyDescent="0.2">
      <c r="A730" s="19" t="s">
        <v>370</v>
      </c>
      <c r="B730" s="20" t="s">
        <v>1283</v>
      </c>
      <c r="C730" s="32" t="s">
        <v>1284</v>
      </c>
      <c r="D730" s="21" t="s">
        <v>72</v>
      </c>
      <c r="E730" s="21" t="s">
        <v>373</v>
      </c>
      <c r="F730" s="33">
        <v>18740</v>
      </c>
      <c r="G730" s="23">
        <v>1</v>
      </c>
      <c r="H730" s="21" t="s">
        <v>74</v>
      </c>
      <c r="I730" s="24" t="s">
        <v>74</v>
      </c>
    </row>
    <row r="731" spans="1:9" ht="56.25" x14ac:dyDescent="0.2">
      <c r="A731" s="19" t="s">
        <v>370</v>
      </c>
      <c r="B731" s="20" t="s">
        <v>1285</v>
      </c>
      <c r="C731" s="32" t="s">
        <v>1284</v>
      </c>
      <c r="D731" s="21" t="s">
        <v>72</v>
      </c>
      <c r="E731" s="21" t="s">
        <v>373</v>
      </c>
      <c r="F731" s="33">
        <v>18740</v>
      </c>
      <c r="G731" s="23">
        <v>1</v>
      </c>
      <c r="H731" s="21" t="s">
        <v>74</v>
      </c>
      <c r="I731" s="24" t="s">
        <v>74</v>
      </c>
    </row>
    <row r="732" spans="1:9" ht="56.25" x14ac:dyDescent="0.2">
      <c r="A732" s="19" t="s">
        <v>370</v>
      </c>
      <c r="B732" s="20" t="s">
        <v>1286</v>
      </c>
      <c r="C732" s="32" t="s">
        <v>1287</v>
      </c>
      <c r="D732" s="21" t="s">
        <v>72</v>
      </c>
      <c r="E732" s="21" t="s">
        <v>373</v>
      </c>
      <c r="F732" s="33">
        <v>36082</v>
      </c>
      <c r="G732" s="23">
        <v>1</v>
      </c>
      <c r="H732" s="21" t="s">
        <v>74</v>
      </c>
      <c r="I732" s="24" t="s">
        <v>74</v>
      </c>
    </row>
    <row r="733" spans="1:9" ht="56.25" x14ac:dyDescent="0.2">
      <c r="A733" s="19" t="s">
        <v>370</v>
      </c>
      <c r="B733" s="20" t="s">
        <v>1288</v>
      </c>
      <c r="C733" s="32" t="s">
        <v>1287</v>
      </c>
      <c r="D733" s="21" t="s">
        <v>72</v>
      </c>
      <c r="E733" s="21" t="s">
        <v>373</v>
      </c>
      <c r="F733" s="33">
        <v>36082</v>
      </c>
      <c r="G733" s="23">
        <v>1</v>
      </c>
      <c r="H733" s="21" t="s">
        <v>74</v>
      </c>
      <c r="I733" s="24" t="s">
        <v>74</v>
      </c>
    </row>
    <row r="734" spans="1:9" ht="56.25" x14ac:dyDescent="0.2">
      <c r="A734" s="19" t="s">
        <v>370</v>
      </c>
      <c r="B734" s="20" t="s">
        <v>1289</v>
      </c>
      <c r="C734" s="32" t="s">
        <v>1290</v>
      </c>
      <c r="D734" s="21" t="s">
        <v>72</v>
      </c>
      <c r="E734" s="21" t="s">
        <v>373</v>
      </c>
      <c r="F734" s="33">
        <v>48533.52</v>
      </c>
      <c r="G734" s="23">
        <v>1</v>
      </c>
      <c r="H734" s="21" t="s">
        <v>74</v>
      </c>
      <c r="I734" s="24" t="s">
        <v>74</v>
      </c>
    </row>
    <row r="735" spans="1:9" ht="56.25" x14ac:dyDescent="0.2">
      <c r="A735" s="19" t="s">
        <v>370</v>
      </c>
      <c r="B735" s="20" t="s">
        <v>1291</v>
      </c>
      <c r="C735" s="32" t="s">
        <v>1292</v>
      </c>
      <c r="D735" s="21" t="s">
        <v>72</v>
      </c>
      <c r="E735" s="21" t="s">
        <v>373</v>
      </c>
      <c r="F735" s="33">
        <v>132614.38</v>
      </c>
      <c r="G735" s="23">
        <v>1</v>
      </c>
      <c r="H735" s="21" t="s">
        <v>74</v>
      </c>
      <c r="I735" s="24" t="s">
        <v>74</v>
      </c>
    </row>
    <row r="736" spans="1:9" ht="56.25" x14ac:dyDescent="0.2">
      <c r="A736" s="19" t="s">
        <v>370</v>
      </c>
      <c r="B736" s="20" t="s">
        <v>1293</v>
      </c>
      <c r="C736" s="32" t="s">
        <v>1294</v>
      </c>
      <c r="D736" s="21" t="s">
        <v>72</v>
      </c>
      <c r="E736" s="21" t="s">
        <v>373</v>
      </c>
      <c r="F736" s="33">
        <v>40027.800000000003</v>
      </c>
      <c r="G736" s="23">
        <v>1</v>
      </c>
      <c r="H736" s="21" t="s">
        <v>74</v>
      </c>
      <c r="I736" s="24" t="s">
        <v>74</v>
      </c>
    </row>
    <row r="737" spans="1:9" ht="56.25" x14ac:dyDescent="0.2">
      <c r="A737" s="19" t="s">
        <v>370</v>
      </c>
      <c r="B737" s="20" t="s">
        <v>1295</v>
      </c>
      <c r="C737" s="32" t="s">
        <v>1296</v>
      </c>
      <c r="D737" s="21" t="s">
        <v>72</v>
      </c>
      <c r="E737" s="21" t="s">
        <v>373</v>
      </c>
      <c r="F737" s="33">
        <v>43740</v>
      </c>
      <c r="G737" s="23">
        <v>1</v>
      </c>
      <c r="H737" s="21" t="s">
        <v>74</v>
      </c>
      <c r="I737" s="24" t="s">
        <v>74</v>
      </c>
    </row>
    <row r="738" spans="1:9" ht="56.25" x14ac:dyDescent="0.2">
      <c r="A738" s="19" t="s">
        <v>370</v>
      </c>
      <c r="B738" s="20" t="s">
        <v>1297</v>
      </c>
      <c r="C738" s="32" t="s">
        <v>1298</v>
      </c>
      <c r="D738" s="21" t="s">
        <v>72</v>
      </c>
      <c r="E738" s="21" t="s">
        <v>373</v>
      </c>
      <c r="F738" s="33">
        <v>276271.19</v>
      </c>
      <c r="G738" s="23">
        <v>1</v>
      </c>
      <c r="H738" s="21" t="s">
        <v>74</v>
      </c>
      <c r="I738" s="24" t="s">
        <v>74</v>
      </c>
    </row>
    <row r="739" spans="1:9" ht="56.25" x14ac:dyDescent="0.2">
      <c r="A739" s="19" t="s">
        <v>370</v>
      </c>
      <c r="B739" s="20" t="s">
        <v>1299</v>
      </c>
      <c r="C739" s="32" t="s">
        <v>1300</v>
      </c>
      <c r="D739" s="21" t="s">
        <v>72</v>
      </c>
      <c r="E739" s="21" t="s">
        <v>373</v>
      </c>
      <c r="F739" s="33">
        <v>276271.19</v>
      </c>
      <c r="G739" s="23">
        <v>1</v>
      </c>
      <c r="H739" s="21" t="s">
        <v>74</v>
      </c>
      <c r="I739" s="24" t="s">
        <v>74</v>
      </c>
    </row>
    <row r="740" spans="1:9" ht="56.25" x14ac:dyDescent="0.2">
      <c r="A740" s="19" t="s">
        <v>370</v>
      </c>
      <c r="B740" s="20" t="s">
        <v>1301</v>
      </c>
      <c r="C740" s="32" t="s">
        <v>1302</v>
      </c>
      <c r="D740" s="21" t="s">
        <v>72</v>
      </c>
      <c r="E740" s="21" t="s">
        <v>373</v>
      </c>
      <c r="F740" s="33">
        <v>46370</v>
      </c>
      <c r="G740" s="23">
        <v>1</v>
      </c>
      <c r="H740" s="21" t="s">
        <v>74</v>
      </c>
      <c r="I740" s="24" t="s">
        <v>74</v>
      </c>
    </row>
    <row r="741" spans="1:9" ht="56.25" x14ac:dyDescent="0.2">
      <c r="A741" s="19" t="s">
        <v>370</v>
      </c>
      <c r="B741" s="20" t="s">
        <v>1303</v>
      </c>
      <c r="C741" s="32" t="s">
        <v>1304</v>
      </c>
      <c r="D741" s="21" t="s">
        <v>72</v>
      </c>
      <c r="E741" s="21" t="s">
        <v>373</v>
      </c>
      <c r="F741" s="33">
        <v>330418.75</v>
      </c>
      <c r="G741" s="23">
        <v>1</v>
      </c>
      <c r="H741" s="21" t="s">
        <v>74</v>
      </c>
      <c r="I741" s="24" t="s">
        <v>74</v>
      </c>
    </row>
    <row r="742" spans="1:9" ht="56.25" x14ac:dyDescent="0.2">
      <c r="A742" s="19" t="s">
        <v>370</v>
      </c>
      <c r="B742" s="20" t="s">
        <v>1305</v>
      </c>
      <c r="C742" s="32" t="s">
        <v>1306</v>
      </c>
      <c r="D742" s="21" t="s">
        <v>72</v>
      </c>
      <c r="E742" s="21" t="s">
        <v>373</v>
      </c>
      <c r="F742" s="33">
        <v>20087</v>
      </c>
      <c r="G742" s="23">
        <v>1</v>
      </c>
      <c r="H742" s="21" t="s">
        <v>74</v>
      </c>
      <c r="I742" s="24" t="s">
        <v>74</v>
      </c>
    </row>
    <row r="743" spans="1:9" ht="56.25" x14ac:dyDescent="0.2">
      <c r="A743" s="19" t="s">
        <v>370</v>
      </c>
      <c r="B743" s="20" t="s">
        <v>1307</v>
      </c>
      <c r="C743" s="32" t="s">
        <v>1308</v>
      </c>
      <c r="D743" s="21" t="s">
        <v>72</v>
      </c>
      <c r="E743" s="21" t="s">
        <v>373</v>
      </c>
      <c r="F743" s="33">
        <v>419099.56</v>
      </c>
      <c r="G743" s="23">
        <v>1</v>
      </c>
      <c r="H743" s="21" t="s">
        <v>74</v>
      </c>
      <c r="I743" s="24" t="s">
        <v>74</v>
      </c>
    </row>
    <row r="744" spans="1:9" ht="56.25" x14ac:dyDescent="0.2">
      <c r="A744" s="19" t="s">
        <v>370</v>
      </c>
      <c r="B744" s="20" t="s">
        <v>1309</v>
      </c>
      <c r="C744" s="32" t="s">
        <v>1310</v>
      </c>
      <c r="D744" s="21" t="s">
        <v>72</v>
      </c>
      <c r="E744" s="21" t="s">
        <v>373</v>
      </c>
      <c r="F744" s="33">
        <v>1441557.9</v>
      </c>
      <c r="G744" s="23">
        <v>1</v>
      </c>
      <c r="H744" s="21" t="s">
        <v>74</v>
      </c>
      <c r="I744" s="24" t="s">
        <v>74</v>
      </c>
    </row>
    <row r="745" spans="1:9" ht="56.25" x14ac:dyDescent="0.2">
      <c r="A745" s="19" t="s">
        <v>370</v>
      </c>
      <c r="B745" s="20" t="s">
        <v>1311</v>
      </c>
      <c r="C745" s="32" t="s">
        <v>1312</v>
      </c>
      <c r="D745" s="21" t="s">
        <v>72</v>
      </c>
      <c r="E745" s="21" t="s">
        <v>373</v>
      </c>
      <c r="F745" s="33">
        <v>317501.56</v>
      </c>
      <c r="G745" s="23">
        <v>1</v>
      </c>
      <c r="H745" s="21" t="s">
        <v>74</v>
      </c>
      <c r="I745" s="24" t="s">
        <v>74</v>
      </c>
    </row>
    <row r="746" spans="1:9" ht="56.25" x14ac:dyDescent="0.2">
      <c r="A746" s="19" t="s">
        <v>370</v>
      </c>
      <c r="B746" s="20" t="s">
        <v>1313</v>
      </c>
      <c r="C746" s="32" t="s">
        <v>1314</v>
      </c>
      <c r="D746" s="21" t="s">
        <v>72</v>
      </c>
      <c r="E746" s="21" t="s">
        <v>373</v>
      </c>
      <c r="F746" s="33">
        <v>602342.54</v>
      </c>
      <c r="G746" s="23">
        <v>1</v>
      </c>
      <c r="H746" s="21" t="s">
        <v>74</v>
      </c>
      <c r="I746" s="24" t="s">
        <v>74</v>
      </c>
    </row>
    <row r="747" spans="1:9" ht="56.25" x14ac:dyDescent="0.2">
      <c r="A747" s="19" t="s">
        <v>370</v>
      </c>
      <c r="B747" s="20" t="s">
        <v>1315</v>
      </c>
      <c r="C747" s="32" t="s">
        <v>1316</v>
      </c>
      <c r="D747" s="21" t="s">
        <v>72</v>
      </c>
      <c r="E747" s="21" t="s">
        <v>373</v>
      </c>
      <c r="F747" s="33">
        <v>464919.6</v>
      </c>
      <c r="G747" s="23">
        <v>1</v>
      </c>
      <c r="H747" s="21" t="s">
        <v>74</v>
      </c>
      <c r="I747" s="24" t="s">
        <v>74</v>
      </c>
    </row>
    <row r="748" spans="1:9" ht="56.25" x14ac:dyDescent="0.2">
      <c r="A748" s="19" t="s">
        <v>370</v>
      </c>
      <c r="B748" s="20" t="s">
        <v>1317</v>
      </c>
      <c r="C748" s="32" t="s">
        <v>1318</v>
      </c>
      <c r="D748" s="21" t="s">
        <v>72</v>
      </c>
      <c r="E748" s="21" t="s">
        <v>373</v>
      </c>
      <c r="F748" s="33">
        <v>201058.73</v>
      </c>
      <c r="G748" s="23">
        <v>1</v>
      </c>
      <c r="H748" s="21" t="s">
        <v>74</v>
      </c>
      <c r="I748" s="24" t="s">
        <v>74</v>
      </c>
    </row>
    <row r="749" spans="1:9" ht="56.25" x14ac:dyDescent="0.2">
      <c r="A749" s="19" t="s">
        <v>370</v>
      </c>
      <c r="B749" s="20" t="s">
        <v>1319</v>
      </c>
      <c r="C749" s="32" t="s">
        <v>1320</v>
      </c>
      <c r="D749" s="21" t="s">
        <v>72</v>
      </c>
      <c r="E749" s="21" t="s">
        <v>373</v>
      </c>
      <c r="F749" s="33">
        <v>217944.98</v>
      </c>
      <c r="G749" s="23">
        <v>1</v>
      </c>
      <c r="H749" s="21" t="s">
        <v>74</v>
      </c>
      <c r="I749" s="24" t="s">
        <v>74</v>
      </c>
    </row>
    <row r="750" spans="1:9" ht="56.25" x14ac:dyDescent="0.2">
      <c r="A750" s="19" t="s">
        <v>370</v>
      </c>
      <c r="B750" s="20" t="s">
        <v>1321</v>
      </c>
      <c r="C750" s="32" t="s">
        <v>1322</v>
      </c>
      <c r="D750" s="21" t="s">
        <v>72</v>
      </c>
      <c r="E750" s="21" t="s">
        <v>373</v>
      </c>
      <c r="F750" s="33">
        <v>349437.84</v>
      </c>
      <c r="G750" s="23">
        <v>1</v>
      </c>
      <c r="H750" s="21" t="s">
        <v>74</v>
      </c>
      <c r="I750" s="24" t="s">
        <v>74</v>
      </c>
    </row>
    <row r="751" spans="1:9" ht="56.25" x14ac:dyDescent="0.2">
      <c r="A751" s="19" t="s">
        <v>370</v>
      </c>
      <c r="B751" s="20" t="s">
        <v>1323</v>
      </c>
      <c r="C751" s="32" t="s">
        <v>1324</v>
      </c>
      <c r="D751" s="21" t="s">
        <v>72</v>
      </c>
      <c r="E751" s="21" t="s">
        <v>373</v>
      </c>
      <c r="F751" s="33">
        <v>24432.14</v>
      </c>
      <c r="G751" s="23">
        <v>1</v>
      </c>
      <c r="H751" s="21" t="s">
        <v>74</v>
      </c>
      <c r="I751" s="24" t="s">
        <v>74</v>
      </c>
    </row>
    <row r="752" spans="1:9" ht="56.25" x14ac:dyDescent="0.2">
      <c r="A752" s="19" t="s">
        <v>370</v>
      </c>
      <c r="B752" s="20" t="s">
        <v>1325</v>
      </c>
      <c r="C752" s="32" t="s">
        <v>1326</v>
      </c>
      <c r="D752" s="21" t="s">
        <v>72</v>
      </c>
      <c r="E752" s="21" t="s">
        <v>373</v>
      </c>
      <c r="F752" s="33">
        <v>51016.95</v>
      </c>
      <c r="G752" s="23">
        <v>1</v>
      </c>
      <c r="H752" s="21" t="s">
        <v>74</v>
      </c>
      <c r="I752" s="24" t="s">
        <v>74</v>
      </c>
    </row>
    <row r="753" spans="1:9" ht="56.25" x14ac:dyDescent="0.2">
      <c r="A753" s="19" t="s">
        <v>370</v>
      </c>
      <c r="B753" s="20" t="s">
        <v>1327</v>
      </c>
      <c r="C753" s="32" t="s">
        <v>1326</v>
      </c>
      <c r="D753" s="21" t="s">
        <v>72</v>
      </c>
      <c r="E753" s="21" t="s">
        <v>373</v>
      </c>
      <c r="F753" s="33">
        <v>51016.95</v>
      </c>
      <c r="G753" s="23">
        <v>1</v>
      </c>
      <c r="H753" s="21" t="s">
        <v>74</v>
      </c>
      <c r="I753" s="24" t="s">
        <v>74</v>
      </c>
    </row>
    <row r="754" spans="1:9" ht="56.25" x14ac:dyDescent="0.2">
      <c r="A754" s="19" t="s">
        <v>370</v>
      </c>
      <c r="B754" s="20" t="s">
        <v>1328</v>
      </c>
      <c r="C754" s="32" t="s">
        <v>1326</v>
      </c>
      <c r="D754" s="21" t="s">
        <v>72</v>
      </c>
      <c r="E754" s="21" t="s">
        <v>373</v>
      </c>
      <c r="F754" s="33">
        <v>51016.95</v>
      </c>
      <c r="G754" s="23">
        <v>1</v>
      </c>
      <c r="H754" s="21" t="s">
        <v>74</v>
      </c>
      <c r="I754" s="24" t="s">
        <v>74</v>
      </c>
    </row>
    <row r="755" spans="1:9" ht="56.25" x14ac:dyDescent="0.2">
      <c r="A755" s="19" t="s">
        <v>370</v>
      </c>
      <c r="B755" s="20" t="s">
        <v>1329</v>
      </c>
      <c r="C755" s="32" t="s">
        <v>1326</v>
      </c>
      <c r="D755" s="21" t="s">
        <v>72</v>
      </c>
      <c r="E755" s="21" t="s">
        <v>373</v>
      </c>
      <c r="F755" s="33">
        <v>51016.95</v>
      </c>
      <c r="G755" s="23">
        <v>1</v>
      </c>
      <c r="H755" s="21" t="s">
        <v>74</v>
      </c>
      <c r="I755" s="24" t="s">
        <v>74</v>
      </c>
    </row>
    <row r="756" spans="1:9" ht="56.25" x14ac:dyDescent="0.2">
      <c r="A756" s="19" t="s">
        <v>370</v>
      </c>
      <c r="B756" s="20" t="s">
        <v>1330</v>
      </c>
      <c r="C756" s="32" t="s">
        <v>1326</v>
      </c>
      <c r="D756" s="21" t="s">
        <v>72</v>
      </c>
      <c r="E756" s="21" t="s">
        <v>373</v>
      </c>
      <c r="F756" s="33">
        <v>51016.95</v>
      </c>
      <c r="G756" s="23">
        <v>1</v>
      </c>
      <c r="H756" s="21" t="s">
        <v>74</v>
      </c>
      <c r="I756" s="24" t="s">
        <v>74</v>
      </c>
    </row>
    <row r="757" spans="1:9" ht="56.25" x14ac:dyDescent="0.2">
      <c r="A757" s="19" t="s">
        <v>370</v>
      </c>
      <c r="B757" s="20" t="s">
        <v>1331</v>
      </c>
      <c r="C757" s="32" t="s">
        <v>1326</v>
      </c>
      <c r="D757" s="21" t="s">
        <v>72</v>
      </c>
      <c r="E757" s="21" t="s">
        <v>373</v>
      </c>
      <c r="F757" s="33">
        <v>51016.95</v>
      </c>
      <c r="G757" s="23">
        <v>1</v>
      </c>
      <c r="H757" s="21" t="s">
        <v>74</v>
      </c>
      <c r="I757" s="24" t="s">
        <v>74</v>
      </c>
    </row>
    <row r="758" spans="1:9" ht="56.25" x14ac:dyDescent="0.2">
      <c r="A758" s="19" t="s">
        <v>370</v>
      </c>
      <c r="B758" s="20" t="s">
        <v>1332</v>
      </c>
      <c r="C758" s="32" t="s">
        <v>1333</v>
      </c>
      <c r="D758" s="21" t="s">
        <v>72</v>
      </c>
      <c r="E758" s="21" t="s">
        <v>373</v>
      </c>
      <c r="F758" s="33">
        <v>16020</v>
      </c>
      <c r="G758" s="23">
        <v>1</v>
      </c>
      <c r="H758" s="21" t="s">
        <v>74</v>
      </c>
      <c r="I758" s="24" t="s">
        <v>74</v>
      </c>
    </row>
    <row r="759" spans="1:9" ht="56.25" x14ac:dyDescent="0.2">
      <c r="A759" s="19" t="s">
        <v>370</v>
      </c>
      <c r="B759" s="20" t="s">
        <v>1334</v>
      </c>
      <c r="C759" s="32" t="s">
        <v>1335</v>
      </c>
      <c r="D759" s="21" t="s">
        <v>72</v>
      </c>
      <c r="E759" s="21" t="s">
        <v>373</v>
      </c>
      <c r="F759" s="33">
        <v>319237.3</v>
      </c>
      <c r="G759" s="23">
        <v>1</v>
      </c>
      <c r="H759" s="21" t="s">
        <v>74</v>
      </c>
      <c r="I759" s="24" t="s">
        <v>74</v>
      </c>
    </row>
    <row r="760" spans="1:9" ht="56.25" x14ac:dyDescent="0.2">
      <c r="A760" s="19" t="s">
        <v>370</v>
      </c>
      <c r="B760" s="20" t="s">
        <v>1336</v>
      </c>
      <c r="C760" s="32" t="s">
        <v>1337</v>
      </c>
      <c r="D760" s="21" t="s">
        <v>72</v>
      </c>
      <c r="E760" s="21" t="s">
        <v>373</v>
      </c>
      <c r="F760" s="33">
        <v>24761</v>
      </c>
      <c r="G760" s="23">
        <v>1</v>
      </c>
      <c r="H760" s="21" t="s">
        <v>74</v>
      </c>
      <c r="I760" s="24" t="s">
        <v>74</v>
      </c>
    </row>
    <row r="761" spans="1:9" ht="56.25" x14ac:dyDescent="0.2">
      <c r="A761" s="19" t="s">
        <v>370</v>
      </c>
      <c r="B761" s="20" t="s">
        <v>1338</v>
      </c>
      <c r="C761" s="32" t="s">
        <v>1339</v>
      </c>
      <c r="D761" s="21" t="s">
        <v>72</v>
      </c>
      <c r="E761" s="21" t="s">
        <v>373</v>
      </c>
      <c r="F761" s="33">
        <v>47870</v>
      </c>
      <c r="G761" s="23">
        <v>1</v>
      </c>
      <c r="H761" s="21" t="s">
        <v>74</v>
      </c>
      <c r="I761" s="24" t="s">
        <v>74</v>
      </c>
    </row>
    <row r="762" spans="1:9" ht="56.25" x14ac:dyDescent="0.2">
      <c r="A762" s="19" t="s">
        <v>370</v>
      </c>
      <c r="B762" s="20" t="s">
        <v>1340</v>
      </c>
      <c r="C762" s="32" t="s">
        <v>1339</v>
      </c>
      <c r="D762" s="21" t="s">
        <v>72</v>
      </c>
      <c r="E762" s="21" t="s">
        <v>373</v>
      </c>
      <c r="F762" s="33">
        <v>47870</v>
      </c>
      <c r="G762" s="23">
        <v>1</v>
      </c>
      <c r="H762" s="21" t="s">
        <v>74</v>
      </c>
      <c r="I762" s="24" t="s">
        <v>74</v>
      </c>
    </row>
    <row r="763" spans="1:9" ht="56.25" x14ac:dyDescent="0.2">
      <c r="A763" s="19" t="s">
        <v>370</v>
      </c>
      <c r="B763" s="20" t="s">
        <v>1341</v>
      </c>
      <c r="C763" s="32" t="s">
        <v>1339</v>
      </c>
      <c r="D763" s="21" t="s">
        <v>72</v>
      </c>
      <c r="E763" s="21" t="s">
        <v>373</v>
      </c>
      <c r="F763" s="33">
        <v>47870</v>
      </c>
      <c r="G763" s="23">
        <v>1</v>
      </c>
      <c r="H763" s="21" t="s">
        <v>74</v>
      </c>
      <c r="I763" s="24" t="s">
        <v>74</v>
      </c>
    </row>
    <row r="764" spans="1:9" ht="56.25" x14ac:dyDescent="0.2">
      <c r="A764" s="19" t="s">
        <v>370</v>
      </c>
      <c r="B764" s="20" t="s">
        <v>1342</v>
      </c>
      <c r="C764" s="32" t="s">
        <v>1339</v>
      </c>
      <c r="D764" s="21" t="s">
        <v>72</v>
      </c>
      <c r="E764" s="21" t="s">
        <v>373</v>
      </c>
      <c r="F764" s="33">
        <v>47870</v>
      </c>
      <c r="G764" s="23">
        <v>1</v>
      </c>
      <c r="H764" s="21" t="s">
        <v>74</v>
      </c>
      <c r="I764" s="24" t="s">
        <v>74</v>
      </c>
    </row>
    <row r="765" spans="1:9" ht="56.25" x14ac:dyDescent="0.2">
      <c r="A765" s="19" t="s">
        <v>370</v>
      </c>
      <c r="B765" s="20" t="s">
        <v>1343</v>
      </c>
      <c r="C765" s="32" t="s">
        <v>1344</v>
      </c>
      <c r="D765" s="21" t="s">
        <v>72</v>
      </c>
      <c r="E765" s="21" t="s">
        <v>373</v>
      </c>
      <c r="F765" s="33">
        <v>152863.45000000001</v>
      </c>
      <c r="G765" s="23">
        <v>1</v>
      </c>
      <c r="H765" s="21" t="s">
        <v>74</v>
      </c>
      <c r="I765" s="24" t="s">
        <v>74</v>
      </c>
    </row>
    <row r="766" spans="1:9" ht="56.25" x14ac:dyDescent="0.2">
      <c r="A766" s="19" t="s">
        <v>370</v>
      </c>
      <c r="B766" s="20" t="s">
        <v>1345</v>
      </c>
      <c r="C766" s="32" t="s">
        <v>1346</v>
      </c>
      <c r="D766" s="21" t="s">
        <v>72</v>
      </c>
      <c r="E766" s="21" t="s">
        <v>373</v>
      </c>
      <c r="F766" s="33">
        <v>44098.22</v>
      </c>
      <c r="G766" s="23">
        <v>1</v>
      </c>
      <c r="H766" s="21" t="s">
        <v>74</v>
      </c>
      <c r="I766" s="24" t="s">
        <v>74</v>
      </c>
    </row>
    <row r="767" spans="1:9" ht="56.25" x14ac:dyDescent="0.2">
      <c r="A767" s="19" t="s">
        <v>370</v>
      </c>
      <c r="B767" s="20" t="s">
        <v>1347</v>
      </c>
      <c r="C767" s="32" t="s">
        <v>1348</v>
      </c>
      <c r="D767" s="21" t="s">
        <v>72</v>
      </c>
      <c r="E767" s="21" t="s">
        <v>373</v>
      </c>
      <c r="F767" s="33">
        <v>81525.42</v>
      </c>
      <c r="G767" s="23">
        <v>1</v>
      </c>
      <c r="H767" s="21" t="s">
        <v>74</v>
      </c>
      <c r="I767" s="24" t="s">
        <v>74</v>
      </c>
    </row>
    <row r="768" spans="1:9" ht="56.25" x14ac:dyDescent="0.2">
      <c r="A768" s="19" t="s">
        <v>370</v>
      </c>
      <c r="B768" s="20" t="s">
        <v>1349</v>
      </c>
      <c r="C768" s="32" t="s">
        <v>1350</v>
      </c>
      <c r="D768" s="21" t="s">
        <v>72</v>
      </c>
      <c r="E768" s="21" t="s">
        <v>373</v>
      </c>
      <c r="F768" s="33">
        <v>35292.85</v>
      </c>
      <c r="G768" s="23">
        <v>1</v>
      </c>
      <c r="H768" s="21" t="s">
        <v>74</v>
      </c>
      <c r="I768" s="24" t="s">
        <v>74</v>
      </c>
    </row>
    <row r="769" spans="1:9" ht="56.25" x14ac:dyDescent="0.2">
      <c r="A769" s="19" t="s">
        <v>370</v>
      </c>
      <c r="B769" s="20" t="s">
        <v>1351</v>
      </c>
      <c r="C769" s="32" t="s">
        <v>1352</v>
      </c>
      <c r="D769" s="21" t="s">
        <v>72</v>
      </c>
      <c r="E769" s="21" t="s">
        <v>373</v>
      </c>
      <c r="F769" s="33">
        <v>18150</v>
      </c>
      <c r="G769" s="23">
        <v>1</v>
      </c>
      <c r="H769" s="21" t="s">
        <v>74</v>
      </c>
      <c r="I769" s="24" t="s">
        <v>74</v>
      </c>
    </row>
    <row r="770" spans="1:9" ht="56.25" x14ac:dyDescent="0.2">
      <c r="A770" s="19" t="s">
        <v>370</v>
      </c>
      <c r="B770" s="20" t="s">
        <v>1353</v>
      </c>
      <c r="C770" s="32" t="s">
        <v>1354</v>
      </c>
      <c r="D770" s="21" t="s">
        <v>72</v>
      </c>
      <c r="E770" s="21" t="s">
        <v>373</v>
      </c>
      <c r="F770" s="33">
        <v>37650.97</v>
      </c>
      <c r="G770" s="23">
        <v>1</v>
      </c>
      <c r="H770" s="21" t="s">
        <v>74</v>
      </c>
      <c r="I770" s="24" t="s">
        <v>74</v>
      </c>
    </row>
    <row r="771" spans="1:9" ht="56.25" x14ac:dyDescent="0.2">
      <c r="A771" s="19" t="s">
        <v>370</v>
      </c>
      <c r="B771" s="20" t="s">
        <v>1355</v>
      </c>
      <c r="C771" s="32" t="s">
        <v>1356</v>
      </c>
      <c r="D771" s="21" t="s">
        <v>72</v>
      </c>
      <c r="E771" s="21" t="s">
        <v>373</v>
      </c>
      <c r="F771" s="33">
        <v>4597774.82</v>
      </c>
      <c r="G771" s="23">
        <v>1</v>
      </c>
      <c r="H771" s="21" t="s">
        <v>74</v>
      </c>
      <c r="I771" s="24" t="s">
        <v>74</v>
      </c>
    </row>
    <row r="772" spans="1:9" ht="56.25" x14ac:dyDescent="0.2">
      <c r="A772" s="19" t="s">
        <v>370</v>
      </c>
      <c r="B772" s="20" t="s">
        <v>1357</v>
      </c>
      <c r="C772" s="32" t="s">
        <v>1358</v>
      </c>
      <c r="D772" s="21" t="s">
        <v>72</v>
      </c>
      <c r="E772" s="21" t="s">
        <v>373</v>
      </c>
      <c r="F772" s="33">
        <v>733326</v>
      </c>
      <c r="G772" s="23">
        <v>1</v>
      </c>
      <c r="H772" s="21" t="s">
        <v>74</v>
      </c>
      <c r="I772" s="24" t="s">
        <v>74</v>
      </c>
    </row>
    <row r="773" spans="1:9" ht="56.25" x14ac:dyDescent="0.2">
      <c r="A773" s="19" t="s">
        <v>370</v>
      </c>
      <c r="B773" s="20" t="s">
        <v>1359</v>
      </c>
      <c r="C773" s="32" t="s">
        <v>1360</v>
      </c>
      <c r="D773" s="21" t="s">
        <v>72</v>
      </c>
      <c r="E773" s="21" t="s">
        <v>373</v>
      </c>
      <c r="F773" s="33">
        <v>37509.160000000003</v>
      </c>
      <c r="G773" s="23">
        <v>1</v>
      </c>
      <c r="H773" s="21" t="s">
        <v>74</v>
      </c>
      <c r="I773" s="24" t="s">
        <v>74</v>
      </c>
    </row>
    <row r="774" spans="1:9" ht="56.25" x14ac:dyDescent="0.2">
      <c r="A774" s="19" t="s">
        <v>370</v>
      </c>
      <c r="B774" s="20" t="s">
        <v>1361</v>
      </c>
      <c r="C774" s="32" t="s">
        <v>1362</v>
      </c>
      <c r="D774" s="21" t="s">
        <v>72</v>
      </c>
      <c r="E774" s="21" t="s">
        <v>373</v>
      </c>
      <c r="F774" s="33">
        <v>27894.37</v>
      </c>
      <c r="G774" s="23">
        <v>1</v>
      </c>
      <c r="H774" s="21" t="s">
        <v>74</v>
      </c>
      <c r="I774" s="24" t="s">
        <v>74</v>
      </c>
    </row>
    <row r="775" spans="1:9" ht="56.25" x14ac:dyDescent="0.2">
      <c r="A775" s="19" t="s">
        <v>370</v>
      </c>
      <c r="B775" s="20" t="s">
        <v>1363</v>
      </c>
      <c r="C775" s="32" t="s">
        <v>1013</v>
      </c>
      <c r="D775" s="21" t="s">
        <v>72</v>
      </c>
      <c r="E775" s="21" t="s">
        <v>373</v>
      </c>
      <c r="F775" s="33">
        <v>33584.910000000003</v>
      </c>
      <c r="G775" s="23">
        <v>1</v>
      </c>
      <c r="H775" s="21" t="s">
        <v>74</v>
      </c>
      <c r="I775" s="24" t="s">
        <v>74</v>
      </c>
    </row>
    <row r="776" spans="1:9" ht="56.25" x14ac:dyDescent="0.2">
      <c r="A776" s="19" t="s">
        <v>370</v>
      </c>
      <c r="B776" s="20" t="s">
        <v>1364</v>
      </c>
      <c r="C776" s="32" t="s">
        <v>1013</v>
      </c>
      <c r="D776" s="21" t="s">
        <v>72</v>
      </c>
      <c r="E776" s="21" t="s">
        <v>373</v>
      </c>
      <c r="F776" s="33">
        <v>33584.910000000003</v>
      </c>
      <c r="G776" s="23">
        <v>1</v>
      </c>
      <c r="H776" s="21" t="s">
        <v>74</v>
      </c>
      <c r="I776" s="24" t="s">
        <v>74</v>
      </c>
    </row>
    <row r="777" spans="1:9" ht="56.25" x14ac:dyDescent="0.2">
      <c r="A777" s="19" t="s">
        <v>370</v>
      </c>
      <c r="B777" s="20" t="s">
        <v>1365</v>
      </c>
      <c r="C777" s="32" t="s">
        <v>1013</v>
      </c>
      <c r="D777" s="21" t="s">
        <v>72</v>
      </c>
      <c r="E777" s="21" t="s">
        <v>373</v>
      </c>
      <c r="F777" s="33">
        <v>33584.910000000003</v>
      </c>
      <c r="G777" s="23">
        <v>1</v>
      </c>
      <c r="H777" s="21" t="s">
        <v>74</v>
      </c>
      <c r="I777" s="24" t="s">
        <v>74</v>
      </c>
    </row>
    <row r="778" spans="1:9" ht="56.25" x14ac:dyDescent="0.2">
      <c r="A778" s="19" t="s">
        <v>370</v>
      </c>
      <c r="B778" s="20" t="s">
        <v>1366</v>
      </c>
      <c r="C778" s="32" t="s">
        <v>1015</v>
      </c>
      <c r="D778" s="21" t="s">
        <v>72</v>
      </c>
      <c r="E778" s="21" t="s">
        <v>373</v>
      </c>
      <c r="F778" s="33">
        <v>31308.78</v>
      </c>
      <c r="G778" s="23">
        <v>1</v>
      </c>
      <c r="H778" s="21" t="s">
        <v>74</v>
      </c>
      <c r="I778" s="24" t="s">
        <v>74</v>
      </c>
    </row>
    <row r="779" spans="1:9" ht="56.25" x14ac:dyDescent="0.2">
      <c r="A779" s="19" t="s">
        <v>370</v>
      </c>
      <c r="B779" s="20" t="s">
        <v>1367</v>
      </c>
      <c r="C779" s="32" t="s">
        <v>1015</v>
      </c>
      <c r="D779" s="21" t="s">
        <v>72</v>
      </c>
      <c r="E779" s="21" t="s">
        <v>373</v>
      </c>
      <c r="F779" s="33">
        <v>31308.78</v>
      </c>
      <c r="G779" s="23">
        <v>1</v>
      </c>
      <c r="H779" s="21" t="s">
        <v>74</v>
      </c>
      <c r="I779" s="24" t="s">
        <v>74</v>
      </c>
    </row>
    <row r="780" spans="1:9" ht="56.25" x14ac:dyDescent="0.2">
      <c r="A780" s="19" t="s">
        <v>370</v>
      </c>
      <c r="B780" s="20" t="s">
        <v>1368</v>
      </c>
      <c r="C780" s="32" t="s">
        <v>1015</v>
      </c>
      <c r="D780" s="21" t="s">
        <v>72</v>
      </c>
      <c r="E780" s="21" t="s">
        <v>373</v>
      </c>
      <c r="F780" s="33">
        <v>31308.78</v>
      </c>
      <c r="G780" s="23">
        <v>1</v>
      </c>
      <c r="H780" s="21" t="s">
        <v>74</v>
      </c>
      <c r="I780" s="24" t="s">
        <v>74</v>
      </c>
    </row>
    <row r="781" spans="1:9" ht="56.25" x14ac:dyDescent="0.2">
      <c r="A781" s="19" t="s">
        <v>370</v>
      </c>
      <c r="B781" s="20" t="s">
        <v>1369</v>
      </c>
      <c r="C781" s="32" t="s">
        <v>1015</v>
      </c>
      <c r="D781" s="21" t="s">
        <v>72</v>
      </c>
      <c r="E781" s="21" t="s">
        <v>373</v>
      </c>
      <c r="F781" s="33">
        <v>45304.63</v>
      </c>
      <c r="G781" s="23">
        <v>1</v>
      </c>
      <c r="H781" s="21" t="s">
        <v>74</v>
      </c>
      <c r="I781" s="24" t="s">
        <v>74</v>
      </c>
    </row>
    <row r="782" spans="1:9" ht="56.25" x14ac:dyDescent="0.2">
      <c r="A782" s="19" t="s">
        <v>370</v>
      </c>
      <c r="B782" s="20" t="s">
        <v>1370</v>
      </c>
      <c r="C782" s="32" t="s">
        <v>1015</v>
      </c>
      <c r="D782" s="21" t="s">
        <v>72</v>
      </c>
      <c r="E782" s="21" t="s">
        <v>373</v>
      </c>
      <c r="F782" s="33">
        <v>45304.63</v>
      </c>
      <c r="G782" s="23">
        <v>1</v>
      </c>
      <c r="H782" s="21" t="s">
        <v>74</v>
      </c>
      <c r="I782" s="24" t="s">
        <v>74</v>
      </c>
    </row>
    <row r="783" spans="1:9" ht="56.25" x14ac:dyDescent="0.2">
      <c r="A783" s="19" t="s">
        <v>370</v>
      </c>
      <c r="B783" s="20" t="s">
        <v>1371</v>
      </c>
      <c r="C783" s="32" t="s">
        <v>1015</v>
      </c>
      <c r="D783" s="21" t="s">
        <v>72</v>
      </c>
      <c r="E783" s="21" t="s">
        <v>373</v>
      </c>
      <c r="F783" s="33">
        <v>45304.66</v>
      </c>
      <c r="G783" s="23">
        <v>1</v>
      </c>
      <c r="H783" s="21" t="s">
        <v>74</v>
      </c>
      <c r="I783" s="24" t="s">
        <v>74</v>
      </c>
    </row>
    <row r="784" spans="1:9" ht="56.25" x14ac:dyDescent="0.2">
      <c r="A784" s="19" t="s">
        <v>370</v>
      </c>
      <c r="B784" s="20" t="s">
        <v>1372</v>
      </c>
      <c r="C784" s="32" t="s">
        <v>1015</v>
      </c>
      <c r="D784" s="21" t="s">
        <v>72</v>
      </c>
      <c r="E784" s="21" t="s">
        <v>373</v>
      </c>
      <c r="F784" s="33">
        <v>45304.66</v>
      </c>
      <c r="G784" s="23">
        <v>1</v>
      </c>
      <c r="H784" s="21" t="s">
        <v>74</v>
      </c>
      <c r="I784" s="24" t="s">
        <v>74</v>
      </c>
    </row>
    <row r="785" spans="1:9" ht="56.25" x14ac:dyDescent="0.2">
      <c r="A785" s="19" t="s">
        <v>370</v>
      </c>
      <c r="B785" s="20" t="s">
        <v>1373</v>
      </c>
      <c r="C785" s="32" t="s">
        <v>1374</v>
      </c>
      <c r="D785" s="21" t="s">
        <v>72</v>
      </c>
      <c r="E785" s="21" t="s">
        <v>373</v>
      </c>
      <c r="F785" s="33">
        <v>35295.71</v>
      </c>
      <c r="G785" s="23">
        <v>1</v>
      </c>
      <c r="H785" s="21" t="s">
        <v>74</v>
      </c>
      <c r="I785" s="24" t="s">
        <v>74</v>
      </c>
    </row>
    <row r="786" spans="1:9" ht="56.25" x14ac:dyDescent="0.2">
      <c r="A786" s="19" t="s">
        <v>370</v>
      </c>
      <c r="B786" s="20" t="s">
        <v>1375</v>
      </c>
      <c r="C786" s="32" t="s">
        <v>1374</v>
      </c>
      <c r="D786" s="21" t="s">
        <v>72</v>
      </c>
      <c r="E786" s="21" t="s">
        <v>373</v>
      </c>
      <c r="F786" s="33">
        <v>35295.71</v>
      </c>
      <c r="G786" s="23">
        <v>1</v>
      </c>
      <c r="H786" s="21" t="s">
        <v>74</v>
      </c>
      <c r="I786" s="24" t="s">
        <v>74</v>
      </c>
    </row>
    <row r="787" spans="1:9" ht="56.25" x14ac:dyDescent="0.2">
      <c r="A787" s="19" t="s">
        <v>370</v>
      </c>
      <c r="B787" s="20" t="s">
        <v>1376</v>
      </c>
      <c r="C787" s="32" t="s">
        <v>1374</v>
      </c>
      <c r="D787" s="21" t="s">
        <v>72</v>
      </c>
      <c r="E787" s="21" t="s">
        <v>373</v>
      </c>
      <c r="F787" s="33">
        <v>35295.71</v>
      </c>
      <c r="G787" s="23">
        <v>1</v>
      </c>
      <c r="H787" s="21" t="s">
        <v>74</v>
      </c>
      <c r="I787" s="24" t="s">
        <v>74</v>
      </c>
    </row>
    <row r="788" spans="1:9" ht="56.25" x14ac:dyDescent="0.2">
      <c r="A788" s="19" t="s">
        <v>370</v>
      </c>
      <c r="B788" s="20" t="s">
        <v>1377</v>
      </c>
      <c r="C788" s="32" t="s">
        <v>1378</v>
      </c>
      <c r="D788" s="21" t="s">
        <v>72</v>
      </c>
      <c r="E788" s="21" t="s">
        <v>373</v>
      </c>
      <c r="F788" s="33">
        <v>37288.129999999997</v>
      </c>
      <c r="G788" s="23">
        <v>1</v>
      </c>
      <c r="H788" s="21" t="s">
        <v>74</v>
      </c>
      <c r="I788" s="24" t="s">
        <v>74</v>
      </c>
    </row>
    <row r="789" spans="1:9" ht="56.25" x14ac:dyDescent="0.2">
      <c r="A789" s="19" t="s">
        <v>370</v>
      </c>
      <c r="B789" s="20" t="s">
        <v>1379</v>
      </c>
      <c r="C789" s="32" t="s">
        <v>1380</v>
      </c>
      <c r="D789" s="21" t="s">
        <v>72</v>
      </c>
      <c r="E789" s="21" t="s">
        <v>373</v>
      </c>
      <c r="F789" s="33">
        <v>2136221.13</v>
      </c>
      <c r="G789" s="23">
        <v>1</v>
      </c>
      <c r="H789" s="21" t="s">
        <v>74</v>
      </c>
      <c r="I789" s="24" t="s">
        <v>74</v>
      </c>
    </row>
    <row r="790" spans="1:9" ht="56.25" x14ac:dyDescent="0.2">
      <c r="A790" s="19" t="s">
        <v>370</v>
      </c>
      <c r="B790" s="20" t="s">
        <v>1381</v>
      </c>
      <c r="C790" s="32" t="s">
        <v>1382</v>
      </c>
      <c r="D790" s="21" t="s">
        <v>72</v>
      </c>
      <c r="E790" s="21" t="s">
        <v>373</v>
      </c>
      <c r="F790" s="33">
        <v>20020</v>
      </c>
      <c r="G790" s="23">
        <v>1</v>
      </c>
      <c r="H790" s="21" t="s">
        <v>74</v>
      </c>
      <c r="I790" s="24" t="s">
        <v>74</v>
      </c>
    </row>
    <row r="791" spans="1:9" ht="56.25" x14ac:dyDescent="0.2">
      <c r="A791" s="19" t="s">
        <v>370</v>
      </c>
      <c r="B791" s="20" t="s">
        <v>1383</v>
      </c>
      <c r="C791" s="32" t="s">
        <v>1382</v>
      </c>
      <c r="D791" s="21" t="s">
        <v>72</v>
      </c>
      <c r="E791" s="21" t="s">
        <v>373</v>
      </c>
      <c r="F791" s="33">
        <v>20020</v>
      </c>
      <c r="G791" s="23">
        <v>1</v>
      </c>
      <c r="H791" s="21" t="s">
        <v>74</v>
      </c>
      <c r="I791" s="24" t="s">
        <v>74</v>
      </c>
    </row>
    <row r="792" spans="1:9" ht="56.25" x14ac:dyDescent="0.2">
      <c r="A792" s="19" t="s">
        <v>370</v>
      </c>
      <c r="B792" s="20" t="s">
        <v>1384</v>
      </c>
      <c r="C792" s="32" t="s">
        <v>1382</v>
      </c>
      <c r="D792" s="21" t="s">
        <v>72</v>
      </c>
      <c r="E792" s="21" t="s">
        <v>373</v>
      </c>
      <c r="F792" s="33">
        <v>20020</v>
      </c>
      <c r="G792" s="23">
        <v>1</v>
      </c>
      <c r="H792" s="21" t="s">
        <v>74</v>
      </c>
      <c r="I792" s="24" t="s">
        <v>74</v>
      </c>
    </row>
    <row r="793" spans="1:9" ht="56.25" x14ac:dyDescent="0.2">
      <c r="A793" s="19" t="s">
        <v>370</v>
      </c>
      <c r="B793" s="20" t="s">
        <v>1385</v>
      </c>
      <c r="C793" s="32" t="s">
        <v>1382</v>
      </c>
      <c r="D793" s="21" t="s">
        <v>72</v>
      </c>
      <c r="E793" s="21" t="s">
        <v>373</v>
      </c>
      <c r="F793" s="33">
        <v>20020</v>
      </c>
      <c r="G793" s="23">
        <v>1</v>
      </c>
      <c r="H793" s="21" t="s">
        <v>74</v>
      </c>
      <c r="I793" s="24" t="s">
        <v>74</v>
      </c>
    </row>
    <row r="794" spans="1:9" ht="56.25" x14ac:dyDescent="0.2">
      <c r="A794" s="19" t="s">
        <v>370</v>
      </c>
      <c r="B794" s="20" t="s">
        <v>1386</v>
      </c>
      <c r="C794" s="32" t="s">
        <v>1382</v>
      </c>
      <c r="D794" s="21" t="s">
        <v>72</v>
      </c>
      <c r="E794" s="21" t="s">
        <v>373</v>
      </c>
      <c r="F794" s="33">
        <v>20020</v>
      </c>
      <c r="G794" s="23">
        <v>1</v>
      </c>
      <c r="H794" s="21" t="s">
        <v>74</v>
      </c>
      <c r="I794" s="24" t="s">
        <v>74</v>
      </c>
    </row>
    <row r="795" spans="1:9" ht="56.25" x14ac:dyDescent="0.2">
      <c r="A795" s="19" t="s">
        <v>370</v>
      </c>
      <c r="B795" s="20" t="s">
        <v>1387</v>
      </c>
      <c r="C795" s="32" t="s">
        <v>1382</v>
      </c>
      <c r="D795" s="21" t="s">
        <v>72</v>
      </c>
      <c r="E795" s="21" t="s">
        <v>373</v>
      </c>
      <c r="F795" s="33">
        <v>20020</v>
      </c>
      <c r="G795" s="23">
        <v>1</v>
      </c>
      <c r="H795" s="21" t="s">
        <v>74</v>
      </c>
      <c r="I795" s="24" t="s">
        <v>74</v>
      </c>
    </row>
    <row r="796" spans="1:9" ht="56.25" x14ac:dyDescent="0.2">
      <c r="A796" s="19" t="s">
        <v>370</v>
      </c>
      <c r="B796" s="20" t="s">
        <v>1388</v>
      </c>
      <c r="C796" s="32" t="s">
        <v>1382</v>
      </c>
      <c r="D796" s="21" t="s">
        <v>72</v>
      </c>
      <c r="E796" s="21" t="s">
        <v>373</v>
      </c>
      <c r="F796" s="33">
        <v>20020</v>
      </c>
      <c r="G796" s="23">
        <v>1</v>
      </c>
      <c r="H796" s="21" t="s">
        <v>74</v>
      </c>
      <c r="I796" s="24" t="s">
        <v>74</v>
      </c>
    </row>
    <row r="797" spans="1:9" ht="56.25" x14ac:dyDescent="0.2">
      <c r="A797" s="19" t="s">
        <v>370</v>
      </c>
      <c r="B797" s="20" t="s">
        <v>1389</v>
      </c>
      <c r="C797" s="32" t="s">
        <v>1382</v>
      </c>
      <c r="D797" s="21" t="s">
        <v>72</v>
      </c>
      <c r="E797" s="21" t="s">
        <v>373</v>
      </c>
      <c r="F797" s="33">
        <v>20020</v>
      </c>
      <c r="G797" s="23">
        <v>1</v>
      </c>
      <c r="H797" s="21" t="s">
        <v>74</v>
      </c>
      <c r="I797" s="24" t="s">
        <v>74</v>
      </c>
    </row>
    <row r="798" spans="1:9" ht="56.25" x14ac:dyDescent="0.2">
      <c r="A798" s="19" t="s">
        <v>370</v>
      </c>
      <c r="B798" s="20" t="s">
        <v>1390</v>
      </c>
      <c r="C798" s="32" t="s">
        <v>1382</v>
      </c>
      <c r="D798" s="21" t="s">
        <v>72</v>
      </c>
      <c r="E798" s="21" t="s">
        <v>373</v>
      </c>
      <c r="F798" s="33">
        <v>20020</v>
      </c>
      <c r="G798" s="23">
        <v>1</v>
      </c>
      <c r="H798" s="21" t="s">
        <v>74</v>
      </c>
      <c r="I798" s="24" t="s">
        <v>74</v>
      </c>
    </row>
    <row r="799" spans="1:9" ht="56.25" x14ac:dyDescent="0.2">
      <c r="A799" s="19" t="s">
        <v>370</v>
      </c>
      <c r="B799" s="20" t="s">
        <v>1391</v>
      </c>
      <c r="C799" s="32" t="s">
        <v>1382</v>
      </c>
      <c r="D799" s="21" t="s">
        <v>72</v>
      </c>
      <c r="E799" s="21" t="s">
        <v>373</v>
      </c>
      <c r="F799" s="33">
        <v>20020</v>
      </c>
      <c r="G799" s="23">
        <v>1</v>
      </c>
      <c r="H799" s="21" t="s">
        <v>74</v>
      </c>
      <c r="I799" s="24" t="s">
        <v>74</v>
      </c>
    </row>
    <row r="800" spans="1:9" ht="56.25" x14ac:dyDescent="0.2">
      <c r="A800" s="19" t="s">
        <v>370</v>
      </c>
      <c r="B800" s="20" t="s">
        <v>1392</v>
      </c>
      <c r="C800" s="32" t="s">
        <v>1393</v>
      </c>
      <c r="D800" s="21" t="s">
        <v>72</v>
      </c>
      <c r="E800" s="21" t="s">
        <v>373</v>
      </c>
      <c r="F800" s="33">
        <v>20020</v>
      </c>
      <c r="G800" s="23">
        <v>1</v>
      </c>
      <c r="H800" s="21" t="s">
        <v>74</v>
      </c>
      <c r="I800" s="24" t="s">
        <v>74</v>
      </c>
    </row>
    <row r="801" spans="1:9" ht="56.25" x14ac:dyDescent="0.2">
      <c r="A801" s="19" t="s">
        <v>370</v>
      </c>
      <c r="B801" s="20" t="s">
        <v>1394</v>
      </c>
      <c r="C801" s="32" t="s">
        <v>1395</v>
      </c>
      <c r="D801" s="21" t="s">
        <v>72</v>
      </c>
      <c r="E801" s="21" t="s">
        <v>373</v>
      </c>
      <c r="F801" s="33">
        <v>440677.97</v>
      </c>
      <c r="G801" s="23">
        <v>1</v>
      </c>
      <c r="H801" s="21" t="s">
        <v>74</v>
      </c>
      <c r="I801" s="24" t="s">
        <v>74</v>
      </c>
    </row>
    <row r="802" spans="1:9" ht="56.25" x14ac:dyDescent="0.2">
      <c r="A802" s="19" t="s">
        <v>370</v>
      </c>
      <c r="B802" s="20" t="s">
        <v>1396</v>
      </c>
      <c r="C802" s="32" t="s">
        <v>1397</v>
      </c>
      <c r="D802" s="21" t="s">
        <v>72</v>
      </c>
      <c r="E802" s="21" t="s">
        <v>373</v>
      </c>
      <c r="F802" s="33">
        <v>82008.97</v>
      </c>
      <c r="G802" s="23">
        <v>1</v>
      </c>
      <c r="H802" s="21" t="s">
        <v>74</v>
      </c>
      <c r="I802" s="24" t="s">
        <v>74</v>
      </c>
    </row>
    <row r="803" spans="1:9" ht="56.25" x14ac:dyDescent="0.2">
      <c r="A803" s="19" t="s">
        <v>370</v>
      </c>
      <c r="B803" s="20" t="s">
        <v>1398</v>
      </c>
      <c r="C803" s="32" t="s">
        <v>1399</v>
      </c>
      <c r="D803" s="21" t="s">
        <v>72</v>
      </c>
      <c r="E803" s="21" t="s">
        <v>373</v>
      </c>
      <c r="F803" s="33">
        <v>1778953.2</v>
      </c>
      <c r="G803" s="23">
        <v>1</v>
      </c>
      <c r="H803" s="21" t="s">
        <v>74</v>
      </c>
      <c r="I803" s="24" t="s">
        <v>74</v>
      </c>
    </row>
    <row r="804" spans="1:9" ht="56.25" x14ac:dyDescent="0.2">
      <c r="A804" s="19" t="s">
        <v>370</v>
      </c>
      <c r="B804" s="20" t="s">
        <v>1400</v>
      </c>
      <c r="C804" s="32" t="s">
        <v>1401</v>
      </c>
      <c r="D804" s="21" t="s">
        <v>72</v>
      </c>
      <c r="E804" s="21" t="s">
        <v>373</v>
      </c>
      <c r="F804" s="33">
        <v>196973.29</v>
      </c>
      <c r="G804" s="23">
        <v>1</v>
      </c>
      <c r="H804" s="21" t="s">
        <v>74</v>
      </c>
      <c r="I804" s="24" t="s">
        <v>74</v>
      </c>
    </row>
    <row r="805" spans="1:9" ht="56.25" x14ac:dyDescent="0.2">
      <c r="A805" s="19" t="s">
        <v>370</v>
      </c>
      <c r="B805" s="20" t="s">
        <v>1402</v>
      </c>
      <c r="C805" s="32" t="s">
        <v>1401</v>
      </c>
      <c r="D805" s="21" t="s">
        <v>72</v>
      </c>
      <c r="E805" s="21" t="s">
        <v>373</v>
      </c>
      <c r="F805" s="33">
        <v>196973.3</v>
      </c>
      <c r="G805" s="23">
        <v>1</v>
      </c>
      <c r="H805" s="21" t="s">
        <v>74</v>
      </c>
      <c r="I805" s="24" t="s">
        <v>74</v>
      </c>
    </row>
    <row r="806" spans="1:9" ht="56.25" x14ac:dyDescent="0.2">
      <c r="A806" s="19" t="s">
        <v>370</v>
      </c>
      <c r="B806" s="20" t="s">
        <v>1403</v>
      </c>
      <c r="C806" s="32" t="s">
        <v>1404</v>
      </c>
      <c r="D806" s="21" t="s">
        <v>72</v>
      </c>
      <c r="E806" s="21" t="s">
        <v>373</v>
      </c>
      <c r="F806" s="33">
        <v>238140.27</v>
      </c>
      <c r="G806" s="23">
        <v>1</v>
      </c>
      <c r="H806" s="21" t="s">
        <v>74</v>
      </c>
      <c r="I806" s="24" t="s">
        <v>74</v>
      </c>
    </row>
    <row r="807" spans="1:9" ht="56.25" x14ac:dyDescent="0.2">
      <c r="A807" s="19" t="s">
        <v>370</v>
      </c>
      <c r="B807" s="20" t="s">
        <v>1405</v>
      </c>
      <c r="C807" s="32" t="s">
        <v>1406</v>
      </c>
      <c r="D807" s="21" t="s">
        <v>72</v>
      </c>
      <c r="E807" s="21" t="s">
        <v>373</v>
      </c>
      <c r="F807" s="33">
        <v>25669.49</v>
      </c>
      <c r="G807" s="23">
        <v>1</v>
      </c>
      <c r="H807" s="21" t="s">
        <v>74</v>
      </c>
      <c r="I807" s="24" t="s">
        <v>74</v>
      </c>
    </row>
    <row r="808" spans="1:9" ht="56.25" x14ac:dyDescent="0.2">
      <c r="A808" s="19" t="s">
        <v>370</v>
      </c>
      <c r="B808" s="20" t="s">
        <v>1407</v>
      </c>
      <c r="C808" s="32" t="s">
        <v>1408</v>
      </c>
      <c r="D808" s="21" t="s">
        <v>72</v>
      </c>
      <c r="E808" s="21" t="s">
        <v>373</v>
      </c>
      <c r="F808" s="33">
        <v>19584.740000000002</v>
      </c>
      <c r="G808" s="23">
        <v>1</v>
      </c>
      <c r="H808" s="21" t="s">
        <v>74</v>
      </c>
      <c r="I808" s="24" t="s">
        <v>74</v>
      </c>
    </row>
    <row r="809" spans="1:9" ht="56.25" x14ac:dyDescent="0.2">
      <c r="A809" s="19" t="s">
        <v>370</v>
      </c>
      <c r="B809" s="20" t="s">
        <v>1409</v>
      </c>
      <c r="C809" s="32" t="s">
        <v>1408</v>
      </c>
      <c r="D809" s="21" t="s">
        <v>72</v>
      </c>
      <c r="E809" s="21" t="s">
        <v>373</v>
      </c>
      <c r="F809" s="33">
        <v>19584.740000000002</v>
      </c>
      <c r="G809" s="23">
        <v>1</v>
      </c>
      <c r="H809" s="21" t="s">
        <v>74</v>
      </c>
      <c r="I809" s="24" t="s">
        <v>74</v>
      </c>
    </row>
    <row r="810" spans="1:9" ht="56.25" x14ac:dyDescent="0.2">
      <c r="A810" s="19" t="s">
        <v>370</v>
      </c>
      <c r="B810" s="20" t="s">
        <v>1410</v>
      </c>
      <c r="C810" s="32" t="s">
        <v>1411</v>
      </c>
      <c r="D810" s="21" t="s">
        <v>72</v>
      </c>
      <c r="E810" s="21" t="s">
        <v>373</v>
      </c>
      <c r="F810" s="33">
        <v>4515200</v>
      </c>
      <c r="G810" s="23">
        <v>1</v>
      </c>
      <c r="H810" s="21" t="s">
        <v>74</v>
      </c>
      <c r="I810" s="24" t="s">
        <v>74</v>
      </c>
    </row>
    <row r="811" spans="1:9" ht="56.25" x14ac:dyDescent="0.2">
      <c r="A811" s="19" t="s">
        <v>370</v>
      </c>
      <c r="B811" s="20" t="s">
        <v>1412</v>
      </c>
      <c r="C811" s="32" t="s">
        <v>1413</v>
      </c>
      <c r="D811" s="21" t="s">
        <v>72</v>
      </c>
      <c r="E811" s="21" t="s">
        <v>373</v>
      </c>
      <c r="F811" s="33">
        <v>183794.07</v>
      </c>
      <c r="G811" s="23">
        <v>1</v>
      </c>
      <c r="H811" s="21" t="s">
        <v>74</v>
      </c>
      <c r="I811" s="24" t="s">
        <v>74</v>
      </c>
    </row>
    <row r="812" spans="1:9" ht="56.25" x14ac:dyDescent="0.2">
      <c r="A812" s="19" t="s">
        <v>370</v>
      </c>
      <c r="B812" s="20" t="s">
        <v>1414</v>
      </c>
      <c r="C812" s="32" t="s">
        <v>1415</v>
      </c>
      <c r="D812" s="21" t="s">
        <v>72</v>
      </c>
      <c r="E812" s="21" t="s">
        <v>373</v>
      </c>
      <c r="F812" s="33">
        <v>19424192.120000001</v>
      </c>
      <c r="G812" s="23">
        <v>1</v>
      </c>
      <c r="H812" s="21" t="s">
        <v>74</v>
      </c>
      <c r="I812" s="24" t="s">
        <v>74</v>
      </c>
    </row>
    <row r="813" spans="1:9" ht="56.25" x14ac:dyDescent="0.2">
      <c r="A813" s="19" t="s">
        <v>370</v>
      </c>
      <c r="B813" s="20" t="s">
        <v>1416</v>
      </c>
      <c r="C813" s="32" t="s">
        <v>1417</v>
      </c>
      <c r="D813" s="21" t="s">
        <v>72</v>
      </c>
      <c r="E813" s="21" t="s">
        <v>373</v>
      </c>
      <c r="F813" s="33">
        <v>1377079.22</v>
      </c>
      <c r="G813" s="23">
        <v>1</v>
      </c>
      <c r="H813" s="21" t="s">
        <v>74</v>
      </c>
      <c r="I813" s="24" t="s">
        <v>74</v>
      </c>
    </row>
    <row r="814" spans="1:9" ht="56.25" x14ac:dyDescent="0.2">
      <c r="A814" s="19" t="s">
        <v>370</v>
      </c>
      <c r="B814" s="20" t="s">
        <v>1418</v>
      </c>
      <c r="C814" s="32" t="s">
        <v>1419</v>
      </c>
      <c r="D814" s="21" t="s">
        <v>72</v>
      </c>
      <c r="E814" s="21" t="s">
        <v>373</v>
      </c>
      <c r="F814" s="33">
        <v>535557</v>
      </c>
      <c r="G814" s="23">
        <v>1</v>
      </c>
      <c r="H814" s="21" t="s">
        <v>74</v>
      </c>
      <c r="I814" s="24" t="s">
        <v>74</v>
      </c>
    </row>
    <row r="815" spans="1:9" ht="56.25" x14ac:dyDescent="0.2">
      <c r="A815" s="19" t="s">
        <v>370</v>
      </c>
      <c r="B815" s="20" t="s">
        <v>1420</v>
      </c>
      <c r="C815" s="32" t="s">
        <v>1421</v>
      </c>
      <c r="D815" s="21" t="s">
        <v>72</v>
      </c>
      <c r="E815" s="21" t="s">
        <v>373</v>
      </c>
      <c r="F815" s="33">
        <v>535557</v>
      </c>
      <c r="G815" s="23">
        <v>1</v>
      </c>
      <c r="H815" s="21" t="s">
        <v>74</v>
      </c>
      <c r="I815" s="24" t="s">
        <v>74</v>
      </c>
    </row>
    <row r="816" spans="1:9" ht="56.25" x14ac:dyDescent="0.2">
      <c r="A816" s="19" t="s">
        <v>370</v>
      </c>
      <c r="B816" s="20" t="s">
        <v>1422</v>
      </c>
      <c r="C816" s="32" t="s">
        <v>1423</v>
      </c>
      <c r="D816" s="21" t="s">
        <v>72</v>
      </c>
      <c r="E816" s="21" t="s">
        <v>373</v>
      </c>
      <c r="F816" s="33">
        <v>544863</v>
      </c>
      <c r="G816" s="23">
        <v>1</v>
      </c>
      <c r="H816" s="21" t="s">
        <v>74</v>
      </c>
      <c r="I816" s="24" t="s">
        <v>74</v>
      </c>
    </row>
    <row r="817" spans="1:9" ht="56.25" x14ac:dyDescent="0.2">
      <c r="A817" s="19" t="s">
        <v>370</v>
      </c>
      <c r="B817" s="20" t="s">
        <v>1424</v>
      </c>
      <c r="C817" s="32" t="s">
        <v>1425</v>
      </c>
      <c r="D817" s="21" t="s">
        <v>72</v>
      </c>
      <c r="E817" s="21" t="s">
        <v>373</v>
      </c>
      <c r="F817" s="33">
        <v>487626</v>
      </c>
      <c r="G817" s="23">
        <v>1</v>
      </c>
      <c r="H817" s="21" t="s">
        <v>74</v>
      </c>
      <c r="I817" s="24" t="s">
        <v>74</v>
      </c>
    </row>
    <row r="818" spans="1:9" ht="56.25" x14ac:dyDescent="0.2">
      <c r="A818" s="19" t="s">
        <v>370</v>
      </c>
      <c r="B818" s="20" t="s">
        <v>1426</v>
      </c>
      <c r="C818" s="32" t="s">
        <v>1427</v>
      </c>
      <c r="D818" s="21" t="s">
        <v>72</v>
      </c>
      <c r="E818" s="21" t="s">
        <v>373</v>
      </c>
      <c r="F818" s="33">
        <v>400972</v>
      </c>
      <c r="G818" s="23">
        <v>1</v>
      </c>
      <c r="H818" s="21" t="s">
        <v>74</v>
      </c>
      <c r="I818" s="24" t="s">
        <v>74</v>
      </c>
    </row>
    <row r="819" spans="1:9" ht="56.25" x14ac:dyDescent="0.2">
      <c r="A819" s="19" t="s">
        <v>370</v>
      </c>
      <c r="B819" s="20" t="s">
        <v>1428</v>
      </c>
      <c r="C819" s="32" t="s">
        <v>1429</v>
      </c>
      <c r="D819" s="21" t="s">
        <v>72</v>
      </c>
      <c r="E819" s="21" t="s">
        <v>373</v>
      </c>
      <c r="F819" s="33">
        <v>400972</v>
      </c>
      <c r="G819" s="23">
        <v>1</v>
      </c>
      <c r="H819" s="21" t="s">
        <v>74</v>
      </c>
      <c r="I819" s="24" t="s">
        <v>74</v>
      </c>
    </row>
    <row r="820" spans="1:9" ht="56.25" x14ac:dyDescent="0.2">
      <c r="A820" s="19" t="s">
        <v>370</v>
      </c>
      <c r="B820" s="20" t="s">
        <v>1430</v>
      </c>
      <c r="C820" s="32" t="s">
        <v>1431</v>
      </c>
      <c r="D820" s="21" t="s">
        <v>72</v>
      </c>
      <c r="E820" s="21" t="s">
        <v>373</v>
      </c>
      <c r="F820" s="33">
        <v>439123</v>
      </c>
      <c r="G820" s="23">
        <v>1</v>
      </c>
      <c r="H820" s="21" t="s">
        <v>74</v>
      </c>
      <c r="I820" s="24" t="s">
        <v>74</v>
      </c>
    </row>
    <row r="821" spans="1:9" ht="56.25" x14ac:dyDescent="0.2">
      <c r="A821" s="19" t="s">
        <v>370</v>
      </c>
      <c r="B821" s="20" t="s">
        <v>1432</v>
      </c>
      <c r="C821" s="32" t="s">
        <v>1433</v>
      </c>
      <c r="D821" s="21" t="s">
        <v>72</v>
      </c>
      <c r="E821" s="21" t="s">
        <v>373</v>
      </c>
      <c r="F821" s="33">
        <v>439123</v>
      </c>
      <c r="G821" s="23">
        <v>1</v>
      </c>
      <c r="H821" s="21" t="s">
        <v>74</v>
      </c>
      <c r="I821" s="24" t="s">
        <v>74</v>
      </c>
    </row>
    <row r="822" spans="1:9" ht="56.25" x14ac:dyDescent="0.2">
      <c r="A822" s="19" t="s">
        <v>370</v>
      </c>
      <c r="B822" s="20" t="s">
        <v>1434</v>
      </c>
      <c r="C822" s="32" t="s">
        <v>1435</v>
      </c>
      <c r="D822" s="21" t="s">
        <v>72</v>
      </c>
      <c r="E822" s="21" t="s">
        <v>373</v>
      </c>
      <c r="F822" s="33">
        <v>147686</v>
      </c>
      <c r="G822" s="23">
        <v>1</v>
      </c>
      <c r="H822" s="21" t="s">
        <v>74</v>
      </c>
      <c r="I822" s="24" t="s">
        <v>74</v>
      </c>
    </row>
    <row r="823" spans="1:9" ht="56.25" x14ac:dyDescent="0.2">
      <c r="A823" s="19" t="s">
        <v>370</v>
      </c>
      <c r="B823" s="20" t="s">
        <v>1436</v>
      </c>
      <c r="C823" s="32" t="s">
        <v>1435</v>
      </c>
      <c r="D823" s="21" t="s">
        <v>72</v>
      </c>
      <c r="E823" s="21" t="s">
        <v>373</v>
      </c>
      <c r="F823" s="33">
        <v>147686</v>
      </c>
      <c r="G823" s="23">
        <v>1</v>
      </c>
      <c r="H823" s="21" t="s">
        <v>74</v>
      </c>
      <c r="I823" s="24" t="s">
        <v>74</v>
      </c>
    </row>
    <row r="824" spans="1:9" ht="56.25" x14ac:dyDescent="0.2">
      <c r="A824" s="19" t="s">
        <v>370</v>
      </c>
      <c r="B824" s="20" t="s">
        <v>1437</v>
      </c>
      <c r="C824" s="32" t="s">
        <v>1438</v>
      </c>
      <c r="D824" s="21" t="s">
        <v>72</v>
      </c>
      <c r="E824" s="21" t="s">
        <v>373</v>
      </c>
      <c r="F824" s="33">
        <v>113652</v>
      </c>
      <c r="G824" s="23">
        <v>1</v>
      </c>
      <c r="H824" s="21" t="s">
        <v>74</v>
      </c>
      <c r="I824" s="24" t="s">
        <v>74</v>
      </c>
    </row>
    <row r="825" spans="1:9" ht="56.25" x14ac:dyDescent="0.2">
      <c r="A825" s="19" t="s">
        <v>370</v>
      </c>
      <c r="B825" s="20" t="s">
        <v>1439</v>
      </c>
      <c r="C825" s="32" t="s">
        <v>1440</v>
      </c>
      <c r="D825" s="21" t="s">
        <v>72</v>
      </c>
      <c r="E825" s="21" t="s">
        <v>373</v>
      </c>
      <c r="F825" s="33">
        <v>189238.14</v>
      </c>
      <c r="G825" s="23">
        <v>1</v>
      </c>
      <c r="H825" s="21" t="s">
        <v>74</v>
      </c>
      <c r="I825" s="24" t="s">
        <v>74</v>
      </c>
    </row>
    <row r="826" spans="1:9" ht="56.25" x14ac:dyDescent="0.2">
      <c r="A826" s="19" t="s">
        <v>370</v>
      </c>
      <c r="B826" s="20" t="s">
        <v>1441</v>
      </c>
      <c r="C826" s="32" t="s">
        <v>1442</v>
      </c>
      <c r="D826" s="21" t="s">
        <v>72</v>
      </c>
      <c r="E826" s="21" t="s">
        <v>373</v>
      </c>
      <c r="F826" s="33">
        <v>19157.400000000001</v>
      </c>
      <c r="G826" s="23">
        <v>1</v>
      </c>
      <c r="H826" s="21" t="s">
        <v>74</v>
      </c>
      <c r="I826" s="24" t="s">
        <v>74</v>
      </c>
    </row>
    <row r="827" spans="1:9" ht="56.25" x14ac:dyDescent="0.2">
      <c r="A827" s="19" t="s">
        <v>370</v>
      </c>
      <c r="B827" s="20" t="s">
        <v>1443</v>
      </c>
      <c r="C827" s="32" t="s">
        <v>1444</v>
      </c>
      <c r="D827" s="21" t="s">
        <v>72</v>
      </c>
      <c r="E827" s="21" t="s">
        <v>373</v>
      </c>
      <c r="F827" s="33">
        <v>19157.400000000001</v>
      </c>
      <c r="G827" s="23">
        <v>1</v>
      </c>
      <c r="H827" s="21" t="s">
        <v>74</v>
      </c>
      <c r="I827" s="24" t="s">
        <v>74</v>
      </c>
    </row>
    <row r="828" spans="1:9" ht="56.25" x14ac:dyDescent="0.2">
      <c r="A828" s="19" t="s">
        <v>370</v>
      </c>
      <c r="B828" s="20" t="s">
        <v>1445</v>
      </c>
      <c r="C828" s="32" t="s">
        <v>1442</v>
      </c>
      <c r="D828" s="21" t="s">
        <v>72</v>
      </c>
      <c r="E828" s="21" t="s">
        <v>373</v>
      </c>
      <c r="F828" s="33">
        <v>19157.41</v>
      </c>
      <c r="G828" s="23">
        <v>1</v>
      </c>
      <c r="H828" s="21" t="s">
        <v>74</v>
      </c>
      <c r="I828" s="24" t="s">
        <v>74</v>
      </c>
    </row>
    <row r="829" spans="1:9" ht="56.25" x14ac:dyDescent="0.2">
      <c r="A829" s="19" t="s">
        <v>370</v>
      </c>
      <c r="B829" s="20" t="s">
        <v>1446</v>
      </c>
      <c r="C829" s="32" t="s">
        <v>852</v>
      </c>
      <c r="D829" s="21" t="s">
        <v>72</v>
      </c>
      <c r="E829" s="21" t="s">
        <v>373</v>
      </c>
      <c r="F829" s="33">
        <v>20000</v>
      </c>
      <c r="G829" s="23">
        <v>1</v>
      </c>
      <c r="H829" s="21" t="s">
        <v>74</v>
      </c>
      <c r="I829" s="24" t="s">
        <v>74</v>
      </c>
    </row>
    <row r="830" spans="1:9" ht="56.25" x14ac:dyDescent="0.2">
      <c r="A830" s="19" t="s">
        <v>370</v>
      </c>
      <c r="B830" s="20" t="s">
        <v>1447</v>
      </c>
      <c r="C830" s="32" t="s">
        <v>1448</v>
      </c>
      <c r="D830" s="21" t="s">
        <v>72</v>
      </c>
      <c r="E830" s="21" t="s">
        <v>373</v>
      </c>
      <c r="F830" s="33">
        <v>12500</v>
      </c>
      <c r="G830" s="23">
        <v>1</v>
      </c>
      <c r="H830" s="21" t="s">
        <v>74</v>
      </c>
      <c r="I830" s="24" t="s">
        <v>74</v>
      </c>
    </row>
    <row r="831" spans="1:9" ht="56.25" x14ac:dyDescent="0.2">
      <c r="A831" s="19" t="s">
        <v>370</v>
      </c>
      <c r="B831" s="20" t="s">
        <v>1449</v>
      </c>
      <c r="C831" s="32" t="s">
        <v>1448</v>
      </c>
      <c r="D831" s="21" t="s">
        <v>72</v>
      </c>
      <c r="E831" s="21" t="s">
        <v>373</v>
      </c>
      <c r="F831" s="33">
        <v>12500</v>
      </c>
      <c r="G831" s="23">
        <v>1</v>
      </c>
      <c r="H831" s="21" t="s">
        <v>74</v>
      </c>
      <c r="I831" s="24" t="s">
        <v>74</v>
      </c>
    </row>
    <row r="832" spans="1:9" ht="56.25" x14ac:dyDescent="0.2">
      <c r="A832" s="19" t="s">
        <v>370</v>
      </c>
      <c r="B832" s="20" t="s">
        <v>1450</v>
      </c>
      <c r="C832" s="32" t="s">
        <v>1451</v>
      </c>
      <c r="D832" s="21" t="s">
        <v>72</v>
      </c>
      <c r="E832" s="21" t="s">
        <v>373</v>
      </c>
      <c r="F832" s="33">
        <v>17796.61</v>
      </c>
      <c r="G832" s="23">
        <v>1</v>
      </c>
      <c r="H832" s="21" t="s">
        <v>74</v>
      </c>
      <c r="I832" s="24" t="s">
        <v>74</v>
      </c>
    </row>
    <row r="833" spans="1:9" ht="56.25" x14ac:dyDescent="0.2">
      <c r="A833" s="19" t="s">
        <v>370</v>
      </c>
      <c r="B833" s="20" t="s">
        <v>1452</v>
      </c>
      <c r="C833" s="32" t="s">
        <v>1453</v>
      </c>
      <c r="D833" s="21" t="s">
        <v>72</v>
      </c>
      <c r="E833" s="21" t="s">
        <v>373</v>
      </c>
      <c r="F833" s="33">
        <v>20465.8</v>
      </c>
      <c r="G833" s="23">
        <v>1</v>
      </c>
      <c r="H833" s="21" t="s">
        <v>74</v>
      </c>
      <c r="I833" s="24" t="s">
        <v>74</v>
      </c>
    </row>
    <row r="834" spans="1:9" ht="56.25" x14ac:dyDescent="0.2">
      <c r="A834" s="19" t="s">
        <v>370</v>
      </c>
      <c r="B834" s="20" t="s">
        <v>1454</v>
      </c>
      <c r="C834" s="32" t="s">
        <v>1455</v>
      </c>
      <c r="D834" s="21" t="s">
        <v>72</v>
      </c>
      <c r="E834" s="21" t="s">
        <v>373</v>
      </c>
      <c r="F834" s="33">
        <v>14471.19</v>
      </c>
      <c r="G834" s="23">
        <v>1</v>
      </c>
      <c r="H834" s="21" t="s">
        <v>74</v>
      </c>
      <c r="I834" s="24" t="s">
        <v>74</v>
      </c>
    </row>
    <row r="835" spans="1:9" ht="56.25" x14ac:dyDescent="0.2">
      <c r="A835" s="19" t="s">
        <v>370</v>
      </c>
      <c r="B835" s="20" t="s">
        <v>1456</v>
      </c>
      <c r="C835" s="32" t="s">
        <v>1008</v>
      </c>
      <c r="D835" s="21" t="s">
        <v>72</v>
      </c>
      <c r="E835" s="21" t="s">
        <v>373</v>
      </c>
      <c r="F835" s="33">
        <v>26937.91</v>
      </c>
      <c r="G835" s="23">
        <v>1</v>
      </c>
      <c r="H835" s="21" t="s">
        <v>74</v>
      </c>
      <c r="I835" s="24" t="s">
        <v>74</v>
      </c>
    </row>
    <row r="836" spans="1:9" ht="56.25" x14ac:dyDescent="0.2">
      <c r="A836" s="19" t="s">
        <v>370</v>
      </c>
      <c r="B836" s="20" t="s">
        <v>1457</v>
      </c>
      <c r="C836" s="32" t="s">
        <v>1458</v>
      </c>
      <c r="D836" s="21" t="s">
        <v>72</v>
      </c>
      <c r="E836" s="21" t="s">
        <v>373</v>
      </c>
      <c r="F836" s="33">
        <v>592100.85</v>
      </c>
      <c r="G836" s="23">
        <v>1</v>
      </c>
      <c r="H836" s="21" t="s">
        <v>74</v>
      </c>
      <c r="I836" s="24" t="s">
        <v>74</v>
      </c>
    </row>
    <row r="837" spans="1:9" ht="56.25" x14ac:dyDescent="0.2">
      <c r="A837" s="19" t="s">
        <v>370</v>
      </c>
      <c r="B837" s="20" t="s">
        <v>1459</v>
      </c>
      <c r="C837" s="32" t="s">
        <v>1460</v>
      </c>
      <c r="D837" s="21" t="s">
        <v>72</v>
      </c>
      <c r="E837" s="21" t="s">
        <v>373</v>
      </c>
      <c r="F837" s="33">
        <v>808499.04</v>
      </c>
      <c r="G837" s="23">
        <v>1</v>
      </c>
      <c r="H837" s="21" t="s">
        <v>74</v>
      </c>
      <c r="I837" s="24" t="s">
        <v>74</v>
      </c>
    </row>
    <row r="838" spans="1:9" ht="56.25" x14ac:dyDescent="0.2">
      <c r="A838" s="19" t="s">
        <v>370</v>
      </c>
      <c r="B838" s="20" t="s">
        <v>1461</v>
      </c>
      <c r="C838" s="32" t="s">
        <v>1462</v>
      </c>
      <c r="D838" s="21" t="s">
        <v>72</v>
      </c>
      <c r="E838" s="21" t="s">
        <v>373</v>
      </c>
      <c r="F838" s="33">
        <v>13843</v>
      </c>
      <c r="G838" s="23">
        <v>1</v>
      </c>
      <c r="H838" s="21" t="s">
        <v>74</v>
      </c>
      <c r="I838" s="24" t="s">
        <v>74</v>
      </c>
    </row>
    <row r="839" spans="1:9" ht="56.25" x14ac:dyDescent="0.2">
      <c r="A839" s="19" t="s">
        <v>370</v>
      </c>
      <c r="B839" s="20" t="s">
        <v>1463</v>
      </c>
      <c r="C839" s="32" t="s">
        <v>1464</v>
      </c>
      <c r="D839" s="21" t="s">
        <v>72</v>
      </c>
      <c r="E839" s="21" t="s">
        <v>373</v>
      </c>
      <c r="F839" s="33">
        <v>20020</v>
      </c>
      <c r="G839" s="23">
        <v>1</v>
      </c>
      <c r="H839" s="21" t="s">
        <v>74</v>
      </c>
      <c r="I839" s="24" t="s">
        <v>74</v>
      </c>
    </row>
    <row r="840" spans="1:9" ht="56.25" x14ac:dyDescent="0.2">
      <c r="A840" s="19" t="s">
        <v>370</v>
      </c>
      <c r="B840" s="20" t="s">
        <v>1465</v>
      </c>
      <c r="C840" s="32" t="s">
        <v>1466</v>
      </c>
      <c r="D840" s="21" t="s">
        <v>72</v>
      </c>
      <c r="E840" s="21" t="s">
        <v>373</v>
      </c>
      <c r="F840" s="33">
        <v>20020</v>
      </c>
      <c r="G840" s="23">
        <v>1</v>
      </c>
      <c r="H840" s="21" t="s">
        <v>74</v>
      </c>
      <c r="I840" s="24" t="s">
        <v>74</v>
      </c>
    </row>
    <row r="841" spans="1:9" ht="56.25" x14ac:dyDescent="0.2">
      <c r="A841" s="19" t="s">
        <v>370</v>
      </c>
      <c r="B841" s="20" t="s">
        <v>1467</v>
      </c>
      <c r="C841" s="32" t="s">
        <v>1468</v>
      </c>
      <c r="D841" s="21" t="s">
        <v>72</v>
      </c>
      <c r="E841" s="21" t="s">
        <v>373</v>
      </c>
      <c r="F841" s="33">
        <v>20020</v>
      </c>
      <c r="G841" s="23">
        <v>1</v>
      </c>
      <c r="H841" s="21" t="s">
        <v>74</v>
      </c>
      <c r="I841" s="24" t="s">
        <v>74</v>
      </c>
    </row>
    <row r="842" spans="1:9" ht="56.25" x14ac:dyDescent="0.2">
      <c r="A842" s="19" t="s">
        <v>370</v>
      </c>
      <c r="B842" s="20" t="s">
        <v>1469</v>
      </c>
      <c r="C842" s="32" t="s">
        <v>1468</v>
      </c>
      <c r="D842" s="21" t="s">
        <v>72</v>
      </c>
      <c r="E842" s="21" t="s">
        <v>373</v>
      </c>
      <c r="F842" s="33">
        <v>20020</v>
      </c>
      <c r="G842" s="23">
        <v>1</v>
      </c>
      <c r="H842" s="21" t="s">
        <v>74</v>
      </c>
      <c r="I842" s="24" t="s">
        <v>74</v>
      </c>
    </row>
    <row r="843" spans="1:9" ht="56.25" x14ac:dyDescent="0.2">
      <c r="A843" s="19" t="s">
        <v>370</v>
      </c>
      <c r="B843" s="20" t="s">
        <v>1470</v>
      </c>
      <c r="C843" s="32" t="s">
        <v>1468</v>
      </c>
      <c r="D843" s="21" t="s">
        <v>72</v>
      </c>
      <c r="E843" s="21" t="s">
        <v>373</v>
      </c>
      <c r="F843" s="33">
        <v>20020</v>
      </c>
      <c r="G843" s="23">
        <v>1</v>
      </c>
      <c r="H843" s="21" t="s">
        <v>74</v>
      </c>
      <c r="I843" s="24" t="s">
        <v>74</v>
      </c>
    </row>
    <row r="844" spans="1:9" ht="56.25" x14ac:dyDescent="0.2">
      <c r="A844" s="19" t="s">
        <v>370</v>
      </c>
      <c r="B844" s="20" t="s">
        <v>1471</v>
      </c>
      <c r="C844" s="32" t="s">
        <v>1468</v>
      </c>
      <c r="D844" s="21" t="s">
        <v>72</v>
      </c>
      <c r="E844" s="21" t="s">
        <v>373</v>
      </c>
      <c r="F844" s="33">
        <v>20020</v>
      </c>
      <c r="G844" s="23">
        <v>1</v>
      </c>
      <c r="H844" s="21" t="s">
        <v>74</v>
      </c>
      <c r="I844" s="24" t="s">
        <v>74</v>
      </c>
    </row>
    <row r="845" spans="1:9" ht="56.25" x14ac:dyDescent="0.2">
      <c r="A845" s="19" t="s">
        <v>370</v>
      </c>
      <c r="B845" s="20" t="s">
        <v>1472</v>
      </c>
      <c r="C845" s="32" t="s">
        <v>1468</v>
      </c>
      <c r="D845" s="21" t="s">
        <v>72</v>
      </c>
      <c r="E845" s="21" t="s">
        <v>373</v>
      </c>
      <c r="F845" s="33">
        <v>20020</v>
      </c>
      <c r="G845" s="23">
        <v>1</v>
      </c>
      <c r="H845" s="21" t="s">
        <v>74</v>
      </c>
      <c r="I845" s="24" t="s">
        <v>74</v>
      </c>
    </row>
    <row r="846" spans="1:9" ht="56.25" x14ac:dyDescent="0.2">
      <c r="A846" s="19" t="s">
        <v>370</v>
      </c>
      <c r="B846" s="20" t="s">
        <v>1473</v>
      </c>
      <c r="C846" s="32" t="s">
        <v>1468</v>
      </c>
      <c r="D846" s="21" t="s">
        <v>72</v>
      </c>
      <c r="E846" s="21" t="s">
        <v>373</v>
      </c>
      <c r="F846" s="33">
        <v>20020</v>
      </c>
      <c r="G846" s="23">
        <v>1</v>
      </c>
      <c r="H846" s="21" t="s">
        <v>74</v>
      </c>
      <c r="I846" s="24" t="s">
        <v>74</v>
      </c>
    </row>
    <row r="847" spans="1:9" ht="56.25" x14ac:dyDescent="0.2">
      <c r="A847" s="19" t="s">
        <v>370</v>
      </c>
      <c r="B847" s="20" t="s">
        <v>1474</v>
      </c>
      <c r="C847" s="32" t="s">
        <v>1475</v>
      </c>
      <c r="D847" s="21" t="s">
        <v>72</v>
      </c>
      <c r="E847" s="21" t="s">
        <v>373</v>
      </c>
      <c r="F847" s="33">
        <v>23609</v>
      </c>
      <c r="G847" s="23">
        <v>1</v>
      </c>
      <c r="H847" s="21" t="s">
        <v>74</v>
      </c>
      <c r="I847" s="24" t="s">
        <v>74</v>
      </c>
    </row>
    <row r="848" spans="1:9" ht="56.25" x14ac:dyDescent="0.2">
      <c r="A848" s="19" t="s">
        <v>370</v>
      </c>
      <c r="B848" s="20" t="s">
        <v>1476</v>
      </c>
      <c r="C848" s="32" t="s">
        <v>1477</v>
      </c>
      <c r="D848" s="21" t="s">
        <v>72</v>
      </c>
      <c r="E848" s="21" t="s">
        <v>373</v>
      </c>
      <c r="F848" s="33">
        <v>289665</v>
      </c>
      <c r="G848" s="23">
        <v>1</v>
      </c>
      <c r="H848" s="21" t="s">
        <v>74</v>
      </c>
      <c r="I848" s="24" t="s">
        <v>74</v>
      </c>
    </row>
    <row r="849" spans="1:9" ht="56.25" x14ac:dyDescent="0.2">
      <c r="A849" s="19" t="s">
        <v>370</v>
      </c>
      <c r="B849" s="20" t="s">
        <v>1478</v>
      </c>
      <c r="C849" s="32" t="s">
        <v>1479</v>
      </c>
      <c r="D849" s="21" t="s">
        <v>72</v>
      </c>
      <c r="E849" s="21" t="s">
        <v>373</v>
      </c>
      <c r="F849" s="33">
        <v>572911.21</v>
      </c>
      <c r="G849" s="23">
        <v>1</v>
      </c>
      <c r="H849" s="21" t="s">
        <v>74</v>
      </c>
      <c r="I849" s="24" t="s">
        <v>74</v>
      </c>
    </row>
    <row r="850" spans="1:9" ht="56.25" x14ac:dyDescent="0.2">
      <c r="A850" s="19" t="s">
        <v>370</v>
      </c>
      <c r="B850" s="20" t="s">
        <v>1480</v>
      </c>
      <c r="C850" s="32" t="s">
        <v>1481</v>
      </c>
      <c r="D850" s="21" t="s">
        <v>72</v>
      </c>
      <c r="E850" s="21" t="s">
        <v>373</v>
      </c>
      <c r="F850" s="33">
        <v>177796</v>
      </c>
      <c r="G850" s="23">
        <v>1</v>
      </c>
      <c r="H850" s="21" t="s">
        <v>74</v>
      </c>
      <c r="I850" s="24" t="s">
        <v>74</v>
      </c>
    </row>
    <row r="851" spans="1:9" ht="56.25" x14ac:dyDescent="0.2">
      <c r="A851" s="19" t="s">
        <v>370</v>
      </c>
      <c r="B851" s="20" t="s">
        <v>1482</v>
      </c>
      <c r="C851" s="32" t="s">
        <v>1483</v>
      </c>
      <c r="D851" s="21" t="s">
        <v>72</v>
      </c>
      <c r="E851" s="21" t="s">
        <v>373</v>
      </c>
      <c r="F851" s="33">
        <v>11745.31</v>
      </c>
      <c r="G851" s="23">
        <v>1</v>
      </c>
      <c r="H851" s="21" t="s">
        <v>74</v>
      </c>
      <c r="I851" s="24" t="s">
        <v>74</v>
      </c>
    </row>
    <row r="852" spans="1:9" ht="56.25" x14ac:dyDescent="0.2">
      <c r="A852" s="19" t="s">
        <v>370</v>
      </c>
      <c r="B852" s="20" t="s">
        <v>1484</v>
      </c>
      <c r="C852" s="32" t="s">
        <v>1485</v>
      </c>
      <c r="D852" s="21" t="s">
        <v>72</v>
      </c>
      <c r="E852" s="21" t="s">
        <v>373</v>
      </c>
      <c r="F852" s="33">
        <v>26700</v>
      </c>
      <c r="G852" s="23">
        <v>1</v>
      </c>
      <c r="H852" s="21" t="s">
        <v>74</v>
      </c>
      <c r="I852" s="24" t="s">
        <v>74</v>
      </c>
    </row>
    <row r="853" spans="1:9" ht="56.25" x14ac:dyDescent="0.2">
      <c r="A853" s="19" t="s">
        <v>370</v>
      </c>
      <c r="B853" s="20" t="s">
        <v>1486</v>
      </c>
      <c r="C853" s="32" t="s">
        <v>1487</v>
      </c>
      <c r="D853" s="21" t="s">
        <v>72</v>
      </c>
      <c r="E853" s="21" t="s">
        <v>373</v>
      </c>
      <c r="F853" s="33">
        <v>5950299.3399999999</v>
      </c>
      <c r="G853" s="23">
        <v>1</v>
      </c>
      <c r="H853" s="21" t="s">
        <v>74</v>
      </c>
      <c r="I853" s="24" t="s">
        <v>74</v>
      </c>
    </row>
    <row r="854" spans="1:9" ht="56.25" x14ac:dyDescent="0.2">
      <c r="A854" s="19" t="s">
        <v>370</v>
      </c>
      <c r="B854" s="20" t="s">
        <v>1488</v>
      </c>
      <c r="C854" s="32" t="s">
        <v>1489</v>
      </c>
      <c r="D854" s="21" t="s">
        <v>72</v>
      </c>
      <c r="E854" s="21" t="s">
        <v>373</v>
      </c>
      <c r="F854" s="33">
        <v>256355</v>
      </c>
      <c r="G854" s="23">
        <v>1</v>
      </c>
      <c r="H854" s="21" t="s">
        <v>74</v>
      </c>
      <c r="I854" s="24" t="s">
        <v>74</v>
      </c>
    </row>
    <row r="855" spans="1:9" ht="56.25" x14ac:dyDescent="0.2">
      <c r="A855" s="19" t="s">
        <v>370</v>
      </c>
      <c r="B855" s="20" t="s">
        <v>1490</v>
      </c>
      <c r="C855" s="32" t="s">
        <v>1491</v>
      </c>
      <c r="D855" s="21" t="s">
        <v>72</v>
      </c>
      <c r="E855" s="21" t="s">
        <v>373</v>
      </c>
      <c r="F855" s="33">
        <v>29764000.710000001</v>
      </c>
      <c r="G855" s="23">
        <v>1</v>
      </c>
      <c r="H855" s="21" t="s">
        <v>74</v>
      </c>
      <c r="I855" s="24" t="s">
        <v>74</v>
      </c>
    </row>
    <row r="856" spans="1:9" ht="56.25" x14ac:dyDescent="0.2">
      <c r="A856" s="19" t="s">
        <v>370</v>
      </c>
      <c r="B856" s="20" t="s">
        <v>1492</v>
      </c>
      <c r="C856" s="32" t="s">
        <v>1493</v>
      </c>
      <c r="D856" s="21" t="s">
        <v>72</v>
      </c>
      <c r="E856" s="21" t="s">
        <v>373</v>
      </c>
      <c r="F856" s="33">
        <v>15539</v>
      </c>
      <c r="G856" s="23">
        <v>1</v>
      </c>
      <c r="H856" s="21" t="s">
        <v>74</v>
      </c>
      <c r="I856" s="24" t="s">
        <v>74</v>
      </c>
    </row>
    <row r="857" spans="1:9" ht="56.25" x14ac:dyDescent="0.2">
      <c r="A857" s="19" t="s">
        <v>370</v>
      </c>
      <c r="B857" s="20" t="s">
        <v>1494</v>
      </c>
      <c r="C857" s="32" t="s">
        <v>1495</v>
      </c>
      <c r="D857" s="21" t="s">
        <v>72</v>
      </c>
      <c r="E857" s="21" t="s">
        <v>373</v>
      </c>
      <c r="F857" s="33">
        <v>15539</v>
      </c>
      <c r="G857" s="23">
        <v>1</v>
      </c>
      <c r="H857" s="21" t="s">
        <v>74</v>
      </c>
      <c r="I857" s="24" t="s">
        <v>74</v>
      </c>
    </row>
    <row r="858" spans="1:9" ht="56.25" x14ac:dyDescent="0.2">
      <c r="A858" s="19" t="s">
        <v>370</v>
      </c>
      <c r="B858" s="20" t="s">
        <v>1496</v>
      </c>
      <c r="C858" s="32" t="s">
        <v>1497</v>
      </c>
      <c r="D858" s="21" t="s">
        <v>72</v>
      </c>
      <c r="E858" s="21" t="s">
        <v>373</v>
      </c>
      <c r="F858" s="33">
        <v>15539</v>
      </c>
      <c r="G858" s="23">
        <v>1</v>
      </c>
      <c r="H858" s="21" t="s">
        <v>74</v>
      </c>
      <c r="I858" s="24" t="s">
        <v>74</v>
      </c>
    </row>
    <row r="859" spans="1:9" ht="56.25" x14ac:dyDescent="0.2">
      <c r="A859" s="19" t="s">
        <v>370</v>
      </c>
      <c r="B859" s="20" t="s">
        <v>1498</v>
      </c>
      <c r="C859" s="32" t="s">
        <v>1499</v>
      </c>
      <c r="D859" s="21" t="s">
        <v>72</v>
      </c>
      <c r="E859" s="21" t="s">
        <v>373</v>
      </c>
      <c r="F859" s="33">
        <v>15539</v>
      </c>
      <c r="G859" s="23">
        <v>1</v>
      </c>
      <c r="H859" s="21" t="s">
        <v>74</v>
      </c>
      <c r="I859" s="24" t="s">
        <v>74</v>
      </c>
    </row>
    <row r="860" spans="1:9" ht="56.25" x14ac:dyDescent="0.2">
      <c r="A860" s="19" t="s">
        <v>370</v>
      </c>
      <c r="B860" s="20" t="s">
        <v>1500</v>
      </c>
      <c r="C860" s="32" t="s">
        <v>1501</v>
      </c>
      <c r="D860" s="21" t="s">
        <v>72</v>
      </c>
      <c r="E860" s="21" t="s">
        <v>373</v>
      </c>
      <c r="F860" s="33">
        <v>1082159</v>
      </c>
      <c r="G860" s="23">
        <v>1</v>
      </c>
      <c r="H860" s="21" t="s">
        <v>74</v>
      </c>
      <c r="I860" s="24" t="s">
        <v>74</v>
      </c>
    </row>
    <row r="861" spans="1:9" ht="56.25" x14ac:dyDescent="0.2">
      <c r="A861" s="19" t="s">
        <v>370</v>
      </c>
      <c r="B861" s="20" t="s">
        <v>1502</v>
      </c>
      <c r="C861" s="32" t="s">
        <v>1503</v>
      </c>
      <c r="D861" s="21" t="s">
        <v>72</v>
      </c>
      <c r="E861" s="21" t="s">
        <v>373</v>
      </c>
      <c r="F861" s="33">
        <v>1082159</v>
      </c>
      <c r="G861" s="23">
        <v>1</v>
      </c>
      <c r="H861" s="21" t="s">
        <v>74</v>
      </c>
      <c r="I861" s="24" t="s">
        <v>74</v>
      </c>
    </row>
    <row r="862" spans="1:9" ht="56.25" x14ac:dyDescent="0.2">
      <c r="A862" s="19" t="s">
        <v>370</v>
      </c>
      <c r="B862" s="20" t="s">
        <v>1504</v>
      </c>
      <c r="C862" s="32" t="s">
        <v>1505</v>
      </c>
      <c r="D862" s="21" t="s">
        <v>72</v>
      </c>
      <c r="E862" s="21" t="s">
        <v>373</v>
      </c>
      <c r="F862" s="33">
        <v>1082159</v>
      </c>
      <c r="G862" s="23">
        <v>1</v>
      </c>
      <c r="H862" s="21" t="s">
        <v>74</v>
      </c>
      <c r="I862" s="24" t="s">
        <v>74</v>
      </c>
    </row>
    <row r="863" spans="1:9" ht="56.25" x14ac:dyDescent="0.2">
      <c r="A863" s="19" t="s">
        <v>370</v>
      </c>
      <c r="B863" s="20" t="s">
        <v>1506</v>
      </c>
      <c r="C863" s="32" t="s">
        <v>1507</v>
      </c>
      <c r="D863" s="21" t="s">
        <v>72</v>
      </c>
      <c r="E863" s="21" t="s">
        <v>373</v>
      </c>
      <c r="F863" s="33">
        <v>1082160</v>
      </c>
      <c r="G863" s="23">
        <v>1</v>
      </c>
      <c r="H863" s="21" t="s">
        <v>74</v>
      </c>
      <c r="I863" s="24" t="s">
        <v>74</v>
      </c>
    </row>
    <row r="864" spans="1:9" ht="56.25" x14ac:dyDescent="0.2">
      <c r="A864" s="19" t="s">
        <v>370</v>
      </c>
      <c r="B864" s="20" t="s">
        <v>1508</v>
      </c>
      <c r="C864" s="32" t="s">
        <v>1509</v>
      </c>
      <c r="D864" s="21" t="s">
        <v>72</v>
      </c>
      <c r="E864" s="21" t="s">
        <v>373</v>
      </c>
      <c r="F864" s="33">
        <v>316710</v>
      </c>
      <c r="G864" s="23">
        <v>1</v>
      </c>
      <c r="H864" s="21" t="s">
        <v>74</v>
      </c>
      <c r="I864" s="24" t="s">
        <v>74</v>
      </c>
    </row>
    <row r="865" spans="1:9" ht="56.25" x14ac:dyDescent="0.2">
      <c r="A865" s="19" t="s">
        <v>370</v>
      </c>
      <c r="B865" s="20" t="s">
        <v>1510</v>
      </c>
      <c r="C865" s="32" t="s">
        <v>1509</v>
      </c>
      <c r="D865" s="21" t="s">
        <v>72</v>
      </c>
      <c r="E865" s="21" t="s">
        <v>373</v>
      </c>
      <c r="F865" s="33">
        <v>316710</v>
      </c>
      <c r="G865" s="23">
        <v>1</v>
      </c>
      <c r="H865" s="21" t="s">
        <v>74</v>
      </c>
      <c r="I865" s="24" t="s">
        <v>74</v>
      </c>
    </row>
    <row r="866" spans="1:9" ht="56.25" x14ac:dyDescent="0.2">
      <c r="A866" s="19" t="s">
        <v>370</v>
      </c>
      <c r="B866" s="20" t="s">
        <v>1511</v>
      </c>
      <c r="C866" s="32" t="s">
        <v>1512</v>
      </c>
      <c r="D866" s="21" t="s">
        <v>72</v>
      </c>
      <c r="E866" s="21" t="s">
        <v>373</v>
      </c>
      <c r="F866" s="33">
        <v>1205346.47</v>
      </c>
      <c r="G866" s="23">
        <v>1</v>
      </c>
      <c r="H866" s="21" t="s">
        <v>74</v>
      </c>
      <c r="I866" s="24" t="s">
        <v>74</v>
      </c>
    </row>
    <row r="867" spans="1:9" ht="56.25" x14ac:dyDescent="0.2">
      <c r="A867" s="19" t="s">
        <v>370</v>
      </c>
      <c r="B867" s="20" t="s">
        <v>1513</v>
      </c>
      <c r="C867" s="32" t="s">
        <v>1514</v>
      </c>
      <c r="D867" s="21" t="s">
        <v>72</v>
      </c>
      <c r="E867" s="21" t="s">
        <v>373</v>
      </c>
      <c r="F867" s="33">
        <v>665700</v>
      </c>
      <c r="G867" s="23">
        <v>1</v>
      </c>
      <c r="H867" s="21" t="s">
        <v>74</v>
      </c>
      <c r="I867" s="24" t="s">
        <v>74</v>
      </c>
    </row>
    <row r="868" spans="1:9" ht="56.25" x14ac:dyDescent="0.2">
      <c r="A868" s="19" t="s">
        <v>370</v>
      </c>
      <c r="B868" s="20" t="s">
        <v>1515</v>
      </c>
      <c r="C868" s="32" t="s">
        <v>1516</v>
      </c>
      <c r="D868" s="21" t="s">
        <v>72</v>
      </c>
      <c r="E868" s="21" t="s">
        <v>373</v>
      </c>
      <c r="F868" s="33">
        <v>397879</v>
      </c>
      <c r="G868" s="23">
        <v>1</v>
      </c>
      <c r="H868" s="21" t="s">
        <v>74</v>
      </c>
      <c r="I868" s="24" t="s">
        <v>74</v>
      </c>
    </row>
    <row r="869" spans="1:9" ht="56.25" x14ac:dyDescent="0.2">
      <c r="A869" s="19" t="s">
        <v>370</v>
      </c>
      <c r="B869" s="20" t="s">
        <v>1517</v>
      </c>
      <c r="C869" s="32" t="s">
        <v>1518</v>
      </c>
      <c r="D869" s="21" t="s">
        <v>72</v>
      </c>
      <c r="E869" s="21" t="s">
        <v>373</v>
      </c>
      <c r="F869" s="33">
        <v>45353</v>
      </c>
      <c r="G869" s="23">
        <v>1</v>
      </c>
      <c r="H869" s="21" t="s">
        <v>74</v>
      </c>
      <c r="I869" s="24" t="s">
        <v>74</v>
      </c>
    </row>
    <row r="870" spans="1:9" ht="56.25" x14ac:dyDescent="0.2">
      <c r="A870" s="19" t="s">
        <v>370</v>
      </c>
      <c r="B870" s="20" t="s">
        <v>1519</v>
      </c>
      <c r="C870" s="32" t="s">
        <v>1520</v>
      </c>
      <c r="D870" s="21" t="s">
        <v>72</v>
      </c>
      <c r="E870" s="21" t="s">
        <v>373</v>
      </c>
      <c r="F870" s="33">
        <v>45353</v>
      </c>
      <c r="G870" s="23">
        <v>1</v>
      </c>
      <c r="H870" s="21" t="s">
        <v>74</v>
      </c>
      <c r="I870" s="24" t="s">
        <v>74</v>
      </c>
    </row>
    <row r="871" spans="1:9" ht="56.25" x14ac:dyDescent="0.2">
      <c r="A871" s="19" t="s">
        <v>370</v>
      </c>
      <c r="B871" s="20" t="s">
        <v>1521</v>
      </c>
      <c r="C871" s="32" t="s">
        <v>1522</v>
      </c>
      <c r="D871" s="21" t="s">
        <v>72</v>
      </c>
      <c r="E871" s="21" t="s">
        <v>373</v>
      </c>
      <c r="F871" s="33">
        <v>45353</v>
      </c>
      <c r="G871" s="23">
        <v>1</v>
      </c>
      <c r="H871" s="21" t="s">
        <v>74</v>
      </c>
      <c r="I871" s="24" t="s">
        <v>74</v>
      </c>
    </row>
    <row r="872" spans="1:9" ht="56.25" x14ac:dyDescent="0.2">
      <c r="A872" s="19" t="s">
        <v>370</v>
      </c>
      <c r="B872" s="20" t="s">
        <v>1523</v>
      </c>
      <c r="C872" s="32" t="s">
        <v>1524</v>
      </c>
      <c r="D872" s="21" t="s">
        <v>72</v>
      </c>
      <c r="E872" s="21" t="s">
        <v>373</v>
      </c>
      <c r="F872" s="33">
        <v>149835.32</v>
      </c>
      <c r="G872" s="23">
        <v>1</v>
      </c>
      <c r="H872" s="21" t="s">
        <v>74</v>
      </c>
      <c r="I872" s="24" t="s">
        <v>74</v>
      </c>
    </row>
    <row r="873" spans="1:9" ht="56.25" x14ac:dyDescent="0.2">
      <c r="A873" s="19" t="s">
        <v>370</v>
      </c>
      <c r="B873" s="20" t="s">
        <v>1525</v>
      </c>
      <c r="C873" s="32" t="s">
        <v>1526</v>
      </c>
      <c r="D873" s="21" t="s">
        <v>72</v>
      </c>
      <c r="E873" s="21" t="s">
        <v>373</v>
      </c>
      <c r="F873" s="33">
        <v>4011005</v>
      </c>
      <c r="G873" s="23">
        <v>1</v>
      </c>
      <c r="H873" s="21" t="s">
        <v>74</v>
      </c>
      <c r="I873" s="24" t="s">
        <v>74</v>
      </c>
    </row>
    <row r="874" spans="1:9" ht="56.25" x14ac:dyDescent="0.2">
      <c r="A874" s="19" t="s">
        <v>370</v>
      </c>
      <c r="B874" s="20" t="s">
        <v>1527</v>
      </c>
      <c r="C874" s="32" t="s">
        <v>1528</v>
      </c>
      <c r="D874" s="21" t="s">
        <v>72</v>
      </c>
      <c r="E874" s="21" t="s">
        <v>373</v>
      </c>
      <c r="F874" s="33">
        <v>377754.24</v>
      </c>
      <c r="G874" s="23">
        <v>1</v>
      </c>
      <c r="H874" s="21" t="s">
        <v>74</v>
      </c>
      <c r="I874" s="24" t="s">
        <v>74</v>
      </c>
    </row>
    <row r="875" spans="1:9" ht="56.25" x14ac:dyDescent="0.2">
      <c r="A875" s="19" t="s">
        <v>370</v>
      </c>
      <c r="B875" s="20" t="s">
        <v>1529</v>
      </c>
      <c r="C875" s="32" t="s">
        <v>1530</v>
      </c>
      <c r="D875" s="21" t="s">
        <v>72</v>
      </c>
      <c r="E875" s="21" t="s">
        <v>373</v>
      </c>
      <c r="F875" s="33">
        <v>31330</v>
      </c>
      <c r="G875" s="23">
        <v>1</v>
      </c>
      <c r="H875" s="21" t="s">
        <v>74</v>
      </c>
      <c r="I875" s="24" t="s">
        <v>74</v>
      </c>
    </row>
    <row r="876" spans="1:9" ht="56.25" x14ac:dyDescent="0.2">
      <c r="A876" s="19" t="s">
        <v>370</v>
      </c>
      <c r="B876" s="20" t="s">
        <v>1531</v>
      </c>
      <c r="C876" s="32" t="s">
        <v>1530</v>
      </c>
      <c r="D876" s="21" t="s">
        <v>72</v>
      </c>
      <c r="E876" s="21" t="s">
        <v>373</v>
      </c>
      <c r="F876" s="33">
        <v>31330</v>
      </c>
      <c r="G876" s="23">
        <v>1</v>
      </c>
      <c r="H876" s="21" t="s">
        <v>74</v>
      </c>
      <c r="I876" s="24" t="s">
        <v>74</v>
      </c>
    </row>
    <row r="877" spans="1:9" ht="56.25" x14ac:dyDescent="0.2">
      <c r="A877" s="19" t="s">
        <v>370</v>
      </c>
      <c r="B877" s="20" t="s">
        <v>1532</v>
      </c>
      <c r="C877" s="32" t="s">
        <v>1533</v>
      </c>
      <c r="D877" s="21" t="s">
        <v>72</v>
      </c>
      <c r="E877" s="21" t="s">
        <v>373</v>
      </c>
      <c r="F877" s="33">
        <v>376605.83</v>
      </c>
      <c r="G877" s="23">
        <v>1</v>
      </c>
      <c r="H877" s="21" t="s">
        <v>74</v>
      </c>
      <c r="I877" s="24" t="s">
        <v>74</v>
      </c>
    </row>
    <row r="878" spans="1:9" ht="56.25" x14ac:dyDescent="0.2">
      <c r="A878" s="19" t="s">
        <v>370</v>
      </c>
      <c r="B878" s="20" t="s">
        <v>1534</v>
      </c>
      <c r="C878" s="32" t="s">
        <v>1535</v>
      </c>
      <c r="D878" s="21" t="s">
        <v>72</v>
      </c>
      <c r="E878" s="21" t="s">
        <v>373</v>
      </c>
      <c r="F878" s="33">
        <v>42643.54</v>
      </c>
      <c r="G878" s="23">
        <v>1</v>
      </c>
      <c r="H878" s="21" t="s">
        <v>74</v>
      </c>
      <c r="I878" s="24" t="s">
        <v>74</v>
      </c>
    </row>
    <row r="879" spans="1:9" ht="56.25" x14ac:dyDescent="0.2">
      <c r="A879" s="19" t="s">
        <v>370</v>
      </c>
      <c r="B879" s="20" t="s">
        <v>1536</v>
      </c>
      <c r="C879" s="32" t="s">
        <v>1537</v>
      </c>
      <c r="D879" s="21" t="s">
        <v>72</v>
      </c>
      <c r="E879" s="21" t="s">
        <v>373</v>
      </c>
      <c r="F879" s="33">
        <v>70048</v>
      </c>
      <c r="G879" s="23">
        <v>1</v>
      </c>
      <c r="H879" s="21" t="s">
        <v>74</v>
      </c>
      <c r="I879" s="24" t="s">
        <v>74</v>
      </c>
    </row>
    <row r="880" spans="1:9" ht="56.25" x14ac:dyDescent="0.2">
      <c r="A880" s="19" t="s">
        <v>370</v>
      </c>
      <c r="B880" s="20" t="s">
        <v>1538</v>
      </c>
      <c r="C880" s="32" t="s">
        <v>1539</v>
      </c>
      <c r="D880" s="21" t="s">
        <v>72</v>
      </c>
      <c r="E880" s="21" t="s">
        <v>373</v>
      </c>
      <c r="F880" s="33">
        <v>29898</v>
      </c>
      <c r="G880" s="23">
        <v>1</v>
      </c>
      <c r="H880" s="21" t="s">
        <v>74</v>
      </c>
      <c r="I880" s="24" t="s">
        <v>74</v>
      </c>
    </row>
    <row r="881" spans="1:9" ht="56.25" x14ac:dyDescent="0.2">
      <c r="A881" s="19" t="s">
        <v>370</v>
      </c>
      <c r="B881" s="20" t="s">
        <v>1540</v>
      </c>
      <c r="C881" s="32" t="s">
        <v>1541</v>
      </c>
      <c r="D881" s="21" t="s">
        <v>72</v>
      </c>
      <c r="E881" s="21" t="s">
        <v>373</v>
      </c>
      <c r="F881" s="33">
        <v>1493333.34</v>
      </c>
      <c r="G881" s="23">
        <v>1</v>
      </c>
      <c r="H881" s="21" t="s">
        <v>74</v>
      </c>
      <c r="I881" s="24" t="s">
        <v>74</v>
      </c>
    </row>
    <row r="882" spans="1:9" ht="56.25" x14ac:dyDescent="0.2">
      <c r="A882" s="19" t="s">
        <v>370</v>
      </c>
      <c r="B882" s="20" t="s">
        <v>1542</v>
      </c>
      <c r="C882" s="32" t="s">
        <v>1541</v>
      </c>
      <c r="D882" s="21" t="s">
        <v>72</v>
      </c>
      <c r="E882" s="21" t="s">
        <v>373</v>
      </c>
      <c r="F882" s="33">
        <v>1493333.33</v>
      </c>
      <c r="G882" s="23">
        <v>1</v>
      </c>
      <c r="H882" s="21" t="s">
        <v>74</v>
      </c>
      <c r="I882" s="24" t="s">
        <v>74</v>
      </c>
    </row>
    <row r="883" spans="1:9" ht="56.25" x14ac:dyDescent="0.2">
      <c r="A883" s="19" t="s">
        <v>370</v>
      </c>
      <c r="B883" s="20" t="s">
        <v>1543</v>
      </c>
      <c r="C883" s="32" t="s">
        <v>1544</v>
      </c>
      <c r="D883" s="21" t="s">
        <v>72</v>
      </c>
      <c r="E883" s="21" t="s">
        <v>373</v>
      </c>
      <c r="F883" s="33">
        <v>1215999.18</v>
      </c>
      <c r="G883" s="23">
        <v>1</v>
      </c>
      <c r="H883" s="21" t="s">
        <v>74</v>
      </c>
      <c r="I883" s="24" t="s">
        <v>74</v>
      </c>
    </row>
    <row r="884" spans="1:9" ht="56.25" x14ac:dyDescent="0.2">
      <c r="A884" s="19" t="s">
        <v>370</v>
      </c>
      <c r="B884" s="20" t="s">
        <v>1545</v>
      </c>
      <c r="C884" s="32" t="s">
        <v>1546</v>
      </c>
      <c r="D884" s="21" t="s">
        <v>72</v>
      </c>
      <c r="E884" s="21" t="s">
        <v>373</v>
      </c>
      <c r="F884" s="33">
        <v>775168.04</v>
      </c>
      <c r="G884" s="23">
        <v>1</v>
      </c>
      <c r="H884" s="21" t="s">
        <v>74</v>
      </c>
      <c r="I884" s="24" t="s">
        <v>74</v>
      </c>
    </row>
    <row r="885" spans="1:9" ht="56.25" x14ac:dyDescent="0.2">
      <c r="A885" s="19" t="s">
        <v>370</v>
      </c>
      <c r="B885" s="20" t="s">
        <v>1547</v>
      </c>
      <c r="C885" s="32" t="s">
        <v>1548</v>
      </c>
      <c r="D885" s="21" t="s">
        <v>72</v>
      </c>
      <c r="E885" s="21" t="s">
        <v>373</v>
      </c>
      <c r="F885" s="33">
        <v>177223</v>
      </c>
      <c r="G885" s="23">
        <v>1</v>
      </c>
      <c r="H885" s="21" t="s">
        <v>74</v>
      </c>
      <c r="I885" s="24" t="s">
        <v>74</v>
      </c>
    </row>
    <row r="886" spans="1:9" ht="56.25" x14ac:dyDescent="0.2">
      <c r="A886" s="19" t="s">
        <v>370</v>
      </c>
      <c r="B886" s="20" t="s">
        <v>1549</v>
      </c>
      <c r="C886" s="32" t="s">
        <v>1550</v>
      </c>
      <c r="D886" s="21" t="s">
        <v>72</v>
      </c>
      <c r="E886" s="21" t="s">
        <v>373</v>
      </c>
      <c r="F886" s="33">
        <v>177223</v>
      </c>
      <c r="G886" s="23">
        <v>1</v>
      </c>
      <c r="H886" s="21" t="s">
        <v>74</v>
      </c>
      <c r="I886" s="24" t="s">
        <v>74</v>
      </c>
    </row>
    <row r="887" spans="1:9" ht="56.25" x14ac:dyDescent="0.2">
      <c r="A887" s="19" t="s">
        <v>370</v>
      </c>
      <c r="B887" s="20" t="s">
        <v>1551</v>
      </c>
      <c r="C887" s="32" t="s">
        <v>1552</v>
      </c>
      <c r="D887" s="21" t="s">
        <v>72</v>
      </c>
      <c r="E887" s="21" t="s">
        <v>373</v>
      </c>
      <c r="F887" s="33">
        <v>290742</v>
      </c>
      <c r="G887" s="23">
        <v>1</v>
      </c>
      <c r="H887" s="21" t="s">
        <v>74</v>
      </c>
      <c r="I887" s="24" t="s">
        <v>74</v>
      </c>
    </row>
    <row r="888" spans="1:9" ht="56.25" x14ac:dyDescent="0.2">
      <c r="A888" s="19" t="s">
        <v>370</v>
      </c>
      <c r="B888" s="20" t="s">
        <v>1553</v>
      </c>
      <c r="C888" s="32" t="s">
        <v>1554</v>
      </c>
      <c r="D888" s="21" t="s">
        <v>72</v>
      </c>
      <c r="E888" s="21" t="s">
        <v>373</v>
      </c>
      <c r="F888" s="33">
        <v>290742</v>
      </c>
      <c r="G888" s="23">
        <v>1</v>
      </c>
      <c r="H888" s="21" t="s">
        <v>74</v>
      </c>
      <c r="I888" s="24" t="s">
        <v>74</v>
      </c>
    </row>
    <row r="889" spans="1:9" ht="56.25" x14ac:dyDescent="0.2">
      <c r="A889" s="19" t="s">
        <v>370</v>
      </c>
      <c r="B889" s="20" t="s">
        <v>1555</v>
      </c>
      <c r="C889" s="32" t="s">
        <v>1556</v>
      </c>
      <c r="D889" s="21" t="s">
        <v>72</v>
      </c>
      <c r="E889" s="21" t="s">
        <v>373</v>
      </c>
      <c r="F889" s="33">
        <v>290742</v>
      </c>
      <c r="G889" s="23">
        <v>1</v>
      </c>
      <c r="H889" s="21" t="s">
        <v>74</v>
      </c>
      <c r="I889" s="24" t="s">
        <v>74</v>
      </c>
    </row>
    <row r="890" spans="1:9" ht="56.25" x14ac:dyDescent="0.2">
      <c r="A890" s="19" t="s">
        <v>370</v>
      </c>
      <c r="B890" s="20" t="s">
        <v>1557</v>
      </c>
      <c r="C890" s="32" t="s">
        <v>1558</v>
      </c>
      <c r="D890" s="21" t="s">
        <v>72</v>
      </c>
      <c r="E890" s="21" t="s">
        <v>373</v>
      </c>
      <c r="F890" s="33">
        <v>290742</v>
      </c>
      <c r="G890" s="23">
        <v>1</v>
      </c>
      <c r="H890" s="21" t="s">
        <v>74</v>
      </c>
      <c r="I890" s="24" t="s">
        <v>74</v>
      </c>
    </row>
    <row r="891" spans="1:9" ht="56.25" x14ac:dyDescent="0.2">
      <c r="A891" s="19" t="s">
        <v>370</v>
      </c>
      <c r="B891" s="20" t="s">
        <v>1559</v>
      </c>
      <c r="C891" s="32" t="s">
        <v>1560</v>
      </c>
      <c r="D891" s="21" t="s">
        <v>72</v>
      </c>
      <c r="E891" s="21" t="s">
        <v>373</v>
      </c>
      <c r="F891" s="33">
        <v>290742</v>
      </c>
      <c r="G891" s="23">
        <v>1</v>
      </c>
      <c r="H891" s="21" t="s">
        <v>74</v>
      </c>
      <c r="I891" s="24" t="s">
        <v>74</v>
      </c>
    </row>
    <row r="892" spans="1:9" ht="56.25" x14ac:dyDescent="0.2">
      <c r="A892" s="19" t="s">
        <v>370</v>
      </c>
      <c r="B892" s="20" t="s">
        <v>1561</v>
      </c>
      <c r="C892" s="32" t="s">
        <v>1562</v>
      </c>
      <c r="D892" s="21" t="s">
        <v>72</v>
      </c>
      <c r="E892" s="21" t="s">
        <v>373</v>
      </c>
      <c r="F892" s="33">
        <v>290742</v>
      </c>
      <c r="G892" s="23">
        <v>1</v>
      </c>
      <c r="H892" s="21" t="s">
        <v>74</v>
      </c>
      <c r="I892" s="24" t="s">
        <v>74</v>
      </c>
    </row>
    <row r="893" spans="1:9" ht="56.25" x14ac:dyDescent="0.2">
      <c r="A893" s="19" t="s">
        <v>370</v>
      </c>
      <c r="B893" s="20" t="s">
        <v>1563</v>
      </c>
      <c r="C893" s="32" t="s">
        <v>1564</v>
      </c>
      <c r="D893" s="21" t="s">
        <v>72</v>
      </c>
      <c r="E893" s="21" t="s">
        <v>373</v>
      </c>
      <c r="F893" s="33">
        <v>1502700</v>
      </c>
      <c r="G893" s="23">
        <v>1</v>
      </c>
      <c r="H893" s="21" t="s">
        <v>74</v>
      </c>
      <c r="I893" s="24" t="s">
        <v>74</v>
      </c>
    </row>
    <row r="894" spans="1:9" ht="56.25" x14ac:dyDescent="0.2">
      <c r="A894" s="19" t="s">
        <v>370</v>
      </c>
      <c r="B894" s="20" t="s">
        <v>1565</v>
      </c>
      <c r="C894" s="32" t="s">
        <v>1566</v>
      </c>
      <c r="D894" s="21" t="s">
        <v>72</v>
      </c>
      <c r="E894" s="21" t="s">
        <v>373</v>
      </c>
      <c r="F894" s="33">
        <v>797888</v>
      </c>
      <c r="G894" s="23">
        <v>1</v>
      </c>
      <c r="H894" s="21" t="s">
        <v>74</v>
      </c>
      <c r="I894" s="24" t="s">
        <v>74</v>
      </c>
    </row>
    <row r="895" spans="1:9" ht="56.25" x14ac:dyDescent="0.2">
      <c r="A895" s="19" t="s">
        <v>370</v>
      </c>
      <c r="B895" s="20" t="s">
        <v>1567</v>
      </c>
      <c r="C895" s="32" t="s">
        <v>1568</v>
      </c>
      <c r="D895" s="21" t="s">
        <v>72</v>
      </c>
      <c r="E895" s="21" t="s">
        <v>373</v>
      </c>
      <c r="F895" s="33">
        <v>15023.25</v>
      </c>
      <c r="G895" s="23">
        <v>1</v>
      </c>
      <c r="H895" s="21" t="s">
        <v>74</v>
      </c>
      <c r="I895" s="24" t="s">
        <v>74</v>
      </c>
    </row>
    <row r="896" spans="1:9" ht="56.25" x14ac:dyDescent="0.2">
      <c r="A896" s="19" t="s">
        <v>370</v>
      </c>
      <c r="B896" s="20" t="s">
        <v>1569</v>
      </c>
      <c r="C896" s="32" t="s">
        <v>1568</v>
      </c>
      <c r="D896" s="21" t="s">
        <v>72</v>
      </c>
      <c r="E896" s="21" t="s">
        <v>373</v>
      </c>
      <c r="F896" s="33">
        <v>15023.25</v>
      </c>
      <c r="G896" s="23">
        <v>1</v>
      </c>
      <c r="H896" s="21" t="s">
        <v>74</v>
      </c>
      <c r="I896" s="24" t="s">
        <v>74</v>
      </c>
    </row>
    <row r="897" spans="1:9" ht="56.25" x14ac:dyDescent="0.2">
      <c r="A897" s="19" t="s">
        <v>370</v>
      </c>
      <c r="B897" s="20" t="s">
        <v>1570</v>
      </c>
      <c r="C897" s="32" t="s">
        <v>1571</v>
      </c>
      <c r="D897" s="21" t="s">
        <v>72</v>
      </c>
      <c r="E897" s="21" t="s">
        <v>373</v>
      </c>
      <c r="F897" s="33">
        <v>276271.19</v>
      </c>
      <c r="G897" s="23">
        <v>1</v>
      </c>
      <c r="H897" s="21" t="s">
        <v>74</v>
      </c>
      <c r="I897" s="24" t="s">
        <v>74</v>
      </c>
    </row>
    <row r="898" spans="1:9" ht="56.25" x14ac:dyDescent="0.2">
      <c r="A898" s="19" t="s">
        <v>370</v>
      </c>
      <c r="B898" s="20" t="s">
        <v>1572</v>
      </c>
      <c r="C898" s="32" t="s">
        <v>1571</v>
      </c>
      <c r="D898" s="21" t="s">
        <v>72</v>
      </c>
      <c r="E898" s="21" t="s">
        <v>373</v>
      </c>
      <c r="F898" s="33">
        <v>276271.19</v>
      </c>
      <c r="G898" s="23">
        <v>1</v>
      </c>
      <c r="H898" s="21" t="s">
        <v>74</v>
      </c>
      <c r="I898" s="24" t="s">
        <v>74</v>
      </c>
    </row>
    <row r="899" spans="1:9" ht="56.25" x14ac:dyDescent="0.2">
      <c r="A899" s="19" t="s">
        <v>370</v>
      </c>
      <c r="B899" s="20" t="s">
        <v>1573</v>
      </c>
      <c r="C899" s="32" t="s">
        <v>1574</v>
      </c>
      <c r="D899" s="21" t="s">
        <v>72</v>
      </c>
      <c r="E899" s="21" t="s">
        <v>373</v>
      </c>
      <c r="F899" s="33">
        <v>276271.19</v>
      </c>
      <c r="G899" s="23">
        <v>1</v>
      </c>
      <c r="H899" s="21" t="s">
        <v>74</v>
      </c>
      <c r="I899" s="24" t="s">
        <v>74</v>
      </c>
    </row>
    <row r="900" spans="1:9" ht="56.25" x14ac:dyDescent="0.2">
      <c r="A900" s="19" t="s">
        <v>370</v>
      </c>
      <c r="B900" s="20" t="s">
        <v>1575</v>
      </c>
      <c r="C900" s="32" t="s">
        <v>1574</v>
      </c>
      <c r="D900" s="21" t="s">
        <v>72</v>
      </c>
      <c r="E900" s="21" t="s">
        <v>373</v>
      </c>
      <c r="F900" s="33">
        <v>276271.19</v>
      </c>
      <c r="G900" s="23">
        <v>1</v>
      </c>
      <c r="H900" s="21" t="s">
        <v>74</v>
      </c>
      <c r="I900" s="24" t="s">
        <v>74</v>
      </c>
    </row>
    <row r="901" spans="1:9" ht="56.25" x14ac:dyDescent="0.2">
      <c r="A901" s="19" t="s">
        <v>370</v>
      </c>
      <c r="B901" s="20" t="s">
        <v>1576</v>
      </c>
      <c r="C901" s="32" t="s">
        <v>1577</v>
      </c>
      <c r="D901" s="21" t="s">
        <v>72</v>
      </c>
      <c r="E901" s="21" t="s">
        <v>373</v>
      </c>
      <c r="F901" s="33">
        <v>15082</v>
      </c>
      <c r="G901" s="23">
        <v>1</v>
      </c>
      <c r="H901" s="21" t="s">
        <v>74</v>
      </c>
      <c r="I901" s="24" t="s">
        <v>74</v>
      </c>
    </row>
    <row r="902" spans="1:9" ht="56.25" x14ac:dyDescent="0.2">
      <c r="A902" s="19" t="s">
        <v>370</v>
      </c>
      <c r="B902" s="20" t="s">
        <v>1578</v>
      </c>
      <c r="C902" s="32" t="s">
        <v>1579</v>
      </c>
      <c r="D902" s="21" t="s">
        <v>72</v>
      </c>
      <c r="E902" s="21" t="s">
        <v>373</v>
      </c>
      <c r="F902" s="33">
        <v>6906</v>
      </c>
      <c r="G902" s="23">
        <v>1</v>
      </c>
      <c r="H902" s="21" t="s">
        <v>74</v>
      </c>
      <c r="I902" s="24" t="s">
        <v>74</v>
      </c>
    </row>
    <row r="903" spans="1:9" ht="56.25" x14ac:dyDescent="0.2">
      <c r="A903" s="19" t="s">
        <v>370</v>
      </c>
      <c r="B903" s="20" t="s">
        <v>1580</v>
      </c>
      <c r="C903" s="32" t="s">
        <v>1581</v>
      </c>
      <c r="D903" s="21" t="s">
        <v>72</v>
      </c>
      <c r="E903" s="21" t="s">
        <v>373</v>
      </c>
      <c r="F903" s="33">
        <v>6906</v>
      </c>
      <c r="G903" s="23">
        <v>1</v>
      </c>
      <c r="H903" s="21" t="s">
        <v>74</v>
      </c>
      <c r="I903" s="24" t="s">
        <v>74</v>
      </c>
    </row>
    <row r="904" spans="1:9" ht="56.25" x14ac:dyDescent="0.2">
      <c r="A904" s="19" t="s">
        <v>370</v>
      </c>
      <c r="B904" s="20" t="s">
        <v>1582</v>
      </c>
      <c r="C904" s="32" t="s">
        <v>1583</v>
      </c>
      <c r="D904" s="21" t="s">
        <v>72</v>
      </c>
      <c r="E904" s="21" t="s">
        <v>373</v>
      </c>
      <c r="F904" s="33">
        <v>411060</v>
      </c>
      <c r="G904" s="23">
        <v>1</v>
      </c>
      <c r="H904" s="21" t="s">
        <v>74</v>
      </c>
      <c r="I904" s="24" t="s">
        <v>74</v>
      </c>
    </row>
    <row r="905" spans="1:9" ht="56.25" x14ac:dyDescent="0.2">
      <c r="A905" s="19" t="s">
        <v>370</v>
      </c>
      <c r="B905" s="20" t="s">
        <v>1584</v>
      </c>
      <c r="C905" s="32" t="s">
        <v>1585</v>
      </c>
      <c r="D905" s="21" t="s">
        <v>72</v>
      </c>
      <c r="E905" s="21" t="s">
        <v>373</v>
      </c>
      <c r="F905" s="33">
        <v>411060</v>
      </c>
      <c r="G905" s="23">
        <v>1</v>
      </c>
      <c r="H905" s="21" t="s">
        <v>74</v>
      </c>
      <c r="I905" s="24" t="s">
        <v>74</v>
      </c>
    </row>
    <row r="906" spans="1:9" ht="56.25" x14ac:dyDescent="0.2">
      <c r="A906" s="19" t="s">
        <v>370</v>
      </c>
      <c r="B906" s="20" t="s">
        <v>1586</v>
      </c>
      <c r="C906" s="32" t="s">
        <v>1587</v>
      </c>
      <c r="D906" s="21" t="s">
        <v>72</v>
      </c>
      <c r="E906" s="21" t="s">
        <v>373</v>
      </c>
      <c r="F906" s="33">
        <v>392685</v>
      </c>
      <c r="G906" s="23">
        <v>1</v>
      </c>
      <c r="H906" s="21" t="s">
        <v>74</v>
      </c>
      <c r="I906" s="24" t="s">
        <v>74</v>
      </c>
    </row>
    <row r="907" spans="1:9" ht="56.25" x14ac:dyDescent="0.2">
      <c r="A907" s="19" t="s">
        <v>370</v>
      </c>
      <c r="B907" s="20" t="s">
        <v>1588</v>
      </c>
      <c r="C907" s="32" t="s">
        <v>1587</v>
      </c>
      <c r="D907" s="21" t="s">
        <v>72</v>
      </c>
      <c r="E907" s="21" t="s">
        <v>373</v>
      </c>
      <c r="F907" s="33">
        <v>392685</v>
      </c>
      <c r="G907" s="23">
        <v>1</v>
      </c>
      <c r="H907" s="21" t="s">
        <v>74</v>
      </c>
      <c r="I907" s="24" t="s">
        <v>74</v>
      </c>
    </row>
    <row r="908" spans="1:9" ht="56.25" x14ac:dyDescent="0.2">
      <c r="A908" s="19" t="s">
        <v>370</v>
      </c>
      <c r="B908" s="20" t="s">
        <v>1589</v>
      </c>
      <c r="C908" s="32" t="s">
        <v>1590</v>
      </c>
      <c r="D908" s="21" t="s">
        <v>72</v>
      </c>
      <c r="E908" s="21" t="s">
        <v>373</v>
      </c>
      <c r="F908" s="33">
        <v>10001</v>
      </c>
      <c r="G908" s="23">
        <v>1</v>
      </c>
      <c r="H908" s="21" t="s">
        <v>74</v>
      </c>
      <c r="I908" s="24" t="s">
        <v>74</v>
      </c>
    </row>
    <row r="909" spans="1:9" ht="56.25" x14ac:dyDescent="0.2">
      <c r="A909" s="19" t="s">
        <v>370</v>
      </c>
      <c r="B909" s="20" t="s">
        <v>1591</v>
      </c>
      <c r="C909" s="32" t="s">
        <v>1592</v>
      </c>
      <c r="D909" s="21" t="s">
        <v>72</v>
      </c>
      <c r="E909" s="21" t="s">
        <v>373</v>
      </c>
      <c r="F909" s="33">
        <v>465955.09</v>
      </c>
      <c r="G909" s="23">
        <v>1</v>
      </c>
      <c r="H909" s="21" t="s">
        <v>74</v>
      </c>
      <c r="I909" s="24" t="s">
        <v>74</v>
      </c>
    </row>
    <row r="910" spans="1:9" ht="56.25" x14ac:dyDescent="0.2">
      <c r="A910" s="19" t="s">
        <v>370</v>
      </c>
      <c r="B910" s="20" t="s">
        <v>1593</v>
      </c>
      <c r="C910" s="32" t="s">
        <v>1594</v>
      </c>
      <c r="D910" s="21" t="s">
        <v>72</v>
      </c>
      <c r="E910" s="21" t="s">
        <v>373</v>
      </c>
      <c r="F910" s="33">
        <v>464959.22</v>
      </c>
      <c r="G910" s="23">
        <v>1</v>
      </c>
      <c r="H910" s="21" t="s">
        <v>74</v>
      </c>
      <c r="I910" s="24" t="s">
        <v>74</v>
      </c>
    </row>
    <row r="911" spans="1:9" ht="56.25" x14ac:dyDescent="0.2">
      <c r="A911" s="19" t="s">
        <v>370</v>
      </c>
      <c r="B911" s="20" t="s">
        <v>1595</v>
      </c>
      <c r="C911" s="32" t="s">
        <v>1596</v>
      </c>
      <c r="D911" s="21" t="s">
        <v>72</v>
      </c>
      <c r="E911" s="21" t="s">
        <v>373</v>
      </c>
      <c r="F911" s="33">
        <v>177223</v>
      </c>
      <c r="G911" s="23">
        <v>1</v>
      </c>
      <c r="H911" s="21" t="s">
        <v>74</v>
      </c>
      <c r="I911" s="24" t="s">
        <v>74</v>
      </c>
    </row>
    <row r="912" spans="1:9" ht="56.25" x14ac:dyDescent="0.2">
      <c r="A912" s="19" t="s">
        <v>370</v>
      </c>
      <c r="B912" s="20" t="s">
        <v>1597</v>
      </c>
      <c r="C912" s="32" t="s">
        <v>1598</v>
      </c>
      <c r="D912" s="21" t="s">
        <v>72</v>
      </c>
      <c r="E912" s="21" t="s">
        <v>373</v>
      </c>
      <c r="F912" s="33">
        <v>46996.81</v>
      </c>
      <c r="G912" s="23">
        <v>1</v>
      </c>
      <c r="H912" s="21" t="s">
        <v>74</v>
      </c>
      <c r="I912" s="24" t="s">
        <v>74</v>
      </c>
    </row>
    <row r="913" spans="1:9" ht="56.25" x14ac:dyDescent="0.2">
      <c r="A913" s="19" t="s">
        <v>370</v>
      </c>
      <c r="B913" s="20" t="s">
        <v>1599</v>
      </c>
      <c r="C913" s="32" t="s">
        <v>1600</v>
      </c>
      <c r="D913" s="21" t="s">
        <v>72</v>
      </c>
      <c r="E913" s="21" t="s">
        <v>373</v>
      </c>
      <c r="F913" s="33">
        <v>22950</v>
      </c>
      <c r="G913" s="23">
        <v>1</v>
      </c>
      <c r="H913" s="21" t="s">
        <v>74</v>
      </c>
      <c r="I913" s="24" t="s">
        <v>74</v>
      </c>
    </row>
    <row r="914" spans="1:9" ht="56.25" x14ac:dyDescent="0.2">
      <c r="A914" s="19" t="s">
        <v>370</v>
      </c>
      <c r="B914" s="20" t="s">
        <v>1601</v>
      </c>
      <c r="C914" s="32" t="s">
        <v>1602</v>
      </c>
      <c r="D914" s="21" t="s">
        <v>72</v>
      </c>
      <c r="E914" s="21" t="s">
        <v>373</v>
      </c>
      <c r="F914" s="33">
        <v>2583636</v>
      </c>
      <c r="G914" s="23">
        <v>1</v>
      </c>
      <c r="H914" s="21" t="s">
        <v>74</v>
      </c>
      <c r="I914" s="24" t="s">
        <v>74</v>
      </c>
    </row>
    <row r="915" spans="1:9" ht="56.25" x14ac:dyDescent="0.2">
      <c r="A915" s="19" t="s">
        <v>370</v>
      </c>
      <c r="B915" s="20" t="s">
        <v>1603</v>
      </c>
      <c r="C915" s="32" t="s">
        <v>1604</v>
      </c>
      <c r="D915" s="21" t="s">
        <v>72</v>
      </c>
      <c r="E915" s="21" t="s">
        <v>373</v>
      </c>
      <c r="F915" s="33">
        <v>2583636</v>
      </c>
      <c r="G915" s="23">
        <v>1</v>
      </c>
      <c r="H915" s="21" t="s">
        <v>74</v>
      </c>
      <c r="I915" s="24" t="s">
        <v>74</v>
      </c>
    </row>
    <row r="916" spans="1:9" ht="56.25" x14ac:dyDescent="0.2">
      <c r="A916" s="19" t="s">
        <v>370</v>
      </c>
      <c r="B916" s="20" t="s">
        <v>1605</v>
      </c>
      <c r="C916" s="32" t="s">
        <v>1606</v>
      </c>
      <c r="D916" s="21" t="s">
        <v>72</v>
      </c>
      <c r="E916" s="21" t="s">
        <v>373</v>
      </c>
      <c r="F916" s="33">
        <v>2583636</v>
      </c>
      <c r="G916" s="23">
        <v>1</v>
      </c>
      <c r="H916" s="21" t="s">
        <v>74</v>
      </c>
      <c r="I916" s="24" t="s">
        <v>74</v>
      </c>
    </row>
    <row r="917" spans="1:9" ht="56.25" x14ac:dyDescent="0.2">
      <c r="A917" s="19" t="s">
        <v>370</v>
      </c>
      <c r="B917" s="20" t="s">
        <v>1607</v>
      </c>
      <c r="C917" s="32" t="s">
        <v>1608</v>
      </c>
      <c r="D917" s="21" t="s">
        <v>72</v>
      </c>
      <c r="E917" s="21" t="s">
        <v>373</v>
      </c>
      <c r="F917" s="33">
        <v>6083500.1600000001</v>
      </c>
      <c r="G917" s="23">
        <v>1</v>
      </c>
      <c r="H917" s="21" t="s">
        <v>74</v>
      </c>
      <c r="I917" s="24" t="s">
        <v>74</v>
      </c>
    </row>
    <row r="918" spans="1:9" ht="56.25" x14ac:dyDescent="0.2">
      <c r="A918" s="19" t="s">
        <v>370</v>
      </c>
      <c r="B918" s="20" t="s">
        <v>1609</v>
      </c>
      <c r="C918" s="32" t="s">
        <v>1610</v>
      </c>
      <c r="D918" s="21" t="s">
        <v>72</v>
      </c>
      <c r="E918" s="21" t="s">
        <v>373</v>
      </c>
      <c r="F918" s="33">
        <v>4145071</v>
      </c>
      <c r="G918" s="23">
        <v>1</v>
      </c>
      <c r="H918" s="21" t="s">
        <v>74</v>
      </c>
      <c r="I918" s="24" t="s">
        <v>74</v>
      </c>
    </row>
    <row r="919" spans="1:9" ht="56.25" x14ac:dyDescent="0.2">
      <c r="A919" s="19" t="s">
        <v>370</v>
      </c>
      <c r="B919" s="20" t="s">
        <v>1611</v>
      </c>
      <c r="C919" s="32" t="s">
        <v>1612</v>
      </c>
      <c r="D919" s="21" t="s">
        <v>72</v>
      </c>
      <c r="E919" s="21" t="s">
        <v>373</v>
      </c>
      <c r="F919" s="33">
        <v>4145071</v>
      </c>
      <c r="G919" s="23">
        <v>1</v>
      </c>
      <c r="H919" s="21" t="s">
        <v>74</v>
      </c>
      <c r="I919" s="24" t="s">
        <v>74</v>
      </c>
    </row>
    <row r="920" spans="1:9" ht="56.25" x14ac:dyDescent="0.2">
      <c r="A920" s="19" t="s">
        <v>370</v>
      </c>
      <c r="B920" s="20" t="s">
        <v>1613</v>
      </c>
      <c r="C920" s="32" t="s">
        <v>1614</v>
      </c>
      <c r="D920" s="21" t="s">
        <v>72</v>
      </c>
      <c r="E920" s="21" t="s">
        <v>373</v>
      </c>
      <c r="F920" s="33">
        <v>4145071</v>
      </c>
      <c r="G920" s="23">
        <v>1</v>
      </c>
      <c r="H920" s="21" t="s">
        <v>74</v>
      </c>
      <c r="I920" s="24" t="s">
        <v>74</v>
      </c>
    </row>
    <row r="921" spans="1:9" ht="56.25" x14ac:dyDescent="0.2">
      <c r="A921" s="19" t="s">
        <v>370</v>
      </c>
      <c r="B921" s="20" t="s">
        <v>1615</v>
      </c>
      <c r="C921" s="32" t="s">
        <v>1616</v>
      </c>
      <c r="D921" s="21" t="s">
        <v>72</v>
      </c>
      <c r="E921" s="21" t="s">
        <v>373</v>
      </c>
      <c r="F921" s="33">
        <v>178410</v>
      </c>
      <c r="G921" s="23">
        <v>1</v>
      </c>
      <c r="H921" s="21" t="s">
        <v>74</v>
      </c>
      <c r="I921" s="24" t="s">
        <v>74</v>
      </c>
    </row>
    <row r="922" spans="1:9" ht="56.25" x14ac:dyDescent="0.2">
      <c r="A922" s="19" t="s">
        <v>370</v>
      </c>
      <c r="B922" s="20" t="s">
        <v>1617</v>
      </c>
      <c r="C922" s="32" t="s">
        <v>1618</v>
      </c>
      <c r="D922" s="21" t="s">
        <v>72</v>
      </c>
      <c r="E922" s="21" t="s">
        <v>373</v>
      </c>
      <c r="F922" s="33">
        <v>2417021.6</v>
      </c>
      <c r="G922" s="23">
        <v>1</v>
      </c>
      <c r="H922" s="21" t="s">
        <v>74</v>
      </c>
      <c r="I922" s="24" t="s">
        <v>74</v>
      </c>
    </row>
    <row r="923" spans="1:9" ht="56.25" x14ac:dyDescent="0.2">
      <c r="A923" s="19" t="s">
        <v>370</v>
      </c>
      <c r="B923" s="20" t="s">
        <v>1619</v>
      </c>
      <c r="C923" s="32" t="s">
        <v>1620</v>
      </c>
      <c r="D923" s="21" t="s">
        <v>72</v>
      </c>
      <c r="E923" s="21" t="s">
        <v>373</v>
      </c>
      <c r="F923" s="33">
        <v>227331.61</v>
      </c>
      <c r="G923" s="23">
        <v>1</v>
      </c>
      <c r="H923" s="21" t="s">
        <v>74</v>
      </c>
      <c r="I923" s="24" t="s">
        <v>74</v>
      </c>
    </row>
    <row r="924" spans="1:9" ht="56.25" x14ac:dyDescent="0.2">
      <c r="A924" s="19" t="s">
        <v>370</v>
      </c>
      <c r="B924" s="20" t="s">
        <v>1621</v>
      </c>
      <c r="C924" s="32" t="s">
        <v>1622</v>
      </c>
      <c r="D924" s="21" t="s">
        <v>72</v>
      </c>
      <c r="E924" s="21" t="s">
        <v>373</v>
      </c>
      <c r="F924" s="33">
        <v>411042</v>
      </c>
      <c r="G924" s="23">
        <v>1</v>
      </c>
      <c r="H924" s="21" t="s">
        <v>74</v>
      </c>
      <c r="I924" s="24" t="s">
        <v>74</v>
      </c>
    </row>
    <row r="925" spans="1:9" ht="56.25" x14ac:dyDescent="0.2">
      <c r="A925" s="19" t="s">
        <v>370</v>
      </c>
      <c r="B925" s="20" t="s">
        <v>1623</v>
      </c>
      <c r="C925" s="32" t="s">
        <v>1624</v>
      </c>
      <c r="D925" s="21" t="s">
        <v>72</v>
      </c>
      <c r="E925" s="21" t="s">
        <v>373</v>
      </c>
      <c r="F925" s="33">
        <v>138367</v>
      </c>
      <c r="G925" s="23">
        <v>1</v>
      </c>
      <c r="H925" s="21" t="s">
        <v>74</v>
      </c>
      <c r="I925" s="24" t="s">
        <v>74</v>
      </c>
    </row>
    <row r="926" spans="1:9" ht="56.25" x14ac:dyDescent="0.2">
      <c r="A926" s="19" t="s">
        <v>370</v>
      </c>
      <c r="B926" s="20" t="s">
        <v>1625</v>
      </c>
      <c r="C926" s="32" t="s">
        <v>1626</v>
      </c>
      <c r="D926" s="21" t="s">
        <v>72</v>
      </c>
      <c r="E926" s="21" t="s">
        <v>373</v>
      </c>
      <c r="F926" s="33">
        <v>374447.74</v>
      </c>
      <c r="G926" s="23">
        <v>1</v>
      </c>
      <c r="H926" s="21" t="s">
        <v>74</v>
      </c>
      <c r="I926" s="24" t="s">
        <v>74</v>
      </c>
    </row>
    <row r="927" spans="1:9" ht="56.25" x14ac:dyDescent="0.2">
      <c r="A927" s="19" t="s">
        <v>370</v>
      </c>
      <c r="B927" s="20" t="s">
        <v>1627</v>
      </c>
      <c r="C927" s="32" t="s">
        <v>1628</v>
      </c>
      <c r="D927" s="21" t="s">
        <v>72</v>
      </c>
      <c r="E927" s="21" t="s">
        <v>373</v>
      </c>
      <c r="F927" s="33">
        <v>40001.269999999997</v>
      </c>
      <c r="G927" s="23">
        <v>1</v>
      </c>
      <c r="H927" s="21" t="s">
        <v>74</v>
      </c>
      <c r="I927" s="24" t="s">
        <v>74</v>
      </c>
    </row>
    <row r="928" spans="1:9" ht="56.25" x14ac:dyDescent="0.2">
      <c r="A928" s="19" t="s">
        <v>370</v>
      </c>
      <c r="B928" s="20" t="s">
        <v>1629</v>
      </c>
      <c r="C928" s="32" t="s">
        <v>1630</v>
      </c>
      <c r="D928" s="21" t="s">
        <v>72</v>
      </c>
      <c r="E928" s="21" t="s">
        <v>373</v>
      </c>
      <c r="F928" s="33">
        <v>1385047.37</v>
      </c>
      <c r="G928" s="23">
        <v>1</v>
      </c>
      <c r="H928" s="21" t="s">
        <v>74</v>
      </c>
      <c r="I928" s="24" t="s">
        <v>74</v>
      </c>
    </row>
    <row r="929" spans="1:9" ht="56.25" x14ac:dyDescent="0.2">
      <c r="A929" s="19" t="s">
        <v>370</v>
      </c>
      <c r="B929" s="20" t="s">
        <v>1631</v>
      </c>
      <c r="C929" s="32" t="s">
        <v>1632</v>
      </c>
      <c r="D929" s="21" t="s">
        <v>72</v>
      </c>
      <c r="E929" s="21" t="s">
        <v>373</v>
      </c>
      <c r="F929" s="33">
        <v>4212850</v>
      </c>
      <c r="G929" s="23">
        <v>1</v>
      </c>
      <c r="H929" s="21" t="s">
        <v>74</v>
      </c>
      <c r="I929" s="24" t="s">
        <v>74</v>
      </c>
    </row>
    <row r="930" spans="1:9" ht="56.25" x14ac:dyDescent="0.2">
      <c r="A930" s="19" t="s">
        <v>370</v>
      </c>
      <c r="B930" s="20" t="s">
        <v>1633</v>
      </c>
      <c r="C930" s="32" t="s">
        <v>1632</v>
      </c>
      <c r="D930" s="21" t="s">
        <v>72</v>
      </c>
      <c r="E930" s="21" t="s">
        <v>373</v>
      </c>
      <c r="F930" s="33">
        <v>4212850</v>
      </c>
      <c r="G930" s="23">
        <v>1</v>
      </c>
      <c r="H930" s="21" t="s">
        <v>74</v>
      </c>
      <c r="I930" s="24" t="s">
        <v>74</v>
      </c>
    </row>
    <row r="931" spans="1:9" ht="56.25" x14ac:dyDescent="0.2">
      <c r="A931" s="19" t="s">
        <v>370</v>
      </c>
      <c r="B931" s="20" t="s">
        <v>1634</v>
      </c>
      <c r="C931" s="32" t="s">
        <v>1635</v>
      </c>
      <c r="D931" s="21" t="s">
        <v>72</v>
      </c>
      <c r="E931" s="21" t="s">
        <v>373</v>
      </c>
      <c r="F931" s="33">
        <v>4506666.0999999996</v>
      </c>
      <c r="G931" s="23">
        <v>1</v>
      </c>
      <c r="H931" s="21" t="s">
        <v>74</v>
      </c>
      <c r="I931" s="24" t="s">
        <v>74</v>
      </c>
    </row>
    <row r="932" spans="1:9" ht="56.25" x14ac:dyDescent="0.2">
      <c r="A932" s="19" t="s">
        <v>370</v>
      </c>
      <c r="B932" s="20" t="s">
        <v>1636</v>
      </c>
      <c r="C932" s="32" t="s">
        <v>1637</v>
      </c>
      <c r="D932" s="21" t="s">
        <v>72</v>
      </c>
      <c r="E932" s="21" t="s">
        <v>373</v>
      </c>
      <c r="F932" s="33">
        <v>111248</v>
      </c>
      <c r="G932" s="23">
        <v>1</v>
      </c>
      <c r="H932" s="21" t="s">
        <v>74</v>
      </c>
      <c r="I932" s="24" t="s">
        <v>74</v>
      </c>
    </row>
    <row r="933" spans="1:9" ht="56.25" x14ac:dyDescent="0.2">
      <c r="A933" s="19" t="s">
        <v>370</v>
      </c>
      <c r="B933" s="20" t="s">
        <v>1638</v>
      </c>
      <c r="C933" s="32" t="s">
        <v>1639</v>
      </c>
      <c r="D933" s="21" t="s">
        <v>72</v>
      </c>
      <c r="E933" s="21" t="s">
        <v>373</v>
      </c>
      <c r="F933" s="33">
        <v>51410</v>
      </c>
      <c r="G933" s="23">
        <v>1</v>
      </c>
      <c r="H933" s="21" t="s">
        <v>74</v>
      </c>
      <c r="I933" s="24" t="s">
        <v>74</v>
      </c>
    </row>
    <row r="934" spans="1:9" ht="56.25" x14ac:dyDescent="0.2">
      <c r="A934" s="19" t="s">
        <v>370</v>
      </c>
      <c r="B934" s="20" t="s">
        <v>1640</v>
      </c>
      <c r="C934" s="32" t="s">
        <v>1641</v>
      </c>
      <c r="D934" s="21" t="s">
        <v>72</v>
      </c>
      <c r="E934" s="21" t="s">
        <v>373</v>
      </c>
      <c r="F934" s="33">
        <v>16291</v>
      </c>
      <c r="G934" s="23">
        <v>1</v>
      </c>
      <c r="H934" s="21" t="s">
        <v>74</v>
      </c>
      <c r="I934" s="24" t="s">
        <v>74</v>
      </c>
    </row>
    <row r="935" spans="1:9" ht="56.25" x14ac:dyDescent="0.2">
      <c r="A935" s="19" t="s">
        <v>370</v>
      </c>
      <c r="B935" s="20" t="s">
        <v>1642</v>
      </c>
      <c r="C935" s="32" t="s">
        <v>1643</v>
      </c>
      <c r="D935" s="21" t="s">
        <v>72</v>
      </c>
      <c r="E935" s="21" t="s">
        <v>373</v>
      </c>
      <c r="F935" s="33">
        <v>15396</v>
      </c>
      <c r="G935" s="23">
        <v>1</v>
      </c>
      <c r="H935" s="21" t="s">
        <v>74</v>
      </c>
      <c r="I935" s="24" t="s">
        <v>74</v>
      </c>
    </row>
    <row r="936" spans="1:9" ht="56.25" x14ac:dyDescent="0.2">
      <c r="A936" s="19" t="s">
        <v>370</v>
      </c>
      <c r="B936" s="20" t="s">
        <v>1644</v>
      </c>
      <c r="C936" s="32" t="s">
        <v>1645</v>
      </c>
      <c r="D936" s="21" t="s">
        <v>72</v>
      </c>
      <c r="E936" s="21" t="s">
        <v>373</v>
      </c>
      <c r="F936" s="33">
        <v>158673</v>
      </c>
      <c r="G936" s="23">
        <v>1</v>
      </c>
      <c r="H936" s="21" t="s">
        <v>74</v>
      </c>
      <c r="I936" s="24" t="s">
        <v>74</v>
      </c>
    </row>
    <row r="937" spans="1:9" ht="56.25" x14ac:dyDescent="0.2">
      <c r="A937" s="19" t="s">
        <v>370</v>
      </c>
      <c r="B937" s="20" t="s">
        <v>1646</v>
      </c>
      <c r="C937" s="32" t="s">
        <v>1647</v>
      </c>
      <c r="D937" s="21" t="s">
        <v>72</v>
      </c>
      <c r="E937" s="21" t="s">
        <v>373</v>
      </c>
      <c r="F937" s="33">
        <v>11563</v>
      </c>
      <c r="G937" s="23">
        <v>1</v>
      </c>
      <c r="H937" s="21" t="s">
        <v>74</v>
      </c>
      <c r="I937" s="24" t="s">
        <v>74</v>
      </c>
    </row>
    <row r="938" spans="1:9" ht="56.25" x14ac:dyDescent="0.2">
      <c r="A938" s="19" t="s">
        <v>370</v>
      </c>
      <c r="B938" s="20" t="s">
        <v>1648</v>
      </c>
      <c r="C938" s="32" t="s">
        <v>1649</v>
      </c>
      <c r="D938" s="21" t="s">
        <v>72</v>
      </c>
      <c r="E938" s="21" t="s">
        <v>373</v>
      </c>
      <c r="F938" s="33">
        <v>11642</v>
      </c>
      <c r="G938" s="23">
        <v>1</v>
      </c>
      <c r="H938" s="21" t="s">
        <v>74</v>
      </c>
      <c r="I938" s="24" t="s">
        <v>74</v>
      </c>
    </row>
    <row r="939" spans="1:9" ht="56.25" x14ac:dyDescent="0.2">
      <c r="A939" s="19" t="s">
        <v>370</v>
      </c>
      <c r="B939" s="20" t="s">
        <v>1650</v>
      </c>
      <c r="C939" s="32" t="s">
        <v>1651</v>
      </c>
      <c r="D939" s="21" t="s">
        <v>72</v>
      </c>
      <c r="E939" s="21" t="s">
        <v>373</v>
      </c>
      <c r="F939" s="33">
        <v>96612</v>
      </c>
      <c r="G939" s="23">
        <v>1</v>
      </c>
      <c r="H939" s="21" t="s">
        <v>74</v>
      </c>
      <c r="I939" s="24" t="s">
        <v>74</v>
      </c>
    </row>
    <row r="940" spans="1:9" ht="56.25" x14ac:dyDescent="0.2">
      <c r="A940" s="19" t="s">
        <v>370</v>
      </c>
      <c r="B940" s="20" t="s">
        <v>1652</v>
      </c>
      <c r="C940" s="32" t="s">
        <v>1653</v>
      </c>
      <c r="D940" s="21" t="s">
        <v>72</v>
      </c>
      <c r="E940" s="21" t="s">
        <v>373</v>
      </c>
      <c r="F940" s="33">
        <v>58184</v>
      </c>
      <c r="G940" s="23">
        <v>1</v>
      </c>
      <c r="H940" s="21" t="s">
        <v>74</v>
      </c>
      <c r="I940" s="24" t="s">
        <v>74</v>
      </c>
    </row>
    <row r="941" spans="1:9" ht="56.25" x14ac:dyDescent="0.2">
      <c r="A941" s="19" t="s">
        <v>370</v>
      </c>
      <c r="B941" s="20" t="s">
        <v>1654</v>
      </c>
      <c r="C941" s="32" t="s">
        <v>1655</v>
      </c>
      <c r="D941" s="21" t="s">
        <v>72</v>
      </c>
      <c r="E941" s="21" t="s">
        <v>373</v>
      </c>
      <c r="F941" s="33">
        <v>10163</v>
      </c>
      <c r="G941" s="23">
        <v>1</v>
      </c>
      <c r="H941" s="21" t="s">
        <v>74</v>
      </c>
      <c r="I941" s="24" t="s">
        <v>74</v>
      </c>
    </row>
    <row r="942" spans="1:9" ht="56.25" x14ac:dyDescent="0.2">
      <c r="A942" s="19" t="s">
        <v>370</v>
      </c>
      <c r="B942" s="20" t="s">
        <v>1656</v>
      </c>
      <c r="C942" s="32" t="s">
        <v>1657</v>
      </c>
      <c r="D942" s="21" t="s">
        <v>72</v>
      </c>
      <c r="E942" s="21" t="s">
        <v>373</v>
      </c>
      <c r="F942" s="33">
        <v>60249</v>
      </c>
      <c r="G942" s="23">
        <v>1</v>
      </c>
      <c r="H942" s="21" t="s">
        <v>74</v>
      </c>
      <c r="I942" s="24" t="s">
        <v>74</v>
      </c>
    </row>
    <row r="943" spans="1:9" ht="56.25" x14ac:dyDescent="0.2">
      <c r="A943" s="19" t="s">
        <v>370</v>
      </c>
      <c r="B943" s="20" t="s">
        <v>1658</v>
      </c>
      <c r="C943" s="32" t="s">
        <v>1659</v>
      </c>
      <c r="D943" s="21" t="s">
        <v>72</v>
      </c>
      <c r="E943" s="21" t="s">
        <v>373</v>
      </c>
      <c r="F943" s="33">
        <v>23727</v>
      </c>
      <c r="G943" s="23">
        <v>1</v>
      </c>
      <c r="H943" s="21" t="s">
        <v>74</v>
      </c>
      <c r="I943" s="24" t="s">
        <v>74</v>
      </c>
    </row>
    <row r="944" spans="1:9" ht="56.25" x14ac:dyDescent="0.2">
      <c r="A944" s="19" t="s">
        <v>370</v>
      </c>
      <c r="B944" s="20" t="s">
        <v>1660</v>
      </c>
      <c r="C944" s="32" t="s">
        <v>1661</v>
      </c>
      <c r="D944" s="21" t="s">
        <v>72</v>
      </c>
      <c r="E944" s="21" t="s">
        <v>373</v>
      </c>
      <c r="F944" s="33">
        <v>582000</v>
      </c>
      <c r="G944" s="23">
        <v>1</v>
      </c>
      <c r="H944" s="21" t="s">
        <v>74</v>
      </c>
      <c r="I944" s="24" t="s">
        <v>74</v>
      </c>
    </row>
    <row r="945" spans="1:9" ht="56.25" x14ac:dyDescent="0.2">
      <c r="A945" s="19" t="s">
        <v>370</v>
      </c>
      <c r="B945" s="20" t="s">
        <v>1662</v>
      </c>
      <c r="C945" s="32" t="s">
        <v>1663</v>
      </c>
      <c r="D945" s="21" t="s">
        <v>72</v>
      </c>
      <c r="E945" s="21" t="s">
        <v>373</v>
      </c>
      <c r="F945" s="33">
        <v>705500</v>
      </c>
      <c r="G945" s="23">
        <v>1</v>
      </c>
      <c r="H945" s="21" t="s">
        <v>74</v>
      </c>
      <c r="I945" s="24" t="s">
        <v>74</v>
      </c>
    </row>
    <row r="946" spans="1:9" ht="56.25" x14ac:dyDescent="0.2">
      <c r="A946" s="19" t="s">
        <v>370</v>
      </c>
      <c r="B946" s="20" t="s">
        <v>1664</v>
      </c>
      <c r="C946" s="32" t="s">
        <v>1663</v>
      </c>
      <c r="D946" s="21" t="s">
        <v>72</v>
      </c>
      <c r="E946" s="21" t="s">
        <v>373</v>
      </c>
      <c r="F946" s="33">
        <v>705500</v>
      </c>
      <c r="G946" s="23">
        <v>1</v>
      </c>
      <c r="H946" s="21" t="s">
        <v>74</v>
      </c>
      <c r="I946" s="24" t="s">
        <v>74</v>
      </c>
    </row>
    <row r="947" spans="1:9" ht="56.25" x14ac:dyDescent="0.2">
      <c r="A947" s="19" t="s">
        <v>370</v>
      </c>
      <c r="B947" s="20" t="s">
        <v>1665</v>
      </c>
      <c r="C947" s="32" t="s">
        <v>1666</v>
      </c>
      <c r="D947" s="21" t="s">
        <v>72</v>
      </c>
      <c r="E947" s="21" t="s">
        <v>373</v>
      </c>
      <c r="F947" s="33">
        <v>2467291.66</v>
      </c>
      <c r="G947" s="23">
        <v>1</v>
      </c>
      <c r="H947" s="21" t="s">
        <v>74</v>
      </c>
      <c r="I947" s="24" t="s">
        <v>74</v>
      </c>
    </row>
    <row r="948" spans="1:9" ht="56.25" x14ac:dyDescent="0.2">
      <c r="A948" s="19" t="s">
        <v>370</v>
      </c>
      <c r="B948" s="20" t="s">
        <v>1667</v>
      </c>
      <c r="C948" s="32" t="s">
        <v>1668</v>
      </c>
      <c r="D948" s="21" t="s">
        <v>72</v>
      </c>
      <c r="E948" s="21" t="s">
        <v>373</v>
      </c>
      <c r="F948" s="33">
        <v>2624166.66</v>
      </c>
      <c r="G948" s="23">
        <v>1</v>
      </c>
      <c r="H948" s="21" t="s">
        <v>74</v>
      </c>
      <c r="I948" s="24" t="s">
        <v>74</v>
      </c>
    </row>
    <row r="949" spans="1:9" ht="56.25" x14ac:dyDescent="0.2">
      <c r="A949" s="19" t="s">
        <v>370</v>
      </c>
      <c r="B949" s="20" t="s">
        <v>1669</v>
      </c>
      <c r="C949" s="32" t="s">
        <v>1670</v>
      </c>
      <c r="D949" s="21" t="s">
        <v>72</v>
      </c>
      <c r="E949" s="21" t="s">
        <v>373</v>
      </c>
      <c r="F949" s="33">
        <v>2467291.67</v>
      </c>
      <c r="G949" s="23">
        <v>1</v>
      </c>
      <c r="H949" s="21" t="s">
        <v>74</v>
      </c>
      <c r="I949" s="24" t="s">
        <v>74</v>
      </c>
    </row>
    <row r="950" spans="1:9" ht="56.25" x14ac:dyDescent="0.2">
      <c r="A950" s="19" t="s">
        <v>370</v>
      </c>
      <c r="B950" s="20" t="s">
        <v>1671</v>
      </c>
      <c r="C950" s="32" t="s">
        <v>1672</v>
      </c>
      <c r="D950" s="21" t="s">
        <v>72</v>
      </c>
      <c r="E950" s="21" t="s">
        <v>373</v>
      </c>
      <c r="F950" s="33">
        <v>183789.01</v>
      </c>
      <c r="G950" s="23">
        <v>1</v>
      </c>
      <c r="H950" s="21" t="s">
        <v>74</v>
      </c>
      <c r="I950" s="24" t="s">
        <v>74</v>
      </c>
    </row>
    <row r="951" spans="1:9" ht="56.25" x14ac:dyDescent="0.2">
      <c r="A951" s="19" t="s">
        <v>370</v>
      </c>
      <c r="B951" s="20" t="s">
        <v>1673</v>
      </c>
      <c r="C951" s="32" t="s">
        <v>1674</v>
      </c>
      <c r="D951" s="21" t="s">
        <v>72</v>
      </c>
      <c r="E951" s="21" t="s">
        <v>373</v>
      </c>
      <c r="F951" s="33">
        <v>52042</v>
      </c>
      <c r="G951" s="23">
        <v>1</v>
      </c>
      <c r="H951" s="21" t="s">
        <v>74</v>
      </c>
      <c r="I951" s="24" t="s">
        <v>74</v>
      </c>
    </row>
    <row r="952" spans="1:9" ht="56.25" x14ac:dyDescent="0.2">
      <c r="A952" s="19" t="s">
        <v>370</v>
      </c>
      <c r="B952" s="20" t="s">
        <v>1675</v>
      </c>
      <c r="C952" s="32" t="s">
        <v>1676</v>
      </c>
      <c r="D952" s="21" t="s">
        <v>72</v>
      </c>
      <c r="E952" s="21" t="s">
        <v>373</v>
      </c>
      <c r="F952" s="33">
        <v>15500</v>
      </c>
      <c r="G952" s="23">
        <v>1</v>
      </c>
      <c r="H952" s="21" t="s">
        <v>74</v>
      </c>
      <c r="I952" s="24" t="s">
        <v>74</v>
      </c>
    </row>
    <row r="953" spans="1:9" ht="56.25" x14ac:dyDescent="0.2">
      <c r="A953" s="19" t="s">
        <v>370</v>
      </c>
      <c r="B953" s="20" t="s">
        <v>1677</v>
      </c>
      <c r="C953" s="32" t="s">
        <v>1676</v>
      </c>
      <c r="D953" s="21" t="s">
        <v>72</v>
      </c>
      <c r="E953" s="21" t="s">
        <v>373</v>
      </c>
      <c r="F953" s="33">
        <v>15500</v>
      </c>
      <c r="G953" s="23">
        <v>1</v>
      </c>
      <c r="H953" s="21" t="s">
        <v>74</v>
      </c>
      <c r="I953" s="24" t="s">
        <v>74</v>
      </c>
    </row>
    <row r="954" spans="1:9" ht="56.25" x14ac:dyDescent="0.2">
      <c r="A954" s="19" t="s">
        <v>370</v>
      </c>
      <c r="B954" s="20" t="s">
        <v>1678</v>
      </c>
      <c r="C954" s="32" t="s">
        <v>1679</v>
      </c>
      <c r="D954" s="21" t="s">
        <v>72</v>
      </c>
      <c r="E954" s="21" t="s">
        <v>373</v>
      </c>
      <c r="F954" s="33">
        <v>611223.1</v>
      </c>
      <c r="G954" s="23">
        <v>1</v>
      </c>
      <c r="H954" s="21" t="s">
        <v>74</v>
      </c>
      <c r="I954" s="24" t="s">
        <v>74</v>
      </c>
    </row>
    <row r="955" spans="1:9" ht="56.25" x14ac:dyDescent="0.2">
      <c r="A955" s="19" t="s">
        <v>370</v>
      </c>
      <c r="B955" s="20" t="s">
        <v>1680</v>
      </c>
      <c r="C955" s="32" t="s">
        <v>1679</v>
      </c>
      <c r="D955" s="21" t="s">
        <v>72</v>
      </c>
      <c r="E955" s="21" t="s">
        <v>373</v>
      </c>
      <c r="F955" s="33">
        <v>611223.1</v>
      </c>
      <c r="G955" s="23">
        <v>1</v>
      </c>
      <c r="H955" s="21" t="s">
        <v>74</v>
      </c>
      <c r="I955" s="24" t="s">
        <v>74</v>
      </c>
    </row>
    <row r="956" spans="1:9" ht="56.25" x14ac:dyDescent="0.2">
      <c r="A956" s="19" t="s">
        <v>370</v>
      </c>
      <c r="B956" s="20" t="s">
        <v>1681</v>
      </c>
      <c r="C956" s="32" t="s">
        <v>1679</v>
      </c>
      <c r="D956" s="21" t="s">
        <v>72</v>
      </c>
      <c r="E956" s="21" t="s">
        <v>373</v>
      </c>
      <c r="F956" s="33">
        <v>611223.1</v>
      </c>
      <c r="G956" s="23">
        <v>1</v>
      </c>
      <c r="H956" s="21" t="s">
        <v>74</v>
      </c>
      <c r="I956" s="24" t="s">
        <v>74</v>
      </c>
    </row>
    <row r="957" spans="1:9" ht="56.25" x14ac:dyDescent="0.2">
      <c r="A957" s="19" t="s">
        <v>370</v>
      </c>
      <c r="B957" s="20" t="s">
        <v>1682</v>
      </c>
      <c r="C957" s="32" t="s">
        <v>1679</v>
      </c>
      <c r="D957" s="21" t="s">
        <v>72</v>
      </c>
      <c r="E957" s="21" t="s">
        <v>373</v>
      </c>
      <c r="F957" s="33">
        <v>611223.1</v>
      </c>
      <c r="G957" s="23">
        <v>1</v>
      </c>
      <c r="H957" s="21" t="s">
        <v>74</v>
      </c>
      <c r="I957" s="24" t="s">
        <v>74</v>
      </c>
    </row>
    <row r="958" spans="1:9" ht="56.25" x14ac:dyDescent="0.2">
      <c r="A958" s="19" t="s">
        <v>370</v>
      </c>
      <c r="B958" s="20" t="s">
        <v>1683</v>
      </c>
      <c r="C958" s="32" t="s">
        <v>1679</v>
      </c>
      <c r="D958" s="21" t="s">
        <v>72</v>
      </c>
      <c r="E958" s="21" t="s">
        <v>373</v>
      </c>
      <c r="F958" s="33">
        <v>611223.1</v>
      </c>
      <c r="G958" s="23">
        <v>1</v>
      </c>
      <c r="H958" s="21" t="s">
        <v>74</v>
      </c>
      <c r="I958" s="24" t="s">
        <v>74</v>
      </c>
    </row>
    <row r="959" spans="1:9" ht="56.25" x14ac:dyDescent="0.2">
      <c r="A959" s="19" t="s">
        <v>370</v>
      </c>
      <c r="B959" s="20" t="s">
        <v>1684</v>
      </c>
      <c r="C959" s="32" t="s">
        <v>1679</v>
      </c>
      <c r="D959" s="21" t="s">
        <v>72</v>
      </c>
      <c r="E959" s="21" t="s">
        <v>373</v>
      </c>
      <c r="F959" s="33">
        <v>611223.1</v>
      </c>
      <c r="G959" s="23">
        <v>1</v>
      </c>
      <c r="H959" s="21" t="s">
        <v>74</v>
      </c>
      <c r="I959" s="24" t="s">
        <v>74</v>
      </c>
    </row>
    <row r="960" spans="1:9" ht="56.25" x14ac:dyDescent="0.2">
      <c r="A960" s="19" t="s">
        <v>370</v>
      </c>
      <c r="B960" s="20" t="s">
        <v>1685</v>
      </c>
      <c r="C960" s="32" t="s">
        <v>1679</v>
      </c>
      <c r="D960" s="21" t="s">
        <v>72</v>
      </c>
      <c r="E960" s="21" t="s">
        <v>373</v>
      </c>
      <c r="F960" s="33">
        <v>611223.1</v>
      </c>
      <c r="G960" s="23">
        <v>1</v>
      </c>
      <c r="H960" s="21" t="s">
        <v>74</v>
      </c>
      <c r="I960" s="24" t="s">
        <v>74</v>
      </c>
    </row>
    <row r="961" spans="1:9" ht="56.25" x14ac:dyDescent="0.2">
      <c r="A961" s="19" t="s">
        <v>370</v>
      </c>
      <c r="B961" s="20" t="s">
        <v>1686</v>
      </c>
      <c r="C961" s="32" t="s">
        <v>1679</v>
      </c>
      <c r="D961" s="21" t="s">
        <v>72</v>
      </c>
      <c r="E961" s="21" t="s">
        <v>373</v>
      </c>
      <c r="F961" s="33">
        <v>611223.1</v>
      </c>
      <c r="G961" s="23">
        <v>1</v>
      </c>
      <c r="H961" s="21" t="s">
        <v>74</v>
      </c>
      <c r="I961" s="24" t="s">
        <v>74</v>
      </c>
    </row>
    <row r="962" spans="1:9" ht="56.25" x14ac:dyDescent="0.2">
      <c r="A962" s="19" t="s">
        <v>370</v>
      </c>
      <c r="B962" s="20" t="s">
        <v>1687</v>
      </c>
      <c r="C962" s="32" t="s">
        <v>1679</v>
      </c>
      <c r="D962" s="21" t="s">
        <v>72</v>
      </c>
      <c r="E962" s="21" t="s">
        <v>373</v>
      </c>
      <c r="F962" s="33">
        <v>611223.1</v>
      </c>
      <c r="G962" s="23">
        <v>1</v>
      </c>
      <c r="H962" s="21" t="s">
        <v>74</v>
      </c>
      <c r="I962" s="24" t="s">
        <v>74</v>
      </c>
    </row>
    <row r="963" spans="1:9" ht="56.25" x14ac:dyDescent="0.2">
      <c r="A963" s="19" t="s">
        <v>370</v>
      </c>
      <c r="B963" s="20" t="s">
        <v>1688</v>
      </c>
      <c r="C963" s="32" t="s">
        <v>1679</v>
      </c>
      <c r="D963" s="21" t="s">
        <v>72</v>
      </c>
      <c r="E963" s="21" t="s">
        <v>373</v>
      </c>
      <c r="F963" s="33">
        <v>611223.1</v>
      </c>
      <c r="G963" s="23">
        <v>1</v>
      </c>
      <c r="H963" s="21" t="s">
        <v>74</v>
      </c>
      <c r="I963" s="24" t="s">
        <v>74</v>
      </c>
    </row>
    <row r="964" spans="1:9" ht="56.25" x14ac:dyDescent="0.2">
      <c r="A964" s="19" t="s">
        <v>370</v>
      </c>
      <c r="B964" s="20" t="s">
        <v>1689</v>
      </c>
      <c r="C964" s="32" t="s">
        <v>1690</v>
      </c>
      <c r="D964" s="21" t="s">
        <v>72</v>
      </c>
      <c r="E964" s="21" t="s">
        <v>373</v>
      </c>
      <c r="F964" s="33">
        <v>266156</v>
      </c>
      <c r="G964" s="23">
        <v>1</v>
      </c>
      <c r="H964" s="21" t="s">
        <v>74</v>
      </c>
      <c r="I964" s="24" t="s">
        <v>74</v>
      </c>
    </row>
    <row r="965" spans="1:9" ht="56.25" x14ac:dyDescent="0.2">
      <c r="A965" s="19" t="s">
        <v>370</v>
      </c>
      <c r="B965" s="20" t="s">
        <v>1691</v>
      </c>
      <c r="C965" s="32" t="s">
        <v>1692</v>
      </c>
      <c r="D965" s="21" t="s">
        <v>72</v>
      </c>
      <c r="E965" s="21" t="s">
        <v>373</v>
      </c>
      <c r="F965" s="33">
        <v>81525.429999999993</v>
      </c>
      <c r="G965" s="23">
        <v>1</v>
      </c>
      <c r="H965" s="21" t="s">
        <v>74</v>
      </c>
      <c r="I965" s="24" t="s">
        <v>74</v>
      </c>
    </row>
    <row r="966" spans="1:9" ht="56.25" x14ac:dyDescent="0.2">
      <c r="A966" s="19" t="s">
        <v>370</v>
      </c>
      <c r="B966" s="20" t="s">
        <v>1693</v>
      </c>
      <c r="C966" s="32" t="s">
        <v>1692</v>
      </c>
      <c r="D966" s="21" t="s">
        <v>72</v>
      </c>
      <c r="E966" s="21" t="s">
        <v>373</v>
      </c>
      <c r="F966" s="33">
        <v>81525.429999999993</v>
      </c>
      <c r="G966" s="23">
        <v>1</v>
      </c>
      <c r="H966" s="21" t="s">
        <v>74</v>
      </c>
      <c r="I966" s="24" t="s">
        <v>74</v>
      </c>
    </row>
    <row r="967" spans="1:9" ht="56.25" x14ac:dyDescent="0.2">
      <c r="A967" s="19" t="s">
        <v>370</v>
      </c>
      <c r="B967" s="20" t="s">
        <v>1694</v>
      </c>
      <c r="C967" s="32" t="s">
        <v>1695</v>
      </c>
      <c r="D967" s="21" t="s">
        <v>72</v>
      </c>
      <c r="E967" s="21" t="s">
        <v>373</v>
      </c>
      <c r="F967" s="33">
        <v>1098271.99</v>
      </c>
      <c r="G967" s="23">
        <v>1</v>
      </c>
      <c r="H967" s="21" t="s">
        <v>74</v>
      </c>
      <c r="I967" s="24" t="s">
        <v>74</v>
      </c>
    </row>
    <row r="968" spans="1:9" ht="56.25" x14ac:dyDescent="0.2">
      <c r="A968" s="19" t="s">
        <v>370</v>
      </c>
      <c r="B968" s="20" t="s">
        <v>1696</v>
      </c>
      <c r="C968" s="32" t="s">
        <v>1697</v>
      </c>
      <c r="D968" s="21" t="s">
        <v>72</v>
      </c>
      <c r="E968" s="21" t="s">
        <v>373</v>
      </c>
      <c r="F968" s="33">
        <v>168322.71</v>
      </c>
      <c r="G968" s="23">
        <v>1</v>
      </c>
      <c r="H968" s="21" t="s">
        <v>74</v>
      </c>
      <c r="I968" s="24" t="s">
        <v>74</v>
      </c>
    </row>
    <row r="969" spans="1:9" ht="56.25" x14ac:dyDescent="0.2">
      <c r="A969" s="19" t="s">
        <v>370</v>
      </c>
      <c r="B969" s="20" t="s">
        <v>1698</v>
      </c>
      <c r="C969" s="32" t="s">
        <v>1699</v>
      </c>
      <c r="D969" s="21" t="s">
        <v>72</v>
      </c>
      <c r="E969" s="21" t="s">
        <v>373</v>
      </c>
      <c r="F969" s="33">
        <v>794171</v>
      </c>
      <c r="G969" s="23">
        <v>1</v>
      </c>
      <c r="H969" s="21" t="s">
        <v>74</v>
      </c>
      <c r="I969" s="24" t="s">
        <v>74</v>
      </c>
    </row>
    <row r="970" spans="1:9" ht="56.25" x14ac:dyDescent="0.2">
      <c r="A970" s="19" t="s">
        <v>370</v>
      </c>
      <c r="B970" s="20" t="s">
        <v>1700</v>
      </c>
      <c r="C970" s="32" t="s">
        <v>1701</v>
      </c>
      <c r="D970" s="21" t="s">
        <v>72</v>
      </c>
      <c r="E970" s="21" t="s">
        <v>373</v>
      </c>
      <c r="F970" s="33">
        <v>70866</v>
      </c>
      <c r="G970" s="23">
        <v>1</v>
      </c>
      <c r="H970" s="21" t="s">
        <v>74</v>
      </c>
      <c r="I970" s="24" t="s">
        <v>74</v>
      </c>
    </row>
    <row r="971" spans="1:9" ht="56.25" x14ac:dyDescent="0.2">
      <c r="A971" s="19" t="s">
        <v>370</v>
      </c>
      <c r="B971" s="20" t="s">
        <v>1702</v>
      </c>
      <c r="C971" s="32" t="s">
        <v>1703</v>
      </c>
      <c r="D971" s="21" t="s">
        <v>72</v>
      </c>
      <c r="E971" s="21" t="s">
        <v>373</v>
      </c>
      <c r="F971" s="33">
        <v>338728.81</v>
      </c>
      <c r="G971" s="23">
        <v>1</v>
      </c>
      <c r="H971" s="21" t="s">
        <v>74</v>
      </c>
      <c r="I971" s="24" t="s">
        <v>74</v>
      </c>
    </row>
    <row r="972" spans="1:9" ht="56.25" x14ac:dyDescent="0.2">
      <c r="A972" s="19" t="s">
        <v>370</v>
      </c>
      <c r="B972" s="20" t="s">
        <v>1704</v>
      </c>
      <c r="C972" s="32" t="s">
        <v>1705</v>
      </c>
      <c r="D972" s="21" t="s">
        <v>72</v>
      </c>
      <c r="E972" s="21" t="s">
        <v>373</v>
      </c>
      <c r="F972" s="33">
        <v>338728.81</v>
      </c>
      <c r="G972" s="23">
        <v>1</v>
      </c>
      <c r="H972" s="21" t="s">
        <v>74</v>
      </c>
      <c r="I972" s="24" t="s">
        <v>74</v>
      </c>
    </row>
    <row r="973" spans="1:9" ht="56.25" x14ac:dyDescent="0.2">
      <c r="A973" s="19" t="s">
        <v>370</v>
      </c>
      <c r="B973" s="20" t="s">
        <v>1706</v>
      </c>
      <c r="C973" s="32" t="s">
        <v>1705</v>
      </c>
      <c r="D973" s="21" t="s">
        <v>72</v>
      </c>
      <c r="E973" s="21" t="s">
        <v>373</v>
      </c>
      <c r="F973" s="33">
        <v>338728.81</v>
      </c>
      <c r="G973" s="23">
        <v>1</v>
      </c>
      <c r="H973" s="21" t="s">
        <v>74</v>
      </c>
      <c r="I973" s="24" t="s">
        <v>74</v>
      </c>
    </row>
    <row r="974" spans="1:9" ht="56.25" x14ac:dyDescent="0.2">
      <c r="A974" s="19" t="s">
        <v>370</v>
      </c>
      <c r="B974" s="20" t="s">
        <v>1707</v>
      </c>
      <c r="C974" s="32" t="s">
        <v>1708</v>
      </c>
      <c r="D974" s="21" t="s">
        <v>72</v>
      </c>
      <c r="E974" s="21" t="s">
        <v>373</v>
      </c>
      <c r="F974" s="33">
        <v>638507.06999999995</v>
      </c>
      <c r="G974" s="23">
        <v>1</v>
      </c>
      <c r="H974" s="21" t="s">
        <v>74</v>
      </c>
      <c r="I974" s="24" t="s">
        <v>74</v>
      </c>
    </row>
    <row r="975" spans="1:9" ht="56.25" x14ac:dyDescent="0.2">
      <c r="A975" s="19" t="s">
        <v>370</v>
      </c>
      <c r="B975" s="20" t="s">
        <v>1709</v>
      </c>
      <c r="C975" s="32" t="s">
        <v>1710</v>
      </c>
      <c r="D975" s="21" t="s">
        <v>72</v>
      </c>
      <c r="E975" s="21" t="s">
        <v>373</v>
      </c>
      <c r="F975" s="33">
        <v>38274.35</v>
      </c>
      <c r="G975" s="23">
        <v>1</v>
      </c>
      <c r="H975" s="21" t="s">
        <v>74</v>
      </c>
      <c r="I975" s="24" t="s">
        <v>74</v>
      </c>
    </row>
    <row r="976" spans="1:9" ht="56.25" x14ac:dyDescent="0.2">
      <c r="A976" s="19" t="s">
        <v>370</v>
      </c>
      <c r="B976" s="20" t="s">
        <v>1711</v>
      </c>
      <c r="C976" s="32" t="s">
        <v>1712</v>
      </c>
      <c r="D976" s="21" t="s">
        <v>72</v>
      </c>
      <c r="E976" s="21" t="s">
        <v>373</v>
      </c>
      <c r="F976" s="33">
        <v>623778.22</v>
      </c>
      <c r="G976" s="23">
        <v>1</v>
      </c>
      <c r="H976" s="21" t="s">
        <v>74</v>
      </c>
      <c r="I976" s="24" t="s">
        <v>74</v>
      </c>
    </row>
    <row r="977" spans="1:9" ht="56.25" x14ac:dyDescent="0.2">
      <c r="A977" s="19" t="s">
        <v>370</v>
      </c>
      <c r="B977" s="20" t="s">
        <v>1713</v>
      </c>
      <c r="C977" s="32" t="s">
        <v>1714</v>
      </c>
      <c r="D977" s="21" t="s">
        <v>72</v>
      </c>
      <c r="E977" s="21" t="s">
        <v>373</v>
      </c>
      <c r="F977" s="33">
        <v>3001554</v>
      </c>
      <c r="G977" s="23">
        <v>1</v>
      </c>
      <c r="H977" s="21" t="s">
        <v>74</v>
      </c>
      <c r="I977" s="24" t="s">
        <v>74</v>
      </c>
    </row>
    <row r="978" spans="1:9" ht="56.25" x14ac:dyDescent="0.2">
      <c r="A978" s="19" t="s">
        <v>370</v>
      </c>
      <c r="B978" s="20" t="s">
        <v>1715</v>
      </c>
      <c r="C978" s="32" t="s">
        <v>1716</v>
      </c>
      <c r="D978" s="21" t="s">
        <v>72</v>
      </c>
      <c r="E978" s="21" t="s">
        <v>373</v>
      </c>
      <c r="F978" s="33">
        <v>40500.230000000003</v>
      </c>
      <c r="G978" s="23">
        <v>1</v>
      </c>
      <c r="H978" s="21" t="s">
        <v>74</v>
      </c>
      <c r="I978" s="24" t="s">
        <v>74</v>
      </c>
    </row>
    <row r="979" spans="1:9" ht="56.25" x14ac:dyDescent="0.2">
      <c r="A979" s="19" t="s">
        <v>370</v>
      </c>
      <c r="B979" s="20" t="s">
        <v>1717</v>
      </c>
      <c r="C979" s="32" t="s">
        <v>1718</v>
      </c>
      <c r="D979" s="21" t="s">
        <v>72</v>
      </c>
      <c r="E979" s="21" t="s">
        <v>373</v>
      </c>
      <c r="F979" s="33">
        <v>173092</v>
      </c>
      <c r="G979" s="23">
        <v>1</v>
      </c>
      <c r="H979" s="21" t="s">
        <v>74</v>
      </c>
      <c r="I979" s="24" t="s">
        <v>74</v>
      </c>
    </row>
    <row r="980" spans="1:9" ht="56.25" x14ac:dyDescent="0.2">
      <c r="A980" s="19" t="s">
        <v>370</v>
      </c>
      <c r="B980" s="20" t="s">
        <v>1719</v>
      </c>
      <c r="C980" s="32" t="s">
        <v>1720</v>
      </c>
      <c r="D980" s="21" t="s">
        <v>72</v>
      </c>
      <c r="E980" s="21" t="s">
        <v>373</v>
      </c>
      <c r="F980" s="33">
        <v>70866</v>
      </c>
      <c r="G980" s="23">
        <v>1</v>
      </c>
      <c r="H980" s="21" t="s">
        <v>74</v>
      </c>
      <c r="I980" s="24" t="s">
        <v>74</v>
      </c>
    </row>
    <row r="981" spans="1:9" ht="56.25" x14ac:dyDescent="0.2">
      <c r="A981" s="19" t="s">
        <v>370</v>
      </c>
      <c r="B981" s="20" t="s">
        <v>1721</v>
      </c>
      <c r="C981" s="32" t="s">
        <v>1722</v>
      </c>
      <c r="D981" s="21" t="s">
        <v>72</v>
      </c>
      <c r="E981" s="21" t="s">
        <v>373</v>
      </c>
      <c r="F981" s="33">
        <v>981664</v>
      </c>
      <c r="G981" s="23">
        <v>1</v>
      </c>
      <c r="H981" s="21" t="s">
        <v>74</v>
      </c>
      <c r="I981" s="24" t="s">
        <v>74</v>
      </c>
    </row>
    <row r="982" spans="1:9" ht="56.25" x14ac:dyDescent="0.2">
      <c r="A982" s="19" t="s">
        <v>370</v>
      </c>
      <c r="B982" s="20" t="s">
        <v>1723</v>
      </c>
      <c r="C982" s="32" t="s">
        <v>1724</v>
      </c>
      <c r="D982" s="21" t="s">
        <v>72</v>
      </c>
      <c r="E982" s="21" t="s">
        <v>373</v>
      </c>
      <c r="F982" s="33">
        <v>969345.15</v>
      </c>
      <c r="G982" s="23">
        <v>1</v>
      </c>
      <c r="H982" s="21" t="s">
        <v>74</v>
      </c>
      <c r="I982" s="24" t="s">
        <v>74</v>
      </c>
    </row>
    <row r="983" spans="1:9" ht="56.25" x14ac:dyDescent="0.2">
      <c r="A983" s="19" t="s">
        <v>370</v>
      </c>
      <c r="B983" s="20" t="s">
        <v>1725</v>
      </c>
      <c r="C983" s="32" t="s">
        <v>1726</v>
      </c>
      <c r="D983" s="21" t="s">
        <v>72</v>
      </c>
      <c r="E983" s="21" t="s">
        <v>373</v>
      </c>
      <c r="F983" s="33">
        <v>168339.88</v>
      </c>
      <c r="G983" s="23">
        <v>1</v>
      </c>
      <c r="H983" s="21" t="s">
        <v>74</v>
      </c>
      <c r="I983" s="24" t="s">
        <v>74</v>
      </c>
    </row>
    <row r="984" spans="1:9" ht="56.25" x14ac:dyDescent="0.2">
      <c r="A984" s="19" t="s">
        <v>370</v>
      </c>
      <c r="B984" s="20" t="s">
        <v>1727</v>
      </c>
      <c r="C984" s="32" t="s">
        <v>1728</v>
      </c>
      <c r="D984" s="21" t="s">
        <v>72</v>
      </c>
      <c r="E984" s="21" t="s">
        <v>373</v>
      </c>
      <c r="F984" s="33">
        <v>173092</v>
      </c>
      <c r="G984" s="23">
        <v>1</v>
      </c>
      <c r="H984" s="21" t="s">
        <v>74</v>
      </c>
      <c r="I984" s="24" t="s">
        <v>74</v>
      </c>
    </row>
    <row r="985" spans="1:9" ht="56.25" x14ac:dyDescent="0.2">
      <c r="A985" s="19" t="s">
        <v>370</v>
      </c>
      <c r="B985" s="20" t="s">
        <v>1729</v>
      </c>
      <c r="C985" s="32" t="s">
        <v>1730</v>
      </c>
      <c r="D985" s="21" t="s">
        <v>72</v>
      </c>
      <c r="E985" s="21" t="s">
        <v>373</v>
      </c>
      <c r="F985" s="33">
        <v>70868</v>
      </c>
      <c r="G985" s="23">
        <v>1</v>
      </c>
      <c r="H985" s="21" t="s">
        <v>74</v>
      </c>
      <c r="I985" s="24" t="s">
        <v>74</v>
      </c>
    </row>
    <row r="986" spans="1:9" ht="56.25" x14ac:dyDescent="0.2">
      <c r="A986" s="19" t="s">
        <v>370</v>
      </c>
      <c r="B986" s="20" t="s">
        <v>1731</v>
      </c>
      <c r="C986" s="32" t="s">
        <v>1732</v>
      </c>
      <c r="D986" s="21" t="s">
        <v>72</v>
      </c>
      <c r="E986" s="21" t="s">
        <v>373</v>
      </c>
      <c r="F986" s="33">
        <v>657779.42000000004</v>
      </c>
      <c r="G986" s="23">
        <v>1</v>
      </c>
      <c r="H986" s="21" t="s">
        <v>74</v>
      </c>
      <c r="I986" s="24" t="s">
        <v>74</v>
      </c>
    </row>
    <row r="987" spans="1:9" ht="56.25" x14ac:dyDescent="0.2">
      <c r="A987" s="19" t="s">
        <v>370</v>
      </c>
      <c r="B987" s="20" t="s">
        <v>1733</v>
      </c>
      <c r="C987" s="32" t="s">
        <v>1734</v>
      </c>
      <c r="D987" s="21" t="s">
        <v>72</v>
      </c>
      <c r="E987" s="21" t="s">
        <v>373</v>
      </c>
      <c r="F987" s="33">
        <v>338728.81</v>
      </c>
      <c r="G987" s="23">
        <v>1</v>
      </c>
      <c r="H987" s="21" t="s">
        <v>74</v>
      </c>
      <c r="I987" s="24" t="s">
        <v>74</v>
      </c>
    </row>
    <row r="988" spans="1:9" ht="56.25" x14ac:dyDescent="0.2">
      <c r="A988" s="19" t="s">
        <v>370</v>
      </c>
      <c r="B988" s="20" t="s">
        <v>1735</v>
      </c>
      <c r="C988" s="32" t="s">
        <v>1734</v>
      </c>
      <c r="D988" s="21" t="s">
        <v>72</v>
      </c>
      <c r="E988" s="21" t="s">
        <v>373</v>
      </c>
      <c r="F988" s="33">
        <v>338728.81</v>
      </c>
      <c r="G988" s="23">
        <v>1</v>
      </c>
      <c r="H988" s="21" t="s">
        <v>74</v>
      </c>
      <c r="I988" s="24" t="s">
        <v>74</v>
      </c>
    </row>
    <row r="989" spans="1:9" ht="56.25" x14ac:dyDescent="0.2">
      <c r="A989" s="19" t="s">
        <v>370</v>
      </c>
      <c r="B989" s="20" t="s">
        <v>1736</v>
      </c>
      <c r="C989" s="32" t="s">
        <v>1734</v>
      </c>
      <c r="D989" s="21" t="s">
        <v>72</v>
      </c>
      <c r="E989" s="21" t="s">
        <v>373</v>
      </c>
      <c r="F989" s="33">
        <v>338728.81</v>
      </c>
      <c r="G989" s="23">
        <v>1</v>
      </c>
      <c r="H989" s="21" t="s">
        <v>74</v>
      </c>
      <c r="I989" s="24" t="s">
        <v>74</v>
      </c>
    </row>
    <row r="990" spans="1:9" ht="56.25" x14ac:dyDescent="0.2">
      <c r="A990" s="19" t="s">
        <v>370</v>
      </c>
      <c r="B990" s="20" t="s">
        <v>1737</v>
      </c>
      <c r="C990" s="32" t="s">
        <v>1738</v>
      </c>
      <c r="D990" s="21" t="s">
        <v>72</v>
      </c>
      <c r="E990" s="21" t="s">
        <v>373</v>
      </c>
      <c r="F990" s="33">
        <v>50779.32</v>
      </c>
      <c r="G990" s="23">
        <v>1</v>
      </c>
      <c r="H990" s="21" t="s">
        <v>74</v>
      </c>
      <c r="I990" s="24" t="s">
        <v>74</v>
      </c>
    </row>
    <row r="991" spans="1:9" ht="56.25" x14ac:dyDescent="0.2">
      <c r="A991" s="19" t="s">
        <v>370</v>
      </c>
      <c r="B991" s="20" t="s">
        <v>1739</v>
      </c>
      <c r="C991" s="32" t="s">
        <v>1740</v>
      </c>
      <c r="D991" s="21" t="s">
        <v>72</v>
      </c>
      <c r="E991" s="21" t="s">
        <v>373</v>
      </c>
      <c r="F991" s="33">
        <v>13060774.439999999</v>
      </c>
      <c r="G991" s="23">
        <v>1</v>
      </c>
      <c r="H991" s="21" t="s">
        <v>74</v>
      </c>
      <c r="I991" s="24" t="s">
        <v>74</v>
      </c>
    </row>
    <row r="992" spans="1:9" ht="56.25" x14ac:dyDescent="0.2">
      <c r="A992" s="19" t="s">
        <v>370</v>
      </c>
      <c r="B992" s="20" t="s">
        <v>1741</v>
      </c>
      <c r="C992" s="32" t="s">
        <v>1742</v>
      </c>
      <c r="D992" s="21" t="s">
        <v>72</v>
      </c>
      <c r="E992" s="21" t="s">
        <v>373</v>
      </c>
      <c r="F992" s="33">
        <v>980168.5</v>
      </c>
      <c r="G992" s="23">
        <v>1</v>
      </c>
      <c r="H992" s="21" t="s">
        <v>74</v>
      </c>
      <c r="I992" s="24" t="s">
        <v>74</v>
      </c>
    </row>
    <row r="993" spans="1:9" ht="56.25" x14ac:dyDescent="0.2">
      <c r="A993" s="19" t="s">
        <v>370</v>
      </c>
      <c r="B993" s="20" t="s">
        <v>1743</v>
      </c>
      <c r="C993" s="32" t="s">
        <v>1744</v>
      </c>
      <c r="D993" s="21" t="s">
        <v>72</v>
      </c>
      <c r="E993" s="21" t="s">
        <v>373</v>
      </c>
      <c r="F993" s="33">
        <v>56192.95</v>
      </c>
      <c r="G993" s="23">
        <v>1</v>
      </c>
      <c r="H993" s="21" t="s">
        <v>74</v>
      </c>
      <c r="I993" s="24" t="s">
        <v>74</v>
      </c>
    </row>
    <row r="994" spans="1:9" ht="56.25" x14ac:dyDescent="0.2">
      <c r="A994" s="19" t="s">
        <v>370</v>
      </c>
      <c r="B994" s="20" t="s">
        <v>1745</v>
      </c>
      <c r="C994" s="32" t="s">
        <v>1746</v>
      </c>
      <c r="D994" s="21" t="s">
        <v>72</v>
      </c>
      <c r="E994" s="21" t="s">
        <v>373</v>
      </c>
      <c r="F994" s="33">
        <v>853950</v>
      </c>
      <c r="G994" s="23">
        <v>1</v>
      </c>
      <c r="H994" s="21" t="s">
        <v>74</v>
      </c>
      <c r="I994" s="24" t="s">
        <v>74</v>
      </c>
    </row>
    <row r="995" spans="1:9" ht="56.25" x14ac:dyDescent="0.2">
      <c r="A995" s="19" t="s">
        <v>370</v>
      </c>
      <c r="B995" s="20" t="s">
        <v>1747</v>
      </c>
      <c r="C995" s="32" t="s">
        <v>1748</v>
      </c>
      <c r="D995" s="21" t="s">
        <v>72</v>
      </c>
      <c r="E995" s="21" t="s">
        <v>373</v>
      </c>
      <c r="F995" s="33">
        <v>184105</v>
      </c>
      <c r="G995" s="23">
        <v>1</v>
      </c>
      <c r="H995" s="21" t="s">
        <v>74</v>
      </c>
      <c r="I995" s="24" t="s">
        <v>74</v>
      </c>
    </row>
    <row r="996" spans="1:9" ht="56.25" x14ac:dyDescent="0.2">
      <c r="A996" s="19" t="s">
        <v>370</v>
      </c>
      <c r="B996" s="20" t="s">
        <v>1749</v>
      </c>
      <c r="C996" s="32" t="s">
        <v>1750</v>
      </c>
      <c r="D996" s="21" t="s">
        <v>72</v>
      </c>
      <c r="E996" s="21" t="s">
        <v>373</v>
      </c>
      <c r="F996" s="33">
        <v>344120.21</v>
      </c>
      <c r="G996" s="23">
        <v>1</v>
      </c>
      <c r="H996" s="21" t="s">
        <v>74</v>
      </c>
      <c r="I996" s="24" t="s">
        <v>74</v>
      </c>
    </row>
    <row r="997" spans="1:9" ht="56.25" x14ac:dyDescent="0.2">
      <c r="A997" s="19" t="s">
        <v>370</v>
      </c>
      <c r="B997" s="20" t="s">
        <v>1751</v>
      </c>
      <c r="C997" s="32" t="s">
        <v>1752</v>
      </c>
      <c r="D997" s="21" t="s">
        <v>72</v>
      </c>
      <c r="E997" s="21" t="s">
        <v>373</v>
      </c>
      <c r="F997" s="33">
        <v>302858</v>
      </c>
      <c r="G997" s="23">
        <v>1</v>
      </c>
      <c r="H997" s="21" t="s">
        <v>74</v>
      </c>
      <c r="I997" s="24" t="s">
        <v>74</v>
      </c>
    </row>
    <row r="998" spans="1:9" ht="56.25" x14ac:dyDescent="0.2">
      <c r="A998" s="19" t="s">
        <v>370</v>
      </c>
      <c r="B998" s="20" t="s">
        <v>1753</v>
      </c>
      <c r="C998" s="32" t="s">
        <v>1754</v>
      </c>
      <c r="D998" s="21" t="s">
        <v>72</v>
      </c>
      <c r="E998" s="21" t="s">
        <v>373</v>
      </c>
      <c r="F998" s="33">
        <v>831813</v>
      </c>
      <c r="G998" s="23">
        <v>1</v>
      </c>
      <c r="H998" s="21" t="s">
        <v>74</v>
      </c>
      <c r="I998" s="24" t="s">
        <v>74</v>
      </c>
    </row>
    <row r="999" spans="1:9" ht="56.25" x14ac:dyDescent="0.2">
      <c r="A999" s="19" t="s">
        <v>370</v>
      </c>
      <c r="B999" s="20" t="s">
        <v>1755</v>
      </c>
      <c r="C999" s="32" t="s">
        <v>1756</v>
      </c>
      <c r="D999" s="21" t="s">
        <v>72</v>
      </c>
      <c r="E999" s="21" t="s">
        <v>373</v>
      </c>
      <c r="F999" s="33">
        <v>272153.88</v>
      </c>
      <c r="G999" s="23">
        <v>1</v>
      </c>
      <c r="H999" s="21" t="s">
        <v>74</v>
      </c>
      <c r="I999" s="24" t="s">
        <v>74</v>
      </c>
    </row>
    <row r="1000" spans="1:9" ht="56.25" x14ac:dyDescent="0.2">
      <c r="A1000" s="19" t="s">
        <v>370</v>
      </c>
      <c r="B1000" s="20" t="s">
        <v>1757</v>
      </c>
      <c r="C1000" s="32" t="s">
        <v>1758</v>
      </c>
      <c r="D1000" s="21" t="s">
        <v>72</v>
      </c>
      <c r="E1000" s="21" t="s">
        <v>373</v>
      </c>
      <c r="F1000" s="33">
        <v>1074425</v>
      </c>
      <c r="G1000" s="23">
        <v>1</v>
      </c>
      <c r="H1000" s="21" t="s">
        <v>74</v>
      </c>
      <c r="I1000" s="24" t="s">
        <v>74</v>
      </c>
    </row>
    <row r="1001" spans="1:9" ht="56.25" x14ac:dyDescent="0.2">
      <c r="A1001" s="19" t="s">
        <v>370</v>
      </c>
      <c r="B1001" s="20" t="s">
        <v>1759</v>
      </c>
      <c r="C1001" s="32" t="s">
        <v>1758</v>
      </c>
      <c r="D1001" s="21" t="s">
        <v>72</v>
      </c>
      <c r="E1001" s="21" t="s">
        <v>373</v>
      </c>
      <c r="F1001" s="33">
        <v>1074425</v>
      </c>
      <c r="G1001" s="23">
        <v>1</v>
      </c>
      <c r="H1001" s="21" t="s">
        <v>74</v>
      </c>
      <c r="I1001" s="24" t="s">
        <v>74</v>
      </c>
    </row>
    <row r="1002" spans="1:9" ht="56.25" x14ac:dyDescent="0.2">
      <c r="A1002" s="19" t="s">
        <v>370</v>
      </c>
      <c r="B1002" s="20" t="s">
        <v>1760</v>
      </c>
      <c r="C1002" s="32" t="s">
        <v>1758</v>
      </c>
      <c r="D1002" s="21" t="s">
        <v>72</v>
      </c>
      <c r="E1002" s="21" t="s">
        <v>373</v>
      </c>
      <c r="F1002" s="33">
        <v>1265609.19</v>
      </c>
      <c r="G1002" s="23">
        <v>1</v>
      </c>
      <c r="H1002" s="21" t="s">
        <v>74</v>
      </c>
      <c r="I1002" s="24" t="s">
        <v>74</v>
      </c>
    </row>
    <row r="1003" spans="1:9" ht="56.25" x14ac:dyDescent="0.2">
      <c r="A1003" s="19" t="s">
        <v>370</v>
      </c>
      <c r="B1003" s="20" t="s">
        <v>1761</v>
      </c>
      <c r="C1003" s="32" t="s">
        <v>1762</v>
      </c>
      <c r="D1003" s="21" t="s">
        <v>72</v>
      </c>
      <c r="E1003" s="21" t="s">
        <v>373</v>
      </c>
      <c r="F1003" s="33">
        <v>1843592.87</v>
      </c>
      <c r="G1003" s="23">
        <v>1</v>
      </c>
      <c r="H1003" s="21" t="s">
        <v>74</v>
      </c>
      <c r="I1003" s="24" t="s">
        <v>74</v>
      </c>
    </row>
    <row r="1004" spans="1:9" ht="56.25" x14ac:dyDescent="0.2">
      <c r="A1004" s="19" t="s">
        <v>370</v>
      </c>
      <c r="B1004" s="20" t="s">
        <v>1763</v>
      </c>
      <c r="C1004" s="32" t="s">
        <v>1764</v>
      </c>
      <c r="D1004" s="21" t="s">
        <v>72</v>
      </c>
      <c r="E1004" s="21" t="s">
        <v>373</v>
      </c>
      <c r="F1004" s="33">
        <v>468208.1</v>
      </c>
      <c r="G1004" s="23">
        <v>1</v>
      </c>
      <c r="H1004" s="21" t="s">
        <v>74</v>
      </c>
      <c r="I1004" s="24" t="s">
        <v>74</v>
      </c>
    </row>
    <row r="1005" spans="1:9" ht="56.25" x14ac:dyDescent="0.2">
      <c r="A1005" s="19" t="s">
        <v>370</v>
      </c>
      <c r="B1005" s="20" t="s">
        <v>1765</v>
      </c>
      <c r="C1005" s="32" t="s">
        <v>1766</v>
      </c>
      <c r="D1005" s="21" t="s">
        <v>72</v>
      </c>
      <c r="E1005" s="21" t="s">
        <v>373</v>
      </c>
      <c r="F1005" s="33">
        <v>738257.26</v>
      </c>
      <c r="G1005" s="23">
        <v>1</v>
      </c>
      <c r="H1005" s="21" t="s">
        <v>74</v>
      </c>
      <c r="I1005" s="24" t="s">
        <v>74</v>
      </c>
    </row>
    <row r="1006" spans="1:9" ht="56.25" x14ac:dyDescent="0.2">
      <c r="A1006" s="19" t="s">
        <v>370</v>
      </c>
      <c r="B1006" s="20" t="s">
        <v>1767</v>
      </c>
      <c r="C1006" s="32" t="s">
        <v>1768</v>
      </c>
      <c r="D1006" s="21" t="s">
        <v>72</v>
      </c>
      <c r="E1006" s="21" t="s">
        <v>373</v>
      </c>
      <c r="F1006" s="33">
        <v>1062966.1000000001</v>
      </c>
      <c r="G1006" s="23">
        <v>1</v>
      </c>
      <c r="H1006" s="21" t="s">
        <v>74</v>
      </c>
      <c r="I1006" s="24" t="s">
        <v>74</v>
      </c>
    </row>
    <row r="1007" spans="1:9" ht="56.25" x14ac:dyDescent="0.2">
      <c r="A1007" s="19" t="s">
        <v>370</v>
      </c>
      <c r="B1007" s="20" t="s">
        <v>1769</v>
      </c>
      <c r="C1007" s="32" t="s">
        <v>1770</v>
      </c>
      <c r="D1007" s="21" t="s">
        <v>72</v>
      </c>
      <c r="E1007" s="21" t="s">
        <v>373</v>
      </c>
      <c r="F1007" s="33">
        <v>26458.17</v>
      </c>
      <c r="G1007" s="23">
        <v>1</v>
      </c>
      <c r="H1007" s="21" t="s">
        <v>74</v>
      </c>
      <c r="I1007" s="24" t="s">
        <v>74</v>
      </c>
    </row>
    <row r="1008" spans="1:9" ht="56.25" x14ac:dyDescent="0.2">
      <c r="A1008" s="19" t="s">
        <v>370</v>
      </c>
      <c r="B1008" s="20" t="s">
        <v>1771</v>
      </c>
      <c r="C1008" s="32" t="s">
        <v>1770</v>
      </c>
      <c r="D1008" s="21" t="s">
        <v>72</v>
      </c>
      <c r="E1008" s="21" t="s">
        <v>373</v>
      </c>
      <c r="F1008" s="33">
        <v>26458.17</v>
      </c>
      <c r="G1008" s="23">
        <v>1</v>
      </c>
      <c r="H1008" s="21" t="s">
        <v>74</v>
      </c>
      <c r="I1008" s="24" t="s">
        <v>74</v>
      </c>
    </row>
    <row r="1009" spans="1:9" ht="56.25" x14ac:dyDescent="0.2">
      <c r="A1009" s="19" t="s">
        <v>370</v>
      </c>
      <c r="B1009" s="20" t="s">
        <v>1772</v>
      </c>
      <c r="C1009" s="32" t="s">
        <v>1773</v>
      </c>
      <c r="D1009" s="21" t="s">
        <v>72</v>
      </c>
      <c r="E1009" s="21" t="s">
        <v>373</v>
      </c>
      <c r="F1009" s="33">
        <v>48144.93</v>
      </c>
      <c r="G1009" s="23">
        <v>1</v>
      </c>
      <c r="H1009" s="21" t="s">
        <v>74</v>
      </c>
      <c r="I1009" s="24" t="s">
        <v>74</v>
      </c>
    </row>
    <row r="1010" spans="1:9" ht="56.25" x14ac:dyDescent="0.2">
      <c r="A1010" s="19" t="s">
        <v>370</v>
      </c>
      <c r="B1010" s="20" t="s">
        <v>1774</v>
      </c>
      <c r="C1010" s="32" t="s">
        <v>1773</v>
      </c>
      <c r="D1010" s="21" t="s">
        <v>72</v>
      </c>
      <c r="E1010" s="21" t="s">
        <v>373</v>
      </c>
      <c r="F1010" s="33">
        <v>48144.93</v>
      </c>
      <c r="G1010" s="23">
        <v>1</v>
      </c>
      <c r="H1010" s="21" t="s">
        <v>74</v>
      </c>
      <c r="I1010" s="24" t="s">
        <v>74</v>
      </c>
    </row>
    <row r="1011" spans="1:9" ht="56.25" x14ac:dyDescent="0.2">
      <c r="A1011" s="19" t="s">
        <v>370</v>
      </c>
      <c r="B1011" s="20" t="s">
        <v>1775</v>
      </c>
      <c r="C1011" s="32" t="s">
        <v>1773</v>
      </c>
      <c r="D1011" s="21" t="s">
        <v>72</v>
      </c>
      <c r="E1011" s="21" t="s">
        <v>373</v>
      </c>
      <c r="F1011" s="33">
        <v>48144.93</v>
      </c>
      <c r="G1011" s="23">
        <v>1</v>
      </c>
      <c r="H1011" s="21" t="s">
        <v>74</v>
      </c>
      <c r="I1011" s="24" t="s">
        <v>74</v>
      </c>
    </row>
    <row r="1012" spans="1:9" ht="56.25" x14ac:dyDescent="0.2">
      <c r="A1012" s="19" t="s">
        <v>370</v>
      </c>
      <c r="B1012" s="20" t="s">
        <v>1776</v>
      </c>
      <c r="C1012" s="32" t="s">
        <v>1773</v>
      </c>
      <c r="D1012" s="21" t="s">
        <v>72</v>
      </c>
      <c r="E1012" s="21" t="s">
        <v>373</v>
      </c>
      <c r="F1012" s="33">
        <v>48144.94</v>
      </c>
      <c r="G1012" s="23">
        <v>1</v>
      </c>
      <c r="H1012" s="21" t="s">
        <v>74</v>
      </c>
      <c r="I1012" s="24" t="s">
        <v>74</v>
      </c>
    </row>
    <row r="1013" spans="1:9" ht="56.25" x14ac:dyDescent="0.2">
      <c r="A1013" s="19" t="s">
        <v>370</v>
      </c>
      <c r="B1013" s="20" t="s">
        <v>1777</v>
      </c>
      <c r="C1013" s="32" t="s">
        <v>1778</v>
      </c>
      <c r="D1013" s="21" t="s">
        <v>72</v>
      </c>
      <c r="E1013" s="21" t="s">
        <v>373</v>
      </c>
      <c r="F1013" s="33">
        <v>69038.14</v>
      </c>
      <c r="G1013" s="23">
        <v>1</v>
      </c>
      <c r="H1013" s="21" t="s">
        <v>74</v>
      </c>
      <c r="I1013" s="24" t="s">
        <v>74</v>
      </c>
    </row>
    <row r="1014" spans="1:9" ht="56.25" x14ac:dyDescent="0.2">
      <c r="A1014" s="19" t="s">
        <v>370</v>
      </c>
      <c r="B1014" s="20" t="s">
        <v>1779</v>
      </c>
      <c r="C1014" s="32" t="s">
        <v>1780</v>
      </c>
      <c r="D1014" s="21" t="s">
        <v>72</v>
      </c>
      <c r="E1014" s="21" t="s">
        <v>373</v>
      </c>
      <c r="F1014" s="33">
        <v>365074</v>
      </c>
      <c r="G1014" s="23">
        <v>1</v>
      </c>
      <c r="H1014" s="21" t="s">
        <v>74</v>
      </c>
      <c r="I1014" s="24" t="s">
        <v>74</v>
      </c>
    </row>
    <row r="1015" spans="1:9" ht="56.25" x14ac:dyDescent="0.2">
      <c r="A1015" s="19" t="s">
        <v>370</v>
      </c>
      <c r="B1015" s="20" t="s">
        <v>1781</v>
      </c>
      <c r="C1015" s="32" t="s">
        <v>1782</v>
      </c>
      <c r="D1015" s="21" t="s">
        <v>72</v>
      </c>
      <c r="E1015" s="21" t="s">
        <v>373</v>
      </c>
      <c r="F1015" s="33">
        <v>77604</v>
      </c>
      <c r="G1015" s="23">
        <v>1</v>
      </c>
      <c r="H1015" s="21" t="s">
        <v>74</v>
      </c>
      <c r="I1015" s="24" t="s">
        <v>74</v>
      </c>
    </row>
    <row r="1016" spans="1:9" ht="56.25" x14ac:dyDescent="0.2">
      <c r="A1016" s="19" t="s">
        <v>370</v>
      </c>
      <c r="B1016" s="20" t="s">
        <v>1783</v>
      </c>
      <c r="C1016" s="32" t="s">
        <v>1784</v>
      </c>
      <c r="D1016" s="21" t="s">
        <v>72</v>
      </c>
      <c r="E1016" s="21" t="s">
        <v>373</v>
      </c>
      <c r="F1016" s="33">
        <v>365074</v>
      </c>
      <c r="G1016" s="23">
        <v>1</v>
      </c>
      <c r="H1016" s="21" t="s">
        <v>74</v>
      </c>
      <c r="I1016" s="24" t="s">
        <v>74</v>
      </c>
    </row>
    <row r="1017" spans="1:9" ht="56.25" x14ac:dyDescent="0.2">
      <c r="A1017" s="19" t="s">
        <v>370</v>
      </c>
      <c r="B1017" s="20" t="s">
        <v>1785</v>
      </c>
      <c r="C1017" s="32" t="s">
        <v>1786</v>
      </c>
      <c r="D1017" s="21" t="s">
        <v>72</v>
      </c>
      <c r="E1017" s="21" t="s">
        <v>373</v>
      </c>
      <c r="F1017" s="33">
        <v>12480</v>
      </c>
      <c r="G1017" s="23">
        <v>1</v>
      </c>
      <c r="H1017" s="21" t="s">
        <v>74</v>
      </c>
      <c r="I1017" s="24" t="s">
        <v>74</v>
      </c>
    </row>
    <row r="1018" spans="1:9" ht="56.25" x14ac:dyDescent="0.2">
      <c r="A1018" s="19" t="s">
        <v>370</v>
      </c>
      <c r="B1018" s="20" t="s">
        <v>1787</v>
      </c>
      <c r="C1018" s="32" t="s">
        <v>1786</v>
      </c>
      <c r="D1018" s="21" t="s">
        <v>72</v>
      </c>
      <c r="E1018" s="21" t="s">
        <v>373</v>
      </c>
      <c r="F1018" s="33">
        <v>12480</v>
      </c>
      <c r="G1018" s="23">
        <v>1</v>
      </c>
      <c r="H1018" s="21" t="s">
        <v>74</v>
      </c>
      <c r="I1018" s="24" t="s">
        <v>74</v>
      </c>
    </row>
    <row r="1019" spans="1:9" ht="56.25" x14ac:dyDescent="0.2">
      <c r="A1019" s="19" t="s">
        <v>370</v>
      </c>
      <c r="B1019" s="20" t="s">
        <v>1788</v>
      </c>
      <c r="C1019" s="32" t="s">
        <v>1789</v>
      </c>
      <c r="D1019" s="21" t="s">
        <v>72</v>
      </c>
      <c r="E1019" s="21" t="s">
        <v>373</v>
      </c>
      <c r="F1019" s="33">
        <v>22490</v>
      </c>
      <c r="G1019" s="23">
        <v>1</v>
      </c>
      <c r="H1019" s="21" t="s">
        <v>74</v>
      </c>
      <c r="I1019" s="24" t="s">
        <v>74</v>
      </c>
    </row>
    <row r="1020" spans="1:9" ht="56.25" x14ac:dyDescent="0.2">
      <c r="A1020" s="19" t="s">
        <v>370</v>
      </c>
      <c r="B1020" s="20" t="s">
        <v>1790</v>
      </c>
      <c r="C1020" s="32" t="s">
        <v>1408</v>
      </c>
      <c r="D1020" s="21" t="s">
        <v>72</v>
      </c>
      <c r="E1020" s="21" t="s">
        <v>373</v>
      </c>
      <c r="F1020" s="33">
        <v>19584.740000000002</v>
      </c>
      <c r="G1020" s="23">
        <v>1</v>
      </c>
      <c r="H1020" s="21" t="s">
        <v>74</v>
      </c>
      <c r="I1020" s="24" t="s">
        <v>74</v>
      </c>
    </row>
    <row r="1021" spans="1:9" ht="56.25" x14ac:dyDescent="0.2">
      <c r="A1021" s="19" t="s">
        <v>370</v>
      </c>
      <c r="B1021" s="20" t="s">
        <v>1791</v>
      </c>
      <c r="C1021" s="32" t="s">
        <v>1792</v>
      </c>
      <c r="D1021" s="21" t="s">
        <v>72</v>
      </c>
      <c r="E1021" s="21" t="s">
        <v>373</v>
      </c>
      <c r="F1021" s="33">
        <v>12528</v>
      </c>
      <c r="G1021" s="23">
        <v>1</v>
      </c>
      <c r="H1021" s="21" t="s">
        <v>74</v>
      </c>
      <c r="I1021" s="24" t="s">
        <v>74</v>
      </c>
    </row>
    <row r="1022" spans="1:9" ht="56.25" x14ac:dyDescent="0.2">
      <c r="A1022" s="19" t="s">
        <v>370</v>
      </c>
      <c r="B1022" s="20" t="s">
        <v>1793</v>
      </c>
      <c r="C1022" s="32" t="s">
        <v>1792</v>
      </c>
      <c r="D1022" s="21" t="s">
        <v>72</v>
      </c>
      <c r="E1022" s="21" t="s">
        <v>373</v>
      </c>
      <c r="F1022" s="33">
        <v>12528</v>
      </c>
      <c r="G1022" s="23">
        <v>1</v>
      </c>
      <c r="H1022" s="21" t="s">
        <v>74</v>
      </c>
      <c r="I1022" s="24" t="s">
        <v>74</v>
      </c>
    </row>
    <row r="1023" spans="1:9" ht="56.25" x14ac:dyDescent="0.2">
      <c r="A1023" s="19" t="s">
        <v>370</v>
      </c>
      <c r="B1023" s="20" t="s">
        <v>1794</v>
      </c>
      <c r="C1023" s="32" t="s">
        <v>1792</v>
      </c>
      <c r="D1023" s="21" t="s">
        <v>72</v>
      </c>
      <c r="E1023" s="21" t="s">
        <v>373</v>
      </c>
      <c r="F1023" s="33">
        <v>12528</v>
      </c>
      <c r="G1023" s="23">
        <v>1</v>
      </c>
      <c r="H1023" s="21" t="s">
        <v>74</v>
      </c>
      <c r="I1023" s="24" t="s">
        <v>74</v>
      </c>
    </row>
    <row r="1024" spans="1:9" ht="56.25" x14ac:dyDescent="0.2">
      <c r="A1024" s="19" t="s">
        <v>370</v>
      </c>
      <c r="B1024" s="20" t="s">
        <v>1795</v>
      </c>
      <c r="C1024" s="32" t="s">
        <v>1792</v>
      </c>
      <c r="D1024" s="21" t="s">
        <v>72</v>
      </c>
      <c r="E1024" s="21" t="s">
        <v>373</v>
      </c>
      <c r="F1024" s="33">
        <v>12528</v>
      </c>
      <c r="G1024" s="23">
        <v>1</v>
      </c>
      <c r="H1024" s="21" t="s">
        <v>74</v>
      </c>
      <c r="I1024" s="24" t="s">
        <v>74</v>
      </c>
    </row>
    <row r="1025" spans="1:9" ht="56.25" x14ac:dyDescent="0.2">
      <c r="A1025" s="19" t="s">
        <v>370</v>
      </c>
      <c r="B1025" s="20" t="s">
        <v>1796</v>
      </c>
      <c r="C1025" s="32" t="s">
        <v>1792</v>
      </c>
      <c r="D1025" s="21" t="s">
        <v>72</v>
      </c>
      <c r="E1025" s="21" t="s">
        <v>373</v>
      </c>
      <c r="F1025" s="33">
        <v>12528</v>
      </c>
      <c r="G1025" s="23">
        <v>1</v>
      </c>
      <c r="H1025" s="21" t="s">
        <v>74</v>
      </c>
      <c r="I1025" s="24" t="s">
        <v>74</v>
      </c>
    </row>
    <row r="1026" spans="1:9" ht="56.25" x14ac:dyDescent="0.2">
      <c r="A1026" s="19" t="s">
        <v>370</v>
      </c>
      <c r="B1026" s="20" t="s">
        <v>1797</v>
      </c>
      <c r="C1026" s="32" t="s">
        <v>1798</v>
      </c>
      <c r="D1026" s="21" t="s">
        <v>72</v>
      </c>
      <c r="E1026" s="21" t="s">
        <v>373</v>
      </c>
      <c r="F1026" s="33">
        <v>24045</v>
      </c>
      <c r="G1026" s="23">
        <v>1</v>
      </c>
      <c r="H1026" s="21" t="s">
        <v>74</v>
      </c>
      <c r="I1026" s="24" t="s">
        <v>74</v>
      </c>
    </row>
    <row r="1027" spans="1:9" ht="56.25" x14ac:dyDescent="0.2">
      <c r="A1027" s="19" t="s">
        <v>370</v>
      </c>
      <c r="B1027" s="20" t="s">
        <v>1799</v>
      </c>
      <c r="C1027" s="32" t="s">
        <v>1798</v>
      </c>
      <c r="D1027" s="21" t="s">
        <v>72</v>
      </c>
      <c r="E1027" s="21" t="s">
        <v>373</v>
      </c>
      <c r="F1027" s="33">
        <v>24045</v>
      </c>
      <c r="G1027" s="23">
        <v>1</v>
      </c>
      <c r="H1027" s="21" t="s">
        <v>74</v>
      </c>
      <c r="I1027" s="24" t="s">
        <v>74</v>
      </c>
    </row>
    <row r="1028" spans="1:9" ht="56.25" x14ac:dyDescent="0.2">
      <c r="A1028" s="19" t="s">
        <v>370</v>
      </c>
      <c r="B1028" s="20" t="s">
        <v>1800</v>
      </c>
      <c r="C1028" s="32" t="s">
        <v>1798</v>
      </c>
      <c r="D1028" s="21" t="s">
        <v>72</v>
      </c>
      <c r="E1028" s="21" t="s">
        <v>373</v>
      </c>
      <c r="F1028" s="33">
        <v>24045</v>
      </c>
      <c r="G1028" s="23">
        <v>1</v>
      </c>
      <c r="H1028" s="21" t="s">
        <v>74</v>
      </c>
      <c r="I1028" s="24" t="s">
        <v>74</v>
      </c>
    </row>
    <row r="1029" spans="1:9" ht="56.25" x14ac:dyDescent="0.2">
      <c r="A1029" s="19" t="s">
        <v>370</v>
      </c>
      <c r="B1029" s="20" t="s">
        <v>1801</v>
      </c>
      <c r="C1029" s="32" t="s">
        <v>1802</v>
      </c>
      <c r="D1029" s="21" t="s">
        <v>72</v>
      </c>
      <c r="E1029" s="21" t="s">
        <v>373</v>
      </c>
      <c r="F1029" s="33">
        <v>46492</v>
      </c>
      <c r="G1029" s="23">
        <v>1</v>
      </c>
      <c r="H1029" s="21" t="s">
        <v>74</v>
      </c>
      <c r="I1029" s="24" t="s">
        <v>74</v>
      </c>
    </row>
    <row r="1030" spans="1:9" ht="56.25" x14ac:dyDescent="0.2">
      <c r="A1030" s="19" t="s">
        <v>370</v>
      </c>
      <c r="B1030" s="20" t="s">
        <v>1803</v>
      </c>
      <c r="C1030" s="32" t="s">
        <v>1802</v>
      </c>
      <c r="D1030" s="21" t="s">
        <v>72</v>
      </c>
      <c r="E1030" s="21" t="s">
        <v>373</v>
      </c>
      <c r="F1030" s="33">
        <v>46492</v>
      </c>
      <c r="G1030" s="23">
        <v>1</v>
      </c>
      <c r="H1030" s="21" t="s">
        <v>74</v>
      </c>
      <c r="I1030" s="24" t="s">
        <v>74</v>
      </c>
    </row>
    <row r="1031" spans="1:9" ht="56.25" x14ac:dyDescent="0.2">
      <c r="A1031" s="19" t="s">
        <v>370</v>
      </c>
      <c r="B1031" s="20" t="s">
        <v>1804</v>
      </c>
      <c r="C1031" s="32" t="s">
        <v>1802</v>
      </c>
      <c r="D1031" s="21" t="s">
        <v>72</v>
      </c>
      <c r="E1031" s="21" t="s">
        <v>373</v>
      </c>
      <c r="F1031" s="33">
        <v>46492</v>
      </c>
      <c r="G1031" s="23">
        <v>1</v>
      </c>
      <c r="H1031" s="21" t="s">
        <v>74</v>
      </c>
      <c r="I1031" s="24" t="s">
        <v>74</v>
      </c>
    </row>
    <row r="1032" spans="1:9" ht="56.25" x14ac:dyDescent="0.2">
      <c r="A1032" s="19" t="s">
        <v>370</v>
      </c>
      <c r="B1032" s="20" t="s">
        <v>1805</v>
      </c>
      <c r="C1032" s="32" t="s">
        <v>1802</v>
      </c>
      <c r="D1032" s="21" t="s">
        <v>72</v>
      </c>
      <c r="E1032" s="21" t="s">
        <v>373</v>
      </c>
      <c r="F1032" s="33">
        <v>46492</v>
      </c>
      <c r="G1032" s="23">
        <v>1</v>
      </c>
      <c r="H1032" s="21" t="s">
        <v>74</v>
      </c>
      <c r="I1032" s="24" t="s">
        <v>74</v>
      </c>
    </row>
    <row r="1033" spans="1:9" ht="56.25" x14ac:dyDescent="0.2">
      <c r="A1033" s="19" t="s">
        <v>370</v>
      </c>
      <c r="B1033" s="20" t="s">
        <v>1806</v>
      </c>
      <c r="C1033" s="32" t="s">
        <v>1802</v>
      </c>
      <c r="D1033" s="21" t="s">
        <v>72</v>
      </c>
      <c r="E1033" s="21" t="s">
        <v>373</v>
      </c>
      <c r="F1033" s="33">
        <v>46492</v>
      </c>
      <c r="G1033" s="23">
        <v>1</v>
      </c>
      <c r="H1033" s="21" t="s">
        <v>74</v>
      </c>
      <c r="I1033" s="24" t="s">
        <v>74</v>
      </c>
    </row>
    <row r="1034" spans="1:9" ht="56.25" x14ac:dyDescent="0.2">
      <c r="A1034" s="19" t="s">
        <v>370</v>
      </c>
      <c r="B1034" s="20" t="s">
        <v>1807</v>
      </c>
      <c r="C1034" s="32" t="s">
        <v>1802</v>
      </c>
      <c r="D1034" s="21" t="s">
        <v>72</v>
      </c>
      <c r="E1034" s="21" t="s">
        <v>373</v>
      </c>
      <c r="F1034" s="33">
        <v>46492</v>
      </c>
      <c r="G1034" s="23">
        <v>1</v>
      </c>
      <c r="H1034" s="21" t="s">
        <v>74</v>
      </c>
      <c r="I1034" s="24" t="s">
        <v>74</v>
      </c>
    </row>
    <row r="1035" spans="1:9" ht="56.25" x14ac:dyDescent="0.2">
      <c r="A1035" s="19" t="s">
        <v>370</v>
      </c>
      <c r="B1035" s="20" t="s">
        <v>1808</v>
      </c>
      <c r="C1035" s="32" t="s">
        <v>1802</v>
      </c>
      <c r="D1035" s="21" t="s">
        <v>72</v>
      </c>
      <c r="E1035" s="21" t="s">
        <v>373</v>
      </c>
      <c r="F1035" s="33">
        <v>46492</v>
      </c>
      <c r="G1035" s="23">
        <v>1</v>
      </c>
      <c r="H1035" s="21" t="s">
        <v>74</v>
      </c>
      <c r="I1035" s="24" t="s">
        <v>74</v>
      </c>
    </row>
    <row r="1036" spans="1:9" ht="56.25" x14ac:dyDescent="0.2">
      <c r="A1036" s="19" t="s">
        <v>370</v>
      </c>
      <c r="B1036" s="20" t="s">
        <v>1809</v>
      </c>
      <c r="C1036" s="32" t="s">
        <v>1802</v>
      </c>
      <c r="D1036" s="21" t="s">
        <v>72</v>
      </c>
      <c r="E1036" s="21" t="s">
        <v>373</v>
      </c>
      <c r="F1036" s="33">
        <v>46492</v>
      </c>
      <c r="G1036" s="23">
        <v>1</v>
      </c>
      <c r="H1036" s="21" t="s">
        <v>74</v>
      </c>
      <c r="I1036" s="24" t="s">
        <v>74</v>
      </c>
    </row>
    <row r="1037" spans="1:9" ht="56.25" x14ac:dyDescent="0.2">
      <c r="A1037" s="19" t="s">
        <v>370</v>
      </c>
      <c r="B1037" s="20" t="s">
        <v>1810</v>
      </c>
      <c r="C1037" s="32" t="s">
        <v>1802</v>
      </c>
      <c r="D1037" s="21" t="s">
        <v>72</v>
      </c>
      <c r="E1037" s="21" t="s">
        <v>373</v>
      </c>
      <c r="F1037" s="33">
        <v>46492</v>
      </c>
      <c r="G1037" s="23">
        <v>1</v>
      </c>
      <c r="H1037" s="21" t="s">
        <v>74</v>
      </c>
      <c r="I1037" s="24" t="s">
        <v>74</v>
      </c>
    </row>
    <row r="1038" spans="1:9" ht="56.25" x14ac:dyDescent="0.2">
      <c r="A1038" s="19" t="s">
        <v>370</v>
      </c>
      <c r="B1038" s="20" t="s">
        <v>1811</v>
      </c>
      <c r="C1038" s="32" t="s">
        <v>1802</v>
      </c>
      <c r="D1038" s="21" t="s">
        <v>72</v>
      </c>
      <c r="E1038" s="21" t="s">
        <v>373</v>
      </c>
      <c r="F1038" s="33">
        <v>46492</v>
      </c>
      <c r="G1038" s="23">
        <v>1</v>
      </c>
      <c r="H1038" s="21" t="s">
        <v>74</v>
      </c>
      <c r="I1038" s="24" t="s">
        <v>74</v>
      </c>
    </row>
    <row r="1039" spans="1:9" ht="56.25" x14ac:dyDescent="0.2">
      <c r="A1039" s="19" t="s">
        <v>370</v>
      </c>
      <c r="B1039" s="20" t="s">
        <v>1812</v>
      </c>
      <c r="C1039" s="32" t="s">
        <v>1813</v>
      </c>
      <c r="D1039" s="21" t="s">
        <v>72</v>
      </c>
      <c r="E1039" s="21" t="s">
        <v>373</v>
      </c>
      <c r="F1039" s="33">
        <v>63861.599999999999</v>
      </c>
      <c r="G1039" s="23">
        <v>1</v>
      </c>
      <c r="H1039" s="21" t="s">
        <v>74</v>
      </c>
      <c r="I1039" s="24" t="s">
        <v>74</v>
      </c>
    </row>
    <row r="1040" spans="1:9" ht="56.25" x14ac:dyDescent="0.2">
      <c r="A1040" s="19" t="s">
        <v>370</v>
      </c>
      <c r="B1040" s="20" t="s">
        <v>1814</v>
      </c>
      <c r="C1040" s="32" t="s">
        <v>1813</v>
      </c>
      <c r="D1040" s="21" t="s">
        <v>72</v>
      </c>
      <c r="E1040" s="21" t="s">
        <v>373</v>
      </c>
      <c r="F1040" s="33">
        <v>63861.599999999999</v>
      </c>
      <c r="G1040" s="23">
        <v>1</v>
      </c>
      <c r="H1040" s="21" t="s">
        <v>74</v>
      </c>
      <c r="I1040" s="24" t="s">
        <v>74</v>
      </c>
    </row>
    <row r="1041" spans="1:9" ht="56.25" x14ac:dyDescent="0.2">
      <c r="A1041" s="19" t="s">
        <v>370</v>
      </c>
      <c r="B1041" s="20" t="s">
        <v>1815</v>
      </c>
      <c r="C1041" s="32" t="s">
        <v>1813</v>
      </c>
      <c r="D1041" s="21" t="s">
        <v>72</v>
      </c>
      <c r="E1041" s="21" t="s">
        <v>373</v>
      </c>
      <c r="F1041" s="33">
        <v>63861.599999999999</v>
      </c>
      <c r="G1041" s="23">
        <v>1</v>
      </c>
      <c r="H1041" s="21" t="s">
        <v>74</v>
      </c>
      <c r="I1041" s="24" t="s">
        <v>74</v>
      </c>
    </row>
    <row r="1042" spans="1:9" ht="56.25" x14ac:dyDescent="0.2">
      <c r="A1042" s="19" t="s">
        <v>370</v>
      </c>
      <c r="B1042" s="20" t="s">
        <v>1816</v>
      </c>
      <c r="C1042" s="32" t="s">
        <v>1813</v>
      </c>
      <c r="D1042" s="21" t="s">
        <v>72</v>
      </c>
      <c r="E1042" s="21" t="s">
        <v>373</v>
      </c>
      <c r="F1042" s="33">
        <v>63861.599999999999</v>
      </c>
      <c r="G1042" s="23">
        <v>1</v>
      </c>
      <c r="H1042" s="21" t="s">
        <v>74</v>
      </c>
      <c r="I1042" s="24" t="s">
        <v>74</v>
      </c>
    </row>
    <row r="1043" spans="1:9" ht="56.25" x14ac:dyDescent="0.2">
      <c r="A1043" s="19" t="s">
        <v>370</v>
      </c>
      <c r="B1043" s="20" t="s">
        <v>1817</v>
      </c>
      <c r="C1043" s="32" t="s">
        <v>1813</v>
      </c>
      <c r="D1043" s="21" t="s">
        <v>72</v>
      </c>
      <c r="E1043" s="21" t="s">
        <v>373</v>
      </c>
      <c r="F1043" s="33">
        <v>63861.599999999999</v>
      </c>
      <c r="G1043" s="23">
        <v>1</v>
      </c>
      <c r="H1043" s="21" t="s">
        <v>74</v>
      </c>
      <c r="I1043" s="24" t="s">
        <v>74</v>
      </c>
    </row>
    <row r="1044" spans="1:9" ht="56.25" x14ac:dyDescent="0.2">
      <c r="A1044" s="19" t="s">
        <v>370</v>
      </c>
      <c r="B1044" s="20" t="s">
        <v>1818</v>
      </c>
      <c r="C1044" s="32" t="s">
        <v>1813</v>
      </c>
      <c r="D1044" s="21" t="s">
        <v>72</v>
      </c>
      <c r="E1044" s="21" t="s">
        <v>373</v>
      </c>
      <c r="F1044" s="33">
        <v>63861.599999999999</v>
      </c>
      <c r="G1044" s="23">
        <v>1</v>
      </c>
      <c r="H1044" s="21" t="s">
        <v>74</v>
      </c>
      <c r="I1044" s="24" t="s">
        <v>74</v>
      </c>
    </row>
    <row r="1045" spans="1:9" ht="56.25" x14ac:dyDescent="0.2">
      <c r="A1045" s="19" t="s">
        <v>370</v>
      </c>
      <c r="B1045" s="20" t="s">
        <v>1819</v>
      </c>
      <c r="C1045" s="32" t="s">
        <v>1813</v>
      </c>
      <c r="D1045" s="21" t="s">
        <v>72</v>
      </c>
      <c r="E1045" s="21" t="s">
        <v>373</v>
      </c>
      <c r="F1045" s="33">
        <v>63861.599999999999</v>
      </c>
      <c r="G1045" s="23">
        <v>1</v>
      </c>
      <c r="H1045" s="21" t="s">
        <v>74</v>
      </c>
      <c r="I1045" s="24" t="s">
        <v>74</v>
      </c>
    </row>
    <row r="1046" spans="1:9" ht="56.25" x14ac:dyDescent="0.2">
      <c r="A1046" s="19" t="s">
        <v>370</v>
      </c>
      <c r="B1046" s="20" t="s">
        <v>1820</v>
      </c>
      <c r="C1046" s="32" t="s">
        <v>1813</v>
      </c>
      <c r="D1046" s="21" t="s">
        <v>72</v>
      </c>
      <c r="E1046" s="21" t="s">
        <v>373</v>
      </c>
      <c r="F1046" s="33">
        <v>63861.599999999999</v>
      </c>
      <c r="G1046" s="23">
        <v>1</v>
      </c>
      <c r="H1046" s="21" t="s">
        <v>74</v>
      </c>
      <c r="I1046" s="24" t="s">
        <v>74</v>
      </c>
    </row>
    <row r="1047" spans="1:9" ht="56.25" x14ac:dyDescent="0.2">
      <c r="A1047" s="19" t="s">
        <v>370</v>
      </c>
      <c r="B1047" s="20" t="s">
        <v>1821</v>
      </c>
      <c r="C1047" s="32" t="s">
        <v>1813</v>
      </c>
      <c r="D1047" s="21" t="s">
        <v>72</v>
      </c>
      <c r="E1047" s="21" t="s">
        <v>373</v>
      </c>
      <c r="F1047" s="33">
        <v>63861.599999999999</v>
      </c>
      <c r="G1047" s="23">
        <v>1</v>
      </c>
      <c r="H1047" s="21" t="s">
        <v>74</v>
      </c>
      <c r="I1047" s="24" t="s">
        <v>74</v>
      </c>
    </row>
    <row r="1048" spans="1:9" ht="56.25" x14ac:dyDescent="0.2">
      <c r="A1048" s="19" t="s">
        <v>370</v>
      </c>
      <c r="B1048" s="20" t="s">
        <v>1822</v>
      </c>
      <c r="C1048" s="32" t="s">
        <v>1813</v>
      </c>
      <c r="D1048" s="21" t="s">
        <v>72</v>
      </c>
      <c r="E1048" s="21" t="s">
        <v>373</v>
      </c>
      <c r="F1048" s="33">
        <v>63861.599999999999</v>
      </c>
      <c r="G1048" s="23">
        <v>1</v>
      </c>
      <c r="H1048" s="21" t="s">
        <v>74</v>
      </c>
      <c r="I1048" s="24" t="s">
        <v>74</v>
      </c>
    </row>
    <row r="1049" spans="1:9" ht="56.25" x14ac:dyDescent="0.2">
      <c r="A1049" s="19" t="s">
        <v>370</v>
      </c>
      <c r="B1049" s="20" t="s">
        <v>1823</v>
      </c>
      <c r="C1049" s="32" t="s">
        <v>1824</v>
      </c>
      <c r="D1049" s="21" t="s">
        <v>72</v>
      </c>
      <c r="E1049" s="21" t="s">
        <v>373</v>
      </c>
      <c r="F1049" s="33">
        <v>36613.040000000001</v>
      </c>
      <c r="G1049" s="23">
        <v>1</v>
      </c>
      <c r="H1049" s="21" t="s">
        <v>74</v>
      </c>
      <c r="I1049" s="24" t="s">
        <v>74</v>
      </c>
    </row>
    <row r="1050" spans="1:9" ht="56.25" x14ac:dyDescent="0.2">
      <c r="A1050" s="19" t="s">
        <v>370</v>
      </c>
      <c r="B1050" s="20" t="s">
        <v>1825</v>
      </c>
      <c r="C1050" s="32" t="s">
        <v>1824</v>
      </c>
      <c r="D1050" s="21" t="s">
        <v>72</v>
      </c>
      <c r="E1050" s="21" t="s">
        <v>373</v>
      </c>
      <c r="F1050" s="33">
        <v>36613.040000000001</v>
      </c>
      <c r="G1050" s="23">
        <v>1</v>
      </c>
      <c r="H1050" s="21" t="s">
        <v>74</v>
      </c>
      <c r="I1050" s="24" t="s">
        <v>74</v>
      </c>
    </row>
    <row r="1051" spans="1:9" ht="56.25" x14ac:dyDescent="0.2">
      <c r="A1051" s="19" t="s">
        <v>370</v>
      </c>
      <c r="B1051" s="20" t="s">
        <v>1826</v>
      </c>
      <c r="C1051" s="32" t="s">
        <v>1824</v>
      </c>
      <c r="D1051" s="21" t="s">
        <v>72</v>
      </c>
      <c r="E1051" s="21" t="s">
        <v>373</v>
      </c>
      <c r="F1051" s="33">
        <v>36613.040000000001</v>
      </c>
      <c r="G1051" s="23">
        <v>1</v>
      </c>
      <c r="H1051" s="21" t="s">
        <v>74</v>
      </c>
      <c r="I1051" s="24" t="s">
        <v>74</v>
      </c>
    </row>
    <row r="1052" spans="1:9" ht="56.25" x14ac:dyDescent="0.2">
      <c r="A1052" s="19" t="s">
        <v>370</v>
      </c>
      <c r="B1052" s="20" t="s">
        <v>1827</v>
      </c>
      <c r="C1052" s="32" t="s">
        <v>1824</v>
      </c>
      <c r="D1052" s="21" t="s">
        <v>72</v>
      </c>
      <c r="E1052" s="21" t="s">
        <v>373</v>
      </c>
      <c r="F1052" s="33">
        <v>36613.040000000001</v>
      </c>
      <c r="G1052" s="23">
        <v>1</v>
      </c>
      <c r="H1052" s="21" t="s">
        <v>74</v>
      </c>
      <c r="I1052" s="24" t="s">
        <v>74</v>
      </c>
    </row>
    <row r="1053" spans="1:9" ht="56.25" x14ac:dyDescent="0.2">
      <c r="A1053" s="19" t="s">
        <v>370</v>
      </c>
      <c r="B1053" s="20" t="s">
        <v>1828</v>
      </c>
      <c r="C1053" s="32" t="s">
        <v>1824</v>
      </c>
      <c r="D1053" s="21" t="s">
        <v>72</v>
      </c>
      <c r="E1053" s="21" t="s">
        <v>373</v>
      </c>
      <c r="F1053" s="33">
        <v>36613.040000000001</v>
      </c>
      <c r="G1053" s="23">
        <v>1</v>
      </c>
      <c r="H1053" s="21" t="s">
        <v>74</v>
      </c>
      <c r="I1053" s="24" t="s">
        <v>74</v>
      </c>
    </row>
    <row r="1054" spans="1:9" ht="56.25" x14ac:dyDescent="0.2">
      <c r="A1054" s="19" t="s">
        <v>370</v>
      </c>
      <c r="B1054" s="20" t="s">
        <v>1829</v>
      </c>
      <c r="C1054" s="32" t="s">
        <v>1824</v>
      </c>
      <c r="D1054" s="21" t="s">
        <v>72</v>
      </c>
      <c r="E1054" s="21" t="s">
        <v>373</v>
      </c>
      <c r="F1054" s="33">
        <v>36613.040000000001</v>
      </c>
      <c r="G1054" s="23">
        <v>1</v>
      </c>
      <c r="H1054" s="21" t="s">
        <v>74</v>
      </c>
      <c r="I1054" s="24" t="s">
        <v>74</v>
      </c>
    </row>
    <row r="1055" spans="1:9" ht="56.25" x14ac:dyDescent="0.2">
      <c r="A1055" s="19" t="s">
        <v>370</v>
      </c>
      <c r="B1055" s="20" t="s">
        <v>1830</v>
      </c>
      <c r="C1055" s="32" t="s">
        <v>1824</v>
      </c>
      <c r="D1055" s="21" t="s">
        <v>72</v>
      </c>
      <c r="E1055" s="21" t="s">
        <v>373</v>
      </c>
      <c r="F1055" s="33">
        <v>36613.040000000001</v>
      </c>
      <c r="G1055" s="23">
        <v>1</v>
      </c>
      <c r="H1055" s="21" t="s">
        <v>74</v>
      </c>
      <c r="I1055" s="24" t="s">
        <v>74</v>
      </c>
    </row>
    <row r="1056" spans="1:9" ht="56.25" x14ac:dyDescent="0.2">
      <c r="A1056" s="19" t="s">
        <v>370</v>
      </c>
      <c r="B1056" s="20" t="s">
        <v>1831</v>
      </c>
      <c r="C1056" s="32" t="s">
        <v>1824</v>
      </c>
      <c r="D1056" s="21" t="s">
        <v>72</v>
      </c>
      <c r="E1056" s="21" t="s">
        <v>373</v>
      </c>
      <c r="F1056" s="33">
        <v>36613.040000000001</v>
      </c>
      <c r="G1056" s="23">
        <v>1</v>
      </c>
      <c r="H1056" s="21" t="s">
        <v>74</v>
      </c>
      <c r="I1056" s="24" t="s">
        <v>74</v>
      </c>
    </row>
    <row r="1057" spans="1:9" ht="56.25" x14ac:dyDescent="0.2">
      <c r="A1057" s="19" t="s">
        <v>370</v>
      </c>
      <c r="B1057" s="20" t="s">
        <v>1832</v>
      </c>
      <c r="C1057" s="32" t="s">
        <v>1824</v>
      </c>
      <c r="D1057" s="21" t="s">
        <v>72</v>
      </c>
      <c r="E1057" s="21" t="s">
        <v>373</v>
      </c>
      <c r="F1057" s="33">
        <v>36613.040000000001</v>
      </c>
      <c r="G1057" s="23">
        <v>1</v>
      </c>
      <c r="H1057" s="21" t="s">
        <v>74</v>
      </c>
      <c r="I1057" s="24" t="s">
        <v>74</v>
      </c>
    </row>
    <row r="1058" spans="1:9" ht="56.25" x14ac:dyDescent="0.2">
      <c r="A1058" s="19" t="s">
        <v>370</v>
      </c>
      <c r="B1058" s="20" t="s">
        <v>1833</v>
      </c>
      <c r="C1058" s="32" t="s">
        <v>1824</v>
      </c>
      <c r="D1058" s="21" t="s">
        <v>72</v>
      </c>
      <c r="E1058" s="21" t="s">
        <v>373</v>
      </c>
      <c r="F1058" s="33">
        <v>36613.040000000001</v>
      </c>
      <c r="G1058" s="23">
        <v>1</v>
      </c>
      <c r="H1058" s="21" t="s">
        <v>74</v>
      </c>
      <c r="I1058" s="24" t="s">
        <v>74</v>
      </c>
    </row>
    <row r="1059" spans="1:9" ht="56.25" x14ac:dyDescent="0.2">
      <c r="A1059" s="19" t="s">
        <v>370</v>
      </c>
      <c r="B1059" s="20" t="s">
        <v>1834</v>
      </c>
      <c r="C1059" s="32" t="s">
        <v>1835</v>
      </c>
      <c r="D1059" s="21" t="s">
        <v>72</v>
      </c>
      <c r="E1059" s="21" t="s">
        <v>373</v>
      </c>
      <c r="F1059" s="33">
        <v>45135.59</v>
      </c>
      <c r="G1059" s="23">
        <v>1</v>
      </c>
      <c r="H1059" s="21" t="s">
        <v>74</v>
      </c>
      <c r="I1059" s="24" t="s">
        <v>74</v>
      </c>
    </row>
    <row r="1060" spans="1:9" ht="56.25" x14ac:dyDescent="0.2">
      <c r="A1060" s="19" t="s">
        <v>370</v>
      </c>
      <c r="B1060" s="20" t="s">
        <v>1836</v>
      </c>
      <c r="C1060" s="32" t="s">
        <v>1835</v>
      </c>
      <c r="D1060" s="21" t="s">
        <v>72</v>
      </c>
      <c r="E1060" s="21" t="s">
        <v>373</v>
      </c>
      <c r="F1060" s="33">
        <v>45135.59</v>
      </c>
      <c r="G1060" s="23">
        <v>1</v>
      </c>
      <c r="H1060" s="21" t="s">
        <v>74</v>
      </c>
      <c r="I1060" s="24" t="s">
        <v>74</v>
      </c>
    </row>
    <row r="1061" spans="1:9" ht="56.25" x14ac:dyDescent="0.2">
      <c r="A1061" s="19" t="s">
        <v>370</v>
      </c>
      <c r="B1061" s="20" t="s">
        <v>1837</v>
      </c>
      <c r="C1061" s="32" t="s">
        <v>1835</v>
      </c>
      <c r="D1061" s="21" t="s">
        <v>72</v>
      </c>
      <c r="E1061" s="21" t="s">
        <v>373</v>
      </c>
      <c r="F1061" s="33">
        <v>45135.59</v>
      </c>
      <c r="G1061" s="23">
        <v>1</v>
      </c>
      <c r="H1061" s="21" t="s">
        <v>74</v>
      </c>
      <c r="I1061" s="24" t="s">
        <v>74</v>
      </c>
    </row>
    <row r="1062" spans="1:9" ht="56.25" x14ac:dyDescent="0.2">
      <c r="A1062" s="19" t="s">
        <v>370</v>
      </c>
      <c r="B1062" s="20" t="s">
        <v>1838</v>
      </c>
      <c r="C1062" s="32" t="s">
        <v>1839</v>
      </c>
      <c r="D1062" s="21" t="s">
        <v>72</v>
      </c>
      <c r="E1062" s="21" t="s">
        <v>373</v>
      </c>
      <c r="F1062" s="33">
        <v>105932.21</v>
      </c>
      <c r="G1062" s="23">
        <v>1</v>
      </c>
      <c r="H1062" s="21" t="s">
        <v>74</v>
      </c>
      <c r="I1062" s="24" t="s">
        <v>74</v>
      </c>
    </row>
    <row r="1063" spans="1:9" ht="56.25" x14ac:dyDescent="0.2">
      <c r="A1063" s="19" t="s">
        <v>370</v>
      </c>
      <c r="B1063" s="20" t="s">
        <v>1840</v>
      </c>
      <c r="C1063" s="32" t="s">
        <v>1841</v>
      </c>
      <c r="D1063" s="21" t="s">
        <v>72</v>
      </c>
      <c r="E1063" s="21" t="s">
        <v>373</v>
      </c>
      <c r="F1063" s="33">
        <v>87858.53</v>
      </c>
      <c r="G1063" s="23">
        <v>1</v>
      </c>
      <c r="H1063" s="21" t="s">
        <v>74</v>
      </c>
      <c r="I1063" s="24" t="s">
        <v>74</v>
      </c>
    </row>
    <row r="1064" spans="1:9" ht="56.25" x14ac:dyDescent="0.2">
      <c r="A1064" s="19" t="s">
        <v>370</v>
      </c>
      <c r="B1064" s="20" t="s">
        <v>1842</v>
      </c>
      <c r="C1064" s="32" t="s">
        <v>900</v>
      </c>
      <c r="D1064" s="21" t="s">
        <v>72</v>
      </c>
      <c r="E1064" s="21" t="s">
        <v>373</v>
      </c>
      <c r="F1064" s="33">
        <v>15750</v>
      </c>
      <c r="G1064" s="23">
        <v>1</v>
      </c>
      <c r="H1064" s="21" t="s">
        <v>74</v>
      </c>
      <c r="I1064" s="24" t="s">
        <v>74</v>
      </c>
    </row>
    <row r="1065" spans="1:9" ht="56.25" x14ac:dyDescent="0.2">
      <c r="A1065" s="19" t="s">
        <v>370</v>
      </c>
      <c r="B1065" s="20" t="s">
        <v>1843</v>
      </c>
      <c r="C1065" s="32" t="s">
        <v>900</v>
      </c>
      <c r="D1065" s="21" t="s">
        <v>72</v>
      </c>
      <c r="E1065" s="21" t="s">
        <v>373</v>
      </c>
      <c r="F1065" s="33">
        <v>15750</v>
      </c>
      <c r="G1065" s="23">
        <v>1</v>
      </c>
      <c r="H1065" s="21" t="s">
        <v>74</v>
      </c>
      <c r="I1065" s="24" t="s">
        <v>74</v>
      </c>
    </row>
    <row r="1066" spans="1:9" ht="56.25" x14ac:dyDescent="0.2">
      <c r="A1066" s="19" t="s">
        <v>370</v>
      </c>
      <c r="B1066" s="20" t="s">
        <v>1844</v>
      </c>
      <c r="C1066" s="32" t="s">
        <v>1224</v>
      </c>
      <c r="D1066" s="21" t="s">
        <v>72</v>
      </c>
      <c r="E1066" s="21" t="s">
        <v>373</v>
      </c>
      <c r="F1066" s="33">
        <v>51083</v>
      </c>
      <c r="G1066" s="23">
        <v>1</v>
      </c>
      <c r="H1066" s="21" t="s">
        <v>74</v>
      </c>
      <c r="I1066" s="24" t="s">
        <v>74</v>
      </c>
    </row>
    <row r="1067" spans="1:9" ht="56.25" x14ac:dyDescent="0.2">
      <c r="A1067" s="19" t="s">
        <v>370</v>
      </c>
      <c r="B1067" s="20" t="s">
        <v>1845</v>
      </c>
      <c r="C1067" s="32" t="s">
        <v>1224</v>
      </c>
      <c r="D1067" s="21" t="s">
        <v>72</v>
      </c>
      <c r="E1067" s="21" t="s">
        <v>373</v>
      </c>
      <c r="F1067" s="33">
        <v>51083</v>
      </c>
      <c r="G1067" s="23">
        <v>1</v>
      </c>
      <c r="H1067" s="21" t="s">
        <v>74</v>
      </c>
      <c r="I1067" s="24" t="s">
        <v>74</v>
      </c>
    </row>
    <row r="1068" spans="1:9" ht="56.25" x14ac:dyDescent="0.2">
      <c r="A1068" s="19" t="s">
        <v>370</v>
      </c>
      <c r="B1068" s="20" t="s">
        <v>1846</v>
      </c>
      <c r="C1068" s="32" t="s">
        <v>1847</v>
      </c>
      <c r="D1068" s="21" t="s">
        <v>72</v>
      </c>
      <c r="E1068" s="21" t="s">
        <v>373</v>
      </c>
      <c r="F1068" s="33">
        <v>105413.61</v>
      </c>
      <c r="G1068" s="23">
        <v>1</v>
      </c>
      <c r="H1068" s="21" t="s">
        <v>74</v>
      </c>
      <c r="I1068" s="24" t="s">
        <v>74</v>
      </c>
    </row>
    <row r="1069" spans="1:9" ht="56.25" x14ac:dyDescent="0.2">
      <c r="A1069" s="19" t="s">
        <v>370</v>
      </c>
      <c r="B1069" s="20" t="s">
        <v>1848</v>
      </c>
      <c r="C1069" s="32" t="s">
        <v>1849</v>
      </c>
      <c r="D1069" s="21" t="s">
        <v>72</v>
      </c>
      <c r="E1069" s="21" t="s">
        <v>373</v>
      </c>
      <c r="F1069" s="33">
        <v>99632.11</v>
      </c>
      <c r="G1069" s="23">
        <v>1</v>
      </c>
      <c r="H1069" s="21" t="s">
        <v>74</v>
      </c>
      <c r="I1069" s="24" t="s">
        <v>74</v>
      </c>
    </row>
    <row r="1070" spans="1:9" ht="56.25" x14ac:dyDescent="0.2">
      <c r="A1070" s="19" t="s">
        <v>370</v>
      </c>
      <c r="B1070" s="20" t="s">
        <v>1850</v>
      </c>
      <c r="C1070" s="32" t="s">
        <v>1849</v>
      </c>
      <c r="D1070" s="21" t="s">
        <v>72</v>
      </c>
      <c r="E1070" s="21" t="s">
        <v>373</v>
      </c>
      <c r="F1070" s="33">
        <v>99632.11</v>
      </c>
      <c r="G1070" s="23">
        <v>1</v>
      </c>
      <c r="H1070" s="21" t="s">
        <v>74</v>
      </c>
      <c r="I1070" s="24" t="s">
        <v>74</v>
      </c>
    </row>
    <row r="1071" spans="1:9" ht="56.25" x14ac:dyDescent="0.2">
      <c r="A1071" s="19" t="s">
        <v>370</v>
      </c>
      <c r="B1071" s="20" t="s">
        <v>1851</v>
      </c>
      <c r="C1071" s="32" t="s">
        <v>1852</v>
      </c>
      <c r="D1071" s="21" t="s">
        <v>72</v>
      </c>
      <c r="E1071" s="21" t="s">
        <v>373</v>
      </c>
      <c r="F1071" s="33">
        <v>105413.61</v>
      </c>
      <c r="G1071" s="23">
        <v>1</v>
      </c>
      <c r="H1071" s="21" t="s">
        <v>74</v>
      </c>
      <c r="I1071" s="24" t="s">
        <v>74</v>
      </c>
    </row>
    <row r="1072" spans="1:9" ht="56.25" x14ac:dyDescent="0.2">
      <c r="A1072" s="19" t="s">
        <v>370</v>
      </c>
      <c r="B1072" s="20" t="s">
        <v>1853</v>
      </c>
      <c r="C1072" s="32" t="s">
        <v>1852</v>
      </c>
      <c r="D1072" s="21" t="s">
        <v>72</v>
      </c>
      <c r="E1072" s="21" t="s">
        <v>373</v>
      </c>
      <c r="F1072" s="33">
        <v>99632.11</v>
      </c>
      <c r="G1072" s="23">
        <v>1</v>
      </c>
      <c r="H1072" s="21" t="s">
        <v>74</v>
      </c>
      <c r="I1072" s="24" t="s">
        <v>74</v>
      </c>
    </row>
    <row r="1073" spans="1:9" ht="56.25" x14ac:dyDescent="0.2">
      <c r="A1073" s="19" t="s">
        <v>370</v>
      </c>
      <c r="B1073" s="20" t="s">
        <v>1854</v>
      </c>
      <c r="C1073" s="32" t="s">
        <v>1852</v>
      </c>
      <c r="D1073" s="21" t="s">
        <v>72</v>
      </c>
      <c r="E1073" s="21" t="s">
        <v>373</v>
      </c>
      <c r="F1073" s="33">
        <v>99632.11</v>
      </c>
      <c r="G1073" s="23">
        <v>1</v>
      </c>
      <c r="H1073" s="21" t="s">
        <v>74</v>
      </c>
      <c r="I1073" s="24" t="s">
        <v>74</v>
      </c>
    </row>
    <row r="1074" spans="1:9" ht="56.25" x14ac:dyDescent="0.2">
      <c r="A1074" s="19" t="s">
        <v>370</v>
      </c>
      <c r="B1074" s="20" t="s">
        <v>1855</v>
      </c>
      <c r="C1074" s="32" t="s">
        <v>1852</v>
      </c>
      <c r="D1074" s="21" t="s">
        <v>72</v>
      </c>
      <c r="E1074" s="21" t="s">
        <v>373</v>
      </c>
      <c r="F1074" s="33">
        <v>99632.11</v>
      </c>
      <c r="G1074" s="23">
        <v>1</v>
      </c>
      <c r="H1074" s="21" t="s">
        <v>74</v>
      </c>
      <c r="I1074" s="24" t="s">
        <v>74</v>
      </c>
    </row>
    <row r="1075" spans="1:9" ht="56.25" x14ac:dyDescent="0.2">
      <c r="A1075" s="19" t="s">
        <v>370</v>
      </c>
      <c r="B1075" s="20" t="s">
        <v>1856</v>
      </c>
      <c r="C1075" s="32" t="s">
        <v>1852</v>
      </c>
      <c r="D1075" s="21" t="s">
        <v>72</v>
      </c>
      <c r="E1075" s="21" t="s">
        <v>373</v>
      </c>
      <c r="F1075" s="33">
        <v>99632.11</v>
      </c>
      <c r="G1075" s="23">
        <v>1</v>
      </c>
      <c r="H1075" s="21" t="s">
        <v>74</v>
      </c>
      <c r="I1075" s="24" t="s">
        <v>74</v>
      </c>
    </row>
    <row r="1076" spans="1:9" ht="56.25" x14ac:dyDescent="0.2">
      <c r="A1076" s="19" t="s">
        <v>370</v>
      </c>
      <c r="B1076" s="20" t="s">
        <v>1857</v>
      </c>
      <c r="C1076" s="32" t="s">
        <v>1858</v>
      </c>
      <c r="D1076" s="21" t="s">
        <v>72</v>
      </c>
      <c r="E1076" s="21" t="s">
        <v>373</v>
      </c>
      <c r="F1076" s="33">
        <v>40000</v>
      </c>
      <c r="G1076" s="23">
        <v>1</v>
      </c>
      <c r="H1076" s="21" t="s">
        <v>74</v>
      </c>
      <c r="I1076" s="24" t="s">
        <v>74</v>
      </c>
    </row>
    <row r="1077" spans="1:9" ht="56.25" x14ac:dyDescent="0.2">
      <c r="A1077" s="19" t="s">
        <v>370</v>
      </c>
      <c r="B1077" s="20" t="s">
        <v>1859</v>
      </c>
      <c r="C1077" s="32" t="s">
        <v>1858</v>
      </c>
      <c r="D1077" s="21" t="s">
        <v>72</v>
      </c>
      <c r="E1077" s="21" t="s">
        <v>373</v>
      </c>
      <c r="F1077" s="33">
        <v>40000</v>
      </c>
      <c r="G1077" s="23">
        <v>1</v>
      </c>
      <c r="H1077" s="21" t="s">
        <v>74</v>
      </c>
      <c r="I1077" s="24" t="s">
        <v>74</v>
      </c>
    </row>
    <row r="1078" spans="1:9" ht="56.25" x14ac:dyDescent="0.2">
      <c r="A1078" s="19" t="s">
        <v>370</v>
      </c>
      <c r="B1078" s="20" t="s">
        <v>1860</v>
      </c>
      <c r="C1078" s="32" t="s">
        <v>1858</v>
      </c>
      <c r="D1078" s="21" t="s">
        <v>72</v>
      </c>
      <c r="E1078" s="21" t="s">
        <v>373</v>
      </c>
      <c r="F1078" s="33">
        <v>40000</v>
      </c>
      <c r="G1078" s="23">
        <v>1</v>
      </c>
      <c r="H1078" s="21" t="s">
        <v>74</v>
      </c>
      <c r="I1078" s="24" t="s">
        <v>74</v>
      </c>
    </row>
    <row r="1079" spans="1:9" ht="56.25" x14ac:dyDescent="0.2">
      <c r="A1079" s="19" t="s">
        <v>370</v>
      </c>
      <c r="B1079" s="20" t="s">
        <v>1861</v>
      </c>
      <c r="C1079" s="32" t="s">
        <v>1858</v>
      </c>
      <c r="D1079" s="21" t="s">
        <v>72</v>
      </c>
      <c r="E1079" s="21" t="s">
        <v>373</v>
      </c>
      <c r="F1079" s="33">
        <v>40000</v>
      </c>
      <c r="G1079" s="23">
        <v>1</v>
      </c>
      <c r="H1079" s="21" t="s">
        <v>74</v>
      </c>
      <c r="I1079" s="24" t="s">
        <v>74</v>
      </c>
    </row>
    <row r="1080" spans="1:9" ht="56.25" x14ac:dyDescent="0.2">
      <c r="A1080" s="19" t="s">
        <v>370</v>
      </c>
      <c r="B1080" s="20" t="s">
        <v>1862</v>
      </c>
      <c r="C1080" s="32" t="s">
        <v>922</v>
      </c>
      <c r="D1080" s="21" t="s">
        <v>72</v>
      </c>
      <c r="E1080" s="21" t="s">
        <v>373</v>
      </c>
      <c r="F1080" s="33">
        <v>10626</v>
      </c>
      <c r="G1080" s="23">
        <v>1</v>
      </c>
      <c r="H1080" s="21" t="s">
        <v>74</v>
      </c>
      <c r="I1080" s="24" t="s">
        <v>74</v>
      </c>
    </row>
    <row r="1081" spans="1:9" ht="56.25" x14ac:dyDescent="0.2">
      <c r="A1081" s="19" t="s">
        <v>370</v>
      </c>
      <c r="B1081" s="20" t="s">
        <v>1863</v>
      </c>
      <c r="C1081" s="32" t="s">
        <v>959</v>
      </c>
      <c r="D1081" s="21" t="s">
        <v>72</v>
      </c>
      <c r="E1081" s="21" t="s">
        <v>373</v>
      </c>
      <c r="F1081" s="33">
        <v>39538.26</v>
      </c>
      <c r="G1081" s="23">
        <v>1</v>
      </c>
      <c r="H1081" s="21" t="s">
        <v>74</v>
      </c>
      <c r="I1081" s="24" t="s">
        <v>74</v>
      </c>
    </row>
    <row r="1082" spans="1:9" ht="56.25" x14ac:dyDescent="0.2">
      <c r="A1082" s="19" t="s">
        <v>370</v>
      </c>
      <c r="B1082" s="20" t="s">
        <v>1864</v>
      </c>
      <c r="C1082" s="32" t="s">
        <v>1865</v>
      </c>
      <c r="D1082" s="21" t="s">
        <v>72</v>
      </c>
      <c r="E1082" s="21" t="s">
        <v>373</v>
      </c>
      <c r="F1082" s="33">
        <v>78451.59</v>
      </c>
      <c r="G1082" s="23">
        <v>1</v>
      </c>
      <c r="H1082" s="21" t="s">
        <v>74</v>
      </c>
      <c r="I1082" s="24" t="s">
        <v>74</v>
      </c>
    </row>
    <row r="1083" spans="1:9" ht="56.25" x14ac:dyDescent="0.2">
      <c r="A1083" s="19" t="s">
        <v>370</v>
      </c>
      <c r="B1083" s="20" t="s">
        <v>1866</v>
      </c>
      <c r="C1083" s="32" t="s">
        <v>1865</v>
      </c>
      <c r="D1083" s="21" t="s">
        <v>72</v>
      </c>
      <c r="E1083" s="21" t="s">
        <v>373</v>
      </c>
      <c r="F1083" s="33">
        <v>75818</v>
      </c>
      <c r="G1083" s="23">
        <v>1</v>
      </c>
      <c r="H1083" s="21" t="s">
        <v>74</v>
      </c>
      <c r="I1083" s="24" t="s">
        <v>74</v>
      </c>
    </row>
    <row r="1084" spans="1:9" ht="56.25" x14ac:dyDescent="0.2">
      <c r="A1084" s="19" t="s">
        <v>370</v>
      </c>
      <c r="B1084" s="20" t="s">
        <v>1867</v>
      </c>
      <c r="C1084" s="32" t="s">
        <v>1865</v>
      </c>
      <c r="D1084" s="21" t="s">
        <v>72</v>
      </c>
      <c r="E1084" s="21" t="s">
        <v>373</v>
      </c>
      <c r="F1084" s="33">
        <v>79443.45</v>
      </c>
      <c r="G1084" s="23">
        <v>1</v>
      </c>
      <c r="H1084" s="21" t="s">
        <v>74</v>
      </c>
      <c r="I1084" s="24" t="s">
        <v>74</v>
      </c>
    </row>
    <row r="1085" spans="1:9" ht="56.25" x14ac:dyDescent="0.2">
      <c r="A1085" s="19" t="s">
        <v>370</v>
      </c>
      <c r="B1085" s="20" t="s">
        <v>1868</v>
      </c>
      <c r="C1085" s="32" t="s">
        <v>1869</v>
      </c>
      <c r="D1085" s="21" t="s">
        <v>72</v>
      </c>
      <c r="E1085" s="21" t="s">
        <v>373</v>
      </c>
      <c r="F1085" s="33">
        <v>22983.05</v>
      </c>
      <c r="G1085" s="23">
        <v>1</v>
      </c>
      <c r="H1085" s="21" t="s">
        <v>74</v>
      </c>
      <c r="I1085" s="24" t="s">
        <v>74</v>
      </c>
    </row>
    <row r="1086" spans="1:9" ht="56.25" x14ac:dyDescent="0.2">
      <c r="A1086" s="19" t="s">
        <v>370</v>
      </c>
      <c r="B1086" s="20" t="s">
        <v>1870</v>
      </c>
      <c r="C1086" s="32" t="s">
        <v>1871</v>
      </c>
      <c r="D1086" s="21" t="s">
        <v>72</v>
      </c>
      <c r="E1086" s="21" t="s">
        <v>373</v>
      </c>
      <c r="F1086" s="33">
        <v>25110</v>
      </c>
      <c r="G1086" s="23">
        <v>1</v>
      </c>
      <c r="H1086" s="21" t="s">
        <v>74</v>
      </c>
      <c r="I1086" s="24" t="s">
        <v>74</v>
      </c>
    </row>
    <row r="1087" spans="1:9" ht="56.25" x14ac:dyDescent="0.2">
      <c r="A1087" s="19" t="s">
        <v>370</v>
      </c>
      <c r="B1087" s="20" t="s">
        <v>1872</v>
      </c>
      <c r="C1087" s="32" t="s">
        <v>1873</v>
      </c>
      <c r="D1087" s="21" t="s">
        <v>72</v>
      </c>
      <c r="E1087" s="21" t="s">
        <v>373</v>
      </c>
      <c r="F1087" s="33">
        <v>35714</v>
      </c>
      <c r="G1087" s="23">
        <v>1</v>
      </c>
      <c r="H1087" s="21" t="s">
        <v>74</v>
      </c>
      <c r="I1087" s="24" t="s">
        <v>74</v>
      </c>
    </row>
    <row r="1088" spans="1:9" ht="56.25" x14ac:dyDescent="0.2">
      <c r="A1088" s="19" t="s">
        <v>370</v>
      </c>
      <c r="B1088" s="20" t="s">
        <v>1874</v>
      </c>
      <c r="C1088" s="32" t="s">
        <v>1875</v>
      </c>
      <c r="D1088" s="21" t="s">
        <v>72</v>
      </c>
      <c r="E1088" s="21" t="s">
        <v>373</v>
      </c>
      <c r="F1088" s="33">
        <v>28427</v>
      </c>
      <c r="G1088" s="23">
        <v>1</v>
      </c>
      <c r="H1088" s="21" t="s">
        <v>74</v>
      </c>
      <c r="I1088" s="24" t="s">
        <v>74</v>
      </c>
    </row>
    <row r="1089" spans="1:9" ht="56.25" x14ac:dyDescent="0.2">
      <c r="A1089" s="19" t="s">
        <v>370</v>
      </c>
      <c r="B1089" s="20" t="s">
        <v>1876</v>
      </c>
      <c r="C1089" s="32" t="s">
        <v>1877</v>
      </c>
      <c r="D1089" s="21" t="s">
        <v>72</v>
      </c>
      <c r="E1089" s="21" t="s">
        <v>373</v>
      </c>
      <c r="F1089" s="33">
        <v>28850</v>
      </c>
      <c r="G1089" s="23">
        <v>1</v>
      </c>
      <c r="H1089" s="21" t="s">
        <v>74</v>
      </c>
      <c r="I1089" s="24" t="s">
        <v>74</v>
      </c>
    </row>
    <row r="1090" spans="1:9" ht="56.25" x14ac:dyDescent="0.2">
      <c r="A1090" s="19" t="s">
        <v>370</v>
      </c>
      <c r="B1090" s="20" t="s">
        <v>1878</v>
      </c>
      <c r="C1090" s="32" t="s">
        <v>1879</v>
      </c>
      <c r="D1090" s="21" t="s">
        <v>72</v>
      </c>
      <c r="E1090" s="21" t="s">
        <v>373</v>
      </c>
      <c r="F1090" s="33">
        <v>30834.080000000002</v>
      </c>
      <c r="G1090" s="23">
        <v>1</v>
      </c>
      <c r="H1090" s="21" t="s">
        <v>74</v>
      </c>
      <c r="I1090" s="24" t="s">
        <v>74</v>
      </c>
    </row>
    <row r="1091" spans="1:9" ht="56.25" x14ac:dyDescent="0.2">
      <c r="A1091" s="19" t="s">
        <v>370</v>
      </c>
      <c r="B1091" s="20" t="s">
        <v>1880</v>
      </c>
      <c r="C1091" s="32" t="s">
        <v>1881</v>
      </c>
      <c r="D1091" s="21" t="s">
        <v>72</v>
      </c>
      <c r="E1091" s="21" t="s">
        <v>373</v>
      </c>
      <c r="F1091" s="33">
        <v>10833</v>
      </c>
      <c r="G1091" s="23">
        <v>1</v>
      </c>
      <c r="H1091" s="21" t="s">
        <v>74</v>
      </c>
      <c r="I1091" s="24" t="s">
        <v>74</v>
      </c>
    </row>
    <row r="1092" spans="1:9" ht="56.25" x14ac:dyDescent="0.2">
      <c r="A1092" s="19" t="s">
        <v>370</v>
      </c>
      <c r="B1092" s="20" t="s">
        <v>1882</v>
      </c>
      <c r="C1092" s="32" t="s">
        <v>1883</v>
      </c>
      <c r="D1092" s="21" t="s">
        <v>72</v>
      </c>
      <c r="E1092" s="21" t="s">
        <v>373</v>
      </c>
      <c r="F1092" s="33">
        <v>18300</v>
      </c>
      <c r="G1092" s="23">
        <v>1</v>
      </c>
      <c r="H1092" s="21" t="s">
        <v>74</v>
      </c>
      <c r="I1092" s="24" t="s">
        <v>74</v>
      </c>
    </row>
    <row r="1093" spans="1:9" ht="56.25" x14ac:dyDescent="0.2">
      <c r="A1093" s="19" t="s">
        <v>370</v>
      </c>
      <c r="B1093" s="20" t="s">
        <v>1884</v>
      </c>
      <c r="C1093" s="32" t="s">
        <v>1885</v>
      </c>
      <c r="D1093" s="21" t="s">
        <v>72</v>
      </c>
      <c r="E1093" s="21" t="s">
        <v>373</v>
      </c>
      <c r="F1093" s="33">
        <v>10200</v>
      </c>
      <c r="G1093" s="23">
        <v>1</v>
      </c>
      <c r="H1093" s="21" t="s">
        <v>74</v>
      </c>
      <c r="I1093" s="24" t="s">
        <v>74</v>
      </c>
    </row>
    <row r="1094" spans="1:9" ht="56.25" x14ac:dyDescent="0.2">
      <c r="A1094" s="19" t="s">
        <v>370</v>
      </c>
      <c r="B1094" s="20" t="s">
        <v>1886</v>
      </c>
      <c r="C1094" s="32" t="s">
        <v>991</v>
      </c>
      <c r="D1094" s="21" t="s">
        <v>72</v>
      </c>
      <c r="E1094" s="21" t="s">
        <v>373</v>
      </c>
      <c r="F1094" s="33">
        <v>10605</v>
      </c>
      <c r="G1094" s="23">
        <v>1</v>
      </c>
      <c r="H1094" s="21" t="s">
        <v>74</v>
      </c>
      <c r="I1094" s="24" t="s">
        <v>74</v>
      </c>
    </row>
    <row r="1095" spans="1:9" ht="56.25" x14ac:dyDescent="0.2">
      <c r="A1095" s="19" t="s">
        <v>370</v>
      </c>
      <c r="B1095" s="20" t="s">
        <v>1887</v>
      </c>
      <c r="C1095" s="32" t="s">
        <v>1888</v>
      </c>
      <c r="D1095" s="21" t="s">
        <v>72</v>
      </c>
      <c r="E1095" s="21" t="s">
        <v>373</v>
      </c>
      <c r="F1095" s="33">
        <v>30000</v>
      </c>
      <c r="G1095" s="23">
        <v>1</v>
      </c>
      <c r="H1095" s="21" t="s">
        <v>74</v>
      </c>
      <c r="I1095" s="24" t="s">
        <v>74</v>
      </c>
    </row>
    <row r="1096" spans="1:9" ht="56.25" x14ac:dyDescent="0.2">
      <c r="A1096" s="19" t="s">
        <v>370</v>
      </c>
      <c r="B1096" s="20" t="s">
        <v>1889</v>
      </c>
      <c r="C1096" s="32" t="s">
        <v>1890</v>
      </c>
      <c r="D1096" s="21" t="s">
        <v>72</v>
      </c>
      <c r="E1096" s="21" t="s">
        <v>373</v>
      </c>
      <c r="F1096" s="33">
        <v>10416.67</v>
      </c>
      <c r="G1096" s="23">
        <v>1</v>
      </c>
      <c r="H1096" s="21" t="s">
        <v>74</v>
      </c>
      <c r="I1096" s="24" t="s">
        <v>74</v>
      </c>
    </row>
    <row r="1097" spans="1:9" ht="56.25" x14ac:dyDescent="0.2">
      <c r="A1097" s="19" t="s">
        <v>370</v>
      </c>
      <c r="B1097" s="20" t="s">
        <v>1891</v>
      </c>
      <c r="C1097" s="32" t="s">
        <v>1892</v>
      </c>
      <c r="D1097" s="21" t="s">
        <v>72</v>
      </c>
      <c r="E1097" s="21" t="s">
        <v>373</v>
      </c>
      <c r="F1097" s="33">
        <v>1723366.19</v>
      </c>
      <c r="G1097" s="23">
        <v>1</v>
      </c>
      <c r="H1097" s="21" t="s">
        <v>74</v>
      </c>
      <c r="I1097" s="24" t="s">
        <v>74</v>
      </c>
    </row>
    <row r="1098" spans="1:9" ht="56.25" x14ac:dyDescent="0.2">
      <c r="A1098" s="19" t="s">
        <v>370</v>
      </c>
      <c r="B1098" s="20" t="s">
        <v>1893</v>
      </c>
      <c r="C1098" s="32" t="s">
        <v>1894</v>
      </c>
      <c r="D1098" s="21" t="s">
        <v>72</v>
      </c>
      <c r="E1098" s="21" t="s">
        <v>373</v>
      </c>
      <c r="F1098" s="33">
        <v>12075</v>
      </c>
      <c r="G1098" s="23">
        <v>1</v>
      </c>
      <c r="H1098" s="21" t="s">
        <v>74</v>
      </c>
      <c r="I1098" s="24" t="s">
        <v>74</v>
      </c>
    </row>
    <row r="1099" spans="1:9" ht="56.25" x14ac:dyDescent="0.2">
      <c r="A1099" s="19" t="s">
        <v>370</v>
      </c>
      <c r="B1099" s="20" t="s">
        <v>1895</v>
      </c>
      <c r="C1099" s="32" t="s">
        <v>1896</v>
      </c>
      <c r="D1099" s="21" t="s">
        <v>72</v>
      </c>
      <c r="E1099" s="21" t="s">
        <v>373</v>
      </c>
      <c r="F1099" s="33">
        <v>14000</v>
      </c>
      <c r="G1099" s="23">
        <v>1</v>
      </c>
      <c r="H1099" s="21" t="s">
        <v>74</v>
      </c>
      <c r="I1099" s="24" t="s">
        <v>74</v>
      </c>
    </row>
    <row r="1100" spans="1:9" ht="56.25" x14ac:dyDescent="0.2">
      <c r="A1100" s="19" t="s">
        <v>370</v>
      </c>
      <c r="B1100" s="20" t="s">
        <v>1897</v>
      </c>
      <c r="C1100" s="32" t="s">
        <v>1898</v>
      </c>
      <c r="D1100" s="21" t="s">
        <v>72</v>
      </c>
      <c r="E1100" s="21" t="s">
        <v>373</v>
      </c>
      <c r="F1100" s="33">
        <v>1053506</v>
      </c>
      <c r="G1100" s="23">
        <v>1</v>
      </c>
      <c r="H1100" s="21" t="s">
        <v>74</v>
      </c>
      <c r="I1100" s="24" t="s">
        <v>74</v>
      </c>
    </row>
    <row r="1101" spans="1:9" ht="56.25" x14ac:dyDescent="0.2">
      <c r="A1101" s="19" t="s">
        <v>370</v>
      </c>
      <c r="B1101" s="20" t="s">
        <v>1899</v>
      </c>
      <c r="C1101" s="32" t="s">
        <v>1898</v>
      </c>
      <c r="D1101" s="21" t="s">
        <v>72</v>
      </c>
      <c r="E1101" s="21" t="s">
        <v>373</v>
      </c>
      <c r="F1101" s="33">
        <v>1053506</v>
      </c>
      <c r="G1101" s="23">
        <v>1</v>
      </c>
      <c r="H1101" s="21" t="s">
        <v>74</v>
      </c>
      <c r="I1101" s="24" t="s">
        <v>74</v>
      </c>
    </row>
    <row r="1102" spans="1:9" ht="56.25" x14ac:dyDescent="0.2">
      <c r="A1102" s="19" t="s">
        <v>370</v>
      </c>
      <c r="B1102" s="20" t="s">
        <v>1900</v>
      </c>
      <c r="C1102" s="32" t="s">
        <v>1901</v>
      </c>
      <c r="D1102" s="21" t="s">
        <v>72</v>
      </c>
      <c r="E1102" s="21" t="s">
        <v>373</v>
      </c>
      <c r="F1102" s="33">
        <v>1917500</v>
      </c>
      <c r="G1102" s="23">
        <v>1</v>
      </c>
      <c r="H1102" s="21" t="s">
        <v>74</v>
      </c>
      <c r="I1102" s="24" t="s">
        <v>74</v>
      </c>
    </row>
    <row r="1103" spans="1:9" ht="56.25" x14ac:dyDescent="0.2">
      <c r="A1103" s="19" t="s">
        <v>370</v>
      </c>
      <c r="B1103" s="20" t="s">
        <v>1902</v>
      </c>
      <c r="C1103" s="32" t="s">
        <v>1903</v>
      </c>
      <c r="D1103" s="21" t="s">
        <v>72</v>
      </c>
      <c r="E1103" s="21" t="s">
        <v>373</v>
      </c>
      <c r="F1103" s="33">
        <v>60483.55</v>
      </c>
      <c r="G1103" s="23">
        <v>1</v>
      </c>
      <c r="H1103" s="21" t="s">
        <v>74</v>
      </c>
      <c r="I1103" s="24" t="s">
        <v>74</v>
      </c>
    </row>
    <row r="1104" spans="1:9" ht="56.25" x14ac:dyDescent="0.2">
      <c r="A1104" s="19" t="s">
        <v>370</v>
      </c>
      <c r="B1104" s="20" t="s">
        <v>1904</v>
      </c>
      <c r="C1104" s="32" t="s">
        <v>1903</v>
      </c>
      <c r="D1104" s="21" t="s">
        <v>72</v>
      </c>
      <c r="E1104" s="21" t="s">
        <v>373</v>
      </c>
      <c r="F1104" s="33">
        <v>42821.22</v>
      </c>
      <c r="G1104" s="23">
        <v>1</v>
      </c>
      <c r="H1104" s="21" t="s">
        <v>74</v>
      </c>
      <c r="I1104" s="24" t="s">
        <v>74</v>
      </c>
    </row>
    <row r="1105" spans="1:9" ht="56.25" x14ac:dyDescent="0.2">
      <c r="A1105" s="19" t="s">
        <v>370</v>
      </c>
      <c r="B1105" s="20" t="s">
        <v>1905</v>
      </c>
      <c r="C1105" s="32" t="s">
        <v>1906</v>
      </c>
      <c r="D1105" s="21" t="s">
        <v>72</v>
      </c>
      <c r="E1105" s="21" t="s">
        <v>373</v>
      </c>
      <c r="F1105" s="33">
        <v>33165</v>
      </c>
      <c r="G1105" s="23">
        <v>1</v>
      </c>
      <c r="H1105" s="21" t="s">
        <v>74</v>
      </c>
      <c r="I1105" s="24" t="s">
        <v>74</v>
      </c>
    </row>
    <row r="1106" spans="1:9" ht="56.25" x14ac:dyDescent="0.2">
      <c r="A1106" s="19" t="s">
        <v>370</v>
      </c>
      <c r="B1106" s="20" t="s">
        <v>1907</v>
      </c>
      <c r="C1106" s="32" t="s">
        <v>1908</v>
      </c>
      <c r="D1106" s="21" t="s">
        <v>72</v>
      </c>
      <c r="E1106" s="21" t="s">
        <v>373</v>
      </c>
      <c r="F1106" s="33">
        <v>264778</v>
      </c>
      <c r="G1106" s="23">
        <v>1</v>
      </c>
      <c r="H1106" s="21" t="s">
        <v>74</v>
      </c>
      <c r="I1106" s="24" t="s">
        <v>74</v>
      </c>
    </row>
    <row r="1107" spans="1:9" ht="56.25" x14ac:dyDescent="0.2">
      <c r="A1107" s="19" t="s">
        <v>370</v>
      </c>
      <c r="B1107" s="20" t="s">
        <v>1909</v>
      </c>
      <c r="C1107" s="32" t="s">
        <v>1910</v>
      </c>
      <c r="D1107" s="21" t="s">
        <v>72</v>
      </c>
      <c r="E1107" s="21" t="s">
        <v>373</v>
      </c>
      <c r="F1107" s="33">
        <v>312633</v>
      </c>
      <c r="G1107" s="23">
        <v>1</v>
      </c>
      <c r="H1107" s="21" t="s">
        <v>74</v>
      </c>
      <c r="I1107" s="24" t="s">
        <v>74</v>
      </c>
    </row>
    <row r="1108" spans="1:9" ht="56.25" x14ac:dyDescent="0.2">
      <c r="A1108" s="19" t="s">
        <v>370</v>
      </c>
      <c r="B1108" s="20" t="s">
        <v>1911</v>
      </c>
      <c r="C1108" s="32" t="s">
        <v>1912</v>
      </c>
      <c r="D1108" s="21" t="s">
        <v>72</v>
      </c>
      <c r="E1108" s="21" t="s">
        <v>373</v>
      </c>
      <c r="F1108" s="33">
        <v>126192</v>
      </c>
      <c r="G1108" s="23">
        <v>1</v>
      </c>
      <c r="H1108" s="21" t="s">
        <v>74</v>
      </c>
      <c r="I1108" s="24" t="s">
        <v>74</v>
      </c>
    </row>
    <row r="1109" spans="1:9" ht="56.25" x14ac:dyDescent="0.2">
      <c r="A1109" s="19" t="s">
        <v>370</v>
      </c>
      <c r="B1109" s="20" t="s">
        <v>1913</v>
      </c>
      <c r="C1109" s="32" t="s">
        <v>1914</v>
      </c>
      <c r="D1109" s="21" t="s">
        <v>72</v>
      </c>
      <c r="E1109" s="21" t="s">
        <v>373</v>
      </c>
      <c r="F1109" s="33">
        <v>75151</v>
      </c>
      <c r="G1109" s="23">
        <v>1</v>
      </c>
      <c r="H1109" s="21" t="s">
        <v>74</v>
      </c>
      <c r="I1109" s="24" t="s">
        <v>74</v>
      </c>
    </row>
    <row r="1110" spans="1:9" ht="56.25" x14ac:dyDescent="0.2">
      <c r="A1110" s="19" t="s">
        <v>370</v>
      </c>
      <c r="B1110" s="20" t="s">
        <v>1915</v>
      </c>
      <c r="C1110" s="32" t="s">
        <v>1916</v>
      </c>
      <c r="D1110" s="21" t="s">
        <v>72</v>
      </c>
      <c r="E1110" s="21" t="s">
        <v>373</v>
      </c>
      <c r="F1110" s="33">
        <v>464367.54</v>
      </c>
      <c r="G1110" s="23">
        <v>1</v>
      </c>
      <c r="H1110" s="21" t="s">
        <v>74</v>
      </c>
      <c r="I1110" s="24" t="s">
        <v>74</v>
      </c>
    </row>
    <row r="1111" spans="1:9" ht="56.25" x14ac:dyDescent="0.2">
      <c r="A1111" s="19" t="s">
        <v>370</v>
      </c>
      <c r="B1111" s="20" t="s">
        <v>1917</v>
      </c>
      <c r="C1111" s="32" t="s">
        <v>1916</v>
      </c>
      <c r="D1111" s="21" t="s">
        <v>72</v>
      </c>
      <c r="E1111" s="21" t="s">
        <v>373</v>
      </c>
      <c r="F1111" s="33">
        <v>464367.54</v>
      </c>
      <c r="G1111" s="23">
        <v>1</v>
      </c>
      <c r="H1111" s="21" t="s">
        <v>74</v>
      </c>
      <c r="I1111" s="24" t="s">
        <v>74</v>
      </c>
    </row>
    <row r="1112" spans="1:9" ht="56.25" x14ac:dyDescent="0.2">
      <c r="A1112" s="19" t="s">
        <v>370</v>
      </c>
      <c r="B1112" s="20" t="s">
        <v>1918</v>
      </c>
      <c r="C1112" s="32" t="s">
        <v>1919</v>
      </c>
      <c r="D1112" s="21" t="s">
        <v>72</v>
      </c>
      <c r="E1112" s="21" t="s">
        <v>373</v>
      </c>
      <c r="F1112" s="33">
        <v>497148.82</v>
      </c>
      <c r="G1112" s="23">
        <v>1</v>
      </c>
      <c r="H1112" s="21" t="s">
        <v>74</v>
      </c>
      <c r="I1112" s="24" t="s">
        <v>74</v>
      </c>
    </row>
    <row r="1113" spans="1:9" ht="56.25" x14ac:dyDescent="0.2">
      <c r="A1113" s="19" t="s">
        <v>370</v>
      </c>
      <c r="B1113" s="20" t="s">
        <v>1920</v>
      </c>
      <c r="C1113" s="32" t="s">
        <v>1921</v>
      </c>
      <c r="D1113" s="21" t="s">
        <v>72</v>
      </c>
      <c r="E1113" s="21" t="s">
        <v>373</v>
      </c>
      <c r="F1113" s="33">
        <v>392867.21</v>
      </c>
      <c r="G1113" s="23">
        <v>1</v>
      </c>
      <c r="H1113" s="21" t="s">
        <v>74</v>
      </c>
      <c r="I1113" s="24" t="s">
        <v>74</v>
      </c>
    </row>
    <row r="1114" spans="1:9" ht="56.25" x14ac:dyDescent="0.2">
      <c r="A1114" s="19" t="s">
        <v>370</v>
      </c>
      <c r="B1114" s="20" t="s">
        <v>1922</v>
      </c>
      <c r="C1114" s="32" t="s">
        <v>1923</v>
      </c>
      <c r="D1114" s="21" t="s">
        <v>72</v>
      </c>
      <c r="E1114" s="21" t="s">
        <v>373</v>
      </c>
      <c r="F1114" s="33">
        <v>18432</v>
      </c>
      <c r="G1114" s="23">
        <v>1</v>
      </c>
      <c r="H1114" s="21" t="s">
        <v>74</v>
      </c>
      <c r="I1114" s="24" t="s">
        <v>74</v>
      </c>
    </row>
    <row r="1115" spans="1:9" ht="56.25" x14ac:dyDescent="0.2">
      <c r="A1115" s="19" t="s">
        <v>370</v>
      </c>
      <c r="B1115" s="20" t="s">
        <v>1924</v>
      </c>
      <c r="C1115" s="32" t="s">
        <v>1923</v>
      </c>
      <c r="D1115" s="21" t="s">
        <v>72</v>
      </c>
      <c r="E1115" s="21" t="s">
        <v>373</v>
      </c>
      <c r="F1115" s="33">
        <v>18432</v>
      </c>
      <c r="G1115" s="23">
        <v>1</v>
      </c>
      <c r="H1115" s="21" t="s">
        <v>74</v>
      </c>
      <c r="I1115" s="24" t="s">
        <v>74</v>
      </c>
    </row>
    <row r="1116" spans="1:9" ht="56.25" x14ac:dyDescent="0.2">
      <c r="A1116" s="19" t="s">
        <v>370</v>
      </c>
      <c r="B1116" s="20" t="s">
        <v>1925</v>
      </c>
      <c r="C1116" s="32" t="s">
        <v>1923</v>
      </c>
      <c r="D1116" s="21" t="s">
        <v>72</v>
      </c>
      <c r="E1116" s="21" t="s">
        <v>373</v>
      </c>
      <c r="F1116" s="33">
        <v>18432</v>
      </c>
      <c r="G1116" s="23">
        <v>1</v>
      </c>
      <c r="H1116" s="21" t="s">
        <v>74</v>
      </c>
      <c r="I1116" s="24" t="s">
        <v>74</v>
      </c>
    </row>
    <row r="1117" spans="1:9" ht="56.25" x14ac:dyDescent="0.2">
      <c r="A1117" s="19" t="s">
        <v>370</v>
      </c>
      <c r="B1117" s="20" t="s">
        <v>1926</v>
      </c>
      <c r="C1117" s="32" t="s">
        <v>852</v>
      </c>
      <c r="D1117" s="21" t="s">
        <v>72</v>
      </c>
      <c r="E1117" s="21" t="s">
        <v>373</v>
      </c>
      <c r="F1117" s="33">
        <v>20000</v>
      </c>
      <c r="G1117" s="23">
        <v>1</v>
      </c>
      <c r="H1117" s="21" t="s">
        <v>74</v>
      </c>
      <c r="I1117" s="24" t="s">
        <v>74</v>
      </c>
    </row>
    <row r="1118" spans="1:9" ht="56.25" x14ac:dyDescent="0.2">
      <c r="A1118" s="19" t="s">
        <v>370</v>
      </c>
      <c r="B1118" s="20" t="s">
        <v>1927</v>
      </c>
      <c r="C1118" s="32" t="s">
        <v>1928</v>
      </c>
      <c r="D1118" s="21" t="s">
        <v>72</v>
      </c>
      <c r="E1118" s="21" t="s">
        <v>373</v>
      </c>
      <c r="F1118" s="33">
        <v>43705.2</v>
      </c>
      <c r="G1118" s="23">
        <v>1</v>
      </c>
      <c r="H1118" s="21" t="s">
        <v>74</v>
      </c>
      <c r="I1118" s="24" t="s">
        <v>74</v>
      </c>
    </row>
    <row r="1119" spans="1:9" ht="56.25" x14ac:dyDescent="0.2">
      <c r="A1119" s="19" t="s">
        <v>370</v>
      </c>
      <c r="B1119" s="20" t="s">
        <v>1929</v>
      </c>
      <c r="C1119" s="32" t="s">
        <v>1930</v>
      </c>
      <c r="D1119" s="21" t="s">
        <v>72</v>
      </c>
      <c r="E1119" s="21" t="s">
        <v>373</v>
      </c>
      <c r="F1119" s="33">
        <v>43705.2</v>
      </c>
      <c r="G1119" s="23">
        <v>1</v>
      </c>
      <c r="H1119" s="21" t="s">
        <v>74</v>
      </c>
      <c r="I1119" s="24" t="s">
        <v>74</v>
      </c>
    </row>
    <row r="1120" spans="1:9" ht="56.25" x14ac:dyDescent="0.2">
      <c r="A1120" s="19" t="s">
        <v>370</v>
      </c>
      <c r="B1120" s="20" t="s">
        <v>1931</v>
      </c>
      <c r="C1120" s="32" t="s">
        <v>1930</v>
      </c>
      <c r="D1120" s="21" t="s">
        <v>72</v>
      </c>
      <c r="E1120" s="21" t="s">
        <v>373</v>
      </c>
      <c r="F1120" s="33">
        <v>43705.2</v>
      </c>
      <c r="G1120" s="23">
        <v>1</v>
      </c>
      <c r="H1120" s="21" t="s">
        <v>74</v>
      </c>
      <c r="I1120" s="24" t="s">
        <v>74</v>
      </c>
    </row>
    <row r="1121" spans="1:9" ht="56.25" x14ac:dyDescent="0.2">
      <c r="A1121" s="19" t="s">
        <v>370</v>
      </c>
      <c r="B1121" s="20" t="s">
        <v>1932</v>
      </c>
      <c r="C1121" s="32" t="s">
        <v>1933</v>
      </c>
      <c r="D1121" s="21" t="s">
        <v>72</v>
      </c>
      <c r="E1121" s="21" t="s">
        <v>373</v>
      </c>
      <c r="F1121" s="33">
        <v>106561.2</v>
      </c>
      <c r="G1121" s="23">
        <v>1</v>
      </c>
      <c r="H1121" s="21" t="s">
        <v>74</v>
      </c>
      <c r="I1121" s="24" t="s">
        <v>74</v>
      </c>
    </row>
    <row r="1122" spans="1:9" ht="56.25" x14ac:dyDescent="0.2">
      <c r="A1122" s="19" t="s">
        <v>370</v>
      </c>
      <c r="B1122" s="20" t="s">
        <v>1934</v>
      </c>
      <c r="C1122" s="32" t="s">
        <v>1933</v>
      </c>
      <c r="D1122" s="21" t="s">
        <v>72</v>
      </c>
      <c r="E1122" s="21" t="s">
        <v>373</v>
      </c>
      <c r="F1122" s="33">
        <v>106561.2</v>
      </c>
      <c r="G1122" s="23">
        <v>1</v>
      </c>
      <c r="H1122" s="21" t="s">
        <v>74</v>
      </c>
      <c r="I1122" s="24" t="s">
        <v>74</v>
      </c>
    </row>
    <row r="1123" spans="1:9" ht="56.25" x14ac:dyDescent="0.2">
      <c r="A1123" s="19" t="s">
        <v>370</v>
      </c>
      <c r="B1123" s="20" t="s">
        <v>1935</v>
      </c>
      <c r="C1123" s="32" t="s">
        <v>1933</v>
      </c>
      <c r="D1123" s="21" t="s">
        <v>72</v>
      </c>
      <c r="E1123" s="21" t="s">
        <v>373</v>
      </c>
      <c r="F1123" s="33">
        <v>106561.2</v>
      </c>
      <c r="G1123" s="23">
        <v>1</v>
      </c>
      <c r="H1123" s="21" t="s">
        <v>74</v>
      </c>
      <c r="I1123" s="24" t="s">
        <v>74</v>
      </c>
    </row>
    <row r="1124" spans="1:9" ht="56.25" x14ac:dyDescent="0.2">
      <c r="A1124" s="19" t="s">
        <v>370</v>
      </c>
      <c r="B1124" s="20" t="s">
        <v>1936</v>
      </c>
      <c r="C1124" s="32" t="s">
        <v>1937</v>
      </c>
      <c r="D1124" s="21" t="s">
        <v>72</v>
      </c>
      <c r="E1124" s="21" t="s">
        <v>373</v>
      </c>
      <c r="F1124" s="33">
        <v>106561.2</v>
      </c>
      <c r="G1124" s="23">
        <v>1</v>
      </c>
      <c r="H1124" s="21" t="s">
        <v>74</v>
      </c>
      <c r="I1124" s="24" t="s">
        <v>74</v>
      </c>
    </row>
    <row r="1125" spans="1:9" ht="56.25" x14ac:dyDescent="0.2">
      <c r="A1125" s="19" t="s">
        <v>370</v>
      </c>
      <c r="B1125" s="20" t="s">
        <v>1938</v>
      </c>
      <c r="C1125" s="32" t="s">
        <v>1939</v>
      </c>
      <c r="D1125" s="21" t="s">
        <v>72</v>
      </c>
      <c r="E1125" s="21" t="s">
        <v>373</v>
      </c>
      <c r="F1125" s="33">
        <v>58499.040000000001</v>
      </c>
      <c r="G1125" s="23">
        <v>1</v>
      </c>
      <c r="H1125" s="21" t="s">
        <v>74</v>
      </c>
      <c r="I1125" s="24" t="s">
        <v>74</v>
      </c>
    </row>
    <row r="1126" spans="1:9" ht="56.25" x14ac:dyDescent="0.2">
      <c r="A1126" s="19" t="s">
        <v>370</v>
      </c>
      <c r="B1126" s="20" t="s">
        <v>1940</v>
      </c>
      <c r="C1126" s="32" t="s">
        <v>1939</v>
      </c>
      <c r="D1126" s="21" t="s">
        <v>72</v>
      </c>
      <c r="E1126" s="21" t="s">
        <v>373</v>
      </c>
      <c r="F1126" s="33">
        <v>58499.05</v>
      </c>
      <c r="G1126" s="23">
        <v>1</v>
      </c>
      <c r="H1126" s="21" t="s">
        <v>74</v>
      </c>
      <c r="I1126" s="24" t="s">
        <v>74</v>
      </c>
    </row>
    <row r="1127" spans="1:9" ht="56.25" x14ac:dyDescent="0.2">
      <c r="A1127" s="19" t="s">
        <v>370</v>
      </c>
      <c r="B1127" s="20" t="s">
        <v>1941</v>
      </c>
      <c r="C1127" s="32" t="s">
        <v>1939</v>
      </c>
      <c r="D1127" s="21" t="s">
        <v>72</v>
      </c>
      <c r="E1127" s="21" t="s">
        <v>373</v>
      </c>
      <c r="F1127" s="33">
        <v>58499.05</v>
      </c>
      <c r="G1127" s="23">
        <v>1</v>
      </c>
      <c r="H1127" s="21" t="s">
        <v>74</v>
      </c>
      <c r="I1127" s="24" t="s">
        <v>74</v>
      </c>
    </row>
    <row r="1128" spans="1:9" ht="56.25" x14ac:dyDescent="0.2">
      <c r="A1128" s="19" t="s">
        <v>370</v>
      </c>
      <c r="B1128" s="20" t="s">
        <v>1942</v>
      </c>
      <c r="C1128" s="32" t="s">
        <v>1939</v>
      </c>
      <c r="D1128" s="21" t="s">
        <v>72</v>
      </c>
      <c r="E1128" s="21" t="s">
        <v>373</v>
      </c>
      <c r="F1128" s="33">
        <v>58499.05</v>
      </c>
      <c r="G1128" s="23">
        <v>1</v>
      </c>
      <c r="H1128" s="21" t="s">
        <v>74</v>
      </c>
      <c r="I1128" s="24" t="s">
        <v>74</v>
      </c>
    </row>
    <row r="1129" spans="1:9" ht="56.25" x14ac:dyDescent="0.2">
      <c r="A1129" s="19" t="s">
        <v>370</v>
      </c>
      <c r="B1129" s="20" t="s">
        <v>1943</v>
      </c>
      <c r="C1129" s="32" t="s">
        <v>1939</v>
      </c>
      <c r="D1129" s="21" t="s">
        <v>72</v>
      </c>
      <c r="E1129" s="21" t="s">
        <v>373</v>
      </c>
      <c r="F1129" s="33">
        <v>58499.05</v>
      </c>
      <c r="G1129" s="23">
        <v>1</v>
      </c>
      <c r="H1129" s="21" t="s">
        <v>74</v>
      </c>
      <c r="I1129" s="24" t="s">
        <v>74</v>
      </c>
    </row>
    <row r="1130" spans="1:9" ht="56.25" x14ac:dyDescent="0.2">
      <c r="A1130" s="19" t="s">
        <v>370</v>
      </c>
      <c r="B1130" s="20" t="s">
        <v>1944</v>
      </c>
      <c r="C1130" s="32" t="s">
        <v>1939</v>
      </c>
      <c r="D1130" s="21" t="s">
        <v>72</v>
      </c>
      <c r="E1130" s="21" t="s">
        <v>373</v>
      </c>
      <c r="F1130" s="33">
        <v>58499.05</v>
      </c>
      <c r="G1130" s="23">
        <v>1</v>
      </c>
      <c r="H1130" s="21" t="s">
        <v>74</v>
      </c>
      <c r="I1130" s="24" t="s">
        <v>74</v>
      </c>
    </row>
    <row r="1131" spans="1:9" ht="56.25" x14ac:dyDescent="0.2">
      <c r="A1131" s="19" t="s">
        <v>370</v>
      </c>
      <c r="B1131" s="20" t="s">
        <v>1945</v>
      </c>
      <c r="C1131" s="32" t="s">
        <v>1939</v>
      </c>
      <c r="D1131" s="21" t="s">
        <v>72</v>
      </c>
      <c r="E1131" s="21" t="s">
        <v>373</v>
      </c>
      <c r="F1131" s="33">
        <v>54754.239999999998</v>
      </c>
      <c r="G1131" s="23">
        <v>1</v>
      </c>
      <c r="H1131" s="21" t="s">
        <v>74</v>
      </c>
      <c r="I1131" s="24" t="s">
        <v>74</v>
      </c>
    </row>
    <row r="1132" spans="1:9" ht="56.25" x14ac:dyDescent="0.2">
      <c r="A1132" s="19" t="s">
        <v>370</v>
      </c>
      <c r="B1132" s="20" t="s">
        <v>1946</v>
      </c>
      <c r="C1132" s="32" t="s">
        <v>1939</v>
      </c>
      <c r="D1132" s="21" t="s">
        <v>72</v>
      </c>
      <c r="E1132" s="21" t="s">
        <v>373</v>
      </c>
      <c r="F1132" s="33">
        <v>54754.239999999998</v>
      </c>
      <c r="G1132" s="23">
        <v>1</v>
      </c>
      <c r="H1132" s="21" t="s">
        <v>74</v>
      </c>
      <c r="I1132" s="24" t="s">
        <v>74</v>
      </c>
    </row>
    <row r="1133" spans="1:9" ht="56.25" x14ac:dyDescent="0.2">
      <c r="A1133" s="19" t="s">
        <v>370</v>
      </c>
      <c r="B1133" s="20" t="s">
        <v>1947</v>
      </c>
      <c r="C1133" s="32" t="s">
        <v>1939</v>
      </c>
      <c r="D1133" s="21" t="s">
        <v>72</v>
      </c>
      <c r="E1133" s="21" t="s">
        <v>373</v>
      </c>
      <c r="F1133" s="33">
        <v>54754.239999999998</v>
      </c>
      <c r="G1133" s="23">
        <v>1</v>
      </c>
      <c r="H1133" s="21" t="s">
        <v>74</v>
      </c>
      <c r="I1133" s="24" t="s">
        <v>74</v>
      </c>
    </row>
    <row r="1134" spans="1:9" ht="56.25" x14ac:dyDescent="0.2">
      <c r="A1134" s="19" t="s">
        <v>370</v>
      </c>
      <c r="B1134" s="20" t="s">
        <v>1948</v>
      </c>
      <c r="C1134" s="32" t="s">
        <v>1939</v>
      </c>
      <c r="D1134" s="21" t="s">
        <v>72</v>
      </c>
      <c r="E1134" s="21" t="s">
        <v>373</v>
      </c>
      <c r="F1134" s="33">
        <v>54754.239999999998</v>
      </c>
      <c r="G1134" s="23">
        <v>1</v>
      </c>
      <c r="H1134" s="21" t="s">
        <v>74</v>
      </c>
      <c r="I1134" s="24" t="s">
        <v>74</v>
      </c>
    </row>
    <row r="1135" spans="1:9" ht="56.25" x14ac:dyDescent="0.2">
      <c r="A1135" s="19" t="s">
        <v>370</v>
      </c>
      <c r="B1135" s="20" t="s">
        <v>1949</v>
      </c>
      <c r="C1135" s="32" t="s">
        <v>1939</v>
      </c>
      <c r="D1135" s="21" t="s">
        <v>72</v>
      </c>
      <c r="E1135" s="21" t="s">
        <v>373</v>
      </c>
      <c r="F1135" s="33">
        <v>54754.239999999998</v>
      </c>
      <c r="G1135" s="23">
        <v>1</v>
      </c>
      <c r="H1135" s="21" t="s">
        <v>74</v>
      </c>
      <c r="I1135" s="24" t="s">
        <v>74</v>
      </c>
    </row>
    <row r="1136" spans="1:9" ht="56.25" x14ac:dyDescent="0.2">
      <c r="A1136" s="19" t="s">
        <v>370</v>
      </c>
      <c r="B1136" s="20" t="s">
        <v>1950</v>
      </c>
      <c r="C1136" s="32" t="s">
        <v>1939</v>
      </c>
      <c r="D1136" s="21" t="s">
        <v>72</v>
      </c>
      <c r="E1136" s="21" t="s">
        <v>373</v>
      </c>
      <c r="F1136" s="33">
        <v>54754.239999999998</v>
      </c>
      <c r="G1136" s="23">
        <v>1</v>
      </c>
      <c r="H1136" s="21" t="s">
        <v>74</v>
      </c>
      <c r="I1136" s="24" t="s">
        <v>74</v>
      </c>
    </row>
    <row r="1137" spans="1:9" ht="56.25" x14ac:dyDescent="0.2">
      <c r="A1137" s="19" t="s">
        <v>370</v>
      </c>
      <c r="B1137" s="20" t="s">
        <v>1951</v>
      </c>
      <c r="C1137" s="32" t="s">
        <v>1952</v>
      </c>
      <c r="D1137" s="21" t="s">
        <v>72</v>
      </c>
      <c r="E1137" s="21" t="s">
        <v>373</v>
      </c>
      <c r="F1137" s="33">
        <v>45932.2</v>
      </c>
      <c r="G1137" s="23">
        <v>1</v>
      </c>
      <c r="H1137" s="21" t="s">
        <v>74</v>
      </c>
      <c r="I1137" s="24" t="s">
        <v>74</v>
      </c>
    </row>
    <row r="1138" spans="1:9" ht="56.25" x14ac:dyDescent="0.2">
      <c r="A1138" s="19" t="s">
        <v>370</v>
      </c>
      <c r="B1138" s="20" t="s">
        <v>1953</v>
      </c>
      <c r="C1138" s="32" t="s">
        <v>1952</v>
      </c>
      <c r="D1138" s="21" t="s">
        <v>72</v>
      </c>
      <c r="E1138" s="21" t="s">
        <v>373</v>
      </c>
      <c r="F1138" s="33">
        <v>45932.2</v>
      </c>
      <c r="G1138" s="23">
        <v>1</v>
      </c>
      <c r="H1138" s="21" t="s">
        <v>74</v>
      </c>
      <c r="I1138" s="24" t="s">
        <v>74</v>
      </c>
    </row>
    <row r="1139" spans="1:9" ht="56.25" x14ac:dyDescent="0.2">
      <c r="A1139" s="19" t="s">
        <v>370</v>
      </c>
      <c r="B1139" s="20" t="s">
        <v>1954</v>
      </c>
      <c r="C1139" s="32" t="s">
        <v>1952</v>
      </c>
      <c r="D1139" s="21" t="s">
        <v>72</v>
      </c>
      <c r="E1139" s="21" t="s">
        <v>373</v>
      </c>
      <c r="F1139" s="33">
        <v>45932.2</v>
      </c>
      <c r="G1139" s="23">
        <v>1</v>
      </c>
      <c r="H1139" s="21" t="s">
        <v>74</v>
      </c>
      <c r="I1139" s="24" t="s">
        <v>74</v>
      </c>
    </row>
    <row r="1140" spans="1:9" ht="56.25" x14ac:dyDescent="0.2">
      <c r="A1140" s="19" t="s">
        <v>370</v>
      </c>
      <c r="B1140" s="20" t="s">
        <v>1955</v>
      </c>
      <c r="C1140" s="32" t="s">
        <v>863</v>
      </c>
      <c r="D1140" s="21" t="s">
        <v>72</v>
      </c>
      <c r="E1140" s="21" t="s">
        <v>373</v>
      </c>
      <c r="F1140" s="33">
        <v>10200</v>
      </c>
      <c r="G1140" s="23">
        <v>1</v>
      </c>
      <c r="H1140" s="21" t="s">
        <v>74</v>
      </c>
      <c r="I1140" s="24" t="s">
        <v>74</v>
      </c>
    </row>
    <row r="1141" spans="1:9" ht="56.25" x14ac:dyDescent="0.2">
      <c r="A1141" s="19" t="s">
        <v>370</v>
      </c>
      <c r="B1141" s="20" t="s">
        <v>1956</v>
      </c>
      <c r="C1141" s="32" t="s">
        <v>863</v>
      </c>
      <c r="D1141" s="21" t="s">
        <v>72</v>
      </c>
      <c r="E1141" s="21" t="s">
        <v>373</v>
      </c>
      <c r="F1141" s="33">
        <v>10200</v>
      </c>
      <c r="G1141" s="23">
        <v>1</v>
      </c>
      <c r="H1141" s="21" t="s">
        <v>74</v>
      </c>
      <c r="I1141" s="24" t="s">
        <v>74</v>
      </c>
    </row>
    <row r="1142" spans="1:9" ht="56.25" x14ac:dyDescent="0.2">
      <c r="A1142" s="19" t="s">
        <v>370</v>
      </c>
      <c r="B1142" s="20" t="s">
        <v>1957</v>
      </c>
      <c r="C1142" s="32" t="s">
        <v>1958</v>
      </c>
      <c r="D1142" s="21" t="s">
        <v>72</v>
      </c>
      <c r="E1142" s="21" t="s">
        <v>373</v>
      </c>
      <c r="F1142" s="33">
        <v>11200</v>
      </c>
      <c r="G1142" s="23">
        <v>1</v>
      </c>
      <c r="H1142" s="21" t="s">
        <v>74</v>
      </c>
      <c r="I1142" s="24" t="s">
        <v>74</v>
      </c>
    </row>
    <row r="1143" spans="1:9" ht="56.25" x14ac:dyDescent="0.2">
      <c r="A1143" s="19" t="s">
        <v>370</v>
      </c>
      <c r="B1143" s="20" t="s">
        <v>1959</v>
      </c>
      <c r="C1143" s="32" t="s">
        <v>1960</v>
      </c>
      <c r="D1143" s="21" t="s">
        <v>72</v>
      </c>
      <c r="E1143" s="21" t="s">
        <v>373</v>
      </c>
      <c r="F1143" s="33">
        <v>12528</v>
      </c>
      <c r="G1143" s="23">
        <v>1</v>
      </c>
      <c r="H1143" s="21" t="s">
        <v>74</v>
      </c>
      <c r="I1143" s="24" t="s">
        <v>74</v>
      </c>
    </row>
    <row r="1144" spans="1:9" ht="56.25" x14ac:dyDescent="0.2">
      <c r="A1144" s="19" t="s">
        <v>370</v>
      </c>
      <c r="B1144" s="20" t="s">
        <v>1961</v>
      </c>
      <c r="C1144" s="32" t="s">
        <v>1962</v>
      </c>
      <c r="D1144" s="21" t="s">
        <v>72</v>
      </c>
      <c r="E1144" s="21" t="s">
        <v>373</v>
      </c>
      <c r="F1144" s="33">
        <v>181098.1</v>
      </c>
      <c r="G1144" s="23">
        <v>1</v>
      </c>
      <c r="H1144" s="21" t="s">
        <v>74</v>
      </c>
      <c r="I1144" s="24" t="s">
        <v>74</v>
      </c>
    </row>
    <row r="1145" spans="1:9" ht="56.25" x14ac:dyDescent="0.2">
      <c r="A1145" s="19" t="s">
        <v>370</v>
      </c>
      <c r="B1145" s="20" t="s">
        <v>1963</v>
      </c>
      <c r="C1145" s="32" t="s">
        <v>1964</v>
      </c>
      <c r="D1145" s="21" t="s">
        <v>72</v>
      </c>
      <c r="E1145" s="21" t="s">
        <v>373</v>
      </c>
      <c r="F1145" s="33">
        <v>108419.3</v>
      </c>
      <c r="G1145" s="23">
        <v>1</v>
      </c>
      <c r="H1145" s="21" t="s">
        <v>74</v>
      </c>
      <c r="I1145" s="24" t="s">
        <v>74</v>
      </c>
    </row>
    <row r="1146" spans="1:9" ht="56.25" x14ac:dyDescent="0.2">
      <c r="A1146" s="19" t="s">
        <v>370</v>
      </c>
      <c r="B1146" s="20" t="s">
        <v>1965</v>
      </c>
      <c r="C1146" s="32" t="s">
        <v>1966</v>
      </c>
      <c r="D1146" s="21" t="s">
        <v>72</v>
      </c>
      <c r="E1146" s="21" t="s">
        <v>373</v>
      </c>
      <c r="F1146" s="33">
        <v>181098.1</v>
      </c>
      <c r="G1146" s="23">
        <v>1</v>
      </c>
      <c r="H1146" s="21" t="s">
        <v>74</v>
      </c>
      <c r="I1146" s="24" t="s">
        <v>74</v>
      </c>
    </row>
    <row r="1147" spans="1:9" ht="56.25" x14ac:dyDescent="0.2">
      <c r="A1147" s="19" t="s">
        <v>370</v>
      </c>
      <c r="B1147" s="20" t="s">
        <v>1967</v>
      </c>
      <c r="C1147" s="32" t="s">
        <v>1968</v>
      </c>
      <c r="D1147" s="21" t="s">
        <v>72</v>
      </c>
      <c r="E1147" s="21" t="s">
        <v>373</v>
      </c>
      <c r="F1147" s="33">
        <v>181098.1</v>
      </c>
      <c r="G1147" s="23">
        <v>1</v>
      </c>
      <c r="H1147" s="21" t="s">
        <v>74</v>
      </c>
      <c r="I1147" s="24" t="s">
        <v>74</v>
      </c>
    </row>
    <row r="1148" spans="1:9" ht="56.25" x14ac:dyDescent="0.2">
      <c r="A1148" s="19" t="s">
        <v>370</v>
      </c>
      <c r="B1148" s="20" t="s">
        <v>1969</v>
      </c>
      <c r="C1148" s="32" t="s">
        <v>1970</v>
      </c>
      <c r="D1148" s="21" t="s">
        <v>72</v>
      </c>
      <c r="E1148" s="21" t="s">
        <v>373</v>
      </c>
      <c r="F1148" s="33">
        <v>181098.1</v>
      </c>
      <c r="G1148" s="23">
        <v>1</v>
      </c>
      <c r="H1148" s="21" t="s">
        <v>74</v>
      </c>
      <c r="I1148" s="24" t="s">
        <v>74</v>
      </c>
    </row>
    <row r="1149" spans="1:9" ht="56.25" x14ac:dyDescent="0.2">
      <c r="A1149" s="19" t="s">
        <v>370</v>
      </c>
      <c r="B1149" s="20" t="s">
        <v>1971</v>
      </c>
      <c r="C1149" s="32" t="s">
        <v>1972</v>
      </c>
      <c r="D1149" s="21" t="s">
        <v>72</v>
      </c>
      <c r="E1149" s="21" t="s">
        <v>373</v>
      </c>
      <c r="F1149" s="33">
        <v>108419.3</v>
      </c>
      <c r="G1149" s="23">
        <v>1</v>
      </c>
      <c r="H1149" s="21" t="s">
        <v>74</v>
      </c>
      <c r="I1149" s="24" t="s">
        <v>74</v>
      </c>
    </row>
    <row r="1150" spans="1:9" ht="56.25" x14ac:dyDescent="0.2">
      <c r="A1150" s="19" t="s">
        <v>370</v>
      </c>
      <c r="B1150" s="20" t="s">
        <v>1973</v>
      </c>
      <c r="C1150" s="32" t="s">
        <v>1974</v>
      </c>
      <c r="D1150" s="21" t="s">
        <v>72</v>
      </c>
      <c r="E1150" s="21" t="s">
        <v>373</v>
      </c>
      <c r="F1150" s="33">
        <v>108419.3</v>
      </c>
      <c r="G1150" s="23">
        <v>1</v>
      </c>
      <c r="H1150" s="21" t="s">
        <v>74</v>
      </c>
      <c r="I1150" s="24" t="s">
        <v>74</v>
      </c>
    </row>
    <row r="1151" spans="1:9" ht="56.25" x14ac:dyDescent="0.2">
      <c r="A1151" s="19" t="s">
        <v>370</v>
      </c>
      <c r="B1151" s="20" t="s">
        <v>1975</v>
      </c>
      <c r="C1151" s="32" t="s">
        <v>1976</v>
      </c>
      <c r="D1151" s="21" t="s">
        <v>72</v>
      </c>
      <c r="E1151" s="21" t="s">
        <v>373</v>
      </c>
      <c r="F1151" s="33">
        <v>704011</v>
      </c>
      <c r="G1151" s="23">
        <v>1</v>
      </c>
      <c r="H1151" s="21" t="s">
        <v>74</v>
      </c>
      <c r="I1151" s="24" t="s">
        <v>74</v>
      </c>
    </row>
    <row r="1152" spans="1:9" ht="56.25" x14ac:dyDescent="0.2">
      <c r="A1152" s="19" t="s">
        <v>370</v>
      </c>
      <c r="B1152" s="20" t="s">
        <v>1977</v>
      </c>
      <c r="C1152" s="32" t="s">
        <v>1978</v>
      </c>
      <c r="D1152" s="21" t="s">
        <v>72</v>
      </c>
      <c r="E1152" s="21" t="s">
        <v>373</v>
      </c>
      <c r="F1152" s="33">
        <v>89292</v>
      </c>
      <c r="G1152" s="23">
        <v>1</v>
      </c>
      <c r="H1152" s="21" t="s">
        <v>74</v>
      </c>
      <c r="I1152" s="24" t="s">
        <v>74</v>
      </c>
    </row>
    <row r="1153" spans="1:9" ht="56.25" x14ac:dyDescent="0.2">
      <c r="A1153" s="19" t="s">
        <v>370</v>
      </c>
      <c r="B1153" s="20" t="s">
        <v>1979</v>
      </c>
      <c r="C1153" s="32" t="s">
        <v>1980</v>
      </c>
      <c r="D1153" s="21" t="s">
        <v>72</v>
      </c>
      <c r="E1153" s="21" t="s">
        <v>373</v>
      </c>
      <c r="F1153" s="33">
        <v>26988</v>
      </c>
      <c r="G1153" s="23">
        <v>1</v>
      </c>
      <c r="H1153" s="21" t="s">
        <v>74</v>
      </c>
      <c r="I1153" s="24" t="s">
        <v>74</v>
      </c>
    </row>
    <row r="1154" spans="1:9" ht="56.25" x14ac:dyDescent="0.2">
      <c r="A1154" s="19" t="s">
        <v>370</v>
      </c>
      <c r="B1154" s="20" t="s">
        <v>1981</v>
      </c>
      <c r="C1154" s="32" t="s">
        <v>1982</v>
      </c>
      <c r="D1154" s="21" t="s">
        <v>72</v>
      </c>
      <c r="E1154" s="21" t="s">
        <v>373</v>
      </c>
      <c r="F1154" s="33">
        <v>28752658.890000001</v>
      </c>
      <c r="G1154" s="23">
        <v>1</v>
      </c>
      <c r="H1154" s="21" t="s">
        <v>74</v>
      </c>
      <c r="I1154" s="24" t="s">
        <v>74</v>
      </c>
    </row>
    <row r="1155" spans="1:9" ht="56.25" x14ac:dyDescent="0.2">
      <c r="A1155" s="19" t="s">
        <v>370</v>
      </c>
      <c r="B1155" s="20" t="s">
        <v>1983</v>
      </c>
      <c r="C1155" s="32" t="s">
        <v>1984</v>
      </c>
      <c r="D1155" s="21" t="s">
        <v>72</v>
      </c>
      <c r="E1155" s="21" t="s">
        <v>373</v>
      </c>
      <c r="F1155" s="33">
        <v>411563.69</v>
      </c>
      <c r="G1155" s="23">
        <v>1</v>
      </c>
      <c r="H1155" s="21" t="s">
        <v>74</v>
      </c>
      <c r="I1155" s="24" t="s">
        <v>74</v>
      </c>
    </row>
    <row r="1156" spans="1:9" ht="56.25" x14ac:dyDescent="0.2">
      <c r="A1156" s="19" t="s">
        <v>370</v>
      </c>
      <c r="B1156" s="20" t="s">
        <v>1985</v>
      </c>
      <c r="C1156" s="32" t="s">
        <v>1986</v>
      </c>
      <c r="D1156" s="21" t="s">
        <v>72</v>
      </c>
      <c r="E1156" s="21" t="s">
        <v>373</v>
      </c>
      <c r="F1156" s="33">
        <v>48874</v>
      </c>
      <c r="G1156" s="23">
        <v>1</v>
      </c>
      <c r="H1156" s="21" t="s">
        <v>74</v>
      </c>
      <c r="I1156" s="24" t="s">
        <v>74</v>
      </c>
    </row>
    <row r="1157" spans="1:9" ht="56.25" x14ac:dyDescent="0.2">
      <c r="A1157" s="19" t="s">
        <v>370</v>
      </c>
      <c r="B1157" s="20" t="s">
        <v>1987</v>
      </c>
      <c r="C1157" s="32" t="s">
        <v>1988</v>
      </c>
      <c r="D1157" s="21" t="s">
        <v>72</v>
      </c>
      <c r="E1157" s="21" t="s">
        <v>373</v>
      </c>
      <c r="F1157" s="33">
        <v>365074</v>
      </c>
      <c r="G1157" s="23">
        <v>1</v>
      </c>
      <c r="H1157" s="21" t="s">
        <v>74</v>
      </c>
      <c r="I1157" s="24" t="s">
        <v>74</v>
      </c>
    </row>
    <row r="1158" spans="1:9" ht="56.25" x14ac:dyDescent="0.2">
      <c r="A1158" s="19" t="s">
        <v>370</v>
      </c>
      <c r="B1158" s="20" t="s">
        <v>1989</v>
      </c>
      <c r="C1158" s="32" t="s">
        <v>1990</v>
      </c>
      <c r="D1158" s="21" t="s">
        <v>72</v>
      </c>
      <c r="E1158" s="21" t="s">
        <v>373</v>
      </c>
      <c r="F1158" s="33">
        <v>349735.05</v>
      </c>
      <c r="G1158" s="23">
        <v>1</v>
      </c>
      <c r="H1158" s="21" t="s">
        <v>74</v>
      </c>
      <c r="I1158" s="24" t="s">
        <v>74</v>
      </c>
    </row>
    <row r="1159" spans="1:9" ht="56.25" x14ac:dyDescent="0.2">
      <c r="A1159" s="19" t="s">
        <v>370</v>
      </c>
      <c r="B1159" s="20" t="s">
        <v>1991</v>
      </c>
      <c r="C1159" s="32" t="s">
        <v>1992</v>
      </c>
      <c r="D1159" s="21" t="s">
        <v>72</v>
      </c>
      <c r="E1159" s="21" t="s">
        <v>373</v>
      </c>
      <c r="F1159" s="33">
        <v>12471</v>
      </c>
      <c r="G1159" s="23">
        <v>1</v>
      </c>
      <c r="H1159" s="21" t="s">
        <v>74</v>
      </c>
      <c r="I1159" s="24" t="s">
        <v>74</v>
      </c>
    </row>
    <row r="1160" spans="1:9" ht="56.25" x14ac:dyDescent="0.2">
      <c r="A1160" s="19" t="s">
        <v>370</v>
      </c>
      <c r="B1160" s="20" t="s">
        <v>1993</v>
      </c>
      <c r="C1160" s="32" t="s">
        <v>1994</v>
      </c>
      <c r="D1160" s="21" t="s">
        <v>72</v>
      </c>
      <c r="E1160" s="21" t="s">
        <v>373</v>
      </c>
      <c r="F1160" s="33">
        <v>17261</v>
      </c>
      <c r="G1160" s="23">
        <v>1</v>
      </c>
      <c r="H1160" s="21" t="s">
        <v>74</v>
      </c>
      <c r="I1160" s="24" t="s">
        <v>74</v>
      </c>
    </row>
    <row r="1161" spans="1:9" ht="56.25" x14ac:dyDescent="0.2">
      <c r="A1161" s="19" t="s">
        <v>370</v>
      </c>
      <c r="B1161" s="20" t="s">
        <v>1995</v>
      </c>
      <c r="C1161" s="32" t="s">
        <v>1996</v>
      </c>
      <c r="D1161" s="21" t="s">
        <v>72</v>
      </c>
      <c r="E1161" s="21" t="s">
        <v>373</v>
      </c>
      <c r="F1161" s="33">
        <v>14077</v>
      </c>
      <c r="G1161" s="23">
        <v>1</v>
      </c>
      <c r="H1161" s="21" t="s">
        <v>74</v>
      </c>
      <c r="I1161" s="24" t="s">
        <v>74</v>
      </c>
    </row>
    <row r="1162" spans="1:9" ht="56.25" x14ac:dyDescent="0.2">
      <c r="A1162" s="19" t="s">
        <v>370</v>
      </c>
      <c r="B1162" s="20" t="s">
        <v>1997</v>
      </c>
      <c r="C1162" s="32" t="s">
        <v>1998</v>
      </c>
      <c r="D1162" s="21" t="s">
        <v>72</v>
      </c>
      <c r="E1162" s="21" t="s">
        <v>373</v>
      </c>
      <c r="F1162" s="33">
        <v>13407</v>
      </c>
      <c r="G1162" s="23">
        <v>1</v>
      </c>
      <c r="H1162" s="21" t="s">
        <v>74</v>
      </c>
      <c r="I1162" s="24" t="s">
        <v>74</v>
      </c>
    </row>
    <row r="1163" spans="1:9" ht="56.25" x14ac:dyDescent="0.2">
      <c r="A1163" s="19" t="s">
        <v>370</v>
      </c>
      <c r="B1163" s="20" t="s">
        <v>1999</v>
      </c>
      <c r="C1163" s="32" t="s">
        <v>2000</v>
      </c>
      <c r="D1163" s="21" t="s">
        <v>72</v>
      </c>
      <c r="E1163" s="21" t="s">
        <v>373</v>
      </c>
      <c r="F1163" s="33">
        <v>11229</v>
      </c>
      <c r="G1163" s="23">
        <v>1</v>
      </c>
      <c r="H1163" s="21" t="s">
        <v>74</v>
      </c>
      <c r="I1163" s="24" t="s">
        <v>74</v>
      </c>
    </row>
    <row r="1164" spans="1:9" ht="56.25" x14ac:dyDescent="0.2">
      <c r="A1164" s="19" t="s">
        <v>370</v>
      </c>
      <c r="B1164" s="20" t="s">
        <v>2001</v>
      </c>
      <c r="C1164" s="32" t="s">
        <v>2002</v>
      </c>
      <c r="D1164" s="21" t="s">
        <v>72</v>
      </c>
      <c r="E1164" s="21" t="s">
        <v>373</v>
      </c>
      <c r="F1164" s="33">
        <v>28824</v>
      </c>
      <c r="G1164" s="23">
        <v>1</v>
      </c>
      <c r="H1164" s="21" t="s">
        <v>74</v>
      </c>
      <c r="I1164" s="24" t="s">
        <v>74</v>
      </c>
    </row>
    <row r="1165" spans="1:9" ht="56.25" x14ac:dyDescent="0.2">
      <c r="A1165" s="19" t="s">
        <v>370</v>
      </c>
      <c r="B1165" s="20" t="s">
        <v>2003</v>
      </c>
      <c r="C1165" s="32" t="s">
        <v>2004</v>
      </c>
      <c r="D1165" s="21" t="s">
        <v>72</v>
      </c>
      <c r="E1165" s="21" t="s">
        <v>373</v>
      </c>
      <c r="F1165" s="33">
        <v>34858</v>
      </c>
      <c r="G1165" s="23">
        <v>1</v>
      </c>
      <c r="H1165" s="21" t="s">
        <v>74</v>
      </c>
      <c r="I1165" s="24" t="s">
        <v>74</v>
      </c>
    </row>
    <row r="1166" spans="1:9" ht="56.25" x14ac:dyDescent="0.2">
      <c r="A1166" s="19" t="s">
        <v>370</v>
      </c>
      <c r="B1166" s="20" t="s">
        <v>2005</v>
      </c>
      <c r="C1166" s="32" t="s">
        <v>2006</v>
      </c>
      <c r="D1166" s="21" t="s">
        <v>72</v>
      </c>
      <c r="E1166" s="21" t="s">
        <v>373</v>
      </c>
      <c r="F1166" s="33">
        <v>46816</v>
      </c>
      <c r="G1166" s="23">
        <v>1</v>
      </c>
      <c r="H1166" s="21" t="s">
        <v>74</v>
      </c>
      <c r="I1166" s="24" t="s">
        <v>74</v>
      </c>
    </row>
    <row r="1167" spans="1:9" ht="56.25" x14ac:dyDescent="0.2">
      <c r="A1167" s="19" t="s">
        <v>370</v>
      </c>
      <c r="B1167" s="20" t="s">
        <v>2007</v>
      </c>
      <c r="C1167" s="32" t="s">
        <v>2008</v>
      </c>
      <c r="D1167" s="21" t="s">
        <v>72</v>
      </c>
      <c r="E1167" s="21" t="s">
        <v>373</v>
      </c>
      <c r="F1167" s="33">
        <v>33684</v>
      </c>
      <c r="G1167" s="23">
        <v>1</v>
      </c>
      <c r="H1167" s="21" t="s">
        <v>74</v>
      </c>
      <c r="I1167" s="24" t="s">
        <v>74</v>
      </c>
    </row>
    <row r="1168" spans="1:9" ht="56.25" x14ac:dyDescent="0.2">
      <c r="A1168" s="19" t="s">
        <v>370</v>
      </c>
      <c r="B1168" s="20" t="s">
        <v>2009</v>
      </c>
      <c r="C1168" s="32" t="s">
        <v>2010</v>
      </c>
      <c r="D1168" s="21" t="s">
        <v>72</v>
      </c>
      <c r="E1168" s="21" t="s">
        <v>373</v>
      </c>
      <c r="F1168" s="33">
        <v>23529</v>
      </c>
      <c r="G1168" s="23">
        <v>1</v>
      </c>
      <c r="H1168" s="21" t="s">
        <v>74</v>
      </c>
      <c r="I1168" s="24" t="s">
        <v>74</v>
      </c>
    </row>
    <row r="1169" spans="1:9" ht="56.25" x14ac:dyDescent="0.2">
      <c r="A1169" s="19" t="s">
        <v>370</v>
      </c>
      <c r="B1169" s="20" t="s">
        <v>2011</v>
      </c>
      <c r="C1169" s="32" t="s">
        <v>2012</v>
      </c>
      <c r="D1169" s="21" t="s">
        <v>72</v>
      </c>
      <c r="E1169" s="21" t="s">
        <v>373</v>
      </c>
      <c r="F1169" s="33">
        <v>16759</v>
      </c>
      <c r="G1169" s="23">
        <v>1</v>
      </c>
      <c r="H1169" s="21" t="s">
        <v>74</v>
      </c>
      <c r="I1169" s="24" t="s">
        <v>74</v>
      </c>
    </row>
    <row r="1170" spans="1:9" ht="56.25" x14ac:dyDescent="0.2">
      <c r="A1170" s="19" t="s">
        <v>370</v>
      </c>
      <c r="B1170" s="20" t="s">
        <v>2013</v>
      </c>
      <c r="C1170" s="32" t="s">
        <v>2014</v>
      </c>
      <c r="D1170" s="21" t="s">
        <v>72</v>
      </c>
      <c r="E1170" s="21" t="s">
        <v>373</v>
      </c>
      <c r="F1170" s="33">
        <v>11899</v>
      </c>
      <c r="G1170" s="23">
        <v>1</v>
      </c>
      <c r="H1170" s="21" t="s">
        <v>74</v>
      </c>
      <c r="I1170" s="24" t="s">
        <v>74</v>
      </c>
    </row>
    <row r="1171" spans="1:9" ht="56.25" x14ac:dyDescent="0.2">
      <c r="A1171" s="19" t="s">
        <v>370</v>
      </c>
      <c r="B1171" s="20" t="s">
        <v>2015</v>
      </c>
      <c r="C1171" s="32" t="s">
        <v>2016</v>
      </c>
      <c r="D1171" s="21" t="s">
        <v>72</v>
      </c>
      <c r="E1171" s="21" t="s">
        <v>373</v>
      </c>
      <c r="F1171" s="33">
        <v>15920</v>
      </c>
      <c r="G1171" s="23">
        <v>1</v>
      </c>
      <c r="H1171" s="21" t="s">
        <v>74</v>
      </c>
      <c r="I1171" s="24" t="s">
        <v>74</v>
      </c>
    </row>
    <row r="1172" spans="1:9" ht="56.25" x14ac:dyDescent="0.2">
      <c r="A1172" s="19" t="s">
        <v>370</v>
      </c>
      <c r="B1172" s="20" t="s">
        <v>2017</v>
      </c>
      <c r="C1172" s="32" t="s">
        <v>2018</v>
      </c>
      <c r="D1172" s="21" t="s">
        <v>72</v>
      </c>
      <c r="E1172" s="21" t="s">
        <v>373</v>
      </c>
      <c r="F1172" s="33">
        <v>14077</v>
      </c>
      <c r="G1172" s="23">
        <v>1</v>
      </c>
      <c r="H1172" s="21" t="s">
        <v>74</v>
      </c>
      <c r="I1172" s="24" t="s">
        <v>74</v>
      </c>
    </row>
    <row r="1173" spans="1:9" ht="56.25" x14ac:dyDescent="0.2">
      <c r="A1173" s="19" t="s">
        <v>370</v>
      </c>
      <c r="B1173" s="20" t="s">
        <v>2019</v>
      </c>
      <c r="C1173" s="32" t="s">
        <v>2020</v>
      </c>
      <c r="D1173" s="21" t="s">
        <v>72</v>
      </c>
      <c r="E1173" s="21" t="s">
        <v>373</v>
      </c>
      <c r="F1173" s="33">
        <v>10055</v>
      </c>
      <c r="G1173" s="23">
        <v>1</v>
      </c>
      <c r="H1173" s="21" t="s">
        <v>74</v>
      </c>
      <c r="I1173" s="24" t="s">
        <v>74</v>
      </c>
    </row>
    <row r="1174" spans="1:9" ht="56.25" x14ac:dyDescent="0.2">
      <c r="A1174" s="19" t="s">
        <v>370</v>
      </c>
      <c r="B1174" s="20" t="s">
        <v>2021</v>
      </c>
      <c r="C1174" s="32" t="s">
        <v>2022</v>
      </c>
      <c r="D1174" s="21" t="s">
        <v>72</v>
      </c>
      <c r="E1174" s="21" t="s">
        <v>373</v>
      </c>
      <c r="F1174" s="33">
        <v>16926</v>
      </c>
      <c r="G1174" s="23">
        <v>1</v>
      </c>
      <c r="H1174" s="21" t="s">
        <v>74</v>
      </c>
      <c r="I1174" s="24" t="s">
        <v>74</v>
      </c>
    </row>
    <row r="1175" spans="1:9" ht="56.25" x14ac:dyDescent="0.2">
      <c r="A1175" s="19" t="s">
        <v>370</v>
      </c>
      <c r="B1175" s="20" t="s">
        <v>2023</v>
      </c>
      <c r="C1175" s="32" t="s">
        <v>2024</v>
      </c>
      <c r="D1175" s="21" t="s">
        <v>72</v>
      </c>
      <c r="E1175" s="21" t="s">
        <v>373</v>
      </c>
      <c r="F1175" s="33">
        <v>43606</v>
      </c>
      <c r="G1175" s="23">
        <v>1</v>
      </c>
      <c r="H1175" s="21" t="s">
        <v>74</v>
      </c>
      <c r="I1175" s="24" t="s">
        <v>74</v>
      </c>
    </row>
    <row r="1176" spans="1:9" ht="56.25" x14ac:dyDescent="0.2">
      <c r="A1176" s="19" t="s">
        <v>370</v>
      </c>
      <c r="B1176" s="20" t="s">
        <v>2025</v>
      </c>
      <c r="C1176" s="32" t="s">
        <v>2026</v>
      </c>
      <c r="D1176" s="21" t="s">
        <v>72</v>
      </c>
      <c r="E1176" s="21" t="s">
        <v>373</v>
      </c>
      <c r="F1176" s="33">
        <v>17764</v>
      </c>
      <c r="G1176" s="23">
        <v>1</v>
      </c>
      <c r="H1176" s="21" t="s">
        <v>74</v>
      </c>
      <c r="I1176" s="24" t="s">
        <v>74</v>
      </c>
    </row>
    <row r="1177" spans="1:9" ht="56.25" x14ac:dyDescent="0.2">
      <c r="A1177" s="19" t="s">
        <v>370</v>
      </c>
      <c r="B1177" s="20" t="s">
        <v>2027</v>
      </c>
      <c r="C1177" s="32" t="s">
        <v>2028</v>
      </c>
      <c r="D1177" s="21" t="s">
        <v>72</v>
      </c>
      <c r="E1177" s="21" t="s">
        <v>373</v>
      </c>
      <c r="F1177" s="33">
        <v>19775</v>
      </c>
      <c r="G1177" s="23">
        <v>1</v>
      </c>
      <c r="H1177" s="21" t="s">
        <v>74</v>
      </c>
      <c r="I1177" s="24" t="s">
        <v>74</v>
      </c>
    </row>
    <row r="1178" spans="1:9" ht="56.25" x14ac:dyDescent="0.2">
      <c r="A1178" s="19" t="s">
        <v>370</v>
      </c>
      <c r="B1178" s="20" t="s">
        <v>2029</v>
      </c>
      <c r="C1178" s="32" t="s">
        <v>2030</v>
      </c>
      <c r="D1178" s="21" t="s">
        <v>72</v>
      </c>
      <c r="E1178" s="21" t="s">
        <v>373</v>
      </c>
      <c r="F1178" s="33">
        <v>19842</v>
      </c>
      <c r="G1178" s="23">
        <v>1</v>
      </c>
      <c r="H1178" s="21" t="s">
        <v>74</v>
      </c>
      <c r="I1178" s="24" t="s">
        <v>74</v>
      </c>
    </row>
    <row r="1179" spans="1:9" ht="56.25" x14ac:dyDescent="0.2">
      <c r="A1179" s="19" t="s">
        <v>370</v>
      </c>
      <c r="B1179" s="20" t="s">
        <v>2031</v>
      </c>
      <c r="C1179" s="32" t="s">
        <v>2032</v>
      </c>
      <c r="D1179" s="21" t="s">
        <v>72</v>
      </c>
      <c r="E1179" s="21" t="s">
        <v>373</v>
      </c>
      <c r="F1179" s="33">
        <v>275845</v>
      </c>
      <c r="G1179" s="23">
        <v>1</v>
      </c>
      <c r="H1179" s="21" t="s">
        <v>74</v>
      </c>
      <c r="I1179" s="24" t="s">
        <v>74</v>
      </c>
    </row>
    <row r="1180" spans="1:9" ht="56.25" x14ac:dyDescent="0.2">
      <c r="A1180" s="19" t="s">
        <v>370</v>
      </c>
      <c r="B1180" s="20" t="s">
        <v>2033</v>
      </c>
      <c r="C1180" s="32" t="s">
        <v>2034</v>
      </c>
      <c r="D1180" s="21" t="s">
        <v>72</v>
      </c>
      <c r="E1180" s="21" t="s">
        <v>373</v>
      </c>
      <c r="F1180" s="33">
        <v>35112</v>
      </c>
      <c r="G1180" s="23">
        <v>1</v>
      </c>
      <c r="H1180" s="21" t="s">
        <v>74</v>
      </c>
      <c r="I1180" s="24" t="s">
        <v>74</v>
      </c>
    </row>
    <row r="1181" spans="1:9" ht="56.25" x14ac:dyDescent="0.2">
      <c r="A1181" s="19" t="s">
        <v>370</v>
      </c>
      <c r="B1181" s="20" t="s">
        <v>2035</v>
      </c>
      <c r="C1181" s="32" t="s">
        <v>2036</v>
      </c>
      <c r="D1181" s="21" t="s">
        <v>72</v>
      </c>
      <c r="E1181" s="21" t="s">
        <v>373</v>
      </c>
      <c r="F1181" s="33">
        <v>46816</v>
      </c>
      <c r="G1181" s="23">
        <v>1</v>
      </c>
      <c r="H1181" s="21" t="s">
        <v>74</v>
      </c>
      <c r="I1181" s="24" t="s">
        <v>74</v>
      </c>
    </row>
    <row r="1182" spans="1:9" ht="56.25" x14ac:dyDescent="0.2">
      <c r="A1182" s="19" t="s">
        <v>370</v>
      </c>
      <c r="B1182" s="20" t="s">
        <v>2037</v>
      </c>
      <c r="C1182" s="32" t="s">
        <v>2038</v>
      </c>
      <c r="D1182" s="21" t="s">
        <v>72</v>
      </c>
      <c r="E1182" s="21" t="s">
        <v>373</v>
      </c>
      <c r="F1182" s="33">
        <v>50276</v>
      </c>
      <c r="G1182" s="23">
        <v>1</v>
      </c>
      <c r="H1182" s="21" t="s">
        <v>74</v>
      </c>
      <c r="I1182" s="24" t="s">
        <v>74</v>
      </c>
    </row>
    <row r="1183" spans="1:9" ht="56.25" x14ac:dyDescent="0.2">
      <c r="A1183" s="19" t="s">
        <v>370</v>
      </c>
      <c r="B1183" s="20" t="s">
        <v>2039</v>
      </c>
      <c r="C1183" s="32" t="s">
        <v>2040</v>
      </c>
      <c r="D1183" s="21" t="s">
        <v>72</v>
      </c>
      <c r="E1183" s="21" t="s">
        <v>373</v>
      </c>
      <c r="F1183" s="33">
        <v>43336</v>
      </c>
      <c r="G1183" s="23">
        <v>1</v>
      </c>
      <c r="H1183" s="21" t="s">
        <v>74</v>
      </c>
      <c r="I1183" s="24" t="s">
        <v>74</v>
      </c>
    </row>
    <row r="1184" spans="1:9" ht="56.25" x14ac:dyDescent="0.2">
      <c r="A1184" s="19" t="s">
        <v>370</v>
      </c>
      <c r="B1184" s="20" t="s">
        <v>2041</v>
      </c>
      <c r="C1184" s="32" t="s">
        <v>2042</v>
      </c>
      <c r="D1184" s="21" t="s">
        <v>72</v>
      </c>
      <c r="E1184" s="21" t="s">
        <v>373</v>
      </c>
      <c r="F1184" s="33">
        <v>29444</v>
      </c>
      <c r="G1184" s="23">
        <v>1</v>
      </c>
      <c r="H1184" s="21" t="s">
        <v>74</v>
      </c>
      <c r="I1184" s="24" t="s">
        <v>74</v>
      </c>
    </row>
    <row r="1185" spans="1:9" ht="56.25" x14ac:dyDescent="0.2">
      <c r="A1185" s="19" t="s">
        <v>370</v>
      </c>
      <c r="B1185" s="20" t="s">
        <v>2043</v>
      </c>
      <c r="C1185" s="32" t="s">
        <v>2044</v>
      </c>
      <c r="D1185" s="21" t="s">
        <v>72</v>
      </c>
      <c r="E1185" s="21" t="s">
        <v>373</v>
      </c>
      <c r="F1185" s="33">
        <v>17261</v>
      </c>
      <c r="G1185" s="23">
        <v>1</v>
      </c>
      <c r="H1185" s="21" t="s">
        <v>74</v>
      </c>
      <c r="I1185" s="24" t="s">
        <v>74</v>
      </c>
    </row>
    <row r="1186" spans="1:9" ht="56.25" x14ac:dyDescent="0.2">
      <c r="A1186" s="19" t="s">
        <v>370</v>
      </c>
      <c r="B1186" s="20" t="s">
        <v>2045</v>
      </c>
      <c r="C1186" s="32" t="s">
        <v>2046</v>
      </c>
      <c r="D1186" s="21" t="s">
        <v>72</v>
      </c>
      <c r="E1186" s="21" t="s">
        <v>373</v>
      </c>
      <c r="F1186" s="33">
        <v>19239</v>
      </c>
      <c r="G1186" s="23">
        <v>1</v>
      </c>
      <c r="H1186" s="21" t="s">
        <v>74</v>
      </c>
      <c r="I1186" s="24" t="s">
        <v>74</v>
      </c>
    </row>
    <row r="1187" spans="1:9" ht="56.25" x14ac:dyDescent="0.2">
      <c r="A1187" s="19" t="s">
        <v>370</v>
      </c>
      <c r="B1187" s="20" t="s">
        <v>2047</v>
      </c>
      <c r="C1187" s="32" t="s">
        <v>2048</v>
      </c>
      <c r="D1187" s="21" t="s">
        <v>72</v>
      </c>
      <c r="E1187" s="21" t="s">
        <v>373</v>
      </c>
      <c r="F1187" s="33">
        <v>14748</v>
      </c>
      <c r="G1187" s="23">
        <v>1</v>
      </c>
      <c r="H1187" s="21" t="s">
        <v>74</v>
      </c>
      <c r="I1187" s="24" t="s">
        <v>74</v>
      </c>
    </row>
    <row r="1188" spans="1:9" ht="56.25" x14ac:dyDescent="0.2">
      <c r="A1188" s="19" t="s">
        <v>370</v>
      </c>
      <c r="B1188" s="20" t="s">
        <v>2049</v>
      </c>
      <c r="C1188" s="32" t="s">
        <v>2050</v>
      </c>
      <c r="D1188" s="21" t="s">
        <v>72</v>
      </c>
      <c r="E1188" s="21" t="s">
        <v>373</v>
      </c>
      <c r="F1188" s="33">
        <v>10055</v>
      </c>
      <c r="G1188" s="23">
        <v>1</v>
      </c>
      <c r="H1188" s="21" t="s">
        <v>74</v>
      </c>
      <c r="I1188" s="24" t="s">
        <v>74</v>
      </c>
    </row>
    <row r="1189" spans="1:9" ht="56.25" x14ac:dyDescent="0.2">
      <c r="A1189" s="19" t="s">
        <v>370</v>
      </c>
      <c r="B1189" s="20" t="s">
        <v>2051</v>
      </c>
      <c r="C1189" s="32" t="s">
        <v>2052</v>
      </c>
      <c r="D1189" s="21" t="s">
        <v>72</v>
      </c>
      <c r="E1189" s="21" t="s">
        <v>373</v>
      </c>
      <c r="F1189" s="33">
        <v>31031</v>
      </c>
      <c r="G1189" s="23">
        <v>1</v>
      </c>
      <c r="H1189" s="21" t="s">
        <v>74</v>
      </c>
      <c r="I1189" s="24" t="s">
        <v>74</v>
      </c>
    </row>
    <row r="1190" spans="1:9" ht="56.25" x14ac:dyDescent="0.2">
      <c r="A1190" s="19" t="s">
        <v>370</v>
      </c>
      <c r="B1190" s="20" t="s">
        <v>2053</v>
      </c>
      <c r="C1190" s="32" t="s">
        <v>2054</v>
      </c>
      <c r="D1190" s="21" t="s">
        <v>72</v>
      </c>
      <c r="E1190" s="21" t="s">
        <v>373</v>
      </c>
      <c r="F1190" s="33">
        <v>13188</v>
      </c>
      <c r="G1190" s="23">
        <v>1</v>
      </c>
      <c r="H1190" s="21" t="s">
        <v>74</v>
      </c>
      <c r="I1190" s="24" t="s">
        <v>74</v>
      </c>
    </row>
    <row r="1191" spans="1:9" ht="56.25" x14ac:dyDescent="0.2">
      <c r="A1191" s="19" t="s">
        <v>370</v>
      </c>
      <c r="B1191" s="20" t="s">
        <v>2055</v>
      </c>
      <c r="C1191" s="32" t="s">
        <v>2056</v>
      </c>
      <c r="D1191" s="21" t="s">
        <v>72</v>
      </c>
      <c r="E1191" s="21" t="s">
        <v>373</v>
      </c>
      <c r="F1191" s="33">
        <v>43024</v>
      </c>
      <c r="G1191" s="23">
        <v>1</v>
      </c>
      <c r="H1191" s="21" t="s">
        <v>74</v>
      </c>
      <c r="I1191" s="24" t="s">
        <v>74</v>
      </c>
    </row>
    <row r="1192" spans="1:9" ht="56.25" x14ac:dyDescent="0.2">
      <c r="A1192" s="19" t="s">
        <v>370</v>
      </c>
      <c r="B1192" s="20" t="s">
        <v>2057</v>
      </c>
      <c r="C1192" s="32" t="s">
        <v>2058</v>
      </c>
      <c r="D1192" s="21" t="s">
        <v>72</v>
      </c>
      <c r="E1192" s="21" t="s">
        <v>373</v>
      </c>
      <c r="F1192" s="33">
        <v>101112</v>
      </c>
      <c r="G1192" s="23">
        <v>1</v>
      </c>
      <c r="H1192" s="21" t="s">
        <v>74</v>
      </c>
      <c r="I1192" s="24" t="s">
        <v>74</v>
      </c>
    </row>
    <row r="1193" spans="1:9" ht="56.25" x14ac:dyDescent="0.2">
      <c r="A1193" s="19" t="s">
        <v>370</v>
      </c>
      <c r="B1193" s="20" t="s">
        <v>2059</v>
      </c>
      <c r="C1193" s="32" t="s">
        <v>2060</v>
      </c>
      <c r="D1193" s="21" t="s">
        <v>72</v>
      </c>
      <c r="E1193" s="21" t="s">
        <v>373</v>
      </c>
      <c r="F1193" s="33">
        <v>13407</v>
      </c>
      <c r="G1193" s="23">
        <v>1</v>
      </c>
      <c r="H1193" s="21" t="s">
        <v>74</v>
      </c>
      <c r="I1193" s="24" t="s">
        <v>74</v>
      </c>
    </row>
    <row r="1194" spans="1:9" ht="56.25" x14ac:dyDescent="0.2">
      <c r="A1194" s="19" t="s">
        <v>370</v>
      </c>
      <c r="B1194" s="20" t="s">
        <v>2061</v>
      </c>
      <c r="C1194" s="32" t="s">
        <v>2062</v>
      </c>
      <c r="D1194" s="21" t="s">
        <v>72</v>
      </c>
      <c r="E1194" s="21" t="s">
        <v>373</v>
      </c>
      <c r="F1194" s="33">
        <v>19440</v>
      </c>
      <c r="G1194" s="23">
        <v>1</v>
      </c>
      <c r="H1194" s="21" t="s">
        <v>74</v>
      </c>
      <c r="I1194" s="24" t="s">
        <v>74</v>
      </c>
    </row>
    <row r="1195" spans="1:9" ht="56.25" x14ac:dyDescent="0.2">
      <c r="A1195" s="19" t="s">
        <v>370</v>
      </c>
      <c r="B1195" s="20" t="s">
        <v>2063</v>
      </c>
      <c r="C1195" s="32" t="s">
        <v>2064</v>
      </c>
      <c r="D1195" s="21" t="s">
        <v>72</v>
      </c>
      <c r="E1195" s="21" t="s">
        <v>373</v>
      </c>
      <c r="F1195" s="33">
        <v>26144</v>
      </c>
      <c r="G1195" s="23">
        <v>1</v>
      </c>
      <c r="H1195" s="21" t="s">
        <v>74</v>
      </c>
      <c r="I1195" s="24" t="s">
        <v>74</v>
      </c>
    </row>
    <row r="1196" spans="1:9" ht="56.25" x14ac:dyDescent="0.2">
      <c r="A1196" s="19" t="s">
        <v>370</v>
      </c>
      <c r="B1196" s="20" t="s">
        <v>2065</v>
      </c>
      <c r="C1196" s="32" t="s">
        <v>2066</v>
      </c>
      <c r="D1196" s="21" t="s">
        <v>72</v>
      </c>
      <c r="E1196" s="21" t="s">
        <v>373</v>
      </c>
      <c r="F1196" s="33">
        <v>12401</v>
      </c>
      <c r="G1196" s="23">
        <v>1</v>
      </c>
      <c r="H1196" s="21" t="s">
        <v>74</v>
      </c>
      <c r="I1196" s="24" t="s">
        <v>74</v>
      </c>
    </row>
    <row r="1197" spans="1:9" ht="56.25" x14ac:dyDescent="0.2">
      <c r="A1197" s="19" t="s">
        <v>370</v>
      </c>
      <c r="B1197" s="20" t="s">
        <v>2067</v>
      </c>
      <c r="C1197" s="32" t="s">
        <v>2068</v>
      </c>
      <c r="D1197" s="21" t="s">
        <v>72</v>
      </c>
      <c r="E1197" s="21" t="s">
        <v>373</v>
      </c>
      <c r="F1197" s="33">
        <v>29160</v>
      </c>
      <c r="G1197" s="23">
        <v>1</v>
      </c>
      <c r="H1197" s="21" t="s">
        <v>74</v>
      </c>
      <c r="I1197" s="24" t="s">
        <v>74</v>
      </c>
    </row>
    <row r="1198" spans="1:9" ht="56.25" x14ac:dyDescent="0.2">
      <c r="A1198" s="19" t="s">
        <v>370</v>
      </c>
      <c r="B1198" s="20" t="s">
        <v>2069</v>
      </c>
      <c r="C1198" s="32" t="s">
        <v>2070</v>
      </c>
      <c r="D1198" s="21" t="s">
        <v>72</v>
      </c>
      <c r="E1198" s="21" t="s">
        <v>373</v>
      </c>
      <c r="F1198" s="33">
        <v>35863</v>
      </c>
      <c r="G1198" s="23">
        <v>1</v>
      </c>
      <c r="H1198" s="21" t="s">
        <v>74</v>
      </c>
      <c r="I1198" s="24" t="s">
        <v>74</v>
      </c>
    </row>
    <row r="1199" spans="1:9" ht="56.25" x14ac:dyDescent="0.2">
      <c r="A1199" s="19" t="s">
        <v>370</v>
      </c>
      <c r="B1199" s="20" t="s">
        <v>2071</v>
      </c>
      <c r="C1199" s="32" t="s">
        <v>2072</v>
      </c>
      <c r="D1199" s="21" t="s">
        <v>72</v>
      </c>
      <c r="E1199" s="21" t="s">
        <v>373</v>
      </c>
      <c r="F1199" s="33">
        <v>20780</v>
      </c>
      <c r="G1199" s="23">
        <v>1</v>
      </c>
      <c r="H1199" s="21" t="s">
        <v>74</v>
      </c>
      <c r="I1199" s="24" t="s">
        <v>74</v>
      </c>
    </row>
    <row r="1200" spans="1:9" ht="56.25" x14ac:dyDescent="0.2">
      <c r="A1200" s="19" t="s">
        <v>370</v>
      </c>
      <c r="B1200" s="20" t="s">
        <v>2073</v>
      </c>
      <c r="C1200" s="32" t="s">
        <v>2074</v>
      </c>
      <c r="D1200" s="21" t="s">
        <v>72</v>
      </c>
      <c r="E1200" s="21" t="s">
        <v>373</v>
      </c>
      <c r="F1200" s="33">
        <v>23462</v>
      </c>
      <c r="G1200" s="23">
        <v>1</v>
      </c>
      <c r="H1200" s="21" t="s">
        <v>74</v>
      </c>
      <c r="I1200" s="24" t="s">
        <v>74</v>
      </c>
    </row>
    <row r="1201" spans="1:9" ht="56.25" x14ac:dyDescent="0.2">
      <c r="A1201" s="19" t="s">
        <v>370</v>
      </c>
      <c r="B1201" s="20" t="s">
        <v>2075</v>
      </c>
      <c r="C1201" s="32" t="s">
        <v>2076</v>
      </c>
      <c r="D1201" s="21" t="s">
        <v>72</v>
      </c>
      <c r="E1201" s="21" t="s">
        <v>373</v>
      </c>
      <c r="F1201" s="33">
        <v>33255</v>
      </c>
      <c r="G1201" s="23">
        <v>1</v>
      </c>
      <c r="H1201" s="21" t="s">
        <v>74</v>
      </c>
      <c r="I1201" s="24" t="s">
        <v>74</v>
      </c>
    </row>
    <row r="1202" spans="1:9" ht="56.25" x14ac:dyDescent="0.2">
      <c r="A1202" s="19" t="s">
        <v>370</v>
      </c>
      <c r="B1202" s="20" t="s">
        <v>2077</v>
      </c>
      <c r="C1202" s="32" t="s">
        <v>2078</v>
      </c>
      <c r="D1202" s="21" t="s">
        <v>72</v>
      </c>
      <c r="E1202" s="21" t="s">
        <v>373</v>
      </c>
      <c r="F1202" s="33">
        <v>101112</v>
      </c>
      <c r="G1202" s="23">
        <v>1</v>
      </c>
      <c r="H1202" s="21" t="s">
        <v>74</v>
      </c>
      <c r="I1202" s="24" t="s">
        <v>74</v>
      </c>
    </row>
    <row r="1203" spans="1:9" ht="56.25" x14ac:dyDescent="0.2">
      <c r="A1203" s="19" t="s">
        <v>370</v>
      </c>
      <c r="B1203" s="20" t="s">
        <v>2079</v>
      </c>
      <c r="C1203" s="32" t="s">
        <v>2080</v>
      </c>
      <c r="D1203" s="21" t="s">
        <v>72</v>
      </c>
      <c r="E1203" s="21" t="s">
        <v>373</v>
      </c>
      <c r="F1203" s="33">
        <v>23694</v>
      </c>
      <c r="G1203" s="23">
        <v>1</v>
      </c>
      <c r="H1203" s="21" t="s">
        <v>74</v>
      </c>
      <c r="I1203" s="24" t="s">
        <v>74</v>
      </c>
    </row>
    <row r="1204" spans="1:9" ht="56.25" x14ac:dyDescent="0.2">
      <c r="A1204" s="19" t="s">
        <v>370</v>
      </c>
      <c r="B1204" s="20" t="s">
        <v>2081</v>
      </c>
      <c r="C1204" s="32" t="s">
        <v>2082</v>
      </c>
      <c r="D1204" s="21" t="s">
        <v>72</v>
      </c>
      <c r="E1204" s="21" t="s">
        <v>373</v>
      </c>
      <c r="F1204" s="33">
        <v>17248</v>
      </c>
      <c r="G1204" s="23">
        <v>1</v>
      </c>
      <c r="H1204" s="21" t="s">
        <v>74</v>
      </c>
      <c r="I1204" s="24" t="s">
        <v>74</v>
      </c>
    </row>
    <row r="1205" spans="1:9" ht="56.25" x14ac:dyDescent="0.2">
      <c r="A1205" s="19" t="s">
        <v>370</v>
      </c>
      <c r="B1205" s="20" t="s">
        <v>2083</v>
      </c>
      <c r="C1205" s="32" t="s">
        <v>2084</v>
      </c>
      <c r="D1205" s="21" t="s">
        <v>72</v>
      </c>
      <c r="E1205" s="21" t="s">
        <v>373</v>
      </c>
      <c r="F1205" s="33">
        <v>34187</v>
      </c>
      <c r="G1205" s="23">
        <v>1</v>
      </c>
      <c r="H1205" s="21" t="s">
        <v>74</v>
      </c>
      <c r="I1205" s="24" t="s">
        <v>74</v>
      </c>
    </row>
    <row r="1206" spans="1:9" ht="56.25" x14ac:dyDescent="0.2">
      <c r="A1206" s="19" t="s">
        <v>370</v>
      </c>
      <c r="B1206" s="20" t="s">
        <v>2085</v>
      </c>
      <c r="C1206" s="32" t="s">
        <v>2086</v>
      </c>
      <c r="D1206" s="21" t="s">
        <v>72</v>
      </c>
      <c r="E1206" s="21" t="s">
        <v>373</v>
      </c>
      <c r="F1206" s="33">
        <v>50556</v>
      </c>
      <c r="G1206" s="23">
        <v>1</v>
      </c>
      <c r="H1206" s="21" t="s">
        <v>74</v>
      </c>
      <c r="I1206" s="24" t="s">
        <v>74</v>
      </c>
    </row>
    <row r="1207" spans="1:9" ht="56.25" x14ac:dyDescent="0.2">
      <c r="A1207" s="19" t="s">
        <v>370</v>
      </c>
      <c r="B1207" s="20" t="s">
        <v>2087</v>
      </c>
      <c r="C1207" s="32" t="s">
        <v>2088</v>
      </c>
      <c r="D1207" s="21" t="s">
        <v>72</v>
      </c>
      <c r="E1207" s="21" t="s">
        <v>373</v>
      </c>
      <c r="F1207" s="33">
        <v>40737</v>
      </c>
      <c r="G1207" s="23">
        <v>1</v>
      </c>
      <c r="H1207" s="21" t="s">
        <v>74</v>
      </c>
      <c r="I1207" s="24" t="s">
        <v>74</v>
      </c>
    </row>
    <row r="1208" spans="1:9" ht="56.25" x14ac:dyDescent="0.2">
      <c r="A1208" s="19" t="s">
        <v>370</v>
      </c>
      <c r="B1208" s="20" t="s">
        <v>2089</v>
      </c>
      <c r="C1208" s="32" t="s">
        <v>2090</v>
      </c>
      <c r="D1208" s="21" t="s">
        <v>72</v>
      </c>
      <c r="E1208" s="21" t="s">
        <v>373</v>
      </c>
      <c r="F1208" s="33">
        <v>22457</v>
      </c>
      <c r="G1208" s="23">
        <v>1</v>
      </c>
      <c r="H1208" s="21" t="s">
        <v>74</v>
      </c>
      <c r="I1208" s="24" t="s">
        <v>74</v>
      </c>
    </row>
    <row r="1209" spans="1:9" ht="56.25" x14ac:dyDescent="0.2">
      <c r="A1209" s="19" t="s">
        <v>370</v>
      </c>
      <c r="B1209" s="20" t="s">
        <v>2091</v>
      </c>
      <c r="C1209" s="32" t="s">
        <v>2092</v>
      </c>
      <c r="D1209" s="21" t="s">
        <v>72</v>
      </c>
      <c r="E1209" s="21" t="s">
        <v>373</v>
      </c>
      <c r="F1209" s="33">
        <v>33517</v>
      </c>
      <c r="G1209" s="23">
        <v>1</v>
      </c>
      <c r="H1209" s="21" t="s">
        <v>74</v>
      </c>
      <c r="I1209" s="24" t="s">
        <v>74</v>
      </c>
    </row>
    <row r="1210" spans="1:9" ht="56.25" x14ac:dyDescent="0.2">
      <c r="A1210" s="19" t="s">
        <v>370</v>
      </c>
      <c r="B1210" s="20" t="s">
        <v>2093</v>
      </c>
      <c r="C1210" s="32" t="s">
        <v>2094</v>
      </c>
      <c r="D1210" s="21" t="s">
        <v>72</v>
      </c>
      <c r="E1210" s="21" t="s">
        <v>373</v>
      </c>
      <c r="F1210" s="33">
        <v>36199</v>
      </c>
      <c r="G1210" s="23">
        <v>1</v>
      </c>
      <c r="H1210" s="21" t="s">
        <v>74</v>
      </c>
      <c r="I1210" s="24" t="s">
        <v>74</v>
      </c>
    </row>
    <row r="1211" spans="1:9" ht="56.25" x14ac:dyDescent="0.2">
      <c r="A1211" s="19" t="s">
        <v>370</v>
      </c>
      <c r="B1211" s="20" t="s">
        <v>2095</v>
      </c>
      <c r="C1211" s="32" t="s">
        <v>2096</v>
      </c>
      <c r="D1211" s="21" t="s">
        <v>72</v>
      </c>
      <c r="E1211" s="21" t="s">
        <v>373</v>
      </c>
      <c r="F1211" s="33">
        <v>11732</v>
      </c>
      <c r="G1211" s="23">
        <v>1</v>
      </c>
      <c r="H1211" s="21" t="s">
        <v>74</v>
      </c>
      <c r="I1211" s="24" t="s">
        <v>74</v>
      </c>
    </row>
    <row r="1212" spans="1:9" ht="56.25" x14ac:dyDescent="0.2">
      <c r="A1212" s="19" t="s">
        <v>370</v>
      </c>
      <c r="B1212" s="20" t="s">
        <v>2097</v>
      </c>
      <c r="C1212" s="32" t="s">
        <v>2098</v>
      </c>
      <c r="D1212" s="21" t="s">
        <v>72</v>
      </c>
      <c r="E1212" s="21" t="s">
        <v>373</v>
      </c>
      <c r="F1212" s="33">
        <v>32512</v>
      </c>
      <c r="G1212" s="23">
        <v>1</v>
      </c>
      <c r="H1212" s="21" t="s">
        <v>74</v>
      </c>
      <c r="I1212" s="24" t="s">
        <v>74</v>
      </c>
    </row>
    <row r="1213" spans="1:9" ht="56.25" x14ac:dyDescent="0.2">
      <c r="A1213" s="19" t="s">
        <v>370</v>
      </c>
      <c r="B1213" s="20" t="s">
        <v>2099</v>
      </c>
      <c r="C1213" s="32" t="s">
        <v>2100</v>
      </c>
      <c r="D1213" s="21" t="s">
        <v>72</v>
      </c>
      <c r="E1213" s="21" t="s">
        <v>373</v>
      </c>
      <c r="F1213" s="33">
        <v>12936</v>
      </c>
      <c r="G1213" s="23">
        <v>1</v>
      </c>
      <c r="H1213" s="21" t="s">
        <v>74</v>
      </c>
      <c r="I1213" s="24" t="s">
        <v>74</v>
      </c>
    </row>
    <row r="1214" spans="1:9" ht="56.25" x14ac:dyDescent="0.2">
      <c r="A1214" s="19" t="s">
        <v>370</v>
      </c>
      <c r="B1214" s="20" t="s">
        <v>2101</v>
      </c>
      <c r="C1214" s="32" t="s">
        <v>2102</v>
      </c>
      <c r="D1214" s="21" t="s">
        <v>72</v>
      </c>
      <c r="E1214" s="21" t="s">
        <v>373</v>
      </c>
      <c r="F1214" s="33">
        <v>30165</v>
      </c>
      <c r="G1214" s="23">
        <v>1</v>
      </c>
      <c r="H1214" s="21" t="s">
        <v>74</v>
      </c>
      <c r="I1214" s="24" t="s">
        <v>74</v>
      </c>
    </row>
    <row r="1215" spans="1:9" ht="56.25" x14ac:dyDescent="0.2">
      <c r="A1215" s="19" t="s">
        <v>370</v>
      </c>
      <c r="B1215" s="20" t="s">
        <v>2103</v>
      </c>
      <c r="C1215" s="32" t="s">
        <v>2104</v>
      </c>
      <c r="D1215" s="21" t="s">
        <v>72</v>
      </c>
      <c r="E1215" s="21" t="s">
        <v>373</v>
      </c>
      <c r="F1215" s="33">
        <v>43572</v>
      </c>
      <c r="G1215" s="23">
        <v>1</v>
      </c>
      <c r="H1215" s="21" t="s">
        <v>74</v>
      </c>
      <c r="I1215" s="24" t="s">
        <v>74</v>
      </c>
    </row>
    <row r="1216" spans="1:9" ht="56.25" x14ac:dyDescent="0.2">
      <c r="A1216" s="19" t="s">
        <v>370</v>
      </c>
      <c r="B1216" s="20" t="s">
        <v>2105</v>
      </c>
      <c r="C1216" s="32" t="s">
        <v>2106</v>
      </c>
      <c r="D1216" s="21" t="s">
        <v>72</v>
      </c>
      <c r="E1216" s="21" t="s">
        <v>373</v>
      </c>
      <c r="F1216" s="33">
        <v>67034</v>
      </c>
      <c r="G1216" s="23">
        <v>1</v>
      </c>
      <c r="H1216" s="21" t="s">
        <v>74</v>
      </c>
      <c r="I1216" s="24" t="s">
        <v>74</v>
      </c>
    </row>
    <row r="1217" spans="1:9" ht="56.25" x14ac:dyDescent="0.2">
      <c r="A1217" s="19" t="s">
        <v>370</v>
      </c>
      <c r="B1217" s="20" t="s">
        <v>2107</v>
      </c>
      <c r="C1217" s="32" t="s">
        <v>2108</v>
      </c>
      <c r="D1217" s="21" t="s">
        <v>72</v>
      </c>
      <c r="E1217" s="21" t="s">
        <v>373</v>
      </c>
      <c r="F1217" s="33">
        <v>27484</v>
      </c>
      <c r="G1217" s="23">
        <v>1</v>
      </c>
      <c r="H1217" s="21" t="s">
        <v>74</v>
      </c>
      <c r="I1217" s="24" t="s">
        <v>74</v>
      </c>
    </row>
    <row r="1218" spans="1:9" ht="56.25" x14ac:dyDescent="0.2">
      <c r="A1218" s="19" t="s">
        <v>370</v>
      </c>
      <c r="B1218" s="20" t="s">
        <v>2109</v>
      </c>
      <c r="C1218" s="32" t="s">
        <v>2110</v>
      </c>
      <c r="D1218" s="21" t="s">
        <v>72</v>
      </c>
      <c r="E1218" s="21" t="s">
        <v>373</v>
      </c>
      <c r="F1218" s="33">
        <v>26814</v>
      </c>
      <c r="G1218" s="23">
        <v>1</v>
      </c>
      <c r="H1218" s="21" t="s">
        <v>74</v>
      </c>
      <c r="I1218" s="24" t="s">
        <v>74</v>
      </c>
    </row>
    <row r="1219" spans="1:9" ht="56.25" x14ac:dyDescent="0.2">
      <c r="A1219" s="19" t="s">
        <v>370</v>
      </c>
      <c r="B1219" s="20" t="s">
        <v>2111</v>
      </c>
      <c r="C1219" s="32" t="s">
        <v>2112</v>
      </c>
      <c r="D1219" s="21" t="s">
        <v>72</v>
      </c>
      <c r="E1219" s="21" t="s">
        <v>373</v>
      </c>
      <c r="F1219" s="33">
        <v>12401</v>
      </c>
      <c r="G1219" s="23">
        <v>1</v>
      </c>
      <c r="H1219" s="21" t="s">
        <v>74</v>
      </c>
      <c r="I1219" s="24" t="s">
        <v>74</v>
      </c>
    </row>
    <row r="1220" spans="1:9" ht="56.25" x14ac:dyDescent="0.2">
      <c r="A1220" s="19" t="s">
        <v>370</v>
      </c>
      <c r="B1220" s="20" t="s">
        <v>2113</v>
      </c>
      <c r="C1220" s="32" t="s">
        <v>2114</v>
      </c>
      <c r="D1220" s="21" t="s">
        <v>72</v>
      </c>
      <c r="E1220" s="21" t="s">
        <v>373</v>
      </c>
      <c r="F1220" s="33">
        <v>17679</v>
      </c>
      <c r="G1220" s="23">
        <v>1</v>
      </c>
      <c r="H1220" s="21" t="s">
        <v>74</v>
      </c>
      <c r="I1220" s="24" t="s">
        <v>74</v>
      </c>
    </row>
    <row r="1221" spans="1:9" ht="56.25" x14ac:dyDescent="0.2">
      <c r="A1221" s="19" t="s">
        <v>370</v>
      </c>
      <c r="B1221" s="20" t="s">
        <v>2115</v>
      </c>
      <c r="C1221" s="32" t="s">
        <v>2116</v>
      </c>
      <c r="D1221" s="21" t="s">
        <v>72</v>
      </c>
      <c r="E1221" s="21" t="s">
        <v>373</v>
      </c>
      <c r="F1221" s="33">
        <v>21991</v>
      </c>
      <c r="G1221" s="23">
        <v>1</v>
      </c>
      <c r="H1221" s="21" t="s">
        <v>74</v>
      </c>
      <c r="I1221" s="24" t="s">
        <v>74</v>
      </c>
    </row>
    <row r="1222" spans="1:9" ht="56.25" x14ac:dyDescent="0.2">
      <c r="A1222" s="19" t="s">
        <v>370</v>
      </c>
      <c r="B1222" s="20" t="s">
        <v>2117</v>
      </c>
      <c r="C1222" s="32" t="s">
        <v>2118</v>
      </c>
      <c r="D1222" s="21" t="s">
        <v>72</v>
      </c>
      <c r="E1222" s="21" t="s">
        <v>373</v>
      </c>
      <c r="F1222" s="33">
        <v>16759</v>
      </c>
      <c r="G1222" s="23">
        <v>1</v>
      </c>
      <c r="H1222" s="21" t="s">
        <v>74</v>
      </c>
      <c r="I1222" s="24" t="s">
        <v>74</v>
      </c>
    </row>
    <row r="1223" spans="1:9" ht="56.25" x14ac:dyDescent="0.2">
      <c r="A1223" s="19" t="s">
        <v>370</v>
      </c>
      <c r="B1223" s="20" t="s">
        <v>2119</v>
      </c>
      <c r="C1223" s="32" t="s">
        <v>2120</v>
      </c>
      <c r="D1223" s="21" t="s">
        <v>72</v>
      </c>
      <c r="E1223" s="21" t="s">
        <v>373</v>
      </c>
      <c r="F1223" s="33">
        <v>53590</v>
      </c>
      <c r="G1223" s="23">
        <v>1</v>
      </c>
      <c r="H1223" s="21" t="s">
        <v>74</v>
      </c>
      <c r="I1223" s="24" t="s">
        <v>74</v>
      </c>
    </row>
    <row r="1224" spans="1:9" ht="56.25" x14ac:dyDescent="0.2">
      <c r="A1224" s="19" t="s">
        <v>370</v>
      </c>
      <c r="B1224" s="20" t="s">
        <v>2121</v>
      </c>
      <c r="C1224" s="32" t="s">
        <v>2122</v>
      </c>
      <c r="D1224" s="21" t="s">
        <v>72</v>
      </c>
      <c r="E1224" s="21" t="s">
        <v>373</v>
      </c>
      <c r="F1224" s="33">
        <v>19105</v>
      </c>
      <c r="G1224" s="23">
        <v>1</v>
      </c>
      <c r="H1224" s="21" t="s">
        <v>74</v>
      </c>
      <c r="I1224" s="24" t="s">
        <v>74</v>
      </c>
    </row>
    <row r="1225" spans="1:9" ht="56.25" x14ac:dyDescent="0.2">
      <c r="A1225" s="19" t="s">
        <v>370</v>
      </c>
      <c r="B1225" s="20" t="s">
        <v>2123</v>
      </c>
      <c r="C1225" s="32" t="s">
        <v>2124</v>
      </c>
      <c r="D1225" s="21" t="s">
        <v>72</v>
      </c>
      <c r="E1225" s="21" t="s">
        <v>373</v>
      </c>
      <c r="F1225" s="33">
        <v>33517</v>
      </c>
      <c r="G1225" s="23">
        <v>1</v>
      </c>
      <c r="H1225" s="21" t="s">
        <v>74</v>
      </c>
      <c r="I1225" s="24" t="s">
        <v>74</v>
      </c>
    </row>
    <row r="1226" spans="1:9" ht="56.25" x14ac:dyDescent="0.2">
      <c r="A1226" s="19" t="s">
        <v>370</v>
      </c>
      <c r="B1226" s="20" t="s">
        <v>2125</v>
      </c>
      <c r="C1226" s="32" t="s">
        <v>2126</v>
      </c>
      <c r="D1226" s="21" t="s">
        <v>72</v>
      </c>
      <c r="E1226" s="21" t="s">
        <v>373</v>
      </c>
      <c r="F1226" s="33">
        <v>30165</v>
      </c>
      <c r="G1226" s="23">
        <v>1</v>
      </c>
      <c r="H1226" s="21" t="s">
        <v>74</v>
      </c>
      <c r="I1226" s="24" t="s">
        <v>74</v>
      </c>
    </row>
    <row r="1227" spans="1:9" ht="56.25" x14ac:dyDescent="0.2">
      <c r="A1227" s="19" t="s">
        <v>370</v>
      </c>
      <c r="B1227" s="20" t="s">
        <v>2127</v>
      </c>
      <c r="C1227" s="32" t="s">
        <v>2128</v>
      </c>
      <c r="D1227" s="21" t="s">
        <v>72</v>
      </c>
      <c r="E1227" s="21" t="s">
        <v>373</v>
      </c>
      <c r="F1227" s="33">
        <v>38880</v>
      </c>
      <c r="G1227" s="23">
        <v>1</v>
      </c>
      <c r="H1227" s="21" t="s">
        <v>74</v>
      </c>
      <c r="I1227" s="24" t="s">
        <v>74</v>
      </c>
    </row>
    <row r="1228" spans="1:9" ht="56.25" x14ac:dyDescent="0.2">
      <c r="A1228" s="19" t="s">
        <v>370</v>
      </c>
      <c r="B1228" s="20" t="s">
        <v>2129</v>
      </c>
      <c r="C1228" s="32" t="s">
        <v>2130</v>
      </c>
      <c r="D1228" s="21" t="s">
        <v>72</v>
      </c>
      <c r="E1228" s="21" t="s">
        <v>373</v>
      </c>
      <c r="F1228" s="33">
        <v>36199</v>
      </c>
      <c r="G1228" s="23">
        <v>1</v>
      </c>
      <c r="H1228" s="21" t="s">
        <v>74</v>
      </c>
      <c r="I1228" s="24" t="s">
        <v>74</v>
      </c>
    </row>
    <row r="1229" spans="1:9" ht="56.25" x14ac:dyDescent="0.2">
      <c r="A1229" s="19" t="s">
        <v>370</v>
      </c>
      <c r="B1229" s="20" t="s">
        <v>2131</v>
      </c>
      <c r="C1229" s="32" t="s">
        <v>2132</v>
      </c>
      <c r="D1229" s="21" t="s">
        <v>72</v>
      </c>
      <c r="E1229" s="21" t="s">
        <v>373</v>
      </c>
      <c r="F1229" s="33">
        <v>101892</v>
      </c>
      <c r="G1229" s="23">
        <v>1</v>
      </c>
      <c r="H1229" s="21" t="s">
        <v>74</v>
      </c>
      <c r="I1229" s="24" t="s">
        <v>74</v>
      </c>
    </row>
    <row r="1230" spans="1:9" ht="56.25" x14ac:dyDescent="0.2">
      <c r="A1230" s="19" t="s">
        <v>370</v>
      </c>
      <c r="B1230" s="20" t="s">
        <v>2133</v>
      </c>
      <c r="C1230" s="32" t="s">
        <v>2134</v>
      </c>
      <c r="D1230" s="21" t="s">
        <v>72</v>
      </c>
      <c r="E1230" s="21" t="s">
        <v>373</v>
      </c>
      <c r="F1230" s="33">
        <v>67034</v>
      </c>
      <c r="G1230" s="23">
        <v>1</v>
      </c>
      <c r="H1230" s="21" t="s">
        <v>74</v>
      </c>
      <c r="I1230" s="24" t="s">
        <v>74</v>
      </c>
    </row>
    <row r="1231" spans="1:9" ht="56.25" x14ac:dyDescent="0.2">
      <c r="A1231" s="19" t="s">
        <v>370</v>
      </c>
      <c r="B1231" s="20" t="s">
        <v>2135</v>
      </c>
      <c r="C1231" s="32" t="s">
        <v>2136</v>
      </c>
      <c r="D1231" s="21" t="s">
        <v>72</v>
      </c>
      <c r="E1231" s="21" t="s">
        <v>373</v>
      </c>
      <c r="F1231" s="33">
        <v>36581</v>
      </c>
      <c r="G1231" s="23">
        <v>1</v>
      </c>
      <c r="H1231" s="21" t="s">
        <v>74</v>
      </c>
      <c r="I1231" s="24" t="s">
        <v>74</v>
      </c>
    </row>
    <row r="1232" spans="1:9" ht="56.25" x14ac:dyDescent="0.2">
      <c r="A1232" s="19" t="s">
        <v>370</v>
      </c>
      <c r="B1232" s="20" t="s">
        <v>2137</v>
      </c>
      <c r="C1232" s="32" t="s">
        <v>2138</v>
      </c>
      <c r="D1232" s="21" t="s">
        <v>72</v>
      </c>
      <c r="E1232" s="21" t="s">
        <v>373</v>
      </c>
      <c r="F1232" s="33">
        <v>33517</v>
      </c>
      <c r="G1232" s="23">
        <v>1</v>
      </c>
      <c r="H1232" s="21" t="s">
        <v>74</v>
      </c>
      <c r="I1232" s="24" t="s">
        <v>74</v>
      </c>
    </row>
    <row r="1233" spans="1:9" ht="56.25" x14ac:dyDescent="0.2">
      <c r="A1233" s="19" t="s">
        <v>370</v>
      </c>
      <c r="B1233" s="20" t="s">
        <v>2139</v>
      </c>
      <c r="C1233" s="32" t="s">
        <v>2140</v>
      </c>
      <c r="D1233" s="21" t="s">
        <v>72</v>
      </c>
      <c r="E1233" s="21" t="s">
        <v>373</v>
      </c>
      <c r="F1233" s="33">
        <v>44479</v>
      </c>
      <c r="G1233" s="23">
        <v>1</v>
      </c>
      <c r="H1233" s="21" t="s">
        <v>74</v>
      </c>
      <c r="I1233" s="24" t="s">
        <v>74</v>
      </c>
    </row>
    <row r="1234" spans="1:9" ht="56.25" x14ac:dyDescent="0.2">
      <c r="A1234" s="19" t="s">
        <v>370</v>
      </c>
      <c r="B1234" s="20" t="s">
        <v>2141</v>
      </c>
      <c r="C1234" s="32" t="s">
        <v>2142</v>
      </c>
      <c r="D1234" s="21" t="s">
        <v>72</v>
      </c>
      <c r="E1234" s="21" t="s">
        <v>373</v>
      </c>
      <c r="F1234" s="33">
        <v>53627</v>
      </c>
      <c r="G1234" s="23">
        <v>1</v>
      </c>
      <c r="H1234" s="21" t="s">
        <v>74</v>
      </c>
      <c r="I1234" s="24" t="s">
        <v>74</v>
      </c>
    </row>
    <row r="1235" spans="1:9" ht="56.25" x14ac:dyDescent="0.2">
      <c r="A1235" s="19" t="s">
        <v>370</v>
      </c>
      <c r="B1235" s="20" t="s">
        <v>2143</v>
      </c>
      <c r="C1235" s="32" t="s">
        <v>2144</v>
      </c>
      <c r="D1235" s="21" t="s">
        <v>72</v>
      </c>
      <c r="E1235" s="21" t="s">
        <v>373</v>
      </c>
      <c r="F1235" s="33">
        <v>44490</v>
      </c>
      <c r="G1235" s="23">
        <v>1</v>
      </c>
      <c r="H1235" s="21" t="s">
        <v>74</v>
      </c>
      <c r="I1235" s="24" t="s">
        <v>74</v>
      </c>
    </row>
    <row r="1236" spans="1:9" ht="56.25" x14ac:dyDescent="0.2">
      <c r="A1236" s="19" t="s">
        <v>370</v>
      </c>
      <c r="B1236" s="20" t="s">
        <v>2145</v>
      </c>
      <c r="C1236" s="32" t="s">
        <v>2146</v>
      </c>
      <c r="D1236" s="21" t="s">
        <v>72</v>
      </c>
      <c r="E1236" s="21" t="s">
        <v>373</v>
      </c>
      <c r="F1236" s="33">
        <v>15917</v>
      </c>
      <c r="G1236" s="23">
        <v>1</v>
      </c>
      <c r="H1236" s="21" t="s">
        <v>74</v>
      </c>
      <c r="I1236" s="24" t="s">
        <v>74</v>
      </c>
    </row>
    <row r="1237" spans="1:9" ht="56.25" x14ac:dyDescent="0.2">
      <c r="A1237" s="19" t="s">
        <v>370</v>
      </c>
      <c r="B1237" s="20" t="s">
        <v>2147</v>
      </c>
      <c r="C1237" s="32" t="s">
        <v>2148</v>
      </c>
      <c r="D1237" s="21" t="s">
        <v>72</v>
      </c>
      <c r="E1237" s="21" t="s">
        <v>373</v>
      </c>
      <c r="F1237" s="33">
        <v>20222</v>
      </c>
      <c r="G1237" s="23">
        <v>1</v>
      </c>
      <c r="H1237" s="21" t="s">
        <v>74</v>
      </c>
      <c r="I1237" s="24" t="s">
        <v>74</v>
      </c>
    </row>
    <row r="1238" spans="1:9" ht="56.25" x14ac:dyDescent="0.2">
      <c r="A1238" s="19" t="s">
        <v>370</v>
      </c>
      <c r="B1238" s="20" t="s">
        <v>2149</v>
      </c>
      <c r="C1238" s="32" t="s">
        <v>2150</v>
      </c>
      <c r="D1238" s="21" t="s">
        <v>72</v>
      </c>
      <c r="E1238" s="21" t="s">
        <v>373</v>
      </c>
      <c r="F1238" s="33">
        <v>20785</v>
      </c>
      <c r="G1238" s="23">
        <v>1</v>
      </c>
      <c r="H1238" s="21" t="s">
        <v>74</v>
      </c>
      <c r="I1238" s="24" t="s">
        <v>74</v>
      </c>
    </row>
    <row r="1239" spans="1:9" ht="56.25" x14ac:dyDescent="0.2">
      <c r="A1239" s="19" t="s">
        <v>370</v>
      </c>
      <c r="B1239" s="20" t="s">
        <v>2151</v>
      </c>
      <c r="C1239" s="32" t="s">
        <v>2152</v>
      </c>
      <c r="D1239" s="21" t="s">
        <v>72</v>
      </c>
      <c r="E1239" s="21" t="s">
        <v>373</v>
      </c>
      <c r="F1239" s="33">
        <v>16089</v>
      </c>
      <c r="G1239" s="23">
        <v>1</v>
      </c>
      <c r="H1239" s="21" t="s">
        <v>74</v>
      </c>
      <c r="I1239" s="24" t="s">
        <v>74</v>
      </c>
    </row>
    <row r="1240" spans="1:9" ht="56.25" x14ac:dyDescent="0.2">
      <c r="A1240" s="19" t="s">
        <v>370</v>
      </c>
      <c r="B1240" s="20" t="s">
        <v>2153</v>
      </c>
      <c r="C1240" s="32" t="s">
        <v>2154</v>
      </c>
      <c r="D1240" s="21" t="s">
        <v>72</v>
      </c>
      <c r="E1240" s="21" t="s">
        <v>373</v>
      </c>
      <c r="F1240" s="33">
        <v>13407</v>
      </c>
      <c r="G1240" s="23">
        <v>1</v>
      </c>
      <c r="H1240" s="21" t="s">
        <v>74</v>
      </c>
      <c r="I1240" s="24" t="s">
        <v>74</v>
      </c>
    </row>
    <row r="1241" spans="1:9" ht="56.25" x14ac:dyDescent="0.2">
      <c r="A1241" s="19" t="s">
        <v>370</v>
      </c>
      <c r="B1241" s="20" t="s">
        <v>2155</v>
      </c>
      <c r="C1241" s="32" t="s">
        <v>2156</v>
      </c>
      <c r="D1241" s="21" t="s">
        <v>72</v>
      </c>
      <c r="E1241" s="21" t="s">
        <v>373</v>
      </c>
      <c r="F1241" s="33">
        <v>28926</v>
      </c>
      <c r="G1241" s="23">
        <v>1</v>
      </c>
      <c r="H1241" s="21" t="s">
        <v>74</v>
      </c>
      <c r="I1241" s="24" t="s">
        <v>74</v>
      </c>
    </row>
    <row r="1242" spans="1:9" ht="56.25" x14ac:dyDescent="0.2">
      <c r="A1242" s="19" t="s">
        <v>370</v>
      </c>
      <c r="B1242" s="20" t="s">
        <v>2157</v>
      </c>
      <c r="C1242" s="32" t="s">
        <v>2158</v>
      </c>
      <c r="D1242" s="21" t="s">
        <v>72</v>
      </c>
      <c r="E1242" s="21" t="s">
        <v>373</v>
      </c>
      <c r="F1242" s="33">
        <v>16004</v>
      </c>
      <c r="G1242" s="23">
        <v>1</v>
      </c>
      <c r="H1242" s="21" t="s">
        <v>74</v>
      </c>
      <c r="I1242" s="24" t="s">
        <v>74</v>
      </c>
    </row>
    <row r="1243" spans="1:9" ht="56.25" x14ac:dyDescent="0.2">
      <c r="A1243" s="19" t="s">
        <v>370</v>
      </c>
      <c r="B1243" s="20" t="s">
        <v>2159</v>
      </c>
      <c r="C1243" s="32" t="s">
        <v>2160</v>
      </c>
      <c r="D1243" s="21" t="s">
        <v>72</v>
      </c>
      <c r="E1243" s="21" t="s">
        <v>373</v>
      </c>
      <c r="F1243" s="33">
        <v>12679</v>
      </c>
      <c r="G1243" s="23">
        <v>1</v>
      </c>
      <c r="H1243" s="21" t="s">
        <v>74</v>
      </c>
      <c r="I1243" s="24" t="s">
        <v>74</v>
      </c>
    </row>
    <row r="1244" spans="1:9" ht="56.25" x14ac:dyDescent="0.2">
      <c r="A1244" s="19" t="s">
        <v>370</v>
      </c>
      <c r="B1244" s="20" t="s">
        <v>2161</v>
      </c>
      <c r="C1244" s="32" t="s">
        <v>2162</v>
      </c>
      <c r="D1244" s="21" t="s">
        <v>72</v>
      </c>
      <c r="E1244" s="21" t="s">
        <v>373</v>
      </c>
      <c r="F1244" s="33">
        <v>21618</v>
      </c>
      <c r="G1244" s="23">
        <v>1</v>
      </c>
      <c r="H1244" s="21" t="s">
        <v>74</v>
      </c>
      <c r="I1244" s="24" t="s">
        <v>74</v>
      </c>
    </row>
    <row r="1245" spans="1:9" ht="56.25" x14ac:dyDescent="0.2">
      <c r="A1245" s="19" t="s">
        <v>370</v>
      </c>
      <c r="B1245" s="20" t="s">
        <v>2163</v>
      </c>
      <c r="C1245" s="32" t="s">
        <v>2164</v>
      </c>
      <c r="D1245" s="21" t="s">
        <v>72</v>
      </c>
      <c r="E1245" s="21" t="s">
        <v>373</v>
      </c>
      <c r="F1245" s="33">
        <v>28155</v>
      </c>
      <c r="G1245" s="23">
        <v>1</v>
      </c>
      <c r="H1245" s="21" t="s">
        <v>74</v>
      </c>
      <c r="I1245" s="24" t="s">
        <v>74</v>
      </c>
    </row>
    <row r="1246" spans="1:9" ht="56.25" x14ac:dyDescent="0.2">
      <c r="A1246" s="19" t="s">
        <v>370</v>
      </c>
      <c r="B1246" s="20" t="s">
        <v>2165</v>
      </c>
      <c r="C1246" s="32" t="s">
        <v>2166</v>
      </c>
      <c r="D1246" s="21" t="s">
        <v>72</v>
      </c>
      <c r="E1246" s="21" t="s">
        <v>373</v>
      </c>
      <c r="F1246" s="33">
        <v>89323</v>
      </c>
      <c r="G1246" s="23">
        <v>1</v>
      </c>
      <c r="H1246" s="21" t="s">
        <v>74</v>
      </c>
      <c r="I1246" s="24" t="s">
        <v>74</v>
      </c>
    </row>
    <row r="1247" spans="1:9" ht="56.25" x14ac:dyDescent="0.2">
      <c r="A1247" s="19" t="s">
        <v>370</v>
      </c>
      <c r="B1247" s="20" t="s">
        <v>2167</v>
      </c>
      <c r="C1247" s="32" t="s">
        <v>2168</v>
      </c>
      <c r="D1247" s="21" t="s">
        <v>72</v>
      </c>
      <c r="E1247" s="21" t="s">
        <v>373</v>
      </c>
      <c r="F1247" s="33">
        <v>34355</v>
      </c>
      <c r="G1247" s="23">
        <v>1</v>
      </c>
      <c r="H1247" s="21" t="s">
        <v>74</v>
      </c>
      <c r="I1247" s="24" t="s">
        <v>74</v>
      </c>
    </row>
    <row r="1248" spans="1:9" ht="56.25" x14ac:dyDescent="0.2">
      <c r="A1248" s="19" t="s">
        <v>370</v>
      </c>
      <c r="B1248" s="20" t="s">
        <v>2169</v>
      </c>
      <c r="C1248" s="32" t="s">
        <v>2170</v>
      </c>
      <c r="D1248" s="21" t="s">
        <v>72</v>
      </c>
      <c r="E1248" s="21" t="s">
        <v>373</v>
      </c>
      <c r="F1248" s="33">
        <v>16926</v>
      </c>
      <c r="G1248" s="23">
        <v>1</v>
      </c>
      <c r="H1248" s="21" t="s">
        <v>74</v>
      </c>
      <c r="I1248" s="24" t="s">
        <v>74</v>
      </c>
    </row>
    <row r="1249" spans="1:9" ht="56.25" x14ac:dyDescent="0.2">
      <c r="A1249" s="19" t="s">
        <v>370</v>
      </c>
      <c r="B1249" s="20" t="s">
        <v>2171</v>
      </c>
      <c r="C1249" s="32" t="s">
        <v>2172</v>
      </c>
      <c r="D1249" s="21" t="s">
        <v>72</v>
      </c>
      <c r="E1249" s="21" t="s">
        <v>373</v>
      </c>
      <c r="F1249" s="33">
        <v>55304</v>
      </c>
      <c r="G1249" s="23">
        <v>1</v>
      </c>
      <c r="H1249" s="21" t="s">
        <v>74</v>
      </c>
      <c r="I1249" s="24" t="s">
        <v>74</v>
      </c>
    </row>
    <row r="1250" spans="1:9" ht="56.25" x14ac:dyDescent="0.2">
      <c r="A1250" s="19" t="s">
        <v>370</v>
      </c>
      <c r="B1250" s="20" t="s">
        <v>2173</v>
      </c>
      <c r="C1250" s="32" t="s">
        <v>2174</v>
      </c>
      <c r="D1250" s="21" t="s">
        <v>72</v>
      </c>
      <c r="E1250" s="21" t="s">
        <v>373</v>
      </c>
      <c r="F1250" s="33">
        <v>38331</v>
      </c>
      <c r="G1250" s="23">
        <v>1</v>
      </c>
      <c r="H1250" s="21" t="s">
        <v>74</v>
      </c>
      <c r="I1250" s="24" t="s">
        <v>74</v>
      </c>
    </row>
    <row r="1251" spans="1:9" ht="56.25" x14ac:dyDescent="0.2">
      <c r="A1251" s="19" t="s">
        <v>370</v>
      </c>
      <c r="B1251" s="20" t="s">
        <v>2175</v>
      </c>
      <c r="C1251" s="32" t="s">
        <v>2176</v>
      </c>
      <c r="D1251" s="21" t="s">
        <v>72</v>
      </c>
      <c r="E1251" s="21" t="s">
        <v>373</v>
      </c>
      <c r="F1251" s="33">
        <v>43024</v>
      </c>
      <c r="G1251" s="23">
        <v>1</v>
      </c>
      <c r="H1251" s="21" t="s">
        <v>74</v>
      </c>
      <c r="I1251" s="24" t="s">
        <v>74</v>
      </c>
    </row>
    <row r="1252" spans="1:9" ht="56.25" x14ac:dyDescent="0.2">
      <c r="A1252" s="19" t="s">
        <v>370</v>
      </c>
      <c r="B1252" s="20" t="s">
        <v>2177</v>
      </c>
      <c r="C1252" s="32" t="s">
        <v>2178</v>
      </c>
      <c r="D1252" s="21" t="s">
        <v>72</v>
      </c>
      <c r="E1252" s="21" t="s">
        <v>373</v>
      </c>
      <c r="F1252" s="33">
        <v>53582</v>
      </c>
      <c r="G1252" s="23">
        <v>1</v>
      </c>
      <c r="H1252" s="21" t="s">
        <v>74</v>
      </c>
      <c r="I1252" s="24" t="s">
        <v>74</v>
      </c>
    </row>
    <row r="1253" spans="1:9" ht="56.25" x14ac:dyDescent="0.2">
      <c r="A1253" s="19" t="s">
        <v>370</v>
      </c>
      <c r="B1253" s="20" t="s">
        <v>2179</v>
      </c>
      <c r="C1253" s="32" t="s">
        <v>2180</v>
      </c>
      <c r="D1253" s="21" t="s">
        <v>72</v>
      </c>
      <c r="E1253" s="21" t="s">
        <v>373</v>
      </c>
      <c r="F1253" s="33">
        <v>18938</v>
      </c>
      <c r="G1253" s="23">
        <v>1</v>
      </c>
      <c r="H1253" s="21" t="s">
        <v>74</v>
      </c>
      <c r="I1253" s="24" t="s">
        <v>74</v>
      </c>
    </row>
    <row r="1254" spans="1:9" ht="56.25" x14ac:dyDescent="0.2">
      <c r="A1254" s="19" t="s">
        <v>370</v>
      </c>
      <c r="B1254" s="20" t="s">
        <v>2181</v>
      </c>
      <c r="C1254" s="32" t="s">
        <v>2182</v>
      </c>
      <c r="D1254" s="21" t="s">
        <v>72</v>
      </c>
      <c r="E1254" s="21" t="s">
        <v>373</v>
      </c>
      <c r="F1254" s="33">
        <v>12100</v>
      </c>
      <c r="G1254" s="23">
        <v>1</v>
      </c>
      <c r="H1254" s="21" t="s">
        <v>74</v>
      </c>
      <c r="I1254" s="24" t="s">
        <v>74</v>
      </c>
    </row>
    <row r="1255" spans="1:9" ht="56.25" x14ac:dyDescent="0.2">
      <c r="A1255" s="19" t="s">
        <v>370</v>
      </c>
      <c r="B1255" s="20" t="s">
        <v>2183</v>
      </c>
      <c r="C1255" s="32" t="s">
        <v>2184</v>
      </c>
      <c r="D1255" s="21" t="s">
        <v>72</v>
      </c>
      <c r="E1255" s="21" t="s">
        <v>373</v>
      </c>
      <c r="F1255" s="33">
        <v>34824</v>
      </c>
      <c r="G1255" s="23">
        <v>1</v>
      </c>
      <c r="H1255" s="21" t="s">
        <v>74</v>
      </c>
      <c r="I1255" s="24" t="s">
        <v>74</v>
      </c>
    </row>
    <row r="1256" spans="1:9" ht="56.25" x14ac:dyDescent="0.2">
      <c r="A1256" s="19" t="s">
        <v>370</v>
      </c>
      <c r="B1256" s="20" t="s">
        <v>2185</v>
      </c>
      <c r="C1256" s="32" t="s">
        <v>2186</v>
      </c>
      <c r="D1256" s="21" t="s">
        <v>72</v>
      </c>
      <c r="E1256" s="21" t="s">
        <v>373</v>
      </c>
      <c r="F1256" s="33">
        <v>70238</v>
      </c>
      <c r="G1256" s="23">
        <v>1</v>
      </c>
      <c r="H1256" s="21" t="s">
        <v>74</v>
      </c>
      <c r="I1256" s="24" t="s">
        <v>74</v>
      </c>
    </row>
    <row r="1257" spans="1:9" ht="56.25" x14ac:dyDescent="0.2">
      <c r="A1257" s="19" t="s">
        <v>370</v>
      </c>
      <c r="B1257" s="20" t="s">
        <v>2187</v>
      </c>
      <c r="C1257" s="32" t="s">
        <v>2188</v>
      </c>
      <c r="D1257" s="21" t="s">
        <v>72</v>
      </c>
      <c r="E1257" s="21" t="s">
        <v>373</v>
      </c>
      <c r="F1257" s="33">
        <v>43874</v>
      </c>
      <c r="G1257" s="23">
        <v>1</v>
      </c>
      <c r="H1257" s="21" t="s">
        <v>74</v>
      </c>
      <c r="I1257" s="24" t="s">
        <v>74</v>
      </c>
    </row>
    <row r="1258" spans="1:9" ht="56.25" x14ac:dyDescent="0.2">
      <c r="A1258" s="19" t="s">
        <v>370</v>
      </c>
      <c r="B1258" s="20" t="s">
        <v>2189</v>
      </c>
      <c r="C1258" s="32" t="s">
        <v>2190</v>
      </c>
      <c r="D1258" s="21" t="s">
        <v>72</v>
      </c>
      <c r="E1258" s="21" t="s">
        <v>373</v>
      </c>
      <c r="F1258" s="33">
        <v>12837</v>
      </c>
      <c r="G1258" s="23">
        <v>1</v>
      </c>
      <c r="H1258" s="21" t="s">
        <v>74</v>
      </c>
      <c r="I1258" s="24" t="s">
        <v>74</v>
      </c>
    </row>
    <row r="1259" spans="1:9" ht="56.25" x14ac:dyDescent="0.2">
      <c r="A1259" s="19" t="s">
        <v>370</v>
      </c>
      <c r="B1259" s="20" t="s">
        <v>2191</v>
      </c>
      <c r="C1259" s="32" t="s">
        <v>2192</v>
      </c>
      <c r="D1259" s="21" t="s">
        <v>72</v>
      </c>
      <c r="E1259" s="21" t="s">
        <v>373</v>
      </c>
      <c r="F1259" s="33">
        <v>33517</v>
      </c>
      <c r="G1259" s="23">
        <v>1</v>
      </c>
      <c r="H1259" s="21" t="s">
        <v>74</v>
      </c>
      <c r="I1259" s="24" t="s">
        <v>74</v>
      </c>
    </row>
    <row r="1260" spans="1:9" ht="56.25" x14ac:dyDescent="0.2">
      <c r="A1260" s="19" t="s">
        <v>370</v>
      </c>
      <c r="B1260" s="20" t="s">
        <v>2193</v>
      </c>
      <c r="C1260" s="32" t="s">
        <v>2194</v>
      </c>
      <c r="D1260" s="21" t="s">
        <v>72</v>
      </c>
      <c r="E1260" s="21" t="s">
        <v>373</v>
      </c>
      <c r="F1260" s="33">
        <v>35310</v>
      </c>
      <c r="G1260" s="23">
        <v>1</v>
      </c>
      <c r="H1260" s="21" t="s">
        <v>74</v>
      </c>
      <c r="I1260" s="24" t="s">
        <v>74</v>
      </c>
    </row>
    <row r="1261" spans="1:9" ht="56.25" x14ac:dyDescent="0.2">
      <c r="A1261" s="19" t="s">
        <v>370</v>
      </c>
      <c r="B1261" s="20" t="s">
        <v>2195</v>
      </c>
      <c r="C1261" s="32" t="s">
        <v>2196</v>
      </c>
      <c r="D1261" s="21" t="s">
        <v>72</v>
      </c>
      <c r="E1261" s="21" t="s">
        <v>373</v>
      </c>
      <c r="F1261" s="33">
        <v>45583</v>
      </c>
      <c r="G1261" s="23">
        <v>1</v>
      </c>
      <c r="H1261" s="21" t="s">
        <v>74</v>
      </c>
      <c r="I1261" s="24" t="s">
        <v>74</v>
      </c>
    </row>
    <row r="1262" spans="1:9" ht="56.25" x14ac:dyDescent="0.2">
      <c r="A1262" s="19" t="s">
        <v>370</v>
      </c>
      <c r="B1262" s="20" t="s">
        <v>2197</v>
      </c>
      <c r="C1262" s="32" t="s">
        <v>2198</v>
      </c>
      <c r="D1262" s="21" t="s">
        <v>72</v>
      </c>
      <c r="E1262" s="21" t="s">
        <v>373</v>
      </c>
      <c r="F1262" s="33">
        <v>12401</v>
      </c>
      <c r="G1262" s="23">
        <v>1</v>
      </c>
      <c r="H1262" s="21" t="s">
        <v>74</v>
      </c>
      <c r="I1262" s="24" t="s">
        <v>74</v>
      </c>
    </row>
    <row r="1263" spans="1:9" ht="56.25" x14ac:dyDescent="0.2">
      <c r="A1263" s="19" t="s">
        <v>370</v>
      </c>
      <c r="B1263" s="20" t="s">
        <v>2199</v>
      </c>
      <c r="C1263" s="32" t="s">
        <v>2200</v>
      </c>
      <c r="D1263" s="21" t="s">
        <v>72</v>
      </c>
      <c r="E1263" s="21" t="s">
        <v>373</v>
      </c>
      <c r="F1263" s="33">
        <v>18435</v>
      </c>
      <c r="G1263" s="23">
        <v>1</v>
      </c>
      <c r="H1263" s="21" t="s">
        <v>74</v>
      </c>
      <c r="I1263" s="24" t="s">
        <v>74</v>
      </c>
    </row>
    <row r="1264" spans="1:9" ht="56.25" x14ac:dyDescent="0.2">
      <c r="A1264" s="19" t="s">
        <v>370</v>
      </c>
      <c r="B1264" s="20" t="s">
        <v>2201</v>
      </c>
      <c r="C1264" s="32" t="s">
        <v>2202</v>
      </c>
      <c r="D1264" s="21" t="s">
        <v>72</v>
      </c>
      <c r="E1264" s="21" t="s">
        <v>373</v>
      </c>
      <c r="F1264" s="33">
        <v>15418</v>
      </c>
      <c r="G1264" s="23">
        <v>1</v>
      </c>
      <c r="H1264" s="21" t="s">
        <v>74</v>
      </c>
      <c r="I1264" s="24" t="s">
        <v>74</v>
      </c>
    </row>
    <row r="1265" spans="1:9" ht="56.25" x14ac:dyDescent="0.2">
      <c r="A1265" s="19" t="s">
        <v>370</v>
      </c>
      <c r="B1265" s="20" t="s">
        <v>2203</v>
      </c>
      <c r="C1265" s="32" t="s">
        <v>2204</v>
      </c>
      <c r="D1265" s="21" t="s">
        <v>72</v>
      </c>
      <c r="E1265" s="21" t="s">
        <v>373</v>
      </c>
      <c r="F1265" s="33">
        <v>11061</v>
      </c>
      <c r="G1265" s="23">
        <v>1</v>
      </c>
      <c r="H1265" s="21" t="s">
        <v>74</v>
      </c>
      <c r="I1265" s="24" t="s">
        <v>74</v>
      </c>
    </row>
    <row r="1266" spans="1:9" ht="56.25" x14ac:dyDescent="0.2">
      <c r="A1266" s="19" t="s">
        <v>370</v>
      </c>
      <c r="B1266" s="20" t="s">
        <v>2205</v>
      </c>
      <c r="C1266" s="32" t="s">
        <v>2206</v>
      </c>
      <c r="D1266" s="21" t="s">
        <v>72</v>
      </c>
      <c r="E1266" s="21" t="s">
        <v>373</v>
      </c>
      <c r="F1266" s="33">
        <v>14412</v>
      </c>
      <c r="G1266" s="23">
        <v>1</v>
      </c>
      <c r="H1266" s="21" t="s">
        <v>74</v>
      </c>
      <c r="I1266" s="24" t="s">
        <v>74</v>
      </c>
    </row>
    <row r="1267" spans="1:9" ht="56.25" x14ac:dyDescent="0.2">
      <c r="A1267" s="19" t="s">
        <v>370</v>
      </c>
      <c r="B1267" s="20" t="s">
        <v>2207</v>
      </c>
      <c r="C1267" s="32" t="s">
        <v>2208</v>
      </c>
      <c r="D1267" s="21" t="s">
        <v>72</v>
      </c>
      <c r="E1267" s="21" t="s">
        <v>373</v>
      </c>
      <c r="F1267" s="33">
        <v>10725</v>
      </c>
      <c r="G1267" s="23">
        <v>1</v>
      </c>
      <c r="H1267" s="21" t="s">
        <v>74</v>
      </c>
      <c r="I1267" s="24" t="s">
        <v>74</v>
      </c>
    </row>
    <row r="1268" spans="1:9" ht="56.25" x14ac:dyDescent="0.2">
      <c r="A1268" s="19" t="s">
        <v>370</v>
      </c>
      <c r="B1268" s="20" t="s">
        <v>2209</v>
      </c>
      <c r="C1268" s="32" t="s">
        <v>2210</v>
      </c>
      <c r="D1268" s="21" t="s">
        <v>72</v>
      </c>
      <c r="E1268" s="21" t="s">
        <v>373</v>
      </c>
      <c r="F1268" s="33">
        <v>33517</v>
      </c>
      <c r="G1268" s="23">
        <v>1</v>
      </c>
      <c r="H1268" s="21" t="s">
        <v>74</v>
      </c>
      <c r="I1268" s="24" t="s">
        <v>74</v>
      </c>
    </row>
    <row r="1269" spans="1:9" ht="56.25" x14ac:dyDescent="0.2">
      <c r="A1269" s="19" t="s">
        <v>370</v>
      </c>
      <c r="B1269" s="20" t="s">
        <v>2211</v>
      </c>
      <c r="C1269" s="32" t="s">
        <v>2212</v>
      </c>
      <c r="D1269" s="21" t="s">
        <v>72</v>
      </c>
      <c r="E1269" s="21" t="s">
        <v>373</v>
      </c>
      <c r="F1269" s="33">
        <v>20780</v>
      </c>
      <c r="G1269" s="23">
        <v>1</v>
      </c>
      <c r="H1269" s="21" t="s">
        <v>74</v>
      </c>
      <c r="I1269" s="24" t="s">
        <v>74</v>
      </c>
    </row>
    <row r="1270" spans="1:9" ht="56.25" x14ac:dyDescent="0.2">
      <c r="A1270" s="19" t="s">
        <v>370</v>
      </c>
      <c r="B1270" s="20" t="s">
        <v>2213</v>
      </c>
      <c r="C1270" s="32" t="s">
        <v>2214</v>
      </c>
      <c r="D1270" s="21" t="s">
        <v>72</v>
      </c>
      <c r="E1270" s="21" t="s">
        <v>373</v>
      </c>
      <c r="F1270" s="33">
        <v>19105</v>
      </c>
      <c r="G1270" s="23">
        <v>1</v>
      </c>
      <c r="H1270" s="21" t="s">
        <v>74</v>
      </c>
      <c r="I1270" s="24" t="s">
        <v>74</v>
      </c>
    </row>
    <row r="1271" spans="1:9" ht="56.25" x14ac:dyDescent="0.2">
      <c r="A1271" s="19" t="s">
        <v>370</v>
      </c>
      <c r="B1271" s="20" t="s">
        <v>2215</v>
      </c>
      <c r="C1271" s="32" t="s">
        <v>2216</v>
      </c>
      <c r="D1271" s="21" t="s">
        <v>72</v>
      </c>
      <c r="E1271" s="21" t="s">
        <v>373</v>
      </c>
      <c r="F1271" s="33">
        <v>34187</v>
      </c>
      <c r="G1271" s="23">
        <v>1</v>
      </c>
      <c r="H1271" s="21" t="s">
        <v>74</v>
      </c>
      <c r="I1271" s="24" t="s">
        <v>74</v>
      </c>
    </row>
    <row r="1272" spans="1:9" ht="56.25" x14ac:dyDescent="0.2">
      <c r="A1272" s="19" t="s">
        <v>370</v>
      </c>
      <c r="B1272" s="20" t="s">
        <v>2217</v>
      </c>
      <c r="C1272" s="32" t="s">
        <v>2218</v>
      </c>
      <c r="D1272" s="21" t="s">
        <v>72</v>
      </c>
      <c r="E1272" s="21" t="s">
        <v>373</v>
      </c>
      <c r="F1272" s="33">
        <v>34522</v>
      </c>
      <c r="G1272" s="23">
        <v>1</v>
      </c>
      <c r="H1272" s="21" t="s">
        <v>74</v>
      </c>
      <c r="I1272" s="24" t="s">
        <v>74</v>
      </c>
    </row>
    <row r="1273" spans="1:9" ht="56.25" x14ac:dyDescent="0.2">
      <c r="A1273" s="19" t="s">
        <v>370</v>
      </c>
      <c r="B1273" s="20" t="s">
        <v>2219</v>
      </c>
      <c r="C1273" s="32" t="s">
        <v>2220</v>
      </c>
      <c r="D1273" s="21" t="s">
        <v>72</v>
      </c>
      <c r="E1273" s="21" t="s">
        <v>373</v>
      </c>
      <c r="F1273" s="33">
        <v>22457</v>
      </c>
      <c r="G1273" s="23">
        <v>1</v>
      </c>
      <c r="H1273" s="21" t="s">
        <v>74</v>
      </c>
      <c r="I1273" s="24" t="s">
        <v>74</v>
      </c>
    </row>
    <row r="1274" spans="1:9" ht="56.25" x14ac:dyDescent="0.2">
      <c r="A1274" s="19" t="s">
        <v>370</v>
      </c>
      <c r="B1274" s="20" t="s">
        <v>2221</v>
      </c>
      <c r="C1274" s="32" t="s">
        <v>2222</v>
      </c>
      <c r="D1274" s="21" t="s">
        <v>72</v>
      </c>
      <c r="E1274" s="21" t="s">
        <v>373</v>
      </c>
      <c r="F1274" s="33">
        <v>29160</v>
      </c>
      <c r="G1274" s="23">
        <v>1</v>
      </c>
      <c r="H1274" s="21" t="s">
        <v>74</v>
      </c>
      <c r="I1274" s="24" t="s">
        <v>74</v>
      </c>
    </row>
    <row r="1275" spans="1:9" ht="56.25" x14ac:dyDescent="0.2">
      <c r="A1275" s="19" t="s">
        <v>370</v>
      </c>
      <c r="B1275" s="20" t="s">
        <v>2223</v>
      </c>
      <c r="C1275" s="32" t="s">
        <v>2224</v>
      </c>
      <c r="D1275" s="21" t="s">
        <v>72</v>
      </c>
      <c r="E1275" s="21" t="s">
        <v>373</v>
      </c>
      <c r="F1275" s="33">
        <v>20780</v>
      </c>
      <c r="G1275" s="23">
        <v>1</v>
      </c>
      <c r="H1275" s="21" t="s">
        <v>74</v>
      </c>
      <c r="I1275" s="24" t="s">
        <v>74</v>
      </c>
    </row>
    <row r="1276" spans="1:9" ht="56.25" x14ac:dyDescent="0.2">
      <c r="A1276" s="19" t="s">
        <v>370</v>
      </c>
      <c r="B1276" s="20" t="s">
        <v>2225</v>
      </c>
      <c r="C1276" s="32" t="s">
        <v>2226</v>
      </c>
      <c r="D1276" s="21" t="s">
        <v>72</v>
      </c>
      <c r="E1276" s="21" t="s">
        <v>373</v>
      </c>
      <c r="F1276" s="33">
        <v>133973</v>
      </c>
      <c r="G1276" s="23">
        <v>1</v>
      </c>
      <c r="H1276" s="21" t="s">
        <v>74</v>
      </c>
      <c r="I1276" s="24" t="s">
        <v>74</v>
      </c>
    </row>
    <row r="1277" spans="1:9" ht="56.25" x14ac:dyDescent="0.2">
      <c r="A1277" s="19" t="s">
        <v>370</v>
      </c>
      <c r="B1277" s="20" t="s">
        <v>2227</v>
      </c>
      <c r="C1277" s="32" t="s">
        <v>2228</v>
      </c>
      <c r="D1277" s="21" t="s">
        <v>72</v>
      </c>
      <c r="E1277" s="21" t="s">
        <v>373</v>
      </c>
      <c r="F1277" s="33">
        <v>174288</v>
      </c>
      <c r="G1277" s="23">
        <v>1</v>
      </c>
      <c r="H1277" s="21" t="s">
        <v>74</v>
      </c>
      <c r="I1277" s="24" t="s">
        <v>74</v>
      </c>
    </row>
    <row r="1278" spans="1:9" ht="56.25" x14ac:dyDescent="0.2">
      <c r="A1278" s="19" t="s">
        <v>370</v>
      </c>
      <c r="B1278" s="20" t="s">
        <v>2229</v>
      </c>
      <c r="C1278" s="32" t="s">
        <v>2230</v>
      </c>
      <c r="D1278" s="21" t="s">
        <v>72</v>
      </c>
      <c r="E1278" s="21" t="s">
        <v>373</v>
      </c>
      <c r="F1278" s="33">
        <v>22457</v>
      </c>
      <c r="G1278" s="23">
        <v>1</v>
      </c>
      <c r="H1278" s="21" t="s">
        <v>74</v>
      </c>
      <c r="I1278" s="24" t="s">
        <v>74</v>
      </c>
    </row>
    <row r="1279" spans="1:9" ht="56.25" x14ac:dyDescent="0.2">
      <c r="A1279" s="19" t="s">
        <v>370</v>
      </c>
      <c r="B1279" s="20" t="s">
        <v>2231</v>
      </c>
      <c r="C1279" s="32" t="s">
        <v>2232</v>
      </c>
      <c r="D1279" s="21" t="s">
        <v>72</v>
      </c>
      <c r="E1279" s="21" t="s">
        <v>373</v>
      </c>
      <c r="F1279" s="33">
        <v>29160</v>
      </c>
      <c r="G1279" s="23">
        <v>1</v>
      </c>
      <c r="H1279" s="21" t="s">
        <v>74</v>
      </c>
      <c r="I1279" s="24" t="s">
        <v>74</v>
      </c>
    </row>
    <row r="1280" spans="1:9" ht="56.25" x14ac:dyDescent="0.2">
      <c r="A1280" s="19" t="s">
        <v>370</v>
      </c>
      <c r="B1280" s="20" t="s">
        <v>2233</v>
      </c>
      <c r="C1280" s="32" t="s">
        <v>2234</v>
      </c>
      <c r="D1280" s="21" t="s">
        <v>72</v>
      </c>
      <c r="E1280" s="21" t="s">
        <v>373</v>
      </c>
      <c r="F1280" s="33">
        <v>176635</v>
      </c>
      <c r="G1280" s="23">
        <v>1</v>
      </c>
      <c r="H1280" s="21" t="s">
        <v>74</v>
      </c>
      <c r="I1280" s="24" t="s">
        <v>74</v>
      </c>
    </row>
    <row r="1281" spans="1:9" ht="56.25" x14ac:dyDescent="0.2">
      <c r="A1281" s="19" t="s">
        <v>370</v>
      </c>
      <c r="B1281" s="20" t="s">
        <v>2235</v>
      </c>
      <c r="C1281" s="32" t="s">
        <v>2236</v>
      </c>
      <c r="D1281" s="21" t="s">
        <v>72</v>
      </c>
      <c r="E1281" s="21" t="s">
        <v>373</v>
      </c>
      <c r="F1281" s="33">
        <v>33517</v>
      </c>
      <c r="G1281" s="23">
        <v>1</v>
      </c>
      <c r="H1281" s="21" t="s">
        <v>74</v>
      </c>
      <c r="I1281" s="24" t="s">
        <v>74</v>
      </c>
    </row>
    <row r="1282" spans="1:9" ht="56.25" x14ac:dyDescent="0.2">
      <c r="A1282" s="19" t="s">
        <v>370</v>
      </c>
      <c r="B1282" s="20" t="s">
        <v>2237</v>
      </c>
      <c r="C1282" s="32" t="s">
        <v>2238</v>
      </c>
      <c r="D1282" s="21" t="s">
        <v>72</v>
      </c>
      <c r="E1282" s="21" t="s">
        <v>373</v>
      </c>
      <c r="F1282" s="33">
        <v>97127</v>
      </c>
      <c r="G1282" s="23">
        <v>1</v>
      </c>
      <c r="H1282" s="21" t="s">
        <v>74</v>
      </c>
      <c r="I1282" s="24" t="s">
        <v>74</v>
      </c>
    </row>
    <row r="1283" spans="1:9" ht="56.25" x14ac:dyDescent="0.2">
      <c r="A1283" s="19" t="s">
        <v>370</v>
      </c>
      <c r="B1283" s="20" t="s">
        <v>2239</v>
      </c>
      <c r="C1283" s="32" t="s">
        <v>2240</v>
      </c>
      <c r="D1283" s="21" t="s">
        <v>72</v>
      </c>
      <c r="E1283" s="21" t="s">
        <v>373</v>
      </c>
      <c r="F1283" s="33">
        <v>21451</v>
      </c>
      <c r="G1283" s="23">
        <v>1</v>
      </c>
      <c r="H1283" s="21" t="s">
        <v>74</v>
      </c>
      <c r="I1283" s="24" t="s">
        <v>74</v>
      </c>
    </row>
    <row r="1284" spans="1:9" ht="56.25" x14ac:dyDescent="0.2">
      <c r="A1284" s="19" t="s">
        <v>370</v>
      </c>
      <c r="B1284" s="20" t="s">
        <v>2241</v>
      </c>
      <c r="C1284" s="32" t="s">
        <v>2242</v>
      </c>
      <c r="D1284" s="21" t="s">
        <v>72</v>
      </c>
      <c r="E1284" s="21" t="s">
        <v>373</v>
      </c>
      <c r="F1284" s="33">
        <v>31031</v>
      </c>
      <c r="G1284" s="23">
        <v>1</v>
      </c>
      <c r="H1284" s="21" t="s">
        <v>74</v>
      </c>
      <c r="I1284" s="24" t="s">
        <v>74</v>
      </c>
    </row>
    <row r="1285" spans="1:9" ht="56.25" x14ac:dyDescent="0.2">
      <c r="A1285" s="19" t="s">
        <v>370</v>
      </c>
      <c r="B1285" s="20" t="s">
        <v>2243</v>
      </c>
      <c r="C1285" s="32" t="s">
        <v>2244</v>
      </c>
      <c r="D1285" s="21" t="s">
        <v>72</v>
      </c>
      <c r="E1285" s="21" t="s">
        <v>373</v>
      </c>
      <c r="F1285" s="33">
        <v>54968</v>
      </c>
      <c r="G1285" s="23">
        <v>1</v>
      </c>
      <c r="H1285" s="21" t="s">
        <v>74</v>
      </c>
      <c r="I1285" s="24" t="s">
        <v>74</v>
      </c>
    </row>
    <row r="1286" spans="1:9" ht="56.25" x14ac:dyDescent="0.2">
      <c r="A1286" s="19" t="s">
        <v>370</v>
      </c>
      <c r="B1286" s="20" t="s">
        <v>2245</v>
      </c>
      <c r="C1286" s="32" t="s">
        <v>2246</v>
      </c>
      <c r="D1286" s="21" t="s">
        <v>72</v>
      </c>
      <c r="E1286" s="21" t="s">
        <v>373</v>
      </c>
      <c r="F1286" s="33">
        <v>30165</v>
      </c>
      <c r="G1286" s="23">
        <v>1</v>
      </c>
      <c r="H1286" s="21" t="s">
        <v>74</v>
      </c>
      <c r="I1286" s="24" t="s">
        <v>74</v>
      </c>
    </row>
    <row r="1287" spans="1:9" ht="56.25" x14ac:dyDescent="0.2">
      <c r="A1287" s="19" t="s">
        <v>370</v>
      </c>
      <c r="B1287" s="20" t="s">
        <v>2247</v>
      </c>
      <c r="C1287" s="32" t="s">
        <v>2248</v>
      </c>
      <c r="D1287" s="21" t="s">
        <v>72</v>
      </c>
      <c r="E1287" s="21" t="s">
        <v>373</v>
      </c>
      <c r="F1287" s="33">
        <v>57292</v>
      </c>
      <c r="G1287" s="23">
        <v>1</v>
      </c>
      <c r="H1287" s="21" t="s">
        <v>74</v>
      </c>
      <c r="I1287" s="24" t="s">
        <v>74</v>
      </c>
    </row>
    <row r="1288" spans="1:9" ht="56.25" x14ac:dyDescent="0.2">
      <c r="A1288" s="19" t="s">
        <v>370</v>
      </c>
      <c r="B1288" s="20" t="s">
        <v>2249</v>
      </c>
      <c r="C1288" s="32" t="s">
        <v>2250</v>
      </c>
      <c r="D1288" s="21" t="s">
        <v>72</v>
      </c>
      <c r="E1288" s="21" t="s">
        <v>373</v>
      </c>
      <c r="F1288" s="33">
        <v>35193</v>
      </c>
      <c r="G1288" s="23">
        <v>1</v>
      </c>
      <c r="H1288" s="21" t="s">
        <v>74</v>
      </c>
      <c r="I1288" s="24" t="s">
        <v>74</v>
      </c>
    </row>
    <row r="1289" spans="1:9" ht="56.25" x14ac:dyDescent="0.2">
      <c r="A1289" s="19" t="s">
        <v>370</v>
      </c>
      <c r="B1289" s="20" t="s">
        <v>2251</v>
      </c>
      <c r="C1289" s="32" t="s">
        <v>2252</v>
      </c>
      <c r="D1289" s="21" t="s">
        <v>72</v>
      </c>
      <c r="E1289" s="21" t="s">
        <v>373</v>
      </c>
      <c r="F1289" s="33">
        <v>44479</v>
      </c>
      <c r="G1289" s="23">
        <v>1</v>
      </c>
      <c r="H1289" s="21" t="s">
        <v>74</v>
      </c>
      <c r="I1289" s="24" t="s">
        <v>74</v>
      </c>
    </row>
    <row r="1290" spans="1:9" ht="56.25" x14ac:dyDescent="0.2">
      <c r="A1290" s="19" t="s">
        <v>370</v>
      </c>
      <c r="B1290" s="20" t="s">
        <v>2253</v>
      </c>
      <c r="C1290" s="32" t="s">
        <v>2254</v>
      </c>
      <c r="D1290" s="21" t="s">
        <v>72</v>
      </c>
      <c r="E1290" s="21" t="s">
        <v>373</v>
      </c>
      <c r="F1290" s="33">
        <v>83970</v>
      </c>
      <c r="G1290" s="23">
        <v>1</v>
      </c>
      <c r="H1290" s="21" t="s">
        <v>74</v>
      </c>
      <c r="I1290" s="24" t="s">
        <v>74</v>
      </c>
    </row>
    <row r="1291" spans="1:9" ht="56.25" x14ac:dyDescent="0.2">
      <c r="A1291" s="19" t="s">
        <v>370</v>
      </c>
      <c r="B1291" s="20" t="s">
        <v>2255</v>
      </c>
      <c r="C1291" s="32" t="s">
        <v>2256</v>
      </c>
      <c r="D1291" s="21" t="s">
        <v>72</v>
      </c>
      <c r="E1291" s="21" t="s">
        <v>373</v>
      </c>
      <c r="F1291" s="33">
        <v>36165</v>
      </c>
      <c r="G1291" s="23">
        <v>1</v>
      </c>
      <c r="H1291" s="21" t="s">
        <v>74</v>
      </c>
      <c r="I1291" s="24" t="s">
        <v>74</v>
      </c>
    </row>
    <row r="1292" spans="1:9" ht="56.25" x14ac:dyDescent="0.2">
      <c r="A1292" s="19" t="s">
        <v>370</v>
      </c>
      <c r="B1292" s="20" t="s">
        <v>2257</v>
      </c>
      <c r="C1292" s="32" t="s">
        <v>2258</v>
      </c>
      <c r="D1292" s="21" t="s">
        <v>72</v>
      </c>
      <c r="E1292" s="21" t="s">
        <v>373</v>
      </c>
      <c r="F1292" s="33">
        <v>44371</v>
      </c>
      <c r="G1292" s="23">
        <v>1</v>
      </c>
      <c r="H1292" s="21" t="s">
        <v>74</v>
      </c>
      <c r="I1292" s="24" t="s">
        <v>74</v>
      </c>
    </row>
    <row r="1293" spans="1:9" ht="56.25" x14ac:dyDescent="0.2">
      <c r="A1293" s="19" t="s">
        <v>370</v>
      </c>
      <c r="B1293" s="20" t="s">
        <v>2259</v>
      </c>
      <c r="C1293" s="32" t="s">
        <v>2260</v>
      </c>
      <c r="D1293" s="21" t="s">
        <v>72</v>
      </c>
      <c r="E1293" s="21" t="s">
        <v>373</v>
      </c>
      <c r="F1293" s="33">
        <v>83970</v>
      </c>
      <c r="G1293" s="23">
        <v>1</v>
      </c>
      <c r="H1293" s="21" t="s">
        <v>74</v>
      </c>
      <c r="I1293" s="24" t="s">
        <v>74</v>
      </c>
    </row>
    <row r="1294" spans="1:9" ht="56.25" x14ac:dyDescent="0.2">
      <c r="A1294" s="19" t="s">
        <v>370</v>
      </c>
      <c r="B1294" s="20" t="s">
        <v>2261</v>
      </c>
      <c r="C1294" s="32" t="s">
        <v>2262</v>
      </c>
      <c r="D1294" s="21" t="s">
        <v>72</v>
      </c>
      <c r="E1294" s="21" t="s">
        <v>373</v>
      </c>
      <c r="F1294" s="33">
        <v>22185</v>
      </c>
      <c r="G1294" s="23">
        <v>1</v>
      </c>
      <c r="H1294" s="21" t="s">
        <v>74</v>
      </c>
      <c r="I1294" s="24" t="s">
        <v>74</v>
      </c>
    </row>
    <row r="1295" spans="1:9" ht="56.25" x14ac:dyDescent="0.2">
      <c r="A1295" s="19" t="s">
        <v>370</v>
      </c>
      <c r="B1295" s="20" t="s">
        <v>2263</v>
      </c>
      <c r="C1295" s="32" t="s">
        <v>2264</v>
      </c>
      <c r="D1295" s="21" t="s">
        <v>72</v>
      </c>
      <c r="E1295" s="21" t="s">
        <v>373</v>
      </c>
      <c r="F1295" s="33">
        <v>44479</v>
      </c>
      <c r="G1295" s="23">
        <v>1</v>
      </c>
      <c r="H1295" s="21" t="s">
        <v>74</v>
      </c>
      <c r="I1295" s="24" t="s">
        <v>74</v>
      </c>
    </row>
    <row r="1296" spans="1:9" ht="56.25" x14ac:dyDescent="0.2">
      <c r="A1296" s="19" t="s">
        <v>370</v>
      </c>
      <c r="B1296" s="20" t="s">
        <v>2265</v>
      </c>
      <c r="C1296" s="32" t="s">
        <v>2266</v>
      </c>
      <c r="D1296" s="21" t="s">
        <v>72</v>
      </c>
      <c r="E1296" s="21" t="s">
        <v>373</v>
      </c>
      <c r="F1296" s="33">
        <v>29495</v>
      </c>
      <c r="G1296" s="23">
        <v>1</v>
      </c>
      <c r="H1296" s="21" t="s">
        <v>74</v>
      </c>
      <c r="I1296" s="24" t="s">
        <v>74</v>
      </c>
    </row>
    <row r="1297" spans="1:9" ht="56.25" x14ac:dyDescent="0.2">
      <c r="A1297" s="19" t="s">
        <v>370</v>
      </c>
      <c r="B1297" s="20" t="s">
        <v>2267</v>
      </c>
      <c r="C1297" s="32" t="s">
        <v>2268</v>
      </c>
      <c r="D1297" s="21" t="s">
        <v>72</v>
      </c>
      <c r="E1297" s="21" t="s">
        <v>373</v>
      </c>
      <c r="F1297" s="33">
        <v>57866</v>
      </c>
      <c r="G1297" s="23">
        <v>1</v>
      </c>
      <c r="H1297" s="21" t="s">
        <v>74</v>
      </c>
      <c r="I1297" s="24" t="s">
        <v>74</v>
      </c>
    </row>
    <row r="1298" spans="1:9" ht="56.25" x14ac:dyDescent="0.2">
      <c r="A1298" s="19" t="s">
        <v>370</v>
      </c>
      <c r="B1298" s="20" t="s">
        <v>2269</v>
      </c>
      <c r="C1298" s="32" t="s">
        <v>2270</v>
      </c>
      <c r="D1298" s="21" t="s">
        <v>72</v>
      </c>
      <c r="E1298" s="21" t="s">
        <v>373</v>
      </c>
      <c r="F1298" s="33">
        <v>33517</v>
      </c>
      <c r="G1298" s="23">
        <v>1</v>
      </c>
      <c r="H1298" s="21" t="s">
        <v>74</v>
      </c>
      <c r="I1298" s="24" t="s">
        <v>74</v>
      </c>
    </row>
    <row r="1299" spans="1:9" ht="56.25" x14ac:dyDescent="0.2">
      <c r="A1299" s="19" t="s">
        <v>370</v>
      </c>
      <c r="B1299" s="20" t="s">
        <v>2271</v>
      </c>
      <c r="C1299" s="32" t="s">
        <v>2272</v>
      </c>
      <c r="D1299" s="21" t="s">
        <v>72</v>
      </c>
      <c r="E1299" s="21" t="s">
        <v>373</v>
      </c>
      <c r="F1299" s="33">
        <v>36869</v>
      </c>
      <c r="G1299" s="23">
        <v>1</v>
      </c>
      <c r="H1299" s="21" t="s">
        <v>74</v>
      </c>
      <c r="I1299" s="24" t="s">
        <v>74</v>
      </c>
    </row>
    <row r="1300" spans="1:9" ht="56.25" x14ac:dyDescent="0.2">
      <c r="A1300" s="19" t="s">
        <v>370</v>
      </c>
      <c r="B1300" s="20" t="s">
        <v>2273</v>
      </c>
      <c r="C1300" s="32" t="s">
        <v>2274</v>
      </c>
      <c r="D1300" s="21" t="s">
        <v>72</v>
      </c>
      <c r="E1300" s="21" t="s">
        <v>373</v>
      </c>
      <c r="F1300" s="33">
        <v>42816</v>
      </c>
      <c r="G1300" s="23">
        <v>1</v>
      </c>
      <c r="H1300" s="21" t="s">
        <v>74</v>
      </c>
      <c r="I1300" s="24" t="s">
        <v>74</v>
      </c>
    </row>
    <row r="1301" spans="1:9" ht="56.25" x14ac:dyDescent="0.2">
      <c r="A1301" s="19" t="s">
        <v>370</v>
      </c>
      <c r="B1301" s="20" t="s">
        <v>2275</v>
      </c>
      <c r="C1301" s="32" t="s">
        <v>2276</v>
      </c>
      <c r="D1301" s="21" t="s">
        <v>72</v>
      </c>
      <c r="E1301" s="21" t="s">
        <v>373</v>
      </c>
      <c r="F1301" s="33">
        <v>12401</v>
      </c>
      <c r="G1301" s="23">
        <v>1</v>
      </c>
      <c r="H1301" s="21" t="s">
        <v>74</v>
      </c>
      <c r="I1301" s="24" t="s">
        <v>74</v>
      </c>
    </row>
    <row r="1302" spans="1:9" ht="56.25" x14ac:dyDescent="0.2">
      <c r="A1302" s="19" t="s">
        <v>370</v>
      </c>
      <c r="B1302" s="20" t="s">
        <v>2277</v>
      </c>
      <c r="C1302" s="32" t="s">
        <v>2278</v>
      </c>
      <c r="D1302" s="21" t="s">
        <v>72</v>
      </c>
      <c r="E1302" s="21" t="s">
        <v>373</v>
      </c>
      <c r="F1302" s="33">
        <v>22391</v>
      </c>
      <c r="G1302" s="23">
        <v>1</v>
      </c>
      <c r="H1302" s="21" t="s">
        <v>74</v>
      </c>
      <c r="I1302" s="24" t="s">
        <v>74</v>
      </c>
    </row>
    <row r="1303" spans="1:9" ht="56.25" x14ac:dyDescent="0.2">
      <c r="A1303" s="19" t="s">
        <v>370</v>
      </c>
      <c r="B1303" s="20" t="s">
        <v>2279</v>
      </c>
      <c r="C1303" s="32" t="s">
        <v>2280</v>
      </c>
      <c r="D1303" s="21" t="s">
        <v>72</v>
      </c>
      <c r="E1303" s="21" t="s">
        <v>373</v>
      </c>
      <c r="F1303" s="33">
        <v>41985</v>
      </c>
      <c r="G1303" s="23">
        <v>1</v>
      </c>
      <c r="H1303" s="21" t="s">
        <v>74</v>
      </c>
      <c r="I1303" s="24" t="s">
        <v>74</v>
      </c>
    </row>
    <row r="1304" spans="1:9" ht="56.25" x14ac:dyDescent="0.2">
      <c r="A1304" s="19" t="s">
        <v>370</v>
      </c>
      <c r="B1304" s="20" t="s">
        <v>2281</v>
      </c>
      <c r="C1304" s="32" t="s">
        <v>2282</v>
      </c>
      <c r="D1304" s="21" t="s">
        <v>72</v>
      </c>
      <c r="E1304" s="21" t="s">
        <v>373</v>
      </c>
      <c r="F1304" s="33">
        <v>64433</v>
      </c>
      <c r="G1304" s="23">
        <v>1</v>
      </c>
      <c r="H1304" s="21" t="s">
        <v>74</v>
      </c>
      <c r="I1304" s="24" t="s">
        <v>74</v>
      </c>
    </row>
    <row r="1305" spans="1:9" ht="56.25" x14ac:dyDescent="0.2">
      <c r="A1305" s="19" t="s">
        <v>370</v>
      </c>
      <c r="B1305" s="20" t="s">
        <v>2283</v>
      </c>
      <c r="C1305" s="32" t="s">
        <v>2284</v>
      </c>
      <c r="D1305" s="21" t="s">
        <v>72</v>
      </c>
      <c r="E1305" s="21" t="s">
        <v>373</v>
      </c>
      <c r="F1305" s="33">
        <v>34503</v>
      </c>
      <c r="G1305" s="23">
        <v>1</v>
      </c>
      <c r="H1305" s="21" t="s">
        <v>74</v>
      </c>
      <c r="I1305" s="24" t="s">
        <v>74</v>
      </c>
    </row>
    <row r="1306" spans="1:9" ht="56.25" x14ac:dyDescent="0.2">
      <c r="A1306" s="19" t="s">
        <v>370</v>
      </c>
      <c r="B1306" s="20" t="s">
        <v>2285</v>
      </c>
      <c r="C1306" s="32" t="s">
        <v>2286</v>
      </c>
      <c r="D1306" s="21" t="s">
        <v>72</v>
      </c>
      <c r="E1306" s="21" t="s">
        <v>373</v>
      </c>
      <c r="F1306" s="33">
        <v>67034</v>
      </c>
      <c r="G1306" s="23">
        <v>1</v>
      </c>
      <c r="H1306" s="21" t="s">
        <v>74</v>
      </c>
      <c r="I1306" s="24" t="s">
        <v>74</v>
      </c>
    </row>
    <row r="1307" spans="1:9" ht="56.25" x14ac:dyDescent="0.2">
      <c r="A1307" s="19" t="s">
        <v>370</v>
      </c>
      <c r="B1307" s="20" t="s">
        <v>2287</v>
      </c>
      <c r="C1307" s="32" t="s">
        <v>2288</v>
      </c>
      <c r="D1307" s="21" t="s">
        <v>72</v>
      </c>
      <c r="E1307" s="21" t="s">
        <v>373</v>
      </c>
      <c r="F1307" s="33">
        <v>37412</v>
      </c>
      <c r="G1307" s="23">
        <v>1</v>
      </c>
      <c r="H1307" s="21" t="s">
        <v>74</v>
      </c>
      <c r="I1307" s="24" t="s">
        <v>74</v>
      </c>
    </row>
    <row r="1308" spans="1:9" ht="56.25" x14ac:dyDescent="0.2">
      <c r="A1308" s="19" t="s">
        <v>370</v>
      </c>
      <c r="B1308" s="20" t="s">
        <v>2289</v>
      </c>
      <c r="C1308" s="32" t="s">
        <v>2290</v>
      </c>
      <c r="D1308" s="21" t="s">
        <v>72</v>
      </c>
      <c r="E1308" s="21" t="s">
        <v>373</v>
      </c>
      <c r="F1308" s="33">
        <v>46924</v>
      </c>
      <c r="G1308" s="23">
        <v>1</v>
      </c>
      <c r="H1308" s="21" t="s">
        <v>74</v>
      </c>
      <c r="I1308" s="24" t="s">
        <v>74</v>
      </c>
    </row>
    <row r="1309" spans="1:9" ht="56.25" x14ac:dyDescent="0.2">
      <c r="A1309" s="19" t="s">
        <v>370</v>
      </c>
      <c r="B1309" s="20" t="s">
        <v>2291</v>
      </c>
      <c r="C1309" s="32" t="s">
        <v>2292</v>
      </c>
      <c r="D1309" s="21" t="s">
        <v>72</v>
      </c>
      <c r="E1309" s="21" t="s">
        <v>373</v>
      </c>
      <c r="F1309" s="33">
        <v>15516</v>
      </c>
      <c r="G1309" s="23">
        <v>1</v>
      </c>
      <c r="H1309" s="21" t="s">
        <v>74</v>
      </c>
      <c r="I1309" s="24" t="s">
        <v>74</v>
      </c>
    </row>
    <row r="1310" spans="1:9" ht="56.25" x14ac:dyDescent="0.2">
      <c r="A1310" s="19" t="s">
        <v>370</v>
      </c>
      <c r="B1310" s="20" t="s">
        <v>2293</v>
      </c>
      <c r="C1310" s="32" t="s">
        <v>2294</v>
      </c>
      <c r="D1310" s="21" t="s">
        <v>72</v>
      </c>
      <c r="E1310" s="21" t="s">
        <v>373</v>
      </c>
      <c r="F1310" s="33">
        <v>22847</v>
      </c>
      <c r="G1310" s="23">
        <v>1</v>
      </c>
      <c r="H1310" s="21" t="s">
        <v>74</v>
      </c>
      <c r="I1310" s="24" t="s">
        <v>74</v>
      </c>
    </row>
    <row r="1311" spans="1:9" ht="56.25" x14ac:dyDescent="0.2">
      <c r="A1311" s="19" t="s">
        <v>370</v>
      </c>
      <c r="B1311" s="20" t="s">
        <v>2295</v>
      </c>
      <c r="C1311" s="32" t="s">
        <v>2296</v>
      </c>
      <c r="D1311" s="21" t="s">
        <v>72</v>
      </c>
      <c r="E1311" s="21" t="s">
        <v>373</v>
      </c>
      <c r="F1311" s="33">
        <v>83793</v>
      </c>
      <c r="G1311" s="23">
        <v>1</v>
      </c>
      <c r="H1311" s="21" t="s">
        <v>74</v>
      </c>
      <c r="I1311" s="24" t="s">
        <v>74</v>
      </c>
    </row>
    <row r="1312" spans="1:9" ht="56.25" x14ac:dyDescent="0.2">
      <c r="A1312" s="19" t="s">
        <v>370</v>
      </c>
      <c r="B1312" s="20" t="s">
        <v>2297</v>
      </c>
      <c r="C1312" s="32" t="s">
        <v>2298</v>
      </c>
      <c r="D1312" s="21" t="s">
        <v>72</v>
      </c>
      <c r="E1312" s="21" t="s">
        <v>373</v>
      </c>
      <c r="F1312" s="33">
        <v>64896</v>
      </c>
      <c r="G1312" s="23">
        <v>1</v>
      </c>
      <c r="H1312" s="21" t="s">
        <v>74</v>
      </c>
      <c r="I1312" s="24" t="s">
        <v>74</v>
      </c>
    </row>
    <row r="1313" spans="1:9" ht="56.25" x14ac:dyDescent="0.2">
      <c r="A1313" s="19" t="s">
        <v>370</v>
      </c>
      <c r="B1313" s="20" t="s">
        <v>2299</v>
      </c>
      <c r="C1313" s="32" t="s">
        <v>2300</v>
      </c>
      <c r="D1313" s="21" t="s">
        <v>72</v>
      </c>
      <c r="E1313" s="21" t="s">
        <v>373</v>
      </c>
      <c r="F1313" s="33">
        <v>36906</v>
      </c>
      <c r="G1313" s="23">
        <v>1</v>
      </c>
      <c r="H1313" s="21" t="s">
        <v>74</v>
      </c>
      <c r="I1313" s="24" t="s">
        <v>74</v>
      </c>
    </row>
    <row r="1314" spans="1:9" ht="56.25" x14ac:dyDescent="0.2">
      <c r="A1314" s="19" t="s">
        <v>370</v>
      </c>
      <c r="B1314" s="20" t="s">
        <v>2301</v>
      </c>
      <c r="C1314" s="32" t="s">
        <v>2302</v>
      </c>
      <c r="D1314" s="21" t="s">
        <v>72</v>
      </c>
      <c r="E1314" s="21" t="s">
        <v>373</v>
      </c>
      <c r="F1314" s="33">
        <v>10111</v>
      </c>
      <c r="G1314" s="23">
        <v>1</v>
      </c>
      <c r="H1314" s="21" t="s">
        <v>74</v>
      </c>
      <c r="I1314" s="24" t="s">
        <v>74</v>
      </c>
    </row>
    <row r="1315" spans="1:9" ht="56.25" x14ac:dyDescent="0.2">
      <c r="A1315" s="19" t="s">
        <v>370</v>
      </c>
      <c r="B1315" s="20" t="s">
        <v>2303</v>
      </c>
      <c r="C1315" s="32" t="s">
        <v>2304</v>
      </c>
      <c r="D1315" s="21" t="s">
        <v>72</v>
      </c>
      <c r="E1315" s="21" t="s">
        <v>373</v>
      </c>
      <c r="F1315" s="33">
        <v>177957</v>
      </c>
      <c r="G1315" s="23">
        <v>1</v>
      </c>
      <c r="H1315" s="21" t="s">
        <v>74</v>
      </c>
      <c r="I1315" s="24" t="s">
        <v>74</v>
      </c>
    </row>
    <row r="1316" spans="1:9" ht="56.25" x14ac:dyDescent="0.2">
      <c r="A1316" s="19" t="s">
        <v>370</v>
      </c>
      <c r="B1316" s="20" t="s">
        <v>2305</v>
      </c>
      <c r="C1316" s="32" t="s">
        <v>2306</v>
      </c>
      <c r="D1316" s="21" t="s">
        <v>72</v>
      </c>
      <c r="E1316" s="21" t="s">
        <v>373</v>
      </c>
      <c r="F1316" s="33">
        <v>53627</v>
      </c>
      <c r="G1316" s="23">
        <v>1</v>
      </c>
      <c r="H1316" s="21" t="s">
        <v>74</v>
      </c>
      <c r="I1316" s="24" t="s">
        <v>74</v>
      </c>
    </row>
    <row r="1317" spans="1:9" ht="56.25" x14ac:dyDescent="0.2">
      <c r="A1317" s="19" t="s">
        <v>370</v>
      </c>
      <c r="B1317" s="20" t="s">
        <v>2307</v>
      </c>
      <c r="C1317" s="32" t="s">
        <v>2308</v>
      </c>
      <c r="D1317" s="21" t="s">
        <v>72</v>
      </c>
      <c r="E1317" s="21" t="s">
        <v>373</v>
      </c>
      <c r="F1317" s="33">
        <v>67370</v>
      </c>
      <c r="G1317" s="23">
        <v>1</v>
      </c>
      <c r="H1317" s="21" t="s">
        <v>74</v>
      </c>
      <c r="I1317" s="24" t="s">
        <v>74</v>
      </c>
    </row>
    <row r="1318" spans="1:9" ht="56.25" x14ac:dyDescent="0.2">
      <c r="A1318" s="19" t="s">
        <v>370</v>
      </c>
      <c r="B1318" s="20" t="s">
        <v>2309</v>
      </c>
      <c r="C1318" s="32" t="s">
        <v>2310</v>
      </c>
      <c r="D1318" s="21" t="s">
        <v>72</v>
      </c>
      <c r="E1318" s="21" t="s">
        <v>373</v>
      </c>
      <c r="F1318" s="33">
        <v>38244</v>
      </c>
      <c r="G1318" s="23">
        <v>1</v>
      </c>
      <c r="H1318" s="21" t="s">
        <v>74</v>
      </c>
      <c r="I1318" s="24" t="s">
        <v>74</v>
      </c>
    </row>
    <row r="1319" spans="1:9" ht="56.25" x14ac:dyDescent="0.2">
      <c r="A1319" s="19" t="s">
        <v>370</v>
      </c>
      <c r="B1319" s="20" t="s">
        <v>2311</v>
      </c>
      <c r="C1319" s="32" t="s">
        <v>2312</v>
      </c>
      <c r="D1319" s="21" t="s">
        <v>72</v>
      </c>
      <c r="E1319" s="21" t="s">
        <v>373</v>
      </c>
      <c r="F1319" s="33">
        <v>35193</v>
      </c>
      <c r="G1319" s="23">
        <v>1</v>
      </c>
      <c r="H1319" s="21" t="s">
        <v>74</v>
      </c>
      <c r="I1319" s="24" t="s">
        <v>74</v>
      </c>
    </row>
    <row r="1320" spans="1:9" ht="56.25" x14ac:dyDescent="0.2">
      <c r="A1320" s="19" t="s">
        <v>370</v>
      </c>
      <c r="B1320" s="20" t="s">
        <v>2313</v>
      </c>
      <c r="C1320" s="32" t="s">
        <v>2314</v>
      </c>
      <c r="D1320" s="21" t="s">
        <v>72</v>
      </c>
      <c r="E1320" s="21" t="s">
        <v>373</v>
      </c>
      <c r="F1320" s="33">
        <v>17428</v>
      </c>
      <c r="G1320" s="23">
        <v>1</v>
      </c>
      <c r="H1320" s="21" t="s">
        <v>74</v>
      </c>
      <c r="I1320" s="24" t="s">
        <v>74</v>
      </c>
    </row>
    <row r="1321" spans="1:9" ht="56.25" x14ac:dyDescent="0.2">
      <c r="A1321" s="19" t="s">
        <v>370</v>
      </c>
      <c r="B1321" s="20" t="s">
        <v>2315</v>
      </c>
      <c r="C1321" s="32" t="s">
        <v>2316</v>
      </c>
      <c r="D1321" s="21" t="s">
        <v>72</v>
      </c>
      <c r="E1321" s="21" t="s">
        <v>373</v>
      </c>
      <c r="F1321" s="33">
        <v>55718</v>
      </c>
      <c r="G1321" s="23">
        <v>1</v>
      </c>
      <c r="H1321" s="21" t="s">
        <v>74</v>
      </c>
      <c r="I1321" s="24" t="s">
        <v>74</v>
      </c>
    </row>
    <row r="1322" spans="1:9" ht="56.25" x14ac:dyDescent="0.2">
      <c r="A1322" s="19" t="s">
        <v>370</v>
      </c>
      <c r="B1322" s="20" t="s">
        <v>2317</v>
      </c>
      <c r="C1322" s="32" t="s">
        <v>2318</v>
      </c>
      <c r="D1322" s="21" t="s">
        <v>72</v>
      </c>
      <c r="E1322" s="21" t="s">
        <v>373</v>
      </c>
      <c r="F1322" s="33">
        <v>78868</v>
      </c>
      <c r="G1322" s="23">
        <v>1</v>
      </c>
      <c r="H1322" s="21" t="s">
        <v>74</v>
      </c>
      <c r="I1322" s="24" t="s">
        <v>74</v>
      </c>
    </row>
    <row r="1323" spans="1:9" ht="56.25" x14ac:dyDescent="0.2">
      <c r="A1323" s="19" t="s">
        <v>370</v>
      </c>
      <c r="B1323" s="20" t="s">
        <v>2319</v>
      </c>
      <c r="C1323" s="32" t="s">
        <v>2320</v>
      </c>
      <c r="D1323" s="21" t="s">
        <v>72</v>
      </c>
      <c r="E1323" s="21" t="s">
        <v>373</v>
      </c>
      <c r="F1323" s="33">
        <v>20780</v>
      </c>
      <c r="G1323" s="23">
        <v>1</v>
      </c>
      <c r="H1323" s="21" t="s">
        <v>74</v>
      </c>
      <c r="I1323" s="24" t="s">
        <v>74</v>
      </c>
    </row>
    <row r="1324" spans="1:9" ht="56.25" x14ac:dyDescent="0.2">
      <c r="A1324" s="19" t="s">
        <v>370</v>
      </c>
      <c r="B1324" s="20" t="s">
        <v>2321</v>
      </c>
      <c r="C1324" s="32" t="s">
        <v>2322</v>
      </c>
      <c r="D1324" s="21" t="s">
        <v>72</v>
      </c>
      <c r="E1324" s="21" t="s">
        <v>373</v>
      </c>
      <c r="F1324" s="33">
        <v>20780</v>
      </c>
      <c r="G1324" s="23">
        <v>1</v>
      </c>
      <c r="H1324" s="21" t="s">
        <v>74</v>
      </c>
      <c r="I1324" s="24" t="s">
        <v>74</v>
      </c>
    </row>
    <row r="1325" spans="1:9" ht="56.25" x14ac:dyDescent="0.2">
      <c r="A1325" s="19" t="s">
        <v>370</v>
      </c>
      <c r="B1325" s="20" t="s">
        <v>2323</v>
      </c>
      <c r="C1325" s="32" t="s">
        <v>2324</v>
      </c>
      <c r="D1325" s="21" t="s">
        <v>72</v>
      </c>
      <c r="E1325" s="21" t="s">
        <v>373</v>
      </c>
      <c r="F1325" s="33">
        <v>34522</v>
      </c>
      <c r="G1325" s="23">
        <v>1</v>
      </c>
      <c r="H1325" s="21" t="s">
        <v>74</v>
      </c>
      <c r="I1325" s="24" t="s">
        <v>74</v>
      </c>
    </row>
    <row r="1326" spans="1:9" ht="56.25" x14ac:dyDescent="0.2">
      <c r="A1326" s="19" t="s">
        <v>370</v>
      </c>
      <c r="B1326" s="20" t="s">
        <v>2325</v>
      </c>
      <c r="C1326" s="32" t="s">
        <v>2326</v>
      </c>
      <c r="D1326" s="21" t="s">
        <v>72</v>
      </c>
      <c r="E1326" s="21" t="s">
        <v>373</v>
      </c>
      <c r="F1326" s="33">
        <v>13071</v>
      </c>
      <c r="G1326" s="23">
        <v>1</v>
      </c>
      <c r="H1326" s="21" t="s">
        <v>74</v>
      </c>
      <c r="I1326" s="24" t="s">
        <v>74</v>
      </c>
    </row>
    <row r="1327" spans="1:9" ht="56.25" x14ac:dyDescent="0.2">
      <c r="A1327" s="19" t="s">
        <v>370</v>
      </c>
      <c r="B1327" s="20" t="s">
        <v>2327</v>
      </c>
      <c r="C1327" s="32" t="s">
        <v>2328</v>
      </c>
      <c r="D1327" s="21" t="s">
        <v>72</v>
      </c>
      <c r="E1327" s="21" t="s">
        <v>373</v>
      </c>
      <c r="F1327" s="33">
        <v>35193</v>
      </c>
      <c r="G1327" s="23">
        <v>1</v>
      </c>
      <c r="H1327" s="21" t="s">
        <v>74</v>
      </c>
      <c r="I1327" s="24" t="s">
        <v>74</v>
      </c>
    </row>
    <row r="1328" spans="1:9" ht="56.25" x14ac:dyDescent="0.2">
      <c r="A1328" s="19" t="s">
        <v>370</v>
      </c>
      <c r="B1328" s="20" t="s">
        <v>2329</v>
      </c>
      <c r="C1328" s="32" t="s">
        <v>2330</v>
      </c>
      <c r="D1328" s="21" t="s">
        <v>72</v>
      </c>
      <c r="E1328" s="21" t="s">
        <v>373</v>
      </c>
      <c r="F1328" s="33">
        <v>22457</v>
      </c>
      <c r="G1328" s="23">
        <v>1</v>
      </c>
      <c r="H1328" s="21" t="s">
        <v>74</v>
      </c>
      <c r="I1328" s="24" t="s">
        <v>74</v>
      </c>
    </row>
    <row r="1329" spans="1:9" ht="56.25" x14ac:dyDescent="0.2">
      <c r="A1329" s="19" t="s">
        <v>370</v>
      </c>
      <c r="B1329" s="20" t="s">
        <v>2331</v>
      </c>
      <c r="C1329" s="32" t="s">
        <v>2332</v>
      </c>
      <c r="D1329" s="21" t="s">
        <v>72</v>
      </c>
      <c r="E1329" s="21" t="s">
        <v>373</v>
      </c>
      <c r="F1329" s="33">
        <v>34522</v>
      </c>
      <c r="G1329" s="23">
        <v>1</v>
      </c>
      <c r="H1329" s="21" t="s">
        <v>74</v>
      </c>
      <c r="I1329" s="24" t="s">
        <v>74</v>
      </c>
    </row>
    <row r="1330" spans="1:9" ht="56.25" x14ac:dyDescent="0.2">
      <c r="A1330" s="19" t="s">
        <v>370</v>
      </c>
      <c r="B1330" s="20" t="s">
        <v>2333</v>
      </c>
      <c r="C1330" s="32" t="s">
        <v>2334</v>
      </c>
      <c r="D1330" s="21" t="s">
        <v>72</v>
      </c>
      <c r="E1330" s="21" t="s">
        <v>373</v>
      </c>
      <c r="F1330" s="33">
        <v>71015</v>
      </c>
      <c r="G1330" s="23">
        <v>1</v>
      </c>
      <c r="H1330" s="21" t="s">
        <v>74</v>
      </c>
      <c r="I1330" s="24" t="s">
        <v>74</v>
      </c>
    </row>
    <row r="1331" spans="1:9" ht="56.25" x14ac:dyDescent="0.2">
      <c r="A1331" s="19" t="s">
        <v>370</v>
      </c>
      <c r="B1331" s="20" t="s">
        <v>2335</v>
      </c>
      <c r="C1331" s="32" t="s">
        <v>2336</v>
      </c>
      <c r="D1331" s="21" t="s">
        <v>72</v>
      </c>
      <c r="E1331" s="21" t="s">
        <v>373</v>
      </c>
      <c r="F1331" s="33">
        <v>707784</v>
      </c>
      <c r="G1331" s="23">
        <v>1</v>
      </c>
      <c r="H1331" s="21" t="s">
        <v>74</v>
      </c>
      <c r="I1331" s="24" t="s">
        <v>74</v>
      </c>
    </row>
    <row r="1332" spans="1:9" ht="56.25" x14ac:dyDescent="0.2">
      <c r="A1332" s="19" t="s">
        <v>370</v>
      </c>
      <c r="B1332" s="20" t="s">
        <v>2337</v>
      </c>
      <c r="C1332" s="32" t="s">
        <v>2338</v>
      </c>
      <c r="D1332" s="21" t="s">
        <v>72</v>
      </c>
      <c r="E1332" s="21" t="s">
        <v>373</v>
      </c>
      <c r="F1332" s="33">
        <v>7785948</v>
      </c>
      <c r="G1332" s="23">
        <v>1</v>
      </c>
      <c r="H1332" s="21" t="s">
        <v>74</v>
      </c>
      <c r="I1332" s="24" t="s">
        <v>74</v>
      </c>
    </row>
    <row r="1333" spans="1:9" ht="56.25" x14ac:dyDescent="0.2">
      <c r="A1333" s="19" t="s">
        <v>370</v>
      </c>
      <c r="B1333" s="20" t="s">
        <v>2339</v>
      </c>
      <c r="C1333" s="32" t="s">
        <v>2340</v>
      </c>
      <c r="D1333" s="21" t="s">
        <v>72</v>
      </c>
      <c r="E1333" s="21" t="s">
        <v>373</v>
      </c>
      <c r="F1333" s="33">
        <v>209346</v>
      </c>
      <c r="G1333" s="23">
        <v>1</v>
      </c>
      <c r="H1333" s="21" t="s">
        <v>74</v>
      </c>
      <c r="I1333" s="24" t="s">
        <v>74</v>
      </c>
    </row>
    <row r="1334" spans="1:9" ht="56.25" x14ac:dyDescent="0.2">
      <c r="A1334" s="19" t="s">
        <v>370</v>
      </c>
      <c r="B1334" s="20" t="s">
        <v>2341</v>
      </c>
      <c r="C1334" s="32" t="s">
        <v>2342</v>
      </c>
      <c r="D1334" s="21" t="s">
        <v>72</v>
      </c>
      <c r="E1334" s="21" t="s">
        <v>373</v>
      </c>
      <c r="F1334" s="33">
        <v>3455540.78</v>
      </c>
      <c r="G1334" s="23">
        <v>1</v>
      </c>
      <c r="H1334" s="21" t="s">
        <v>74</v>
      </c>
      <c r="I1334" s="24" t="s">
        <v>74</v>
      </c>
    </row>
    <row r="1335" spans="1:9" ht="56.25" x14ac:dyDescent="0.2">
      <c r="A1335" s="19" t="s">
        <v>370</v>
      </c>
      <c r="B1335" s="20" t="s">
        <v>2343</v>
      </c>
      <c r="C1335" s="32" t="s">
        <v>2344</v>
      </c>
      <c r="D1335" s="21" t="s">
        <v>72</v>
      </c>
      <c r="E1335" s="21" t="s">
        <v>373</v>
      </c>
      <c r="F1335" s="33">
        <v>1068290.02</v>
      </c>
      <c r="G1335" s="23">
        <v>1</v>
      </c>
      <c r="H1335" s="21" t="s">
        <v>74</v>
      </c>
      <c r="I1335" s="24" t="s">
        <v>74</v>
      </c>
    </row>
    <row r="1336" spans="1:9" ht="56.25" x14ac:dyDescent="0.2">
      <c r="A1336" s="19" t="s">
        <v>370</v>
      </c>
      <c r="B1336" s="20" t="s">
        <v>2345</v>
      </c>
      <c r="C1336" s="32" t="s">
        <v>2346</v>
      </c>
      <c r="D1336" s="21" t="s">
        <v>72</v>
      </c>
      <c r="E1336" s="21" t="s">
        <v>373</v>
      </c>
      <c r="F1336" s="33">
        <v>4174364.25</v>
      </c>
      <c r="G1336" s="23">
        <v>1</v>
      </c>
      <c r="H1336" s="21" t="s">
        <v>74</v>
      </c>
      <c r="I1336" s="24" t="s">
        <v>74</v>
      </c>
    </row>
    <row r="1337" spans="1:9" ht="56.25" x14ac:dyDescent="0.2">
      <c r="A1337" s="19" t="s">
        <v>370</v>
      </c>
      <c r="B1337" s="20" t="s">
        <v>2347</v>
      </c>
      <c r="C1337" s="32" t="s">
        <v>2348</v>
      </c>
      <c r="D1337" s="21" t="s">
        <v>72</v>
      </c>
      <c r="E1337" s="21" t="s">
        <v>373</v>
      </c>
      <c r="F1337" s="33">
        <v>178273</v>
      </c>
      <c r="G1337" s="23">
        <v>1</v>
      </c>
      <c r="H1337" s="21" t="s">
        <v>74</v>
      </c>
      <c r="I1337" s="24" t="s">
        <v>74</v>
      </c>
    </row>
    <row r="1338" spans="1:9" ht="56.25" x14ac:dyDescent="0.2">
      <c r="A1338" s="19" t="s">
        <v>370</v>
      </c>
      <c r="B1338" s="20" t="s">
        <v>2349</v>
      </c>
      <c r="C1338" s="32" t="s">
        <v>2350</v>
      </c>
      <c r="D1338" s="21" t="s">
        <v>72</v>
      </c>
      <c r="E1338" s="21" t="s">
        <v>373</v>
      </c>
      <c r="F1338" s="33">
        <v>64680</v>
      </c>
      <c r="G1338" s="23">
        <v>1</v>
      </c>
      <c r="H1338" s="21" t="s">
        <v>74</v>
      </c>
      <c r="I1338" s="24" t="s">
        <v>74</v>
      </c>
    </row>
    <row r="1339" spans="1:9" ht="56.25" x14ac:dyDescent="0.2">
      <c r="A1339" s="19" t="s">
        <v>370</v>
      </c>
      <c r="B1339" s="20" t="s">
        <v>2351</v>
      </c>
      <c r="C1339" s="32" t="s">
        <v>2352</v>
      </c>
      <c r="D1339" s="21" t="s">
        <v>72</v>
      </c>
      <c r="E1339" s="21" t="s">
        <v>373</v>
      </c>
      <c r="F1339" s="33">
        <v>1101076</v>
      </c>
      <c r="G1339" s="23">
        <v>1</v>
      </c>
      <c r="H1339" s="21" t="s">
        <v>74</v>
      </c>
      <c r="I1339" s="24" t="s">
        <v>74</v>
      </c>
    </row>
    <row r="1340" spans="1:9" ht="56.25" x14ac:dyDescent="0.2">
      <c r="A1340" s="19" t="s">
        <v>370</v>
      </c>
      <c r="B1340" s="20" t="s">
        <v>2353</v>
      </c>
      <c r="C1340" s="32" t="s">
        <v>2354</v>
      </c>
      <c r="D1340" s="21" t="s">
        <v>72</v>
      </c>
      <c r="E1340" s="21" t="s">
        <v>373</v>
      </c>
      <c r="F1340" s="33">
        <v>628982.82999999996</v>
      </c>
      <c r="G1340" s="23">
        <v>1</v>
      </c>
      <c r="H1340" s="21" t="s">
        <v>74</v>
      </c>
      <c r="I1340" s="24" t="s">
        <v>74</v>
      </c>
    </row>
    <row r="1341" spans="1:9" ht="56.25" x14ac:dyDescent="0.2">
      <c r="A1341" s="19" t="s">
        <v>370</v>
      </c>
      <c r="B1341" s="20" t="s">
        <v>2355</v>
      </c>
      <c r="C1341" s="32" t="s">
        <v>2356</v>
      </c>
      <c r="D1341" s="21" t="s">
        <v>72</v>
      </c>
      <c r="E1341" s="21" t="s">
        <v>373</v>
      </c>
      <c r="F1341" s="33">
        <v>487460</v>
      </c>
      <c r="G1341" s="23">
        <v>1</v>
      </c>
      <c r="H1341" s="21" t="s">
        <v>74</v>
      </c>
      <c r="I1341" s="24" t="s">
        <v>74</v>
      </c>
    </row>
    <row r="1342" spans="1:9" ht="56.25" x14ac:dyDescent="0.2">
      <c r="A1342" s="19" t="s">
        <v>370</v>
      </c>
      <c r="B1342" s="20" t="s">
        <v>2357</v>
      </c>
      <c r="C1342" s="32" t="s">
        <v>2358</v>
      </c>
      <c r="D1342" s="21" t="s">
        <v>72</v>
      </c>
      <c r="E1342" s="21" t="s">
        <v>373</v>
      </c>
      <c r="F1342" s="33">
        <v>1170403.75</v>
      </c>
      <c r="G1342" s="23">
        <v>1</v>
      </c>
      <c r="H1342" s="21" t="s">
        <v>74</v>
      </c>
      <c r="I1342" s="24" t="s">
        <v>74</v>
      </c>
    </row>
    <row r="1343" spans="1:9" ht="56.25" x14ac:dyDescent="0.2">
      <c r="A1343" s="19" t="s">
        <v>370</v>
      </c>
      <c r="B1343" s="20" t="s">
        <v>2359</v>
      </c>
      <c r="C1343" s="32" t="s">
        <v>2360</v>
      </c>
      <c r="D1343" s="21" t="s">
        <v>72</v>
      </c>
      <c r="E1343" s="21" t="s">
        <v>373</v>
      </c>
      <c r="F1343" s="33">
        <v>374347.22</v>
      </c>
      <c r="G1343" s="23">
        <v>1</v>
      </c>
      <c r="H1343" s="21" t="s">
        <v>74</v>
      </c>
      <c r="I1343" s="24" t="s">
        <v>74</v>
      </c>
    </row>
    <row r="1344" spans="1:9" ht="56.25" x14ac:dyDescent="0.2">
      <c r="A1344" s="19" t="s">
        <v>370</v>
      </c>
      <c r="B1344" s="20" t="s">
        <v>2361</v>
      </c>
      <c r="C1344" s="32" t="s">
        <v>2362</v>
      </c>
      <c r="D1344" s="21" t="s">
        <v>72</v>
      </c>
      <c r="E1344" s="21" t="s">
        <v>373</v>
      </c>
      <c r="F1344" s="33">
        <v>82173.78</v>
      </c>
      <c r="G1344" s="23">
        <v>1</v>
      </c>
      <c r="H1344" s="21" t="s">
        <v>74</v>
      </c>
      <c r="I1344" s="24" t="s">
        <v>74</v>
      </c>
    </row>
    <row r="1345" spans="1:9" ht="56.25" x14ac:dyDescent="0.2">
      <c r="A1345" s="19" t="s">
        <v>370</v>
      </c>
      <c r="B1345" s="20" t="s">
        <v>2363</v>
      </c>
      <c r="C1345" s="32" t="s">
        <v>2364</v>
      </c>
      <c r="D1345" s="21" t="s">
        <v>72</v>
      </c>
      <c r="E1345" s="21" t="s">
        <v>373</v>
      </c>
      <c r="F1345" s="33">
        <v>1821289.17</v>
      </c>
      <c r="G1345" s="23">
        <v>1</v>
      </c>
      <c r="H1345" s="21" t="s">
        <v>74</v>
      </c>
      <c r="I1345" s="24" t="s">
        <v>74</v>
      </c>
    </row>
    <row r="1346" spans="1:9" ht="56.25" x14ac:dyDescent="0.2">
      <c r="A1346" s="19" t="s">
        <v>370</v>
      </c>
      <c r="B1346" s="20" t="s">
        <v>2365</v>
      </c>
      <c r="C1346" s="32" t="s">
        <v>2366</v>
      </c>
      <c r="D1346" s="21" t="s">
        <v>72</v>
      </c>
      <c r="E1346" s="21" t="s">
        <v>373</v>
      </c>
      <c r="F1346" s="33">
        <v>315062</v>
      </c>
      <c r="G1346" s="23">
        <v>1</v>
      </c>
      <c r="H1346" s="21" t="s">
        <v>74</v>
      </c>
      <c r="I1346" s="24" t="s">
        <v>74</v>
      </c>
    </row>
    <row r="1347" spans="1:9" ht="56.25" x14ac:dyDescent="0.2">
      <c r="A1347" s="19" t="s">
        <v>370</v>
      </c>
      <c r="B1347" s="20" t="s">
        <v>2367</v>
      </c>
      <c r="C1347" s="32" t="s">
        <v>2368</v>
      </c>
      <c r="D1347" s="21" t="s">
        <v>72</v>
      </c>
      <c r="E1347" s="21" t="s">
        <v>373</v>
      </c>
      <c r="F1347" s="33">
        <v>208838.16</v>
      </c>
      <c r="G1347" s="23">
        <v>1</v>
      </c>
      <c r="H1347" s="21" t="s">
        <v>74</v>
      </c>
      <c r="I1347" s="24" t="s">
        <v>74</v>
      </c>
    </row>
    <row r="1348" spans="1:9" ht="56.25" x14ac:dyDescent="0.2">
      <c r="A1348" s="19" t="s">
        <v>370</v>
      </c>
      <c r="B1348" s="20" t="s">
        <v>2369</v>
      </c>
      <c r="C1348" s="32" t="s">
        <v>2370</v>
      </c>
      <c r="D1348" s="21" t="s">
        <v>72</v>
      </c>
      <c r="E1348" s="21" t="s">
        <v>373</v>
      </c>
      <c r="F1348" s="33">
        <v>861089.2</v>
      </c>
      <c r="G1348" s="23">
        <v>1</v>
      </c>
      <c r="H1348" s="21" t="s">
        <v>74</v>
      </c>
      <c r="I1348" s="24" t="s">
        <v>74</v>
      </c>
    </row>
    <row r="1349" spans="1:9" ht="56.25" x14ac:dyDescent="0.2">
      <c r="A1349" s="19" t="s">
        <v>370</v>
      </c>
      <c r="B1349" s="20" t="s">
        <v>2371</v>
      </c>
      <c r="C1349" s="32" t="s">
        <v>2372</v>
      </c>
      <c r="D1349" s="21" t="s">
        <v>72</v>
      </c>
      <c r="E1349" s="21" t="s">
        <v>373</v>
      </c>
      <c r="F1349" s="33">
        <v>406578.64</v>
      </c>
      <c r="G1349" s="23">
        <v>1</v>
      </c>
      <c r="H1349" s="21" t="s">
        <v>74</v>
      </c>
      <c r="I1349" s="24" t="s">
        <v>74</v>
      </c>
    </row>
    <row r="1350" spans="1:9" ht="56.25" x14ac:dyDescent="0.2">
      <c r="A1350" s="19" t="s">
        <v>370</v>
      </c>
      <c r="B1350" s="20" t="s">
        <v>2373</v>
      </c>
      <c r="C1350" s="32" t="s">
        <v>2374</v>
      </c>
      <c r="D1350" s="21" t="s">
        <v>72</v>
      </c>
      <c r="E1350" s="21" t="s">
        <v>373</v>
      </c>
      <c r="F1350" s="33">
        <v>1575206</v>
      </c>
      <c r="G1350" s="23">
        <v>1</v>
      </c>
      <c r="H1350" s="21" t="s">
        <v>74</v>
      </c>
      <c r="I1350" s="24" t="s">
        <v>74</v>
      </c>
    </row>
    <row r="1351" spans="1:9" ht="56.25" x14ac:dyDescent="0.2">
      <c r="A1351" s="19" t="s">
        <v>370</v>
      </c>
      <c r="B1351" s="20" t="s">
        <v>2375</v>
      </c>
      <c r="C1351" s="32" t="s">
        <v>2376</v>
      </c>
      <c r="D1351" s="21" t="s">
        <v>72</v>
      </c>
      <c r="E1351" s="21" t="s">
        <v>373</v>
      </c>
      <c r="F1351" s="33">
        <v>372440</v>
      </c>
      <c r="G1351" s="23">
        <v>1</v>
      </c>
      <c r="H1351" s="21" t="s">
        <v>74</v>
      </c>
      <c r="I1351" s="24" t="s">
        <v>74</v>
      </c>
    </row>
    <row r="1352" spans="1:9" ht="56.25" x14ac:dyDescent="0.2">
      <c r="A1352" s="19" t="s">
        <v>370</v>
      </c>
      <c r="B1352" s="20" t="s">
        <v>2377</v>
      </c>
      <c r="C1352" s="32" t="s">
        <v>2378</v>
      </c>
      <c r="D1352" s="21" t="s">
        <v>72</v>
      </c>
      <c r="E1352" s="21" t="s">
        <v>373</v>
      </c>
      <c r="F1352" s="33">
        <v>4942277</v>
      </c>
      <c r="G1352" s="23">
        <v>1</v>
      </c>
      <c r="H1352" s="21" t="s">
        <v>74</v>
      </c>
      <c r="I1352" s="24" t="s">
        <v>74</v>
      </c>
    </row>
    <row r="1353" spans="1:9" ht="56.25" x14ac:dyDescent="0.2">
      <c r="A1353" s="19" t="s">
        <v>370</v>
      </c>
      <c r="B1353" s="20" t="s">
        <v>2379</v>
      </c>
      <c r="C1353" s="32" t="s">
        <v>2380</v>
      </c>
      <c r="D1353" s="21" t="s">
        <v>72</v>
      </c>
      <c r="E1353" s="21" t="s">
        <v>373</v>
      </c>
      <c r="F1353" s="33">
        <v>1010032</v>
      </c>
      <c r="G1353" s="23">
        <v>1</v>
      </c>
      <c r="H1353" s="21" t="s">
        <v>74</v>
      </c>
      <c r="I1353" s="24" t="s">
        <v>74</v>
      </c>
    </row>
    <row r="1354" spans="1:9" ht="56.25" x14ac:dyDescent="0.2">
      <c r="A1354" s="19" t="s">
        <v>370</v>
      </c>
      <c r="B1354" s="20" t="s">
        <v>2381</v>
      </c>
      <c r="C1354" s="32" t="s">
        <v>2382</v>
      </c>
      <c r="D1354" s="21" t="s">
        <v>72</v>
      </c>
      <c r="E1354" s="21" t="s">
        <v>373</v>
      </c>
      <c r="F1354" s="33">
        <v>1469194</v>
      </c>
      <c r="G1354" s="23">
        <v>1</v>
      </c>
      <c r="H1354" s="21" t="s">
        <v>74</v>
      </c>
      <c r="I1354" s="24" t="s">
        <v>74</v>
      </c>
    </row>
    <row r="1355" spans="1:9" ht="56.25" x14ac:dyDescent="0.2">
      <c r="A1355" s="19" t="s">
        <v>370</v>
      </c>
      <c r="B1355" s="20" t="s">
        <v>2383</v>
      </c>
      <c r="C1355" s="32" t="s">
        <v>2384</v>
      </c>
      <c r="D1355" s="21" t="s">
        <v>72</v>
      </c>
      <c r="E1355" s="21" t="s">
        <v>373</v>
      </c>
      <c r="F1355" s="33">
        <v>4361</v>
      </c>
      <c r="G1355" s="23">
        <v>1</v>
      </c>
      <c r="H1355" s="21" t="s">
        <v>74</v>
      </c>
      <c r="I1355" s="24" t="s">
        <v>74</v>
      </c>
    </row>
    <row r="1356" spans="1:9" ht="56.25" x14ac:dyDescent="0.2">
      <c r="A1356" s="19" t="s">
        <v>370</v>
      </c>
      <c r="B1356" s="20" t="s">
        <v>2385</v>
      </c>
      <c r="C1356" s="32" t="s">
        <v>2386</v>
      </c>
      <c r="D1356" s="21" t="s">
        <v>72</v>
      </c>
      <c r="E1356" s="21" t="s">
        <v>373</v>
      </c>
      <c r="F1356" s="33">
        <v>1042883.61</v>
      </c>
      <c r="G1356" s="23">
        <v>1</v>
      </c>
      <c r="H1356" s="21" t="s">
        <v>74</v>
      </c>
      <c r="I1356" s="24" t="s">
        <v>74</v>
      </c>
    </row>
    <row r="1357" spans="1:9" ht="56.25" x14ac:dyDescent="0.2">
      <c r="A1357" s="19" t="s">
        <v>370</v>
      </c>
      <c r="B1357" s="20" t="s">
        <v>2387</v>
      </c>
      <c r="C1357" s="32" t="s">
        <v>2388</v>
      </c>
      <c r="D1357" s="21" t="s">
        <v>72</v>
      </c>
      <c r="E1357" s="21" t="s">
        <v>373</v>
      </c>
      <c r="F1357" s="33">
        <v>425764</v>
      </c>
      <c r="G1357" s="23">
        <v>1</v>
      </c>
      <c r="H1357" s="21" t="s">
        <v>74</v>
      </c>
      <c r="I1357" s="24" t="s">
        <v>74</v>
      </c>
    </row>
    <row r="1358" spans="1:9" ht="56.25" x14ac:dyDescent="0.2">
      <c r="A1358" s="19" t="s">
        <v>370</v>
      </c>
      <c r="B1358" s="20" t="s">
        <v>2389</v>
      </c>
      <c r="C1358" s="32" t="s">
        <v>2390</v>
      </c>
      <c r="D1358" s="21" t="s">
        <v>72</v>
      </c>
      <c r="E1358" s="21" t="s">
        <v>373</v>
      </c>
      <c r="F1358" s="33">
        <v>572574</v>
      </c>
      <c r="G1358" s="23">
        <v>1</v>
      </c>
      <c r="H1358" s="21" t="s">
        <v>74</v>
      </c>
      <c r="I1358" s="24" t="s">
        <v>74</v>
      </c>
    </row>
    <row r="1359" spans="1:9" ht="56.25" x14ac:dyDescent="0.2">
      <c r="A1359" s="19" t="s">
        <v>370</v>
      </c>
      <c r="B1359" s="20" t="s">
        <v>2391</v>
      </c>
      <c r="C1359" s="32" t="s">
        <v>2392</v>
      </c>
      <c r="D1359" s="21" t="s">
        <v>72</v>
      </c>
      <c r="E1359" s="21" t="s">
        <v>373</v>
      </c>
      <c r="F1359" s="33">
        <v>85918.48</v>
      </c>
      <c r="G1359" s="23">
        <v>1</v>
      </c>
      <c r="H1359" s="21" t="s">
        <v>74</v>
      </c>
      <c r="I1359" s="24" t="s">
        <v>74</v>
      </c>
    </row>
    <row r="1360" spans="1:9" ht="56.25" x14ac:dyDescent="0.2">
      <c r="A1360" s="19" t="s">
        <v>370</v>
      </c>
      <c r="B1360" s="20" t="s">
        <v>2393</v>
      </c>
      <c r="C1360" s="32" t="s">
        <v>2394</v>
      </c>
      <c r="D1360" s="21" t="s">
        <v>72</v>
      </c>
      <c r="E1360" s="21" t="s">
        <v>373</v>
      </c>
      <c r="F1360" s="33">
        <v>18610.5</v>
      </c>
      <c r="G1360" s="23">
        <v>1</v>
      </c>
      <c r="H1360" s="21" t="s">
        <v>74</v>
      </c>
      <c r="I1360" s="24" t="s">
        <v>74</v>
      </c>
    </row>
    <row r="1361" spans="1:9" ht="56.25" x14ac:dyDescent="0.2">
      <c r="A1361" s="19" t="s">
        <v>370</v>
      </c>
      <c r="B1361" s="20" t="s">
        <v>2395</v>
      </c>
      <c r="C1361" s="32" t="s">
        <v>2396</v>
      </c>
      <c r="D1361" s="21" t="s">
        <v>72</v>
      </c>
      <c r="E1361" s="21" t="s">
        <v>373</v>
      </c>
      <c r="F1361" s="33">
        <v>652058</v>
      </c>
      <c r="G1361" s="23">
        <v>1</v>
      </c>
      <c r="H1361" s="21" t="s">
        <v>74</v>
      </c>
      <c r="I1361" s="24" t="s">
        <v>74</v>
      </c>
    </row>
    <row r="1362" spans="1:9" ht="56.25" x14ac:dyDescent="0.2">
      <c r="A1362" s="19" t="s">
        <v>370</v>
      </c>
      <c r="B1362" s="20" t="s">
        <v>2397</v>
      </c>
      <c r="C1362" s="32" t="s">
        <v>2398</v>
      </c>
      <c r="D1362" s="21" t="s">
        <v>72</v>
      </c>
      <c r="E1362" s="21" t="s">
        <v>373</v>
      </c>
      <c r="F1362" s="33">
        <v>454345.03</v>
      </c>
      <c r="G1362" s="23">
        <v>1</v>
      </c>
      <c r="H1362" s="21" t="s">
        <v>74</v>
      </c>
      <c r="I1362" s="24" t="s">
        <v>74</v>
      </c>
    </row>
    <row r="1363" spans="1:9" ht="56.25" x14ac:dyDescent="0.2">
      <c r="A1363" s="19" t="s">
        <v>370</v>
      </c>
      <c r="B1363" s="20" t="s">
        <v>2399</v>
      </c>
      <c r="C1363" s="32" t="s">
        <v>2400</v>
      </c>
      <c r="D1363" s="21" t="s">
        <v>72</v>
      </c>
      <c r="E1363" s="21" t="s">
        <v>373</v>
      </c>
      <c r="F1363" s="33">
        <v>459994</v>
      </c>
      <c r="G1363" s="23">
        <v>1</v>
      </c>
      <c r="H1363" s="21" t="s">
        <v>74</v>
      </c>
      <c r="I1363" s="24" t="s">
        <v>74</v>
      </c>
    </row>
    <row r="1364" spans="1:9" ht="56.25" x14ac:dyDescent="0.2">
      <c r="A1364" s="19" t="s">
        <v>370</v>
      </c>
      <c r="B1364" s="20" t="s">
        <v>2401</v>
      </c>
      <c r="C1364" s="32" t="s">
        <v>2402</v>
      </c>
      <c r="D1364" s="21" t="s">
        <v>72</v>
      </c>
      <c r="E1364" s="21" t="s">
        <v>373</v>
      </c>
      <c r="F1364" s="33">
        <v>516675.19</v>
      </c>
      <c r="G1364" s="23">
        <v>1</v>
      </c>
      <c r="H1364" s="21" t="s">
        <v>74</v>
      </c>
      <c r="I1364" s="24" t="s">
        <v>74</v>
      </c>
    </row>
    <row r="1365" spans="1:9" ht="56.25" x14ac:dyDescent="0.2">
      <c r="A1365" s="19" t="s">
        <v>370</v>
      </c>
      <c r="B1365" s="20" t="s">
        <v>2403</v>
      </c>
      <c r="C1365" s="32" t="s">
        <v>2404</v>
      </c>
      <c r="D1365" s="21" t="s">
        <v>72</v>
      </c>
      <c r="E1365" s="21" t="s">
        <v>373</v>
      </c>
      <c r="F1365" s="33">
        <v>1827408</v>
      </c>
      <c r="G1365" s="23">
        <v>1</v>
      </c>
      <c r="H1365" s="21" t="s">
        <v>74</v>
      </c>
      <c r="I1365" s="24" t="s">
        <v>74</v>
      </c>
    </row>
    <row r="1366" spans="1:9" ht="56.25" x14ac:dyDescent="0.2">
      <c r="A1366" s="19" t="s">
        <v>370</v>
      </c>
      <c r="B1366" s="20" t="s">
        <v>2405</v>
      </c>
      <c r="C1366" s="32" t="s">
        <v>2406</v>
      </c>
      <c r="D1366" s="21" t="s">
        <v>72</v>
      </c>
      <c r="E1366" s="21" t="s">
        <v>373</v>
      </c>
      <c r="F1366" s="33">
        <v>1500800</v>
      </c>
      <c r="G1366" s="23">
        <v>1</v>
      </c>
      <c r="H1366" s="21" t="s">
        <v>74</v>
      </c>
      <c r="I1366" s="24" t="s">
        <v>74</v>
      </c>
    </row>
    <row r="1367" spans="1:9" ht="56.25" x14ac:dyDescent="0.2">
      <c r="A1367" s="19" t="s">
        <v>370</v>
      </c>
      <c r="B1367" s="20" t="s">
        <v>2407</v>
      </c>
      <c r="C1367" s="32" t="s">
        <v>2408</v>
      </c>
      <c r="D1367" s="21" t="s">
        <v>72</v>
      </c>
      <c r="E1367" s="21" t="s">
        <v>373</v>
      </c>
      <c r="F1367" s="33">
        <v>423799</v>
      </c>
      <c r="G1367" s="23">
        <v>1</v>
      </c>
      <c r="H1367" s="21" t="s">
        <v>74</v>
      </c>
      <c r="I1367" s="24" t="s">
        <v>74</v>
      </c>
    </row>
    <row r="1368" spans="1:9" ht="56.25" x14ac:dyDescent="0.2">
      <c r="A1368" s="19" t="s">
        <v>370</v>
      </c>
      <c r="B1368" s="20" t="s">
        <v>2409</v>
      </c>
      <c r="C1368" s="32" t="s">
        <v>2410</v>
      </c>
      <c r="D1368" s="21" t="s">
        <v>72</v>
      </c>
      <c r="E1368" s="21" t="s">
        <v>373</v>
      </c>
      <c r="F1368" s="33">
        <v>762782</v>
      </c>
      <c r="G1368" s="23">
        <v>1</v>
      </c>
      <c r="H1368" s="21" t="s">
        <v>74</v>
      </c>
      <c r="I1368" s="24" t="s">
        <v>74</v>
      </c>
    </row>
    <row r="1369" spans="1:9" ht="56.25" x14ac:dyDescent="0.2">
      <c r="A1369" s="19" t="s">
        <v>370</v>
      </c>
      <c r="B1369" s="20" t="s">
        <v>2411</v>
      </c>
      <c r="C1369" s="32" t="s">
        <v>2412</v>
      </c>
      <c r="D1369" s="21" t="s">
        <v>72</v>
      </c>
      <c r="E1369" s="21" t="s">
        <v>373</v>
      </c>
      <c r="F1369" s="33">
        <v>251068.23</v>
      </c>
      <c r="G1369" s="23">
        <v>1</v>
      </c>
      <c r="H1369" s="21" t="s">
        <v>74</v>
      </c>
      <c r="I1369" s="24" t="s">
        <v>74</v>
      </c>
    </row>
    <row r="1370" spans="1:9" ht="56.25" x14ac:dyDescent="0.2">
      <c r="A1370" s="19" t="s">
        <v>370</v>
      </c>
      <c r="B1370" s="20" t="s">
        <v>2413</v>
      </c>
      <c r="C1370" s="32" t="s">
        <v>2414</v>
      </c>
      <c r="D1370" s="21" t="s">
        <v>72</v>
      </c>
      <c r="E1370" s="21" t="s">
        <v>373</v>
      </c>
      <c r="F1370" s="33">
        <v>351887.94</v>
      </c>
      <c r="G1370" s="23">
        <v>1</v>
      </c>
      <c r="H1370" s="21" t="s">
        <v>74</v>
      </c>
      <c r="I1370" s="24" t="s">
        <v>74</v>
      </c>
    </row>
    <row r="1371" spans="1:9" ht="56.25" x14ac:dyDescent="0.2">
      <c r="A1371" s="19" t="s">
        <v>370</v>
      </c>
      <c r="B1371" s="20" t="s">
        <v>2415</v>
      </c>
      <c r="C1371" s="32" t="s">
        <v>2416</v>
      </c>
      <c r="D1371" s="21" t="s">
        <v>72</v>
      </c>
      <c r="E1371" s="21" t="s">
        <v>373</v>
      </c>
      <c r="F1371" s="33">
        <v>257755.42</v>
      </c>
      <c r="G1371" s="23">
        <v>1</v>
      </c>
      <c r="H1371" s="21" t="s">
        <v>74</v>
      </c>
      <c r="I1371" s="24" t="s">
        <v>74</v>
      </c>
    </row>
    <row r="1372" spans="1:9" ht="56.25" x14ac:dyDescent="0.2">
      <c r="A1372" s="19" t="s">
        <v>370</v>
      </c>
      <c r="B1372" s="20" t="s">
        <v>2417</v>
      </c>
      <c r="C1372" s="32" t="s">
        <v>2418</v>
      </c>
      <c r="D1372" s="21" t="s">
        <v>72</v>
      </c>
      <c r="E1372" s="21" t="s">
        <v>373</v>
      </c>
      <c r="F1372" s="33">
        <v>176799.75</v>
      </c>
      <c r="G1372" s="23">
        <v>1</v>
      </c>
      <c r="H1372" s="21" t="s">
        <v>74</v>
      </c>
      <c r="I1372" s="24" t="s">
        <v>74</v>
      </c>
    </row>
    <row r="1373" spans="1:9" ht="56.25" x14ac:dyDescent="0.2">
      <c r="A1373" s="19" t="s">
        <v>370</v>
      </c>
      <c r="B1373" s="20" t="s">
        <v>2419</v>
      </c>
      <c r="C1373" s="32" t="s">
        <v>2420</v>
      </c>
      <c r="D1373" s="21" t="s">
        <v>72</v>
      </c>
      <c r="E1373" s="21" t="s">
        <v>373</v>
      </c>
      <c r="F1373" s="33">
        <v>2364843.88</v>
      </c>
      <c r="G1373" s="23">
        <v>1</v>
      </c>
      <c r="H1373" s="21" t="s">
        <v>74</v>
      </c>
      <c r="I1373" s="24" t="s">
        <v>74</v>
      </c>
    </row>
    <row r="1374" spans="1:9" ht="56.25" x14ac:dyDescent="0.2">
      <c r="A1374" s="19" t="s">
        <v>370</v>
      </c>
      <c r="B1374" s="20" t="s">
        <v>2421</v>
      </c>
      <c r="C1374" s="32" t="s">
        <v>2422</v>
      </c>
      <c r="D1374" s="21" t="s">
        <v>72</v>
      </c>
      <c r="E1374" s="21" t="s">
        <v>373</v>
      </c>
      <c r="F1374" s="33">
        <v>753000</v>
      </c>
      <c r="G1374" s="23">
        <v>1</v>
      </c>
      <c r="H1374" s="21" t="s">
        <v>74</v>
      </c>
      <c r="I1374" s="24" t="s">
        <v>74</v>
      </c>
    </row>
    <row r="1375" spans="1:9" ht="56.25" x14ac:dyDescent="0.2">
      <c r="A1375" s="19" t="s">
        <v>370</v>
      </c>
      <c r="B1375" s="20" t="s">
        <v>2423</v>
      </c>
      <c r="C1375" s="32" t="s">
        <v>2424</v>
      </c>
      <c r="D1375" s="21" t="s">
        <v>72</v>
      </c>
      <c r="E1375" s="21" t="s">
        <v>373</v>
      </c>
      <c r="F1375" s="33">
        <v>27915.75</v>
      </c>
      <c r="G1375" s="23">
        <v>1</v>
      </c>
      <c r="H1375" s="21" t="s">
        <v>74</v>
      </c>
      <c r="I1375" s="24" t="s">
        <v>74</v>
      </c>
    </row>
    <row r="1376" spans="1:9" ht="56.25" x14ac:dyDescent="0.2">
      <c r="A1376" s="19" t="s">
        <v>370</v>
      </c>
      <c r="B1376" s="20" t="s">
        <v>2425</v>
      </c>
      <c r="C1376" s="32" t="s">
        <v>2426</v>
      </c>
      <c r="D1376" s="21" t="s">
        <v>72</v>
      </c>
      <c r="E1376" s="21" t="s">
        <v>373</v>
      </c>
      <c r="F1376" s="33">
        <v>627799</v>
      </c>
      <c r="G1376" s="23">
        <v>1</v>
      </c>
      <c r="H1376" s="21" t="s">
        <v>74</v>
      </c>
      <c r="I1376" s="24" t="s">
        <v>74</v>
      </c>
    </row>
    <row r="1377" spans="1:9" ht="56.25" x14ac:dyDescent="0.2">
      <c r="A1377" s="19" t="s">
        <v>370</v>
      </c>
      <c r="B1377" s="20" t="s">
        <v>2427</v>
      </c>
      <c r="C1377" s="32" t="s">
        <v>2428</v>
      </c>
      <c r="D1377" s="21" t="s">
        <v>72</v>
      </c>
      <c r="E1377" s="21" t="s">
        <v>373</v>
      </c>
      <c r="F1377" s="33">
        <v>75185</v>
      </c>
      <c r="G1377" s="23">
        <v>1</v>
      </c>
      <c r="H1377" s="21" t="s">
        <v>74</v>
      </c>
      <c r="I1377" s="24" t="s">
        <v>74</v>
      </c>
    </row>
    <row r="1378" spans="1:9" ht="56.25" x14ac:dyDescent="0.2">
      <c r="A1378" s="19" t="s">
        <v>370</v>
      </c>
      <c r="B1378" s="20" t="s">
        <v>2429</v>
      </c>
      <c r="C1378" s="32" t="s">
        <v>2430</v>
      </c>
      <c r="D1378" s="21" t="s">
        <v>72</v>
      </c>
      <c r="E1378" s="21" t="s">
        <v>373</v>
      </c>
      <c r="F1378" s="33">
        <v>340065</v>
      </c>
      <c r="G1378" s="23">
        <v>1</v>
      </c>
      <c r="H1378" s="21" t="s">
        <v>74</v>
      </c>
      <c r="I1378" s="24" t="s">
        <v>74</v>
      </c>
    </row>
    <row r="1379" spans="1:9" ht="56.25" x14ac:dyDescent="0.2">
      <c r="A1379" s="19" t="s">
        <v>370</v>
      </c>
      <c r="B1379" s="20" t="s">
        <v>2431</v>
      </c>
      <c r="C1379" s="32" t="s">
        <v>2432</v>
      </c>
      <c r="D1379" s="21" t="s">
        <v>72</v>
      </c>
      <c r="E1379" s="21" t="s">
        <v>373</v>
      </c>
      <c r="F1379" s="33">
        <v>1655400</v>
      </c>
      <c r="G1379" s="23">
        <v>1</v>
      </c>
      <c r="H1379" s="21" t="s">
        <v>74</v>
      </c>
      <c r="I1379" s="24" t="s">
        <v>74</v>
      </c>
    </row>
    <row r="1380" spans="1:9" ht="56.25" x14ac:dyDescent="0.2">
      <c r="A1380" s="19" t="s">
        <v>370</v>
      </c>
      <c r="B1380" s="20" t="s">
        <v>2433</v>
      </c>
      <c r="C1380" s="32" t="s">
        <v>2434</v>
      </c>
      <c r="D1380" s="21" t="s">
        <v>72</v>
      </c>
      <c r="E1380" s="21" t="s">
        <v>373</v>
      </c>
      <c r="F1380" s="33">
        <v>385491</v>
      </c>
      <c r="G1380" s="23">
        <v>1</v>
      </c>
      <c r="H1380" s="21" t="s">
        <v>74</v>
      </c>
      <c r="I1380" s="24" t="s">
        <v>74</v>
      </c>
    </row>
    <row r="1381" spans="1:9" ht="56.25" x14ac:dyDescent="0.2">
      <c r="A1381" s="19" t="s">
        <v>370</v>
      </c>
      <c r="B1381" s="20" t="s">
        <v>2435</v>
      </c>
      <c r="C1381" s="32" t="s">
        <v>2436</v>
      </c>
      <c r="D1381" s="21" t="s">
        <v>72</v>
      </c>
      <c r="E1381" s="21" t="s">
        <v>373</v>
      </c>
      <c r="F1381" s="33">
        <v>248717</v>
      </c>
      <c r="G1381" s="23">
        <v>1</v>
      </c>
      <c r="H1381" s="21" t="s">
        <v>74</v>
      </c>
      <c r="I1381" s="24" t="s">
        <v>74</v>
      </c>
    </row>
    <row r="1382" spans="1:9" ht="56.25" x14ac:dyDescent="0.2">
      <c r="A1382" s="19" t="s">
        <v>370</v>
      </c>
      <c r="B1382" s="20" t="s">
        <v>2437</v>
      </c>
      <c r="C1382" s="32" t="s">
        <v>2438</v>
      </c>
      <c r="D1382" s="21" t="s">
        <v>72</v>
      </c>
      <c r="E1382" s="21" t="s">
        <v>373</v>
      </c>
      <c r="F1382" s="33">
        <v>130534</v>
      </c>
      <c r="G1382" s="23">
        <v>1</v>
      </c>
      <c r="H1382" s="21" t="s">
        <v>74</v>
      </c>
      <c r="I1382" s="24" t="s">
        <v>74</v>
      </c>
    </row>
    <row r="1383" spans="1:9" ht="56.25" x14ac:dyDescent="0.2">
      <c r="A1383" s="19" t="s">
        <v>370</v>
      </c>
      <c r="B1383" s="20" t="s">
        <v>2439</v>
      </c>
      <c r="C1383" s="32" t="s">
        <v>2440</v>
      </c>
      <c r="D1383" s="21" t="s">
        <v>72</v>
      </c>
      <c r="E1383" s="21" t="s">
        <v>373</v>
      </c>
      <c r="F1383" s="33">
        <v>410783</v>
      </c>
      <c r="G1383" s="23">
        <v>1</v>
      </c>
      <c r="H1383" s="21" t="s">
        <v>74</v>
      </c>
      <c r="I1383" s="24" t="s">
        <v>74</v>
      </c>
    </row>
    <row r="1384" spans="1:9" ht="56.25" x14ac:dyDescent="0.2">
      <c r="A1384" s="19" t="s">
        <v>370</v>
      </c>
      <c r="B1384" s="20" t="s">
        <v>2441</v>
      </c>
      <c r="C1384" s="32" t="s">
        <v>2442</v>
      </c>
      <c r="D1384" s="21" t="s">
        <v>72</v>
      </c>
      <c r="E1384" s="21" t="s">
        <v>373</v>
      </c>
      <c r="F1384" s="33">
        <v>570538.4</v>
      </c>
      <c r="G1384" s="23">
        <v>1</v>
      </c>
      <c r="H1384" s="21" t="s">
        <v>74</v>
      </c>
      <c r="I1384" s="24" t="s">
        <v>74</v>
      </c>
    </row>
    <row r="1385" spans="1:9" ht="56.25" x14ac:dyDescent="0.2">
      <c r="A1385" s="19" t="s">
        <v>370</v>
      </c>
      <c r="B1385" s="20" t="s">
        <v>2443</v>
      </c>
      <c r="C1385" s="32" t="s">
        <v>2444</v>
      </c>
      <c r="D1385" s="21" t="s">
        <v>72</v>
      </c>
      <c r="E1385" s="21" t="s">
        <v>373</v>
      </c>
      <c r="F1385" s="33">
        <v>446841</v>
      </c>
      <c r="G1385" s="23">
        <v>1</v>
      </c>
      <c r="H1385" s="21" t="s">
        <v>74</v>
      </c>
      <c r="I1385" s="24" t="s">
        <v>74</v>
      </c>
    </row>
    <row r="1386" spans="1:9" ht="56.25" x14ac:dyDescent="0.2">
      <c r="A1386" s="19" t="s">
        <v>370</v>
      </c>
      <c r="B1386" s="20" t="s">
        <v>2445</v>
      </c>
      <c r="C1386" s="32" t="s">
        <v>2446</v>
      </c>
      <c r="D1386" s="21" t="s">
        <v>72</v>
      </c>
      <c r="E1386" s="21" t="s">
        <v>373</v>
      </c>
      <c r="F1386" s="33">
        <v>65524</v>
      </c>
      <c r="G1386" s="23">
        <v>1</v>
      </c>
      <c r="H1386" s="21" t="s">
        <v>74</v>
      </c>
      <c r="I1386" s="24" t="s">
        <v>74</v>
      </c>
    </row>
    <row r="1387" spans="1:9" ht="56.25" x14ac:dyDescent="0.2">
      <c r="A1387" s="19" t="s">
        <v>370</v>
      </c>
      <c r="B1387" s="20" t="s">
        <v>2447</v>
      </c>
      <c r="C1387" s="32" t="s">
        <v>2448</v>
      </c>
      <c r="D1387" s="21" t="s">
        <v>72</v>
      </c>
      <c r="E1387" s="21" t="s">
        <v>373</v>
      </c>
      <c r="F1387" s="33">
        <v>76393</v>
      </c>
      <c r="G1387" s="23">
        <v>1</v>
      </c>
      <c r="H1387" s="21" t="s">
        <v>74</v>
      </c>
      <c r="I1387" s="24" t="s">
        <v>74</v>
      </c>
    </row>
    <row r="1388" spans="1:9" ht="56.25" x14ac:dyDescent="0.2">
      <c r="A1388" s="19" t="s">
        <v>370</v>
      </c>
      <c r="B1388" s="20" t="s">
        <v>2449</v>
      </c>
      <c r="C1388" s="32" t="s">
        <v>2450</v>
      </c>
      <c r="D1388" s="21" t="s">
        <v>72</v>
      </c>
      <c r="E1388" s="21" t="s">
        <v>373</v>
      </c>
      <c r="F1388" s="33">
        <v>1324270</v>
      </c>
      <c r="G1388" s="23">
        <v>1</v>
      </c>
      <c r="H1388" s="21" t="s">
        <v>74</v>
      </c>
      <c r="I1388" s="24" t="s">
        <v>74</v>
      </c>
    </row>
    <row r="1389" spans="1:9" ht="56.25" x14ac:dyDescent="0.2">
      <c r="A1389" s="19" t="s">
        <v>370</v>
      </c>
      <c r="B1389" s="20" t="s">
        <v>2451</v>
      </c>
      <c r="C1389" s="32" t="s">
        <v>2452</v>
      </c>
      <c r="D1389" s="21" t="s">
        <v>72</v>
      </c>
      <c r="E1389" s="21" t="s">
        <v>373</v>
      </c>
      <c r="F1389" s="33">
        <v>271904</v>
      </c>
      <c r="G1389" s="23">
        <v>1</v>
      </c>
      <c r="H1389" s="21" t="s">
        <v>74</v>
      </c>
      <c r="I1389" s="24" t="s">
        <v>74</v>
      </c>
    </row>
    <row r="1390" spans="1:9" ht="56.25" x14ac:dyDescent="0.2">
      <c r="A1390" s="19" t="s">
        <v>370</v>
      </c>
      <c r="B1390" s="20" t="s">
        <v>2453</v>
      </c>
      <c r="C1390" s="32" t="s">
        <v>2454</v>
      </c>
      <c r="D1390" s="21" t="s">
        <v>72</v>
      </c>
      <c r="E1390" s="21" t="s">
        <v>373</v>
      </c>
      <c r="F1390" s="33">
        <v>25848</v>
      </c>
      <c r="G1390" s="23">
        <v>1</v>
      </c>
      <c r="H1390" s="21" t="s">
        <v>74</v>
      </c>
      <c r="I1390" s="24" t="s">
        <v>74</v>
      </c>
    </row>
    <row r="1391" spans="1:9" ht="56.25" x14ac:dyDescent="0.2">
      <c r="A1391" s="19" t="s">
        <v>370</v>
      </c>
      <c r="B1391" s="20" t="s">
        <v>2455</v>
      </c>
      <c r="C1391" s="32" t="s">
        <v>2456</v>
      </c>
      <c r="D1391" s="21" t="s">
        <v>72</v>
      </c>
      <c r="E1391" s="21" t="s">
        <v>373</v>
      </c>
      <c r="F1391" s="33">
        <v>833734</v>
      </c>
      <c r="G1391" s="23">
        <v>1</v>
      </c>
      <c r="H1391" s="21" t="s">
        <v>74</v>
      </c>
      <c r="I1391" s="24" t="s">
        <v>74</v>
      </c>
    </row>
    <row r="1392" spans="1:9" ht="56.25" x14ac:dyDescent="0.2">
      <c r="A1392" s="19" t="s">
        <v>370</v>
      </c>
      <c r="B1392" s="20" t="s">
        <v>2457</v>
      </c>
      <c r="C1392" s="32" t="s">
        <v>2458</v>
      </c>
      <c r="D1392" s="21" t="s">
        <v>72</v>
      </c>
      <c r="E1392" s="21" t="s">
        <v>373</v>
      </c>
      <c r="F1392" s="33">
        <v>35963.51</v>
      </c>
      <c r="G1392" s="23">
        <v>1</v>
      </c>
      <c r="H1392" s="21" t="s">
        <v>74</v>
      </c>
      <c r="I1392" s="24" t="s">
        <v>74</v>
      </c>
    </row>
    <row r="1393" spans="1:9" ht="56.25" x14ac:dyDescent="0.2">
      <c r="A1393" s="19" t="s">
        <v>370</v>
      </c>
      <c r="B1393" s="20" t="s">
        <v>2459</v>
      </c>
      <c r="C1393" s="32" t="s">
        <v>2460</v>
      </c>
      <c r="D1393" s="21" t="s">
        <v>72</v>
      </c>
      <c r="E1393" s="21" t="s">
        <v>373</v>
      </c>
      <c r="F1393" s="33">
        <v>148876</v>
      </c>
      <c r="G1393" s="23">
        <v>1</v>
      </c>
      <c r="H1393" s="21" t="s">
        <v>74</v>
      </c>
      <c r="I1393" s="24" t="s">
        <v>74</v>
      </c>
    </row>
    <row r="1394" spans="1:9" ht="56.25" x14ac:dyDescent="0.2">
      <c r="A1394" s="19" t="s">
        <v>370</v>
      </c>
      <c r="B1394" s="20" t="s">
        <v>2461</v>
      </c>
      <c r="C1394" s="32" t="s">
        <v>2462</v>
      </c>
      <c r="D1394" s="21" t="s">
        <v>72</v>
      </c>
      <c r="E1394" s="21" t="s">
        <v>373</v>
      </c>
      <c r="F1394" s="33">
        <v>421597</v>
      </c>
      <c r="G1394" s="23">
        <v>1</v>
      </c>
      <c r="H1394" s="21" t="s">
        <v>74</v>
      </c>
      <c r="I1394" s="24" t="s">
        <v>74</v>
      </c>
    </row>
    <row r="1395" spans="1:9" ht="56.25" x14ac:dyDescent="0.2">
      <c r="A1395" s="19" t="s">
        <v>370</v>
      </c>
      <c r="B1395" s="20" t="s">
        <v>2463</v>
      </c>
      <c r="C1395" s="32" t="s">
        <v>2464</v>
      </c>
      <c r="D1395" s="21" t="s">
        <v>72</v>
      </c>
      <c r="E1395" s="21" t="s">
        <v>373</v>
      </c>
      <c r="F1395" s="33">
        <v>57107</v>
      </c>
      <c r="G1395" s="23">
        <v>1</v>
      </c>
      <c r="H1395" s="21" t="s">
        <v>74</v>
      </c>
      <c r="I1395" s="24" t="s">
        <v>74</v>
      </c>
    </row>
    <row r="1396" spans="1:9" ht="56.25" x14ac:dyDescent="0.2">
      <c r="A1396" s="19" t="s">
        <v>370</v>
      </c>
      <c r="B1396" s="20" t="s">
        <v>2465</v>
      </c>
      <c r="C1396" s="32" t="s">
        <v>2466</v>
      </c>
      <c r="D1396" s="21" t="s">
        <v>72</v>
      </c>
      <c r="E1396" s="21" t="s">
        <v>373</v>
      </c>
      <c r="F1396" s="33">
        <v>104412</v>
      </c>
      <c r="G1396" s="23">
        <v>1</v>
      </c>
      <c r="H1396" s="21" t="s">
        <v>74</v>
      </c>
      <c r="I1396" s="24" t="s">
        <v>74</v>
      </c>
    </row>
    <row r="1397" spans="1:9" ht="56.25" x14ac:dyDescent="0.2">
      <c r="A1397" s="19" t="s">
        <v>370</v>
      </c>
      <c r="B1397" s="20" t="s">
        <v>2467</v>
      </c>
      <c r="C1397" s="32" t="s">
        <v>2468</v>
      </c>
      <c r="D1397" s="21" t="s">
        <v>72</v>
      </c>
      <c r="E1397" s="21" t="s">
        <v>373</v>
      </c>
      <c r="F1397" s="33">
        <v>1883401</v>
      </c>
      <c r="G1397" s="23">
        <v>1</v>
      </c>
      <c r="H1397" s="21" t="s">
        <v>74</v>
      </c>
      <c r="I1397" s="24" t="s">
        <v>74</v>
      </c>
    </row>
    <row r="1398" spans="1:9" ht="56.25" x14ac:dyDescent="0.2">
      <c r="A1398" s="19" t="s">
        <v>370</v>
      </c>
      <c r="B1398" s="20" t="s">
        <v>2469</v>
      </c>
      <c r="C1398" s="32" t="s">
        <v>2470</v>
      </c>
      <c r="D1398" s="21" t="s">
        <v>72</v>
      </c>
      <c r="E1398" s="21" t="s">
        <v>373</v>
      </c>
      <c r="F1398" s="33">
        <v>22894</v>
      </c>
      <c r="G1398" s="23">
        <v>1</v>
      </c>
      <c r="H1398" s="21" t="s">
        <v>74</v>
      </c>
      <c r="I1398" s="24" t="s">
        <v>74</v>
      </c>
    </row>
    <row r="1399" spans="1:9" ht="56.25" x14ac:dyDescent="0.2">
      <c r="A1399" s="19" t="s">
        <v>370</v>
      </c>
      <c r="B1399" s="20" t="s">
        <v>2471</v>
      </c>
      <c r="C1399" s="32" t="s">
        <v>2472</v>
      </c>
      <c r="D1399" s="21" t="s">
        <v>72</v>
      </c>
      <c r="E1399" s="21" t="s">
        <v>373</v>
      </c>
      <c r="F1399" s="33">
        <v>219402</v>
      </c>
      <c r="G1399" s="23">
        <v>1</v>
      </c>
      <c r="H1399" s="21" t="s">
        <v>74</v>
      </c>
      <c r="I1399" s="24" t="s">
        <v>74</v>
      </c>
    </row>
    <row r="1400" spans="1:9" ht="56.25" x14ac:dyDescent="0.2">
      <c r="A1400" s="19" t="s">
        <v>370</v>
      </c>
      <c r="B1400" s="20" t="s">
        <v>2473</v>
      </c>
      <c r="C1400" s="32" t="s">
        <v>2474</v>
      </c>
      <c r="D1400" s="21" t="s">
        <v>72</v>
      </c>
      <c r="E1400" s="21" t="s">
        <v>373</v>
      </c>
      <c r="F1400" s="33">
        <v>257676</v>
      </c>
      <c r="G1400" s="23">
        <v>1</v>
      </c>
      <c r="H1400" s="21" t="s">
        <v>74</v>
      </c>
      <c r="I1400" s="24" t="s">
        <v>74</v>
      </c>
    </row>
    <row r="1401" spans="1:9" ht="56.25" x14ac:dyDescent="0.2">
      <c r="A1401" s="19" t="s">
        <v>370</v>
      </c>
      <c r="B1401" s="20" t="s">
        <v>2475</v>
      </c>
      <c r="C1401" s="32" t="s">
        <v>2476</v>
      </c>
      <c r="D1401" s="21" t="s">
        <v>72</v>
      </c>
      <c r="E1401" s="21" t="s">
        <v>373</v>
      </c>
      <c r="F1401" s="33">
        <v>837087.68</v>
      </c>
      <c r="G1401" s="23">
        <v>1</v>
      </c>
      <c r="H1401" s="21" t="s">
        <v>74</v>
      </c>
      <c r="I1401" s="24" t="s">
        <v>74</v>
      </c>
    </row>
    <row r="1402" spans="1:9" ht="56.25" x14ac:dyDescent="0.2">
      <c r="A1402" s="19" t="s">
        <v>370</v>
      </c>
      <c r="B1402" s="20" t="s">
        <v>2477</v>
      </c>
      <c r="C1402" s="32" t="s">
        <v>2478</v>
      </c>
      <c r="D1402" s="21" t="s">
        <v>72</v>
      </c>
      <c r="E1402" s="21" t="s">
        <v>373</v>
      </c>
      <c r="F1402" s="33">
        <v>94571</v>
      </c>
      <c r="G1402" s="23">
        <v>1</v>
      </c>
      <c r="H1402" s="21" t="s">
        <v>74</v>
      </c>
      <c r="I1402" s="24" t="s">
        <v>74</v>
      </c>
    </row>
    <row r="1403" spans="1:9" ht="56.25" x14ac:dyDescent="0.2">
      <c r="A1403" s="19" t="s">
        <v>370</v>
      </c>
      <c r="B1403" s="20" t="s">
        <v>2479</v>
      </c>
      <c r="C1403" s="32" t="s">
        <v>2480</v>
      </c>
      <c r="D1403" s="21" t="s">
        <v>72</v>
      </c>
      <c r="E1403" s="21" t="s">
        <v>373</v>
      </c>
      <c r="F1403" s="33">
        <v>230625.82</v>
      </c>
      <c r="G1403" s="23">
        <v>1</v>
      </c>
      <c r="H1403" s="21" t="s">
        <v>74</v>
      </c>
      <c r="I1403" s="24" t="s">
        <v>74</v>
      </c>
    </row>
    <row r="1404" spans="1:9" ht="56.25" x14ac:dyDescent="0.2">
      <c r="A1404" s="19" t="s">
        <v>370</v>
      </c>
      <c r="B1404" s="20" t="s">
        <v>2481</v>
      </c>
      <c r="C1404" s="32" t="s">
        <v>2482</v>
      </c>
      <c r="D1404" s="21" t="s">
        <v>72</v>
      </c>
      <c r="E1404" s="21" t="s">
        <v>373</v>
      </c>
      <c r="F1404" s="33">
        <v>610880.15</v>
      </c>
      <c r="G1404" s="23">
        <v>1</v>
      </c>
      <c r="H1404" s="21" t="s">
        <v>74</v>
      </c>
      <c r="I1404" s="24" t="s">
        <v>74</v>
      </c>
    </row>
    <row r="1405" spans="1:9" ht="56.25" x14ac:dyDescent="0.2">
      <c r="A1405" s="19" t="s">
        <v>370</v>
      </c>
      <c r="B1405" s="20" t="s">
        <v>2483</v>
      </c>
      <c r="C1405" s="32" t="s">
        <v>2484</v>
      </c>
      <c r="D1405" s="21" t="s">
        <v>72</v>
      </c>
      <c r="E1405" s="21" t="s">
        <v>373</v>
      </c>
      <c r="F1405" s="33">
        <v>1939734.68</v>
      </c>
      <c r="G1405" s="23">
        <v>1</v>
      </c>
      <c r="H1405" s="21" t="s">
        <v>74</v>
      </c>
      <c r="I1405" s="24" t="s">
        <v>74</v>
      </c>
    </row>
    <row r="1406" spans="1:9" ht="56.25" x14ac:dyDescent="0.2">
      <c r="A1406" s="19" t="s">
        <v>370</v>
      </c>
      <c r="B1406" s="20" t="s">
        <v>2485</v>
      </c>
      <c r="C1406" s="32" t="s">
        <v>2486</v>
      </c>
      <c r="D1406" s="21" t="s">
        <v>72</v>
      </c>
      <c r="E1406" s="21" t="s">
        <v>373</v>
      </c>
      <c r="F1406" s="33">
        <v>115712</v>
      </c>
      <c r="G1406" s="23">
        <v>1</v>
      </c>
      <c r="H1406" s="21" t="s">
        <v>74</v>
      </c>
      <c r="I1406" s="24" t="s">
        <v>74</v>
      </c>
    </row>
    <row r="1407" spans="1:9" ht="56.25" x14ac:dyDescent="0.2">
      <c r="A1407" s="19" t="s">
        <v>370</v>
      </c>
      <c r="B1407" s="20" t="s">
        <v>2487</v>
      </c>
      <c r="C1407" s="32" t="s">
        <v>2488</v>
      </c>
      <c r="D1407" s="21" t="s">
        <v>72</v>
      </c>
      <c r="E1407" s="21" t="s">
        <v>373</v>
      </c>
      <c r="F1407" s="33">
        <v>332017</v>
      </c>
      <c r="G1407" s="23">
        <v>1</v>
      </c>
      <c r="H1407" s="21" t="s">
        <v>74</v>
      </c>
      <c r="I1407" s="24" t="s">
        <v>74</v>
      </c>
    </row>
    <row r="1408" spans="1:9" ht="56.25" x14ac:dyDescent="0.2">
      <c r="A1408" s="19" t="s">
        <v>370</v>
      </c>
      <c r="B1408" s="20" t="s">
        <v>2489</v>
      </c>
      <c r="C1408" s="32" t="s">
        <v>2490</v>
      </c>
      <c r="D1408" s="21" t="s">
        <v>72</v>
      </c>
      <c r="E1408" s="21" t="s">
        <v>373</v>
      </c>
      <c r="F1408" s="33">
        <v>44239</v>
      </c>
      <c r="G1408" s="23">
        <v>1</v>
      </c>
      <c r="H1408" s="21" t="s">
        <v>74</v>
      </c>
      <c r="I1408" s="24" t="s">
        <v>74</v>
      </c>
    </row>
    <row r="1409" spans="1:9" ht="56.25" x14ac:dyDescent="0.2">
      <c r="A1409" s="19" t="s">
        <v>370</v>
      </c>
      <c r="B1409" s="20" t="s">
        <v>2491</v>
      </c>
      <c r="C1409" s="32" t="s">
        <v>2490</v>
      </c>
      <c r="D1409" s="21" t="s">
        <v>72</v>
      </c>
      <c r="E1409" s="21" t="s">
        <v>373</v>
      </c>
      <c r="F1409" s="33">
        <v>41665</v>
      </c>
      <c r="G1409" s="23">
        <v>1</v>
      </c>
      <c r="H1409" s="21" t="s">
        <v>74</v>
      </c>
      <c r="I1409" s="24" t="s">
        <v>74</v>
      </c>
    </row>
    <row r="1410" spans="1:9" ht="56.25" x14ac:dyDescent="0.2">
      <c r="A1410" s="19" t="s">
        <v>370</v>
      </c>
      <c r="B1410" s="20" t="s">
        <v>2492</v>
      </c>
      <c r="C1410" s="32" t="s">
        <v>2493</v>
      </c>
      <c r="D1410" s="21" t="s">
        <v>72</v>
      </c>
      <c r="E1410" s="21" t="s">
        <v>373</v>
      </c>
      <c r="F1410" s="33">
        <v>28722</v>
      </c>
      <c r="G1410" s="23">
        <v>1</v>
      </c>
      <c r="H1410" s="21" t="s">
        <v>74</v>
      </c>
      <c r="I1410" s="24" t="s">
        <v>74</v>
      </c>
    </row>
    <row r="1411" spans="1:9" ht="56.25" x14ac:dyDescent="0.2">
      <c r="A1411" s="19" t="s">
        <v>370</v>
      </c>
      <c r="B1411" s="20" t="s">
        <v>2494</v>
      </c>
      <c r="C1411" s="32" t="s">
        <v>1885</v>
      </c>
      <c r="D1411" s="21" t="s">
        <v>72</v>
      </c>
      <c r="E1411" s="21" t="s">
        <v>373</v>
      </c>
      <c r="F1411" s="33">
        <v>10200</v>
      </c>
      <c r="G1411" s="23">
        <v>1</v>
      </c>
      <c r="H1411" s="21" t="s">
        <v>74</v>
      </c>
      <c r="I1411" s="24" t="s">
        <v>74</v>
      </c>
    </row>
    <row r="1412" spans="1:9" ht="56.25" x14ac:dyDescent="0.2">
      <c r="A1412" s="19" t="s">
        <v>370</v>
      </c>
      <c r="B1412" s="20" t="s">
        <v>2495</v>
      </c>
      <c r="C1412" s="32" t="s">
        <v>2496</v>
      </c>
      <c r="D1412" s="21" t="s">
        <v>72</v>
      </c>
      <c r="E1412" s="21" t="s">
        <v>373</v>
      </c>
      <c r="F1412" s="33">
        <v>21230</v>
      </c>
      <c r="G1412" s="23">
        <v>1</v>
      </c>
      <c r="H1412" s="21" t="s">
        <v>74</v>
      </c>
      <c r="I1412" s="24" t="s">
        <v>74</v>
      </c>
    </row>
    <row r="1413" spans="1:9" ht="56.25" x14ac:dyDescent="0.2">
      <c r="A1413" s="19" t="s">
        <v>370</v>
      </c>
      <c r="B1413" s="20" t="s">
        <v>2497</v>
      </c>
      <c r="C1413" s="32" t="s">
        <v>2498</v>
      </c>
      <c r="D1413" s="21" t="s">
        <v>72</v>
      </c>
      <c r="E1413" s="21" t="s">
        <v>373</v>
      </c>
      <c r="F1413" s="33">
        <v>26538</v>
      </c>
      <c r="G1413" s="23">
        <v>1</v>
      </c>
      <c r="H1413" s="21" t="s">
        <v>74</v>
      </c>
      <c r="I1413" s="24" t="s">
        <v>74</v>
      </c>
    </row>
    <row r="1414" spans="1:9" ht="56.25" x14ac:dyDescent="0.2">
      <c r="A1414" s="19" t="s">
        <v>370</v>
      </c>
      <c r="B1414" s="20" t="s">
        <v>2499</v>
      </c>
      <c r="C1414" s="32" t="s">
        <v>2500</v>
      </c>
      <c r="D1414" s="21" t="s">
        <v>72</v>
      </c>
      <c r="E1414" s="21" t="s">
        <v>373</v>
      </c>
      <c r="F1414" s="33">
        <v>1413067.8</v>
      </c>
      <c r="G1414" s="23">
        <v>1</v>
      </c>
      <c r="H1414" s="21" t="s">
        <v>74</v>
      </c>
      <c r="I1414" s="24" t="s">
        <v>74</v>
      </c>
    </row>
    <row r="1415" spans="1:9" ht="56.25" x14ac:dyDescent="0.2">
      <c r="A1415" s="19" t="s">
        <v>370</v>
      </c>
      <c r="B1415" s="20" t="s">
        <v>2501</v>
      </c>
      <c r="C1415" s="32" t="s">
        <v>2502</v>
      </c>
      <c r="D1415" s="21" t="s">
        <v>72</v>
      </c>
      <c r="E1415" s="21" t="s">
        <v>373</v>
      </c>
      <c r="F1415" s="33">
        <v>117484</v>
      </c>
      <c r="G1415" s="23">
        <v>1</v>
      </c>
      <c r="H1415" s="21" t="s">
        <v>74</v>
      </c>
      <c r="I1415" s="24" t="s">
        <v>74</v>
      </c>
    </row>
    <row r="1416" spans="1:9" ht="56.25" x14ac:dyDescent="0.2">
      <c r="A1416" s="19" t="s">
        <v>370</v>
      </c>
      <c r="B1416" s="20" t="s">
        <v>2503</v>
      </c>
      <c r="C1416" s="32" t="s">
        <v>2504</v>
      </c>
      <c r="D1416" s="21" t="s">
        <v>72</v>
      </c>
      <c r="E1416" s="21" t="s">
        <v>373</v>
      </c>
      <c r="F1416" s="33">
        <v>129000.27</v>
      </c>
      <c r="G1416" s="23">
        <v>1</v>
      </c>
      <c r="H1416" s="21" t="s">
        <v>74</v>
      </c>
      <c r="I1416" s="24" t="s">
        <v>74</v>
      </c>
    </row>
    <row r="1417" spans="1:9" ht="56.25" x14ac:dyDescent="0.2">
      <c r="A1417" s="19" t="s">
        <v>370</v>
      </c>
      <c r="B1417" s="20" t="s">
        <v>2505</v>
      </c>
      <c r="C1417" s="32" t="s">
        <v>1883</v>
      </c>
      <c r="D1417" s="21" t="s">
        <v>72</v>
      </c>
      <c r="E1417" s="21" t="s">
        <v>373</v>
      </c>
      <c r="F1417" s="33">
        <v>18300</v>
      </c>
      <c r="G1417" s="23">
        <v>1</v>
      </c>
      <c r="H1417" s="21" t="s">
        <v>74</v>
      </c>
      <c r="I1417" s="24" t="s">
        <v>74</v>
      </c>
    </row>
    <row r="1418" spans="1:9" ht="56.25" x14ac:dyDescent="0.2">
      <c r="A1418" s="19" t="s">
        <v>370</v>
      </c>
      <c r="B1418" s="20" t="s">
        <v>2506</v>
      </c>
      <c r="C1418" s="32" t="s">
        <v>2507</v>
      </c>
      <c r="D1418" s="21" t="s">
        <v>72</v>
      </c>
      <c r="E1418" s="21" t="s">
        <v>373</v>
      </c>
      <c r="F1418" s="33">
        <v>170593.22</v>
      </c>
      <c r="G1418" s="23">
        <v>1</v>
      </c>
      <c r="H1418" s="21" t="s">
        <v>74</v>
      </c>
      <c r="I1418" s="24" t="s">
        <v>74</v>
      </c>
    </row>
    <row r="1419" spans="1:9" ht="56.25" x14ac:dyDescent="0.2">
      <c r="A1419" s="19" t="s">
        <v>370</v>
      </c>
      <c r="B1419" s="20" t="s">
        <v>2508</v>
      </c>
      <c r="C1419" s="32" t="s">
        <v>2509</v>
      </c>
      <c r="D1419" s="21" t="s">
        <v>72</v>
      </c>
      <c r="E1419" s="21" t="s">
        <v>373</v>
      </c>
      <c r="F1419" s="33">
        <v>201164.29</v>
      </c>
      <c r="G1419" s="23">
        <v>1</v>
      </c>
      <c r="H1419" s="21" t="s">
        <v>74</v>
      </c>
      <c r="I1419" s="24" t="s">
        <v>74</v>
      </c>
    </row>
    <row r="1420" spans="1:9" ht="56.25" x14ac:dyDescent="0.2">
      <c r="A1420" s="19" t="s">
        <v>370</v>
      </c>
      <c r="B1420" s="20" t="s">
        <v>2510</v>
      </c>
      <c r="C1420" s="32" t="s">
        <v>2511</v>
      </c>
      <c r="D1420" s="21" t="s">
        <v>72</v>
      </c>
      <c r="E1420" s="21" t="s">
        <v>373</v>
      </c>
      <c r="F1420" s="33">
        <v>62244</v>
      </c>
      <c r="G1420" s="23">
        <v>1</v>
      </c>
      <c r="H1420" s="21" t="s">
        <v>74</v>
      </c>
      <c r="I1420" s="24" t="s">
        <v>74</v>
      </c>
    </row>
    <row r="1421" spans="1:9" ht="56.25" x14ac:dyDescent="0.2">
      <c r="A1421" s="19" t="s">
        <v>370</v>
      </c>
      <c r="B1421" s="20" t="s">
        <v>2512</v>
      </c>
      <c r="C1421" s="32" t="s">
        <v>2513</v>
      </c>
      <c r="D1421" s="21" t="s">
        <v>72</v>
      </c>
      <c r="E1421" s="21" t="s">
        <v>373</v>
      </c>
      <c r="F1421" s="33">
        <v>94600</v>
      </c>
      <c r="G1421" s="23">
        <v>1</v>
      </c>
      <c r="H1421" s="21" t="s">
        <v>74</v>
      </c>
      <c r="I1421" s="24" t="s">
        <v>74</v>
      </c>
    </row>
    <row r="1422" spans="1:9" ht="56.25" x14ac:dyDescent="0.2">
      <c r="A1422" s="19" t="s">
        <v>370</v>
      </c>
      <c r="B1422" s="20" t="s">
        <v>2514</v>
      </c>
      <c r="C1422" s="32" t="s">
        <v>849</v>
      </c>
      <c r="D1422" s="21" t="s">
        <v>72</v>
      </c>
      <c r="E1422" s="21" t="s">
        <v>373</v>
      </c>
      <c r="F1422" s="33">
        <v>11800</v>
      </c>
      <c r="G1422" s="23">
        <v>1</v>
      </c>
      <c r="H1422" s="21" t="s">
        <v>74</v>
      </c>
      <c r="I1422" s="24" t="s">
        <v>74</v>
      </c>
    </row>
    <row r="1423" spans="1:9" ht="56.25" x14ac:dyDescent="0.2">
      <c r="A1423" s="19" t="s">
        <v>370</v>
      </c>
      <c r="B1423" s="20" t="s">
        <v>2515</v>
      </c>
      <c r="C1423" s="32" t="s">
        <v>2516</v>
      </c>
      <c r="D1423" s="21" t="s">
        <v>72</v>
      </c>
      <c r="E1423" s="21" t="s">
        <v>373</v>
      </c>
      <c r="F1423" s="33">
        <v>60308</v>
      </c>
      <c r="G1423" s="23">
        <v>1</v>
      </c>
      <c r="H1423" s="21" t="s">
        <v>74</v>
      </c>
      <c r="I1423" s="24" t="s">
        <v>74</v>
      </c>
    </row>
    <row r="1424" spans="1:9" ht="56.25" x14ac:dyDescent="0.2">
      <c r="A1424" s="19" t="s">
        <v>370</v>
      </c>
      <c r="B1424" s="20" t="s">
        <v>2517</v>
      </c>
      <c r="C1424" s="32" t="s">
        <v>1015</v>
      </c>
      <c r="D1424" s="21" t="s">
        <v>72</v>
      </c>
      <c r="E1424" s="21" t="s">
        <v>373</v>
      </c>
      <c r="F1424" s="33">
        <v>45304.61</v>
      </c>
      <c r="G1424" s="23">
        <v>1</v>
      </c>
      <c r="H1424" s="21" t="s">
        <v>74</v>
      </c>
      <c r="I1424" s="24" t="s">
        <v>74</v>
      </c>
    </row>
    <row r="1425" spans="1:9" ht="56.25" x14ac:dyDescent="0.2">
      <c r="A1425" s="19" t="s">
        <v>370</v>
      </c>
      <c r="B1425" s="20" t="s">
        <v>2518</v>
      </c>
      <c r="C1425" s="32" t="s">
        <v>2519</v>
      </c>
      <c r="D1425" s="21" t="s">
        <v>72</v>
      </c>
      <c r="E1425" s="21" t="s">
        <v>373</v>
      </c>
      <c r="F1425" s="33">
        <v>124972</v>
      </c>
      <c r="G1425" s="23">
        <v>1</v>
      </c>
      <c r="H1425" s="21" t="s">
        <v>74</v>
      </c>
      <c r="I1425" s="24" t="s">
        <v>74</v>
      </c>
    </row>
    <row r="1426" spans="1:9" ht="56.25" x14ac:dyDescent="0.2">
      <c r="A1426" s="19" t="s">
        <v>370</v>
      </c>
      <c r="B1426" s="20" t="s">
        <v>2520</v>
      </c>
      <c r="C1426" s="32" t="s">
        <v>2521</v>
      </c>
      <c r="D1426" s="21" t="s">
        <v>72</v>
      </c>
      <c r="E1426" s="21" t="s">
        <v>373</v>
      </c>
      <c r="F1426" s="33">
        <v>7115462</v>
      </c>
      <c r="G1426" s="23">
        <v>1</v>
      </c>
      <c r="H1426" s="21" t="s">
        <v>74</v>
      </c>
      <c r="I1426" s="24" t="s">
        <v>74</v>
      </c>
    </row>
    <row r="1427" spans="1:9" ht="56.25" x14ac:dyDescent="0.2">
      <c r="A1427" s="19" t="s">
        <v>370</v>
      </c>
      <c r="B1427" s="20" t="s">
        <v>2522</v>
      </c>
      <c r="C1427" s="32" t="s">
        <v>2523</v>
      </c>
      <c r="D1427" s="21" t="s">
        <v>72</v>
      </c>
      <c r="E1427" s="21" t="s">
        <v>373</v>
      </c>
      <c r="F1427" s="33">
        <v>124973</v>
      </c>
      <c r="G1427" s="23">
        <v>1</v>
      </c>
      <c r="H1427" s="21" t="s">
        <v>74</v>
      </c>
      <c r="I1427" s="24" t="s">
        <v>74</v>
      </c>
    </row>
    <row r="1428" spans="1:9" ht="56.25" x14ac:dyDescent="0.2">
      <c r="A1428" s="19" t="s">
        <v>370</v>
      </c>
      <c r="B1428" s="20" t="s">
        <v>2524</v>
      </c>
      <c r="C1428" s="32" t="s">
        <v>2525</v>
      </c>
      <c r="D1428" s="21" t="s">
        <v>72</v>
      </c>
      <c r="E1428" s="21" t="s">
        <v>373</v>
      </c>
      <c r="F1428" s="33">
        <v>1845198</v>
      </c>
      <c r="G1428" s="23">
        <v>1</v>
      </c>
      <c r="H1428" s="21" t="s">
        <v>74</v>
      </c>
      <c r="I1428" s="24" t="s">
        <v>74</v>
      </c>
    </row>
    <row r="1429" spans="1:9" ht="56.25" x14ac:dyDescent="0.2">
      <c r="A1429" s="19" t="s">
        <v>370</v>
      </c>
      <c r="B1429" s="20" t="s">
        <v>2526</v>
      </c>
      <c r="C1429" s="32" t="s">
        <v>2527</v>
      </c>
      <c r="D1429" s="21" t="s">
        <v>72</v>
      </c>
      <c r="E1429" s="21" t="s">
        <v>373</v>
      </c>
      <c r="F1429" s="33">
        <v>182386</v>
      </c>
      <c r="G1429" s="23">
        <v>1</v>
      </c>
      <c r="H1429" s="21" t="s">
        <v>74</v>
      </c>
      <c r="I1429" s="24" t="s">
        <v>74</v>
      </c>
    </row>
    <row r="1430" spans="1:9" ht="56.25" x14ac:dyDescent="0.2">
      <c r="A1430" s="19" t="s">
        <v>370</v>
      </c>
      <c r="B1430" s="20" t="s">
        <v>2528</v>
      </c>
      <c r="C1430" s="32" t="s">
        <v>2529</v>
      </c>
      <c r="D1430" s="21" t="s">
        <v>72</v>
      </c>
      <c r="E1430" s="21" t="s">
        <v>373</v>
      </c>
      <c r="F1430" s="33">
        <v>278381.25</v>
      </c>
      <c r="G1430" s="23">
        <v>1</v>
      </c>
      <c r="H1430" s="21" t="s">
        <v>74</v>
      </c>
      <c r="I1430" s="24" t="s">
        <v>74</v>
      </c>
    </row>
    <row r="1431" spans="1:9" ht="56.25" x14ac:dyDescent="0.2">
      <c r="A1431" s="19" t="s">
        <v>370</v>
      </c>
      <c r="B1431" s="20" t="s">
        <v>2530</v>
      </c>
      <c r="C1431" s="32" t="s">
        <v>2531</v>
      </c>
      <c r="D1431" s="21" t="s">
        <v>72</v>
      </c>
      <c r="E1431" s="21" t="s">
        <v>373</v>
      </c>
      <c r="F1431" s="33">
        <v>278381.25</v>
      </c>
      <c r="G1431" s="23">
        <v>1</v>
      </c>
      <c r="H1431" s="21" t="s">
        <v>74</v>
      </c>
      <c r="I1431" s="24" t="s">
        <v>74</v>
      </c>
    </row>
    <row r="1432" spans="1:9" ht="56.25" x14ac:dyDescent="0.2">
      <c r="A1432" s="19" t="s">
        <v>370</v>
      </c>
      <c r="B1432" s="20" t="s">
        <v>2532</v>
      </c>
      <c r="C1432" s="32" t="s">
        <v>2533</v>
      </c>
      <c r="D1432" s="21" t="s">
        <v>72</v>
      </c>
      <c r="E1432" s="21" t="s">
        <v>373</v>
      </c>
      <c r="F1432" s="33">
        <v>362391.12</v>
      </c>
      <c r="G1432" s="23">
        <v>1</v>
      </c>
      <c r="H1432" s="21" t="s">
        <v>74</v>
      </c>
      <c r="I1432" s="24" t="s">
        <v>74</v>
      </c>
    </row>
    <row r="1433" spans="1:9" ht="56.25" x14ac:dyDescent="0.2">
      <c r="A1433" s="19" t="s">
        <v>370</v>
      </c>
      <c r="B1433" s="20" t="s">
        <v>2534</v>
      </c>
      <c r="C1433" s="32" t="s">
        <v>2535</v>
      </c>
      <c r="D1433" s="21" t="s">
        <v>72</v>
      </c>
      <c r="E1433" s="21" t="s">
        <v>373</v>
      </c>
      <c r="F1433" s="33">
        <v>2451935.4300000002</v>
      </c>
      <c r="G1433" s="23">
        <v>1</v>
      </c>
      <c r="H1433" s="21" t="s">
        <v>74</v>
      </c>
      <c r="I1433" s="24" t="s">
        <v>74</v>
      </c>
    </row>
    <row r="1434" spans="1:9" ht="56.25" x14ac:dyDescent="0.2">
      <c r="A1434" s="19" t="s">
        <v>370</v>
      </c>
      <c r="B1434" s="20" t="s">
        <v>2536</v>
      </c>
      <c r="C1434" s="32" t="s">
        <v>2537</v>
      </c>
      <c r="D1434" s="21" t="s">
        <v>72</v>
      </c>
      <c r="E1434" s="21" t="s">
        <v>373</v>
      </c>
      <c r="F1434" s="33">
        <v>86800</v>
      </c>
      <c r="G1434" s="23">
        <v>1</v>
      </c>
      <c r="H1434" s="21" t="s">
        <v>74</v>
      </c>
      <c r="I1434" s="24" t="s">
        <v>74</v>
      </c>
    </row>
    <row r="1435" spans="1:9" ht="56.25" x14ac:dyDescent="0.2">
      <c r="A1435" s="19" t="s">
        <v>370</v>
      </c>
      <c r="B1435" s="20" t="s">
        <v>2538</v>
      </c>
      <c r="C1435" s="32" t="s">
        <v>2539</v>
      </c>
      <c r="D1435" s="21" t="s">
        <v>72</v>
      </c>
      <c r="E1435" s="21" t="s">
        <v>373</v>
      </c>
      <c r="F1435" s="33">
        <v>42261.120000000003</v>
      </c>
      <c r="G1435" s="23">
        <v>1</v>
      </c>
      <c r="H1435" s="21" t="s">
        <v>74</v>
      </c>
      <c r="I1435" s="24" t="s">
        <v>74</v>
      </c>
    </row>
    <row r="1436" spans="1:9" ht="56.25" x14ac:dyDescent="0.2">
      <c r="A1436" s="19" t="s">
        <v>370</v>
      </c>
      <c r="B1436" s="20" t="s">
        <v>2540</v>
      </c>
      <c r="C1436" s="32" t="s">
        <v>2539</v>
      </c>
      <c r="D1436" s="21" t="s">
        <v>72</v>
      </c>
      <c r="E1436" s="21" t="s">
        <v>373</v>
      </c>
      <c r="F1436" s="33">
        <v>42261.120000000003</v>
      </c>
      <c r="G1436" s="23">
        <v>1</v>
      </c>
      <c r="H1436" s="21" t="s">
        <v>74</v>
      </c>
      <c r="I1436" s="24" t="s">
        <v>74</v>
      </c>
    </row>
    <row r="1437" spans="1:9" ht="56.25" x14ac:dyDescent="0.2">
      <c r="A1437" s="19" t="s">
        <v>370</v>
      </c>
      <c r="B1437" s="20" t="s">
        <v>2541</v>
      </c>
      <c r="C1437" s="32" t="s">
        <v>2539</v>
      </c>
      <c r="D1437" s="21" t="s">
        <v>72</v>
      </c>
      <c r="E1437" s="21" t="s">
        <v>373</v>
      </c>
      <c r="F1437" s="33">
        <v>42261.120000000003</v>
      </c>
      <c r="G1437" s="23">
        <v>1</v>
      </c>
      <c r="H1437" s="21" t="s">
        <v>74</v>
      </c>
      <c r="I1437" s="24" t="s">
        <v>74</v>
      </c>
    </row>
    <row r="1438" spans="1:9" ht="56.25" x14ac:dyDescent="0.2">
      <c r="A1438" s="19" t="s">
        <v>370</v>
      </c>
      <c r="B1438" s="20" t="s">
        <v>2542</v>
      </c>
      <c r="C1438" s="32" t="s">
        <v>2543</v>
      </c>
      <c r="D1438" s="21" t="s">
        <v>72</v>
      </c>
      <c r="E1438" s="21" t="s">
        <v>373</v>
      </c>
      <c r="F1438" s="33">
        <v>30773</v>
      </c>
      <c r="G1438" s="23">
        <v>1</v>
      </c>
      <c r="H1438" s="21" t="s">
        <v>74</v>
      </c>
      <c r="I1438" s="24" t="s">
        <v>74</v>
      </c>
    </row>
    <row r="1439" spans="1:9" ht="56.25" x14ac:dyDescent="0.2">
      <c r="A1439" s="19" t="s">
        <v>370</v>
      </c>
      <c r="B1439" s="20" t="s">
        <v>2544</v>
      </c>
      <c r="C1439" s="32" t="s">
        <v>2545</v>
      </c>
      <c r="D1439" s="21" t="s">
        <v>72</v>
      </c>
      <c r="E1439" s="21" t="s">
        <v>373</v>
      </c>
      <c r="F1439" s="33">
        <v>39376</v>
      </c>
      <c r="G1439" s="23">
        <v>1</v>
      </c>
      <c r="H1439" s="21" t="s">
        <v>74</v>
      </c>
      <c r="I1439" s="24" t="s">
        <v>74</v>
      </c>
    </row>
    <row r="1440" spans="1:9" ht="56.25" x14ac:dyDescent="0.2">
      <c r="A1440" s="19" t="s">
        <v>370</v>
      </c>
      <c r="B1440" s="20" t="s">
        <v>2546</v>
      </c>
      <c r="C1440" s="32" t="s">
        <v>2545</v>
      </c>
      <c r="D1440" s="21" t="s">
        <v>72</v>
      </c>
      <c r="E1440" s="21" t="s">
        <v>373</v>
      </c>
      <c r="F1440" s="33">
        <v>39376</v>
      </c>
      <c r="G1440" s="23">
        <v>1</v>
      </c>
      <c r="H1440" s="21" t="s">
        <v>74</v>
      </c>
      <c r="I1440" s="24" t="s">
        <v>74</v>
      </c>
    </row>
    <row r="1441" spans="1:9" ht="56.25" x14ac:dyDescent="0.2">
      <c r="A1441" s="19" t="s">
        <v>370</v>
      </c>
      <c r="B1441" s="20" t="s">
        <v>2547</v>
      </c>
      <c r="C1441" s="32" t="s">
        <v>2548</v>
      </c>
      <c r="D1441" s="21" t="s">
        <v>72</v>
      </c>
      <c r="E1441" s="21" t="s">
        <v>373</v>
      </c>
      <c r="F1441" s="33">
        <v>43855</v>
      </c>
      <c r="G1441" s="23">
        <v>1</v>
      </c>
      <c r="H1441" s="21" t="s">
        <v>74</v>
      </c>
      <c r="I1441" s="24" t="s">
        <v>74</v>
      </c>
    </row>
    <row r="1442" spans="1:9" ht="56.25" x14ac:dyDescent="0.2">
      <c r="A1442" s="19" t="s">
        <v>370</v>
      </c>
      <c r="B1442" s="20" t="s">
        <v>2549</v>
      </c>
      <c r="C1442" s="32" t="s">
        <v>2550</v>
      </c>
      <c r="D1442" s="21" t="s">
        <v>72</v>
      </c>
      <c r="E1442" s="21" t="s">
        <v>373</v>
      </c>
      <c r="F1442" s="33">
        <v>10699.2</v>
      </c>
      <c r="G1442" s="23">
        <v>1</v>
      </c>
      <c r="H1442" s="21" t="s">
        <v>74</v>
      </c>
      <c r="I1442" s="24" t="s">
        <v>74</v>
      </c>
    </row>
    <row r="1443" spans="1:9" ht="56.25" x14ac:dyDescent="0.2">
      <c r="A1443" s="19" t="s">
        <v>370</v>
      </c>
      <c r="B1443" s="20" t="s">
        <v>2551</v>
      </c>
      <c r="C1443" s="32" t="s">
        <v>2550</v>
      </c>
      <c r="D1443" s="21" t="s">
        <v>72</v>
      </c>
      <c r="E1443" s="21" t="s">
        <v>373</v>
      </c>
      <c r="F1443" s="33">
        <v>10699.2</v>
      </c>
      <c r="G1443" s="23">
        <v>1</v>
      </c>
      <c r="H1443" s="21" t="s">
        <v>74</v>
      </c>
      <c r="I1443" s="24" t="s">
        <v>74</v>
      </c>
    </row>
    <row r="1444" spans="1:9" ht="56.25" x14ac:dyDescent="0.2">
      <c r="A1444" s="19" t="s">
        <v>370</v>
      </c>
      <c r="B1444" s="20" t="s">
        <v>2552</v>
      </c>
      <c r="C1444" s="32" t="s">
        <v>2553</v>
      </c>
      <c r="D1444" s="21" t="s">
        <v>72</v>
      </c>
      <c r="E1444" s="21" t="s">
        <v>373</v>
      </c>
      <c r="F1444" s="33">
        <v>14500</v>
      </c>
      <c r="G1444" s="23">
        <v>1</v>
      </c>
      <c r="H1444" s="21" t="s">
        <v>74</v>
      </c>
      <c r="I1444" s="24" t="s">
        <v>74</v>
      </c>
    </row>
    <row r="1445" spans="1:9" ht="56.25" x14ac:dyDescent="0.2">
      <c r="A1445" s="19" t="s">
        <v>370</v>
      </c>
      <c r="B1445" s="20" t="s">
        <v>2554</v>
      </c>
      <c r="C1445" s="32" t="s">
        <v>2555</v>
      </c>
      <c r="D1445" s="21" t="s">
        <v>72</v>
      </c>
      <c r="E1445" s="21" t="s">
        <v>373</v>
      </c>
      <c r="F1445" s="33">
        <v>395371</v>
      </c>
      <c r="G1445" s="23">
        <v>1</v>
      </c>
      <c r="H1445" s="21" t="s">
        <v>74</v>
      </c>
      <c r="I1445" s="24" t="s">
        <v>74</v>
      </c>
    </row>
    <row r="1446" spans="1:9" ht="56.25" x14ac:dyDescent="0.2">
      <c r="A1446" s="19" t="s">
        <v>370</v>
      </c>
      <c r="B1446" s="20" t="s">
        <v>2556</v>
      </c>
      <c r="C1446" s="32" t="s">
        <v>2557</v>
      </c>
      <c r="D1446" s="21" t="s">
        <v>72</v>
      </c>
      <c r="E1446" s="21" t="s">
        <v>373</v>
      </c>
      <c r="F1446" s="33">
        <v>333480.45</v>
      </c>
      <c r="G1446" s="23">
        <v>1</v>
      </c>
      <c r="H1446" s="21" t="s">
        <v>74</v>
      </c>
      <c r="I1446" s="24" t="s">
        <v>74</v>
      </c>
    </row>
    <row r="1447" spans="1:9" ht="56.25" x14ac:dyDescent="0.2">
      <c r="A1447" s="19" t="s">
        <v>370</v>
      </c>
      <c r="B1447" s="20" t="s">
        <v>2558</v>
      </c>
      <c r="C1447" s="32" t="s">
        <v>2559</v>
      </c>
      <c r="D1447" s="21" t="s">
        <v>72</v>
      </c>
      <c r="E1447" s="21" t="s">
        <v>373</v>
      </c>
      <c r="F1447" s="33">
        <v>61024.55</v>
      </c>
      <c r="G1447" s="23">
        <v>1</v>
      </c>
      <c r="H1447" s="21" t="s">
        <v>74</v>
      </c>
      <c r="I1447" s="24" t="s">
        <v>74</v>
      </c>
    </row>
    <row r="1448" spans="1:9" ht="56.25" x14ac:dyDescent="0.2">
      <c r="A1448" s="19" t="s">
        <v>370</v>
      </c>
      <c r="B1448" s="20" t="s">
        <v>2560</v>
      </c>
      <c r="C1448" s="32" t="s">
        <v>2561</v>
      </c>
      <c r="D1448" s="21" t="s">
        <v>72</v>
      </c>
      <c r="E1448" s="21" t="s">
        <v>373</v>
      </c>
      <c r="F1448" s="33">
        <v>34042.370000000003</v>
      </c>
      <c r="G1448" s="23">
        <v>1</v>
      </c>
      <c r="H1448" s="21" t="s">
        <v>74</v>
      </c>
      <c r="I1448" s="24" t="s">
        <v>74</v>
      </c>
    </row>
    <row r="1449" spans="1:9" ht="56.25" x14ac:dyDescent="0.2">
      <c r="A1449" s="19" t="s">
        <v>370</v>
      </c>
      <c r="B1449" s="20" t="s">
        <v>2562</v>
      </c>
      <c r="C1449" s="32" t="s">
        <v>2563</v>
      </c>
      <c r="D1449" s="21" t="s">
        <v>72</v>
      </c>
      <c r="E1449" s="21" t="s">
        <v>373</v>
      </c>
      <c r="F1449" s="33">
        <v>18955</v>
      </c>
      <c r="G1449" s="23">
        <v>1</v>
      </c>
      <c r="H1449" s="21" t="s">
        <v>74</v>
      </c>
      <c r="I1449" s="24" t="s">
        <v>74</v>
      </c>
    </row>
    <row r="1450" spans="1:9" ht="56.25" x14ac:dyDescent="0.2">
      <c r="A1450" s="19" t="s">
        <v>370</v>
      </c>
      <c r="B1450" s="20" t="s">
        <v>2564</v>
      </c>
      <c r="C1450" s="32" t="s">
        <v>2565</v>
      </c>
      <c r="D1450" s="21" t="s">
        <v>72</v>
      </c>
      <c r="E1450" s="21" t="s">
        <v>373</v>
      </c>
      <c r="F1450" s="33">
        <v>53946.12</v>
      </c>
      <c r="G1450" s="23">
        <v>1</v>
      </c>
      <c r="H1450" s="21" t="s">
        <v>74</v>
      </c>
      <c r="I1450" s="24" t="s">
        <v>74</v>
      </c>
    </row>
    <row r="1451" spans="1:9" ht="56.25" x14ac:dyDescent="0.2">
      <c r="A1451" s="19" t="s">
        <v>370</v>
      </c>
      <c r="B1451" s="20" t="s">
        <v>2566</v>
      </c>
      <c r="C1451" s="32" t="s">
        <v>2565</v>
      </c>
      <c r="D1451" s="21" t="s">
        <v>72</v>
      </c>
      <c r="E1451" s="21" t="s">
        <v>373</v>
      </c>
      <c r="F1451" s="33">
        <v>53946.12</v>
      </c>
      <c r="G1451" s="23">
        <v>1</v>
      </c>
      <c r="H1451" s="21" t="s">
        <v>74</v>
      </c>
      <c r="I1451" s="24" t="s">
        <v>74</v>
      </c>
    </row>
    <row r="1452" spans="1:9" ht="56.25" x14ac:dyDescent="0.2">
      <c r="A1452" s="19" t="s">
        <v>370</v>
      </c>
      <c r="B1452" s="20" t="s">
        <v>2567</v>
      </c>
      <c r="C1452" s="32" t="s">
        <v>2568</v>
      </c>
      <c r="D1452" s="21" t="s">
        <v>72</v>
      </c>
      <c r="E1452" s="21" t="s">
        <v>373</v>
      </c>
      <c r="F1452" s="33">
        <v>42261.120000000003</v>
      </c>
      <c r="G1452" s="23">
        <v>1</v>
      </c>
      <c r="H1452" s="21" t="s">
        <v>74</v>
      </c>
      <c r="I1452" s="24" t="s">
        <v>74</v>
      </c>
    </row>
    <row r="1453" spans="1:9" ht="56.25" x14ac:dyDescent="0.2">
      <c r="A1453" s="19" t="s">
        <v>370</v>
      </c>
      <c r="B1453" s="20" t="s">
        <v>2569</v>
      </c>
      <c r="C1453" s="32" t="s">
        <v>2570</v>
      </c>
      <c r="D1453" s="21" t="s">
        <v>72</v>
      </c>
      <c r="E1453" s="21" t="s">
        <v>373</v>
      </c>
      <c r="F1453" s="33">
        <v>30015</v>
      </c>
      <c r="G1453" s="23">
        <v>1</v>
      </c>
      <c r="H1453" s="21" t="s">
        <v>74</v>
      </c>
      <c r="I1453" s="24" t="s">
        <v>74</v>
      </c>
    </row>
    <row r="1454" spans="1:9" ht="56.25" x14ac:dyDescent="0.2">
      <c r="A1454" s="19" t="s">
        <v>370</v>
      </c>
      <c r="B1454" s="20" t="s">
        <v>2571</v>
      </c>
      <c r="C1454" s="32" t="s">
        <v>2572</v>
      </c>
      <c r="D1454" s="21" t="s">
        <v>72</v>
      </c>
      <c r="E1454" s="21" t="s">
        <v>373</v>
      </c>
      <c r="F1454" s="33">
        <v>23939.200000000001</v>
      </c>
      <c r="G1454" s="23">
        <v>1</v>
      </c>
      <c r="H1454" s="21" t="s">
        <v>74</v>
      </c>
      <c r="I1454" s="24" t="s">
        <v>74</v>
      </c>
    </row>
    <row r="1455" spans="1:9" ht="56.25" x14ac:dyDescent="0.2">
      <c r="A1455" s="19" t="s">
        <v>370</v>
      </c>
      <c r="B1455" s="20" t="s">
        <v>2573</v>
      </c>
      <c r="C1455" s="32" t="s">
        <v>2574</v>
      </c>
      <c r="D1455" s="21" t="s">
        <v>72</v>
      </c>
      <c r="E1455" s="21" t="s">
        <v>373</v>
      </c>
      <c r="F1455" s="33">
        <v>52056.83</v>
      </c>
      <c r="G1455" s="23">
        <v>1</v>
      </c>
      <c r="H1455" s="21" t="s">
        <v>74</v>
      </c>
      <c r="I1455" s="24" t="s">
        <v>74</v>
      </c>
    </row>
    <row r="1456" spans="1:9" ht="56.25" x14ac:dyDescent="0.2">
      <c r="A1456" s="19" t="s">
        <v>370</v>
      </c>
      <c r="B1456" s="20" t="s">
        <v>2575</v>
      </c>
      <c r="C1456" s="32" t="s">
        <v>2550</v>
      </c>
      <c r="D1456" s="21" t="s">
        <v>72</v>
      </c>
      <c r="E1456" s="21" t="s">
        <v>373</v>
      </c>
      <c r="F1456" s="33">
        <v>10699.2</v>
      </c>
      <c r="G1456" s="23">
        <v>1</v>
      </c>
      <c r="H1456" s="21" t="s">
        <v>74</v>
      </c>
      <c r="I1456" s="24" t="s">
        <v>74</v>
      </c>
    </row>
    <row r="1457" spans="1:9" ht="56.25" x14ac:dyDescent="0.2">
      <c r="A1457" s="19" t="s">
        <v>370</v>
      </c>
      <c r="B1457" s="20" t="s">
        <v>2576</v>
      </c>
      <c r="C1457" s="32" t="s">
        <v>2577</v>
      </c>
      <c r="D1457" s="21" t="s">
        <v>72</v>
      </c>
      <c r="E1457" s="21" t="s">
        <v>373</v>
      </c>
      <c r="F1457" s="33">
        <v>12497</v>
      </c>
      <c r="G1457" s="23">
        <v>1</v>
      </c>
      <c r="H1457" s="21" t="s">
        <v>74</v>
      </c>
      <c r="I1457" s="24" t="s">
        <v>74</v>
      </c>
    </row>
    <row r="1458" spans="1:9" ht="56.25" x14ac:dyDescent="0.2">
      <c r="A1458" s="19" t="s">
        <v>370</v>
      </c>
      <c r="B1458" s="20" t="s">
        <v>2578</v>
      </c>
      <c r="C1458" s="32" t="s">
        <v>2577</v>
      </c>
      <c r="D1458" s="21" t="s">
        <v>72</v>
      </c>
      <c r="E1458" s="21" t="s">
        <v>373</v>
      </c>
      <c r="F1458" s="33">
        <v>12497</v>
      </c>
      <c r="G1458" s="23">
        <v>1</v>
      </c>
      <c r="H1458" s="21" t="s">
        <v>74</v>
      </c>
      <c r="I1458" s="24" t="s">
        <v>74</v>
      </c>
    </row>
    <row r="1459" spans="1:9" ht="56.25" x14ac:dyDescent="0.2">
      <c r="A1459" s="19" t="s">
        <v>370</v>
      </c>
      <c r="B1459" s="20" t="s">
        <v>2579</v>
      </c>
      <c r="C1459" s="32" t="s">
        <v>2580</v>
      </c>
      <c r="D1459" s="21" t="s">
        <v>72</v>
      </c>
      <c r="E1459" s="21" t="s">
        <v>373</v>
      </c>
      <c r="F1459" s="33">
        <v>111801.05</v>
      </c>
      <c r="G1459" s="23">
        <v>1</v>
      </c>
      <c r="H1459" s="21" t="s">
        <v>74</v>
      </c>
      <c r="I1459" s="24" t="s">
        <v>74</v>
      </c>
    </row>
    <row r="1460" spans="1:9" ht="56.25" x14ac:dyDescent="0.2">
      <c r="A1460" s="19" t="s">
        <v>370</v>
      </c>
      <c r="B1460" s="20" t="s">
        <v>2581</v>
      </c>
      <c r="C1460" s="32" t="s">
        <v>2582</v>
      </c>
      <c r="D1460" s="21" t="s">
        <v>72</v>
      </c>
      <c r="E1460" s="21" t="s">
        <v>373</v>
      </c>
      <c r="F1460" s="33">
        <v>33893.360000000001</v>
      </c>
      <c r="G1460" s="23">
        <v>1</v>
      </c>
      <c r="H1460" s="21" t="s">
        <v>74</v>
      </c>
      <c r="I1460" s="24" t="s">
        <v>74</v>
      </c>
    </row>
    <row r="1461" spans="1:9" ht="56.25" x14ac:dyDescent="0.2">
      <c r="A1461" s="19" t="s">
        <v>370</v>
      </c>
      <c r="B1461" s="20" t="s">
        <v>2583</v>
      </c>
      <c r="C1461" s="32" t="s">
        <v>849</v>
      </c>
      <c r="D1461" s="21" t="s">
        <v>72</v>
      </c>
      <c r="E1461" s="21" t="s">
        <v>373</v>
      </c>
      <c r="F1461" s="33">
        <v>11000</v>
      </c>
      <c r="G1461" s="23">
        <v>1</v>
      </c>
      <c r="H1461" s="21" t="s">
        <v>74</v>
      </c>
      <c r="I1461" s="24" t="s">
        <v>74</v>
      </c>
    </row>
    <row r="1462" spans="1:9" ht="56.25" x14ac:dyDescent="0.2">
      <c r="A1462" s="19" t="s">
        <v>370</v>
      </c>
      <c r="B1462" s="20" t="s">
        <v>2584</v>
      </c>
      <c r="C1462" s="32" t="s">
        <v>849</v>
      </c>
      <c r="D1462" s="21" t="s">
        <v>72</v>
      </c>
      <c r="E1462" s="21" t="s">
        <v>373</v>
      </c>
      <c r="F1462" s="33">
        <v>11000</v>
      </c>
      <c r="G1462" s="23">
        <v>1</v>
      </c>
      <c r="H1462" s="21" t="s">
        <v>74</v>
      </c>
      <c r="I1462" s="24" t="s">
        <v>74</v>
      </c>
    </row>
    <row r="1463" spans="1:9" ht="56.25" x14ac:dyDescent="0.2">
      <c r="A1463" s="19" t="s">
        <v>370</v>
      </c>
      <c r="B1463" s="20" t="s">
        <v>2585</v>
      </c>
      <c r="C1463" s="32" t="s">
        <v>2586</v>
      </c>
      <c r="D1463" s="21" t="s">
        <v>72</v>
      </c>
      <c r="E1463" s="21" t="s">
        <v>373</v>
      </c>
      <c r="F1463" s="33">
        <v>31000</v>
      </c>
      <c r="G1463" s="23">
        <v>1</v>
      </c>
      <c r="H1463" s="21" t="s">
        <v>74</v>
      </c>
      <c r="I1463" s="24" t="s">
        <v>74</v>
      </c>
    </row>
    <row r="1464" spans="1:9" ht="56.25" x14ac:dyDescent="0.2">
      <c r="A1464" s="19" t="s">
        <v>370</v>
      </c>
      <c r="B1464" s="20" t="s">
        <v>2587</v>
      </c>
      <c r="C1464" s="32" t="s">
        <v>2588</v>
      </c>
      <c r="D1464" s="21" t="s">
        <v>72</v>
      </c>
      <c r="E1464" s="21" t="s">
        <v>373</v>
      </c>
      <c r="F1464" s="33">
        <v>229099.83</v>
      </c>
      <c r="G1464" s="23">
        <v>1</v>
      </c>
      <c r="H1464" s="21" t="s">
        <v>74</v>
      </c>
      <c r="I1464" s="24" t="s">
        <v>74</v>
      </c>
    </row>
    <row r="1465" spans="1:9" ht="56.25" x14ac:dyDescent="0.2">
      <c r="A1465" s="19" t="s">
        <v>370</v>
      </c>
      <c r="B1465" s="20" t="s">
        <v>2589</v>
      </c>
      <c r="C1465" s="32" t="s">
        <v>2590</v>
      </c>
      <c r="D1465" s="21" t="s">
        <v>72</v>
      </c>
      <c r="E1465" s="21" t="s">
        <v>373</v>
      </c>
      <c r="F1465" s="33">
        <v>28720.51</v>
      </c>
      <c r="G1465" s="23">
        <v>1</v>
      </c>
      <c r="H1465" s="21" t="s">
        <v>74</v>
      </c>
      <c r="I1465" s="24" t="s">
        <v>74</v>
      </c>
    </row>
    <row r="1466" spans="1:9" ht="56.25" x14ac:dyDescent="0.2">
      <c r="A1466" s="19" t="s">
        <v>370</v>
      </c>
      <c r="B1466" s="20" t="s">
        <v>2591</v>
      </c>
      <c r="C1466" s="32" t="s">
        <v>2592</v>
      </c>
      <c r="D1466" s="21" t="s">
        <v>72</v>
      </c>
      <c r="E1466" s="21" t="s">
        <v>373</v>
      </c>
      <c r="F1466" s="33">
        <v>6103482</v>
      </c>
      <c r="G1466" s="23">
        <v>1</v>
      </c>
      <c r="H1466" s="21" t="s">
        <v>74</v>
      </c>
      <c r="I1466" s="24" t="s">
        <v>74</v>
      </c>
    </row>
    <row r="1467" spans="1:9" ht="56.25" x14ac:dyDescent="0.2">
      <c r="A1467" s="19" t="s">
        <v>370</v>
      </c>
      <c r="B1467" s="20" t="s">
        <v>2593</v>
      </c>
      <c r="C1467" s="32" t="s">
        <v>2594</v>
      </c>
      <c r="D1467" s="21" t="s">
        <v>72</v>
      </c>
      <c r="E1467" s="21" t="s">
        <v>373</v>
      </c>
      <c r="F1467" s="33">
        <v>13350</v>
      </c>
      <c r="G1467" s="23">
        <v>1</v>
      </c>
      <c r="H1467" s="21" t="s">
        <v>74</v>
      </c>
      <c r="I1467" s="24" t="s">
        <v>74</v>
      </c>
    </row>
    <row r="1468" spans="1:9" ht="56.25" x14ac:dyDescent="0.2">
      <c r="A1468" s="19" t="s">
        <v>370</v>
      </c>
      <c r="B1468" s="20" t="s">
        <v>2595</v>
      </c>
      <c r="C1468" s="32" t="s">
        <v>2490</v>
      </c>
      <c r="D1468" s="21" t="s">
        <v>72</v>
      </c>
      <c r="E1468" s="21" t="s">
        <v>373</v>
      </c>
      <c r="F1468" s="33">
        <v>41665</v>
      </c>
      <c r="G1468" s="23">
        <v>1</v>
      </c>
      <c r="H1468" s="21" t="s">
        <v>74</v>
      </c>
      <c r="I1468" s="24" t="s">
        <v>74</v>
      </c>
    </row>
    <row r="1469" spans="1:9" ht="56.25" x14ac:dyDescent="0.2">
      <c r="A1469" s="19" t="s">
        <v>370</v>
      </c>
      <c r="B1469" s="20" t="s">
        <v>2596</v>
      </c>
      <c r="C1469" s="32" t="s">
        <v>2597</v>
      </c>
      <c r="D1469" s="21" t="s">
        <v>72</v>
      </c>
      <c r="E1469" s="21" t="s">
        <v>373</v>
      </c>
      <c r="F1469" s="33">
        <v>20856</v>
      </c>
      <c r="G1469" s="23">
        <v>1</v>
      </c>
      <c r="H1469" s="21" t="s">
        <v>74</v>
      </c>
      <c r="I1469" s="24" t="s">
        <v>74</v>
      </c>
    </row>
    <row r="1470" spans="1:9" ht="56.25" x14ac:dyDescent="0.2">
      <c r="A1470" s="19" t="s">
        <v>370</v>
      </c>
      <c r="B1470" s="20" t="s">
        <v>2598</v>
      </c>
      <c r="C1470" s="32" t="s">
        <v>2599</v>
      </c>
      <c r="D1470" s="21" t="s">
        <v>72</v>
      </c>
      <c r="E1470" s="21" t="s">
        <v>373</v>
      </c>
      <c r="F1470" s="33">
        <v>37180</v>
      </c>
      <c r="G1470" s="23">
        <v>1</v>
      </c>
      <c r="H1470" s="21" t="s">
        <v>74</v>
      </c>
      <c r="I1470" s="24" t="s">
        <v>74</v>
      </c>
    </row>
    <row r="1471" spans="1:9" ht="56.25" x14ac:dyDescent="0.2">
      <c r="A1471" s="19" t="s">
        <v>370</v>
      </c>
      <c r="B1471" s="20" t="s">
        <v>2600</v>
      </c>
      <c r="C1471" s="32" t="s">
        <v>2601</v>
      </c>
      <c r="D1471" s="21" t="s">
        <v>72</v>
      </c>
      <c r="E1471" s="21" t="s">
        <v>373</v>
      </c>
      <c r="F1471" s="33">
        <v>37180</v>
      </c>
      <c r="G1471" s="23">
        <v>1</v>
      </c>
      <c r="H1471" s="21" t="s">
        <v>74</v>
      </c>
      <c r="I1471" s="24" t="s">
        <v>74</v>
      </c>
    </row>
    <row r="1472" spans="1:9" ht="56.25" x14ac:dyDescent="0.2">
      <c r="A1472" s="19" t="s">
        <v>370</v>
      </c>
      <c r="B1472" s="20" t="s">
        <v>2602</v>
      </c>
      <c r="C1472" s="32" t="s">
        <v>2603</v>
      </c>
      <c r="D1472" s="21" t="s">
        <v>72</v>
      </c>
      <c r="E1472" s="21" t="s">
        <v>373</v>
      </c>
      <c r="F1472" s="33">
        <v>358726</v>
      </c>
      <c r="G1472" s="23">
        <v>1</v>
      </c>
      <c r="H1472" s="21" t="s">
        <v>74</v>
      </c>
      <c r="I1472" s="24" t="s">
        <v>74</v>
      </c>
    </row>
    <row r="1473" spans="1:9" ht="56.25" x14ac:dyDescent="0.2">
      <c r="A1473" s="19" t="s">
        <v>370</v>
      </c>
      <c r="B1473" s="20" t="s">
        <v>2604</v>
      </c>
      <c r="C1473" s="32" t="s">
        <v>2605</v>
      </c>
      <c r="D1473" s="21" t="s">
        <v>72</v>
      </c>
      <c r="E1473" s="21" t="s">
        <v>373</v>
      </c>
      <c r="F1473" s="33">
        <v>546930</v>
      </c>
      <c r="G1473" s="23">
        <v>1</v>
      </c>
      <c r="H1473" s="21" t="s">
        <v>74</v>
      </c>
      <c r="I1473" s="24" t="s">
        <v>74</v>
      </c>
    </row>
    <row r="1474" spans="1:9" ht="56.25" x14ac:dyDescent="0.2">
      <c r="A1474" s="19" t="s">
        <v>370</v>
      </c>
      <c r="B1474" s="20" t="s">
        <v>2606</v>
      </c>
      <c r="C1474" s="32" t="s">
        <v>2607</v>
      </c>
      <c r="D1474" s="21" t="s">
        <v>72</v>
      </c>
      <c r="E1474" s="21" t="s">
        <v>373</v>
      </c>
      <c r="F1474" s="33">
        <v>32002.23</v>
      </c>
      <c r="G1474" s="23">
        <v>1</v>
      </c>
      <c r="H1474" s="21" t="s">
        <v>74</v>
      </c>
      <c r="I1474" s="24" t="s">
        <v>74</v>
      </c>
    </row>
    <row r="1475" spans="1:9" ht="56.25" x14ac:dyDescent="0.2">
      <c r="A1475" s="19" t="s">
        <v>370</v>
      </c>
      <c r="B1475" s="20" t="s">
        <v>2608</v>
      </c>
      <c r="C1475" s="32" t="s">
        <v>2609</v>
      </c>
      <c r="D1475" s="21" t="s">
        <v>72</v>
      </c>
      <c r="E1475" s="21" t="s">
        <v>373</v>
      </c>
      <c r="F1475" s="33">
        <v>11226.86</v>
      </c>
      <c r="G1475" s="23">
        <v>1</v>
      </c>
      <c r="H1475" s="21" t="s">
        <v>74</v>
      </c>
      <c r="I1475" s="24" t="s">
        <v>74</v>
      </c>
    </row>
    <row r="1476" spans="1:9" ht="56.25" x14ac:dyDescent="0.2">
      <c r="A1476" s="19" t="s">
        <v>370</v>
      </c>
      <c r="B1476" s="20" t="s">
        <v>2610</v>
      </c>
      <c r="C1476" s="32" t="s">
        <v>2611</v>
      </c>
      <c r="D1476" s="21" t="s">
        <v>72</v>
      </c>
      <c r="E1476" s="21" t="s">
        <v>373</v>
      </c>
      <c r="F1476" s="33">
        <v>12182.2</v>
      </c>
      <c r="G1476" s="23">
        <v>1</v>
      </c>
      <c r="H1476" s="21" t="s">
        <v>74</v>
      </c>
      <c r="I1476" s="24" t="s">
        <v>74</v>
      </c>
    </row>
    <row r="1477" spans="1:9" ht="56.25" x14ac:dyDescent="0.2">
      <c r="A1477" s="19" t="s">
        <v>370</v>
      </c>
      <c r="B1477" s="20" t="s">
        <v>2612</v>
      </c>
      <c r="C1477" s="32" t="s">
        <v>2611</v>
      </c>
      <c r="D1477" s="21" t="s">
        <v>72</v>
      </c>
      <c r="E1477" s="21" t="s">
        <v>373</v>
      </c>
      <c r="F1477" s="33">
        <v>12182.2</v>
      </c>
      <c r="G1477" s="23">
        <v>1</v>
      </c>
      <c r="H1477" s="21" t="s">
        <v>74</v>
      </c>
      <c r="I1477" s="24" t="s">
        <v>74</v>
      </c>
    </row>
    <row r="1478" spans="1:9" ht="56.25" x14ac:dyDescent="0.2">
      <c r="A1478" s="19" t="s">
        <v>370</v>
      </c>
      <c r="B1478" s="20" t="s">
        <v>2613</v>
      </c>
      <c r="C1478" s="32" t="s">
        <v>2614</v>
      </c>
      <c r="D1478" s="21" t="s">
        <v>72</v>
      </c>
      <c r="E1478" s="21" t="s">
        <v>373</v>
      </c>
      <c r="F1478" s="33">
        <v>23083</v>
      </c>
      <c r="G1478" s="23">
        <v>1</v>
      </c>
      <c r="H1478" s="21" t="s">
        <v>74</v>
      </c>
      <c r="I1478" s="24" t="s">
        <v>74</v>
      </c>
    </row>
    <row r="1479" spans="1:9" ht="56.25" x14ac:dyDescent="0.2">
      <c r="A1479" s="19" t="s">
        <v>370</v>
      </c>
      <c r="B1479" s="20" t="s">
        <v>2615</v>
      </c>
      <c r="C1479" s="32" t="s">
        <v>2616</v>
      </c>
      <c r="D1479" s="21" t="s">
        <v>72</v>
      </c>
      <c r="E1479" s="21" t="s">
        <v>373</v>
      </c>
      <c r="F1479" s="33">
        <v>33578</v>
      </c>
      <c r="G1479" s="23">
        <v>1</v>
      </c>
      <c r="H1479" s="21" t="s">
        <v>74</v>
      </c>
      <c r="I1479" s="24" t="s">
        <v>74</v>
      </c>
    </row>
    <row r="1480" spans="1:9" ht="56.25" x14ac:dyDescent="0.2">
      <c r="A1480" s="19" t="s">
        <v>370</v>
      </c>
      <c r="B1480" s="20" t="s">
        <v>2617</v>
      </c>
      <c r="C1480" s="32" t="s">
        <v>2618</v>
      </c>
      <c r="D1480" s="21" t="s">
        <v>72</v>
      </c>
      <c r="E1480" s="21" t="s">
        <v>373</v>
      </c>
      <c r="F1480" s="33">
        <v>30513</v>
      </c>
      <c r="G1480" s="23">
        <v>1</v>
      </c>
      <c r="H1480" s="21" t="s">
        <v>74</v>
      </c>
      <c r="I1480" s="24" t="s">
        <v>74</v>
      </c>
    </row>
    <row r="1481" spans="1:9" ht="56.25" x14ac:dyDescent="0.2">
      <c r="A1481" s="19" t="s">
        <v>370</v>
      </c>
      <c r="B1481" s="20" t="s">
        <v>2619</v>
      </c>
      <c r="C1481" s="32" t="s">
        <v>2620</v>
      </c>
      <c r="D1481" s="21" t="s">
        <v>72</v>
      </c>
      <c r="E1481" s="21" t="s">
        <v>373</v>
      </c>
      <c r="F1481" s="33">
        <v>13644.07</v>
      </c>
      <c r="G1481" s="23">
        <v>1</v>
      </c>
      <c r="H1481" s="21" t="s">
        <v>74</v>
      </c>
      <c r="I1481" s="24" t="s">
        <v>74</v>
      </c>
    </row>
    <row r="1482" spans="1:9" ht="56.25" x14ac:dyDescent="0.2">
      <c r="A1482" s="19" t="s">
        <v>370</v>
      </c>
      <c r="B1482" s="20" t="s">
        <v>2621</v>
      </c>
      <c r="C1482" s="32" t="s">
        <v>2622</v>
      </c>
      <c r="D1482" s="21" t="s">
        <v>72</v>
      </c>
      <c r="E1482" s="21" t="s">
        <v>373</v>
      </c>
      <c r="F1482" s="33">
        <v>13347.46</v>
      </c>
      <c r="G1482" s="23">
        <v>1</v>
      </c>
      <c r="H1482" s="21" t="s">
        <v>74</v>
      </c>
      <c r="I1482" s="24" t="s">
        <v>74</v>
      </c>
    </row>
    <row r="1483" spans="1:9" ht="56.25" x14ac:dyDescent="0.2">
      <c r="A1483" s="19" t="s">
        <v>370</v>
      </c>
      <c r="B1483" s="20" t="s">
        <v>2623</v>
      </c>
      <c r="C1483" s="32" t="s">
        <v>1871</v>
      </c>
      <c r="D1483" s="21" t="s">
        <v>72</v>
      </c>
      <c r="E1483" s="21" t="s">
        <v>373</v>
      </c>
      <c r="F1483" s="33">
        <v>25110</v>
      </c>
      <c r="G1483" s="23">
        <v>1</v>
      </c>
      <c r="H1483" s="21" t="s">
        <v>74</v>
      </c>
      <c r="I1483" s="24" t="s">
        <v>74</v>
      </c>
    </row>
    <row r="1484" spans="1:9" ht="56.25" x14ac:dyDescent="0.2">
      <c r="A1484" s="19" t="s">
        <v>370</v>
      </c>
      <c r="B1484" s="20" t="s">
        <v>2624</v>
      </c>
      <c r="C1484" s="32" t="s">
        <v>2625</v>
      </c>
      <c r="D1484" s="21" t="s">
        <v>72</v>
      </c>
      <c r="E1484" s="21" t="s">
        <v>373</v>
      </c>
      <c r="F1484" s="33">
        <v>24286.21</v>
      </c>
      <c r="G1484" s="23">
        <v>1</v>
      </c>
      <c r="H1484" s="21" t="s">
        <v>74</v>
      </c>
      <c r="I1484" s="24" t="s">
        <v>74</v>
      </c>
    </row>
    <row r="1485" spans="1:9" ht="56.25" x14ac:dyDescent="0.2">
      <c r="A1485" s="19" t="s">
        <v>370</v>
      </c>
      <c r="B1485" s="20" t="s">
        <v>2626</v>
      </c>
      <c r="C1485" s="32" t="s">
        <v>2627</v>
      </c>
      <c r="D1485" s="21" t="s">
        <v>72</v>
      </c>
      <c r="E1485" s="21" t="s">
        <v>373</v>
      </c>
      <c r="F1485" s="33">
        <v>97000</v>
      </c>
      <c r="G1485" s="23">
        <v>1</v>
      </c>
      <c r="H1485" s="21" t="s">
        <v>74</v>
      </c>
      <c r="I1485" s="24" t="s">
        <v>74</v>
      </c>
    </row>
    <row r="1486" spans="1:9" ht="56.25" x14ac:dyDescent="0.2">
      <c r="A1486" s="19" t="s">
        <v>370</v>
      </c>
      <c r="B1486" s="20" t="s">
        <v>2628</v>
      </c>
      <c r="C1486" s="32" t="s">
        <v>2627</v>
      </c>
      <c r="D1486" s="21" t="s">
        <v>72</v>
      </c>
      <c r="E1486" s="21" t="s">
        <v>373</v>
      </c>
      <c r="F1486" s="33">
        <v>92001.79</v>
      </c>
      <c r="G1486" s="23">
        <v>1</v>
      </c>
      <c r="H1486" s="21" t="s">
        <v>74</v>
      </c>
      <c r="I1486" s="24" t="s">
        <v>74</v>
      </c>
    </row>
    <row r="1487" spans="1:9" ht="56.25" x14ac:dyDescent="0.2">
      <c r="A1487" s="19" t="s">
        <v>370</v>
      </c>
      <c r="B1487" s="20" t="s">
        <v>2629</v>
      </c>
      <c r="C1487" s="32" t="s">
        <v>2630</v>
      </c>
      <c r="D1487" s="21" t="s">
        <v>72</v>
      </c>
      <c r="E1487" s="21" t="s">
        <v>373</v>
      </c>
      <c r="F1487" s="33">
        <v>184333.33</v>
      </c>
      <c r="G1487" s="23">
        <v>1</v>
      </c>
      <c r="H1487" s="21" t="s">
        <v>74</v>
      </c>
      <c r="I1487" s="24" t="s">
        <v>74</v>
      </c>
    </row>
    <row r="1488" spans="1:9" ht="56.25" x14ac:dyDescent="0.2">
      <c r="A1488" s="19" t="s">
        <v>370</v>
      </c>
      <c r="B1488" s="20" t="s">
        <v>2631</v>
      </c>
      <c r="C1488" s="32" t="s">
        <v>2632</v>
      </c>
      <c r="D1488" s="21" t="s">
        <v>72</v>
      </c>
      <c r="E1488" s="21" t="s">
        <v>373</v>
      </c>
      <c r="F1488" s="33">
        <v>25000</v>
      </c>
      <c r="G1488" s="23">
        <v>1</v>
      </c>
      <c r="H1488" s="21" t="s">
        <v>74</v>
      </c>
      <c r="I1488" s="24" t="s">
        <v>74</v>
      </c>
    </row>
    <row r="1489" spans="1:9" ht="56.25" x14ac:dyDescent="0.2">
      <c r="A1489" s="19" t="s">
        <v>370</v>
      </c>
      <c r="B1489" s="20" t="s">
        <v>2633</v>
      </c>
      <c r="C1489" s="32" t="s">
        <v>2634</v>
      </c>
      <c r="D1489" s="21" t="s">
        <v>72</v>
      </c>
      <c r="E1489" s="21" t="s">
        <v>373</v>
      </c>
      <c r="F1489" s="33">
        <v>26925</v>
      </c>
      <c r="G1489" s="23">
        <v>1</v>
      </c>
      <c r="H1489" s="21" t="s">
        <v>74</v>
      </c>
      <c r="I1489" s="24" t="s">
        <v>74</v>
      </c>
    </row>
    <row r="1490" spans="1:9" ht="56.25" x14ac:dyDescent="0.2">
      <c r="A1490" s="19" t="s">
        <v>370</v>
      </c>
      <c r="B1490" s="20" t="s">
        <v>2635</v>
      </c>
      <c r="C1490" s="32" t="s">
        <v>2622</v>
      </c>
      <c r="D1490" s="21" t="s">
        <v>72</v>
      </c>
      <c r="E1490" s="21" t="s">
        <v>373</v>
      </c>
      <c r="F1490" s="33">
        <v>13347.46</v>
      </c>
      <c r="G1490" s="23">
        <v>1</v>
      </c>
      <c r="H1490" s="21" t="s">
        <v>74</v>
      </c>
      <c r="I1490" s="24" t="s">
        <v>74</v>
      </c>
    </row>
    <row r="1491" spans="1:9" ht="56.25" x14ac:dyDescent="0.2">
      <c r="A1491" s="19" t="s">
        <v>370</v>
      </c>
      <c r="B1491" s="20" t="s">
        <v>2636</v>
      </c>
      <c r="C1491" s="32" t="s">
        <v>2637</v>
      </c>
      <c r="D1491" s="21" t="s">
        <v>72</v>
      </c>
      <c r="E1491" s="21" t="s">
        <v>373</v>
      </c>
      <c r="F1491" s="33">
        <v>62015</v>
      </c>
      <c r="G1491" s="23">
        <v>1</v>
      </c>
      <c r="H1491" s="21" t="s">
        <v>74</v>
      </c>
      <c r="I1491" s="24" t="s">
        <v>74</v>
      </c>
    </row>
    <row r="1492" spans="1:9" ht="56.25" x14ac:dyDescent="0.2">
      <c r="A1492" s="19" t="s">
        <v>370</v>
      </c>
      <c r="B1492" s="20" t="s">
        <v>2638</v>
      </c>
      <c r="C1492" s="32" t="s">
        <v>2639</v>
      </c>
      <c r="D1492" s="21" t="s">
        <v>72</v>
      </c>
      <c r="E1492" s="21" t="s">
        <v>373</v>
      </c>
      <c r="F1492" s="33">
        <v>37525.839999999997</v>
      </c>
      <c r="G1492" s="23">
        <v>1</v>
      </c>
      <c r="H1492" s="21" t="s">
        <v>74</v>
      </c>
      <c r="I1492" s="24" t="s">
        <v>74</v>
      </c>
    </row>
    <row r="1493" spans="1:9" ht="56.25" x14ac:dyDescent="0.2">
      <c r="A1493" s="19" t="s">
        <v>370</v>
      </c>
      <c r="B1493" s="20" t="s">
        <v>2640</v>
      </c>
      <c r="C1493" s="32" t="s">
        <v>2563</v>
      </c>
      <c r="D1493" s="21" t="s">
        <v>72</v>
      </c>
      <c r="E1493" s="21" t="s">
        <v>373</v>
      </c>
      <c r="F1493" s="33">
        <v>18955</v>
      </c>
      <c r="G1493" s="23">
        <v>1</v>
      </c>
      <c r="H1493" s="21" t="s">
        <v>74</v>
      </c>
      <c r="I1493" s="24" t="s">
        <v>74</v>
      </c>
    </row>
    <row r="1494" spans="1:9" ht="56.25" x14ac:dyDescent="0.2">
      <c r="A1494" s="19" t="s">
        <v>370</v>
      </c>
      <c r="B1494" s="20" t="s">
        <v>2641</v>
      </c>
      <c r="C1494" s="32" t="s">
        <v>2639</v>
      </c>
      <c r="D1494" s="21" t="s">
        <v>72</v>
      </c>
      <c r="E1494" s="21" t="s">
        <v>373</v>
      </c>
      <c r="F1494" s="33">
        <v>37525.839999999997</v>
      </c>
      <c r="G1494" s="23">
        <v>1</v>
      </c>
      <c r="H1494" s="21" t="s">
        <v>74</v>
      </c>
      <c r="I1494" s="24" t="s">
        <v>74</v>
      </c>
    </row>
    <row r="1495" spans="1:9" ht="56.25" x14ac:dyDescent="0.2">
      <c r="A1495" s="19" t="s">
        <v>370</v>
      </c>
      <c r="B1495" s="20" t="s">
        <v>2642</v>
      </c>
      <c r="C1495" s="32" t="s">
        <v>2643</v>
      </c>
      <c r="D1495" s="21" t="s">
        <v>72</v>
      </c>
      <c r="E1495" s="21" t="s">
        <v>373</v>
      </c>
      <c r="F1495" s="33">
        <v>26540</v>
      </c>
      <c r="G1495" s="23">
        <v>1</v>
      </c>
      <c r="H1495" s="21" t="s">
        <v>74</v>
      </c>
      <c r="I1495" s="24" t="s">
        <v>74</v>
      </c>
    </row>
    <row r="1496" spans="1:9" ht="56.25" x14ac:dyDescent="0.2">
      <c r="A1496" s="19" t="s">
        <v>370</v>
      </c>
      <c r="B1496" s="20" t="s">
        <v>2644</v>
      </c>
      <c r="C1496" s="32" t="s">
        <v>2645</v>
      </c>
      <c r="D1496" s="21" t="s">
        <v>72</v>
      </c>
      <c r="E1496" s="21" t="s">
        <v>373</v>
      </c>
      <c r="F1496" s="33">
        <v>26132</v>
      </c>
      <c r="G1496" s="23">
        <v>1</v>
      </c>
      <c r="H1496" s="21" t="s">
        <v>74</v>
      </c>
      <c r="I1496" s="24" t="s">
        <v>74</v>
      </c>
    </row>
    <row r="1497" spans="1:9" ht="56.25" x14ac:dyDescent="0.2">
      <c r="A1497" s="19" t="s">
        <v>370</v>
      </c>
      <c r="B1497" s="20" t="s">
        <v>2646</v>
      </c>
      <c r="C1497" s="32" t="s">
        <v>2645</v>
      </c>
      <c r="D1497" s="21" t="s">
        <v>72</v>
      </c>
      <c r="E1497" s="21" t="s">
        <v>373</v>
      </c>
      <c r="F1497" s="33">
        <v>26132</v>
      </c>
      <c r="G1497" s="23">
        <v>1</v>
      </c>
      <c r="H1497" s="21" t="s">
        <v>74</v>
      </c>
      <c r="I1497" s="24" t="s">
        <v>74</v>
      </c>
    </row>
    <row r="1498" spans="1:9" ht="56.25" x14ac:dyDescent="0.2">
      <c r="A1498" s="19" t="s">
        <v>370</v>
      </c>
      <c r="B1498" s="20" t="s">
        <v>2647</v>
      </c>
      <c r="C1498" s="32" t="s">
        <v>2645</v>
      </c>
      <c r="D1498" s="21" t="s">
        <v>72</v>
      </c>
      <c r="E1498" s="21" t="s">
        <v>373</v>
      </c>
      <c r="F1498" s="33">
        <v>26132</v>
      </c>
      <c r="G1498" s="23">
        <v>1</v>
      </c>
      <c r="H1498" s="21" t="s">
        <v>74</v>
      </c>
      <c r="I1498" s="24" t="s">
        <v>74</v>
      </c>
    </row>
    <row r="1499" spans="1:9" ht="56.25" x14ac:dyDescent="0.2">
      <c r="A1499" s="19" t="s">
        <v>370</v>
      </c>
      <c r="B1499" s="20" t="s">
        <v>2648</v>
      </c>
      <c r="C1499" s="32" t="s">
        <v>2649</v>
      </c>
      <c r="D1499" s="21" t="s">
        <v>72</v>
      </c>
      <c r="E1499" s="21" t="s">
        <v>373</v>
      </c>
      <c r="F1499" s="33">
        <v>10370</v>
      </c>
      <c r="G1499" s="23">
        <v>1</v>
      </c>
      <c r="H1499" s="21" t="s">
        <v>74</v>
      </c>
      <c r="I1499" s="24" t="s">
        <v>74</v>
      </c>
    </row>
    <row r="1500" spans="1:9" ht="56.25" x14ac:dyDescent="0.2">
      <c r="A1500" s="19" t="s">
        <v>370</v>
      </c>
      <c r="B1500" s="20" t="s">
        <v>2650</v>
      </c>
      <c r="C1500" s="32" t="s">
        <v>2651</v>
      </c>
      <c r="D1500" s="21" t="s">
        <v>72</v>
      </c>
      <c r="E1500" s="21" t="s">
        <v>373</v>
      </c>
      <c r="F1500" s="33">
        <v>22350</v>
      </c>
      <c r="G1500" s="23">
        <v>1</v>
      </c>
      <c r="H1500" s="21" t="s">
        <v>74</v>
      </c>
      <c r="I1500" s="24" t="s">
        <v>74</v>
      </c>
    </row>
    <row r="1501" spans="1:9" ht="56.25" x14ac:dyDescent="0.2">
      <c r="A1501" s="19" t="s">
        <v>370</v>
      </c>
      <c r="B1501" s="20" t="s">
        <v>2652</v>
      </c>
      <c r="C1501" s="32" t="s">
        <v>2653</v>
      </c>
      <c r="D1501" s="21" t="s">
        <v>72</v>
      </c>
      <c r="E1501" s="21" t="s">
        <v>373</v>
      </c>
      <c r="F1501" s="33">
        <v>52018.64</v>
      </c>
      <c r="G1501" s="23">
        <v>1</v>
      </c>
      <c r="H1501" s="21" t="s">
        <v>74</v>
      </c>
      <c r="I1501" s="24" t="s">
        <v>74</v>
      </c>
    </row>
    <row r="1502" spans="1:9" ht="56.25" x14ac:dyDescent="0.2">
      <c r="A1502" s="19" t="s">
        <v>370</v>
      </c>
      <c r="B1502" s="20" t="s">
        <v>2654</v>
      </c>
      <c r="C1502" s="32" t="s">
        <v>2655</v>
      </c>
      <c r="D1502" s="21" t="s">
        <v>72</v>
      </c>
      <c r="E1502" s="21" t="s">
        <v>373</v>
      </c>
      <c r="F1502" s="33">
        <v>35593.72</v>
      </c>
      <c r="G1502" s="23">
        <v>1</v>
      </c>
      <c r="H1502" s="21" t="s">
        <v>74</v>
      </c>
      <c r="I1502" s="24" t="s">
        <v>74</v>
      </c>
    </row>
    <row r="1503" spans="1:9" ht="56.25" x14ac:dyDescent="0.2">
      <c r="A1503" s="19" t="s">
        <v>370</v>
      </c>
      <c r="B1503" s="20" t="s">
        <v>2656</v>
      </c>
      <c r="C1503" s="32" t="s">
        <v>2657</v>
      </c>
      <c r="D1503" s="21" t="s">
        <v>72</v>
      </c>
      <c r="E1503" s="21" t="s">
        <v>373</v>
      </c>
      <c r="F1503" s="33">
        <v>615053.96</v>
      </c>
      <c r="G1503" s="23">
        <v>1</v>
      </c>
      <c r="H1503" s="21" t="s">
        <v>74</v>
      </c>
      <c r="I1503" s="24" t="s">
        <v>74</v>
      </c>
    </row>
    <row r="1504" spans="1:9" ht="56.25" x14ac:dyDescent="0.2">
      <c r="A1504" s="19" t="s">
        <v>370</v>
      </c>
      <c r="B1504" s="20" t="s">
        <v>2658</v>
      </c>
      <c r="C1504" s="32" t="s">
        <v>2659</v>
      </c>
      <c r="D1504" s="21" t="s">
        <v>72</v>
      </c>
      <c r="E1504" s="21" t="s">
        <v>373</v>
      </c>
      <c r="F1504" s="33">
        <v>547280</v>
      </c>
      <c r="G1504" s="23">
        <v>1</v>
      </c>
      <c r="H1504" s="21" t="s">
        <v>74</v>
      </c>
      <c r="I1504" s="24" t="s">
        <v>74</v>
      </c>
    </row>
    <row r="1505" spans="1:9" ht="56.25" x14ac:dyDescent="0.2">
      <c r="A1505" s="19" t="s">
        <v>370</v>
      </c>
      <c r="B1505" s="20" t="s">
        <v>2660</v>
      </c>
      <c r="C1505" s="32" t="s">
        <v>2661</v>
      </c>
      <c r="D1505" s="21" t="s">
        <v>72</v>
      </c>
      <c r="E1505" s="21" t="s">
        <v>373</v>
      </c>
      <c r="F1505" s="33">
        <v>611132.42000000004</v>
      </c>
      <c r="G1505" s="23">
        <v>1</v>
      </c>
      <c r="H1505" s="21" t="s">
        <v>74</v>
      </c>
      <c r="I1505" s="24" t="s">
        <v>74</v>
      </c>
    </row>
    <row r="1506" spans="1:9" ht="56.25" x14ac:dyDescent="0.2">
      <c r="A1506" s="19" t="s">
        <v>370</v>
      </c>
      <c r="B1506" s="20" t="s">
        <v>2662</v>
      </c>
      <c r="C1506" s="32" t="s">
        <v>2663</v>
      </c>
      <c r="D1506" s="21" t="s">
        <v>72</v>
      </c>
      <c r="E1506" s="21" t="s">
        <v>373</v>
      </c>
      <c r="F1506" s="33">
        <v>26728</v>
      </c>
      <c r="G1506" s="23">
        <v>1</v>
      </c>
      <c r="H1506" s="21" t="s">
        <v>74</v>
      </c>
      <c r="I1506" s="24" t="s">
        <v>74</v>
      </c>
    </row>
    <row r="1507" spans="1:9" ht="56.25" x14ac:dyDescent="0.2">
      <c r="A1507" s="19" t="s">
        <v>370</v>
      </c>
      <c r="B1507" s="20" t="s">
        <v>2664</v>
      </c>
      <c r="C1507" s="32" t="s">
        <v>2665</v>
      </c>
      <c r="D1507" s="21" t="s">
        <v>72</v>
      </c>
      <c r="E1507" s="21" t="s">
        <v>373</v>
      </c>
      <c r="F1507" s="33">
        <v>35266.67</v>
      </c>
      <c r="G1507" s="23">
        <v>1</v>
      </c>
      <c r="H1507" s="21" t="s">
        <v>74</v>
      </c>
      <c r="I1507" s="24" t="s">
        <v>74</v>
      </c>
    </row>
    <row r="1508" spans="1:9" ht="56.25" x14ac:dyDescent="0.2">
      <c r="A1508" s="19" t="s">
        <v>370</v>
      </c>
      <c r="B1508" s="20" t="s">
        <v>2666</v>
      </c>
      <c r="C1508" s="32" t="s">
        <v>2667</v>
      </c>
      <c r="D1508" s="21" t="s">
        <v>72</v>
      </c>
      <c r="E1508" s="21" t="s">
        <v>373</v>
      </c>
      <c r="F1508" s="33">
        <v>262712.08</v>
      </c>
      <c r="G1508" s="23">
        <v>1</v>
      </c>
      <c r="H1508" s="21" t="s">
        <v>74</v>
      </c>
      <c r="I1508" s="24" t="s">
        <v>74</v>
      </c>
    </row>
    <row r="1509" spans="1:9" ht="56.25" x14ac:dyDescent="0.2">
      <c r="A1509" s="19" t="s">
        <v>370</v>
      </c>
      <c r="B1509" s="20" t="s">
        <v>2668</v>
      </c>
      <c r="C1509" s="32" t="s">
        <v>1883</v>
      </c>
      <c r="D1509" s="21" t="s">
        <v>72</v>
      </c>
      <c r="E1509" s="21" t="s">
        <v>373</v>
      </c>
      <c r="F1509" s="33">
        <v>18300</v>
      </c>
      <c r="G1509" s="23">
        <v>1</v>
      </c>
      <c r="H1509" s="21" t="s">
        <v>74</v>
      </c>
      <c r="I1509" s="24" t="s">
        <v>74</v>
      </c>
    </row>
    <row r="1510" spans="1:9" ht="56.25" x14ac:dyDescent="0.2">
      <c r="A1510" s="19" t="s">
        <v>370</v>
      </c>
      <c r="B1510" s="20" t="s">
        <v>2669</v>
      </c>
      <c r="C1510" s="32" t="s">
        <v>1306</v>
      </c>
      <c r="D1510" s="21" t="s">
        <v>72</v>
      </c>
      <c r="E1510" s="21" t="s">
        <v>373</v>
      </c>
      <c r="F1510" s="33">
        <v>20087</v>
      </c>
      <c r="G1510" s="23">
        <v>1</v>
      </c>
      <c r="H1510" s="21" t="s">
        <v>74</v>
      </c>
      <c r="I1510" s="24" t="s">
        <v>74</v>
      </c>
    </row>
    <row r="1511" spans="1:9" ht="56.25" x14ac:dyDescent="0.2">
      <c r="A1511" s="19" t="s">
        <v>370</v>
      </c>
      <c r="B1511" s="20" t="s">
        <v>2670</v>
      </c>
      <c r="C1511" s="32" t="s">
        <v>2671</v>
      </c>
      <c r="D1511" s="21" t="s">
        <v>72</v>
      </c>
      <c r="E1511" s="21" t="s">
        <v>373</v>
      </c>
      <c r="F1511" s="33">
        <v>203351</v>
      </c>
      <c r="G1511" s="23">
        <v>1</v>
      </c>
      <c r="H1511" s="21" t="s">
        <v>74</v>
      </c>
      <c r="I1511" s="24" t="s">
        <v>74</v>
      </c>
    </row>
    <row r="1512" spans="1:9" ht="56.25" x14ac:dyDescent="0.2">
      <c r="A1512" s="19" t="s">
        <v>370</v>
      </c>
      <c r="B1512" s="20" t="s">
        <v>2672</v>
      </c>
      <c r="C1512" s="32" t="s">
        <v>2611</v>
      </c>
      <c r="D1512" s="21" t="s">
        <v>72</v>
      </c>
      <c r="E1512" s="21" t="s">
        <v>373</v>
      </c>
      <c r="F1512" s="33">
        <v>12182.2</v>
      </c>
      <c r="G1512" s="23">
        <v>1</v>
      </c>
      <c r="H1512" s="21" t="s">
        <v>74</v>
      </c>
      <c r="I1512" s="24" t="s">
        <v>74</v>
      </c>
    </row>
    <row r="1513" spans="1:9" ht="56.25" x14ac:dyDescent="0.2">
      <c r="A1513" s="19" t="s">
        <v>370</v>
      </c>
      <c r="B1513" s="20" t="s">
        <v>2673</v>
      </c>
      <c r="C1513" s="32" t="s">
        <v>2674</v>
      </c>
      <c r="D1513" s="21" t="s">
        <v>72</v>
      </c>
      <c r="E1513" s="21" t="s">
        <v>373</v>
      </c>
      <c r="F1513" s="33">
        <v>11058</v>
      </c>
      <c r="G1513" s="23">
        <v>1</v>
      </c>
      <c r="H1513" s="21" t="s">
        <v>74</v>
      </c>
      <c r="I1513" s="24" t="s">
        <v>74</v>
      </c>
    </row>
    <row r="1514" spans="1:9" ht="56.25" x14ac:dyDescent="0.2">
      <c r="A1514" s="19" t="s">
        <v>370</v>
      </c>
      <c r="B1514" s="20" t="s">
        <v>2675</v>
      </c>
      <c r="C1514" s="32" t="s">
        <v>1333</v>
      </c>
      <c r="D1514" s="21" t="s">
        <v>72</v>
      </c>
      <c r="E1514" s="21" t="s">
        <v>373</v>
      </c>
      <c r="F1514" s="33">
        <v>16020</v>
      </c>
      <c r="G1514" s="23">
        <v>1</v>
      </c>
      <c r="H1514" s="21" t="s">
        <v>74</v>
      </c>
      <c r="I1514" s="24" t="s">
        <v>74</v>
      </c>
    </row>
    <row r="1515" spans="1:9" ht="56.25" x14ac:dyDescent="0.2">
      <c r="A1515" s="19" t="s">
        <v>370</v>
      </c>
      <c r="B1515" s="20" t="s">
        <v>2676</v>
      </c>
      <c r="C1515" s="32" t="s">
        <v>2677</v>
      </c>
      <c r="D1515" s="21" t="s">
        <v>72</v>
      </c>
      <c r="E1515" s="21" t="s">
        <v>373</v>
      </c>
      <c r="F1515" s="33">
        <v>15505</v>
      </c>
      <c r="G1515" s="23">
        <v>1</v>
      </c>
      <c r="H1515" s="21" t="s">
        <v>74</v>
      </c>
      <c r="I1515" s="24" t="s">
        <v>74</v>
      </c>
    </row>
    <row r="1516" spans="1:9" ht="56.25" x14ac:dyDescent="0.2">
      <c r="A1516" s="19" t="s">
        <v>370</v>
      </c>
      <c r="B1516" s="20" t="s">
        <v>2678</v>
      </c>
      <c r="C1516" s="32" t="s">
        <v>2679</v>
      </c>
      <c r="D1516" s="21" t="s">
        <v>72</v>
      </c>
      <c r="E1516" s="21" t="s">
        <v>373</v>
      </c>
      <c r="F1516" s="33">
        <v>66186.44</v>
      </c>
      <c r="G1516" s="23">
        <v>1</v>
      </c>
      <c r="H1516" s="21" t="s">
        <v>74</v>
      </c>
      <c r="I1516" s="24" t="s">
        <v>74</v>
      </c>
    </row>
    <row r="1517" spans="1:9" ht="56.25" x14ac:dyDescent="0.2">
      <c r="A1517" s="19" t="s">
        <v>370</v>
      </c>
      <c r="B1517" s="20" t="s">
        <v>2680</v>
      </c>
      <c r="C1517" s="32" t="s">
        <v>2681</v>
      </c>
      <c r="D1517" s="21" t="s">
        <v>72</v>
      </c>
      <c r="E1517" s="21" t="s">
        <v>373</v>
      </c>
      <c r="F1517" s="33">
        <v>25701</v>
      </c>
      <c r="G1517" s="23">
        <v>1</v>
      </c>
      <c r="H1517" s="21" t="s">
        <v>74</v>
      </c>
      <c r="I1517" s="24" t="s">
        <v>74</v>
      </c>
    </row>
    <row r="1518" spans="1:9" ht="56.25" x14ac:dyDescent="0.2">
      <c r="A1518" s="19" t="s">
        <v>370</v>
      </c>
      <c r="B1518" s="20" t="s">
        <v>2682</v>
      </c>
      <c r="C1518" s="32" t="s">
        <v>2683</v>
      </c>
      <c r="D1518" s="21" t="s">
        <v>72</v>
      </c>
      <c r="E1518" s="21" t="s">
        <v>373</v>
      </c>
      <c r="F1518" s="33">
        <v>37724</v>
      </c>
      <c r="G1518" s="23">
        <v>1</v>
      </c>
      <c r="H1518" s="21" t="s">
        <v>74</v>
      </c>
      <c r="I1518" s="24" t="s">
        <v>74</v>
      </c>
    </row>
    <row r="1519" spans="1:9" ht="56.25" x14ac:dyDescent="0.2">
      <c r="A1519" s="19" t="s">
        <v>370</v>
      </c>
      <c r="B1519" s="20" t="s">
        <v>2684</v>
      </c>
      <c r="C1519" s="32" t="s">
        <v>2685</v>
      </c>
      <c r="D1519" s="21" t="s">
        <v>72</v>
      </c>
      <c r="E1519" s="21" t="s">
        <v>373</v>
      </c>
      <c r="F1519" s="33">
        <v>34728</v>
      </c>
      <c r="G1519" s="23">
        <v>1</v>
      </c>
      <c r="H1519" s="21" t="s">
        <v>74</v>
      </c>
      <c r="I1519" s="24" t="s">
        <v>74</v>
      </c>
    </row>
    <row r="1520" spans="1:9" ht="56.25" x14ac:dyDescent="0.2">
      <c r="A1520" s="19" t="s">
        <v>370</v>
      </c>
      <c r="B1520" s="20" t="s">
        <v>2686</v>
      </c>
      <c r="C1520" s="32" t="s">
        <v>2687</v>
      </c>
      <c r="D1520" s="21" t="s">
        <v>72</v>
      </c>
      <c r="E1520" s="21" t="s">
        <v>373</v>
      </c>
      <c r="F1520" s="33">
        <v>136720</v>
      </c>
      <c r="G1520" s="23">
        <v>1</v>
      </c>
      <c r="H1520" s="21" t="s">
        <v>74</v>
      </c>
      <c r="I1520" s="24" t="s">
        <v>74</v>
      </c>
    </row>
    <row r="1521" spans="1:9" ht="56.25" x14ac:dyDescent="0.2">
      <c r="A1521" s="19" t="s">
        <v>370</v>
      </c>
      <c r="B1521" s="20" t="s">
        <v>2688</v>
      </c>
      <c r="C1521" s="32" t="s">
        <v>2689</v>
      </c>
      <c r="D1521" s="21" t="s">
        <v>72</v>
      </c>
      <c r="E1521" s="21" t="s">
        <v>373</v>
      </c>
      <c r="F1521" s="33">
        <v>23824</v>
      </c>
      <c r="G1521" s="23">
        <v>1</v>
      </c>
      <c r="H1521" s="21" t="s">
        <v>74</v>
      </c>
      <c r="I1521" s="24" t="s">
        <v>74</v>
      </c>
    </row>
    <row r="1522" spans="1:9" ht="56.25" x14ac:dyDescent="0.2">
      <c r="A1522" s="19" t="s">
        <v>370</v>
      </c>
      <c r="B1522" s="20" t="s">
        <v>2690</v>
      </c>
      <c r="C1522" s="32" t="s">
        <v>2689</v>
      </c>
      <c r="D1522" s="21" t="s">
        <v>72</v>
      </c>
      <c r="E1522" s="21" t="s">
        <v>373</v>
      </c>
      <c r="F1522" s="33">
        <v>23824</v>
      </c>
      <c r="G1522" s="23">
        <v>1</v>
      </c>
      <c r="H1522" s="21" t="s">
        <v>74</v>
      </c>
      <c r="I1522" s="24" t="s">
        <v>74</v>
      </c>
    </row>
    <row r="1523" spans="1:9" ht="56.25" x14ac:dyDescent="0.2">
      <c r="A1523" s="19" t="s">
        <v>370</v>
      </c>
      <c r="B1523" s="20" t="s">
        <v>2691</v>
      </c>
      <c r="C1523" s="32" t="s">
        <v>2692</v>
      </c>
      <c r="D1523" s="21" t="s">
        <v>72</v>
      </c>
      <c r="E1523" s="21" t="s">
        <v>373</v>
      </c>
      <c r="F1523" s="33">
        <v>30009</v>
      </c>
      <c r="G1523" s="23">
        <v>1</v>
      </c>
      <c r="H1523" s="21" t="s">
        <v>74</v>
      </c>
      <c r="I1523" s="24" t="s">
        <v>74</v>
      </c>
    </row>
    <row r="1524" spans="1:9" ht="56.25" x14ac:dyDescent="0.2">
      <c r="A1524" s="19" t="s">
        <v>370</v>
      </c>
      <c r="B1524" s="20" t="s">
        <v>2693</v>
      </c>
      <c r="C1524" s="32" t="s">
        <v>2639</v>
      </c>
      <c r="D1524" s="21" t="s">
        <v>72</v>
      </c>
      <c r="E1524" s="21" t="s">
        <v>373</v>
      </c>
      <c r="F1524" s="33">
        <v>37525.839999999997</v>
      </c>
      <c r="G1524" s="23">
        <v>1</v>
      </c>
      <c r="H1524" s="21" t="s">
        <v>74</v>
      </c>
      <c r="I1524" s="24" t="s">
        <v>74</v>
      </c>
    </row>
    <row r="1525" spans="1:9" ht="56.25" x14ac:dyDescent="0.2">
      <c r="A1525" s="19" t="s">
        <v>370</v>
      </c>
      <c r="B1525" s="20" t="s">
        <v>2694</v>
      </c>
      <c r="C1525" s="32" t="s">
        <v>2695</v>
      </c>
      <c r="D1525" s="21" t="s">
        <v>72</v>
      </c>
      <c r="E1525" s="21" t="s">
        <v>373</v>
      </c>
      <c r="F1525" s="33">
        <v>63101.42</v>
      </c>
      <c r="G1525" s="23">
        <v>1</v>
      </c>
      <c r="H1525" s="21" t="s">
        <v>74</v>
      </c>
      <c r="I1525" s="24" t="s">
        <v>74</v>
      </c>
    </row>
    <row r="1526" spans="1:9" ht="56.25" x14ac:dyDescent="0.2">
      <c r="A1526" s="19" t="s">
        <v>370</v>
      </c>
      <c r="B1526" s="20" t="s">
        <v>2696</v>
      </c>
      <c r="C1526" s="32" t="s">
        <v>2697</v>
      </c>
      <c r="D1526" s="21" t="s">
        <v>72</v>
      </c>
      <c r="E1526" s="21" t="s">
        <v>373</v>
      </c>
      <c r="F1526" s="33">
        <v>26519</v>
      </c>
      <c r="G1526" s="23">
        <v>1</v>
      </c>
      <c r="H1526" s="21" t="s">
        <v>74</v>
      </c>
      <c r="I1526" s="24" t="s">
        <v>74</v>
      </c>
    </row>
    <row r="1527" spans="1:9" ht="56.25" x14ac:dyDescent="0.2">
      <c r="A1527" s="19" t="s">
        <v>370</v>
      </c>
      <c r="B1527" s="20" t="s">
        <v>2698</v>
      </c>
      <c r="C1527" s="32" t="s">
        <v>2699</v>
      </c>
      <c r="D1527" s="21" t="s">
        <v>72</v>
      </c>
      <c r="E1527" s="21" t="s">
        <v>373</v>
      </c>
      <c r="F1527" s="33">
        <v>22890</v>
      </c>
      <c r="G1527" s="23">
        <v>1</v>
      </c>
      <c r="H1527" s="21" t="s">
        <v>74</v>
      </c>
      <c r="I1527" s="24" t="s">
        <v>74</v>
      </c>
    </row>
    <row r="1528" spans="1:9" ht="56.25" x14ac:dyDescent="0.2">
      <c r="A1528" s="19" t="s">
        <v>370</v>
      </c>
      <c r="B1528" s="20" t="s">
        <v>2700</v>
      </c>
      <c r="C1528" s="32" t="s">
        <v>2701</v>
      </c>
      <c r="D1528" s="21" t="s">
        <v>72</v>
      </c>
      <c r="E1528" s="21" t="s">
        <v>373</v>
      </c>
      <c r="F1528" s="33">
        <v>20087</v>
      </c>
      <c r="G1528" s="23">
        <v>1</v>
      </c>
      <c r="H1528" s="21" t="s">
        <v>74</v>
      </c>
      <c r="I1528" s="24" t="s">
        <v>74</v>
      </c>
    </row>
    <row r="1529" spans="1:9" ht="56.25" x14ac:dyDescent="0.2">
      <c r="A1529" s="19" t="s">
        <v>370</v>
      </c>
      <c r="B1529" s="20" t="s">
        <v>2702</v>
      </c>
      <c r="C1529" s="32" t="s">
        <v>2703</v>
      </c>
      <c r="D1529" s="21" t="s">
        <v>72</v>
      </c>
      <c r="E1529" s="21" t="s">
        <v>373</v>
      </c>
      <c r="F1529" s="33">
        <v>225186.44</v>
      </c>
      <c r="G1529" s="23">
        <v>1</v>
      </c>
      <c r="H1529" s="21" t="s">
        <v>74</v>
      </c>
      <c r="I1529" s="24" t="s">
        <v>74</v>
      </c>
    </row>
    <row r="1530" spans="1:9" ht="56.25" x14ac:dyDescent="0.2">
      <c r="A1530" s="19" t="s">
        <v>370</v>
      </c>
      <c r="B1530" s="20" t="s">
        <v>2704</v>
      </c>
      <c r="C1530" s="32" t="s">
        <v>852</v>
      </c>
      <c r="D1530" s="21" t="s">
        <v>72</v>
      </c>
      <c r="E1530" s="21" t="s">
        <v>373</v>
      </c>
      <c r="F1530" s="33">
        <v>20000</v>
      </c>
      <c r="G1530" s="23">
        <v>1</v>
      </c>
      <c r="H1530" s="21" t="s">
        <v>74</v>
      </c>
      <c r="I1530" s="24" t="s">
        <v>74</v>
      </c>
    </row>
    <row r="1531" spans="1:9" ht="56.25" x14ac:dyDescent="0.2">
      <c r="A1531" s="19" t="s">
        <v>370</v>
      </c>
      <c r="B1531" s="20" t="s">
        <v>2705</v>
      </c>
      <c r="C1531" s="32" t="s">
        <v>860</v>
      </c>
      <c r="D1531" s="21" t="s">
        <v>72</v>
      </c>
      <c r="E1531" s="21" t="s">
        <v>373</v>
      </c>
      <c r="F1531" s="33">
        <v>14800</v>
      </c>
      <c r="G1531" s="23">
        <v>1</v>
      </c>
      <c r="H1531" s="21" t="s">
        <v>74</v>
      </c>
      <c r="I1531" s="24" t="s">
        <v>74</v>
      </c>
    </row>
    <row r="1532" spans="1:9" ht="56.25" x14ac:dyDescent="0.2">
      <c r="A1532" s="19" t="s">
        <v>370</v>
      </c>
      <c r="B1532" s="20" t="s">
        <v>2706</v>
      </c>
      <c r="C1532" s="32" t="s">
        <v>860</v>
      </c>
      <c r="D1532" s="21" t="s">
        <v>72</v>
      </c>
      <c r="E1532" s="21" t="s">
        <v>373</v>
      </c>
      <c r="F1532" s="33">
        <v>14800</v>
      </c>
      <c r="G1532" s="23">
        <v>1</v>
      </c>
      <c r="H1532" s="21" t="s">
        <v>74</v>
      </c>
      <c r="I1532" s="24" t="s">
        <v>74</v>
      </c>
    </row>
    <row r="1533" spans="1:9" ht="56.25" x14ac:dyDescent="0.2">
      <c r="A1533" s="19" t="s">
        <v>370</v>
      </c>
      <c r="B1533" s="20" t="s">
        <v>2707</v>
      </c>
      <c r="C1533" s="32" t="s">
        <v>860</v>
      </c>
      <c r="D1533" s="21" t="s">
        <v>72</v>
      </c>
      <c r="E1533" s="21" t="s">
        <v>373</v>
      </c>
      <c r="F1533" s="33">
        <v>14800</v>
      </c>
      <c r="G1533" s="23">
        <v>1</v>
      </c>
      <c r="H1533" s="21" t="s">
        <v>74</v>
      </c>
      <c r="I1533" s="24" t="s">
        <v>74</v>
      </c>
    </row>
    <row r="1534" spans="1:9" ht="56.25" x14ac:dyDescent="0.2">
      <c r="A1534" s="19" t="s">
        <v>370</v>
      </c>
      <c r="B1534" s="20" t="s">
        <v>2708</v>
      </c>
      <c r="C1534" s="32" t="s">
        <v>860</v>
      </c>
      <c r="D1534" s="21" t="s">
        <v>72</v>
      </c>
      <c r="E1534" s="21" t="s">
        <v>373</v>
      </c>
      <c r="F1534" s="33">
        <v>14800</v>
      </c>
      <c r="G1534" s="23">
        <v>1</v>
      </c>
      <c r="H1534" s="21" t="s">
        <v>74</v>
      </c>
      <c r="I1534" s="24" t="s">
        <v>74</v>
      </c>
    </row>
    <row r="1535" spans="1:9" ht="56.25" x14ac:dyDescent="0.2">
      <c r="A1535" s="19" t="s">
        <v>370</v>
      </c>
      <c r="B1535" s="20" t="s">
        <v>2709</v>
      </c>
      <c r="C1535" s="32" t="s">
        <v>1958</v>
      </c>
      <c r="D1535" s="21" t="s">
        <v>72</v>
      </c>
      <c r="E1535" s="21" t="s">
        <v>373</v>
      </c>
      <c r="F1535" s="33">
        <v>11200</v>
      </c>
      <c r="G1535" s="23">
        <v>1</v>
      </c>
      <c r="H1535" s="21" t="s">
        <v>74</v>
      </c>
      <c r="I1535" s="24" t="s">
        <v>74</v>
      </c>
    </row>
    <row r="1536" spans="1:9" ht="56.25" x14ac:dyDescent="0.2">
      <c r="A1536" s="19" t="s">
        <v>370</v>
      </c>
      <c r="B1536" s="20" t="s">
        <v>2710</v>
      </c>
      <c r="C1536" s="32" t="s">
        <v>1958</v>
      </c>
      <c r="D1536" s="21" t="s">
        <v>72</v>
      </c>
      <c r="E1536" s="21" t="s">
        <v>373</v>
      </c>
      <c r="F1536" s="33">
        <v>11200</v>
      </c>
      <c r="G1536" s="23">
        <v>1</v>
      </c>
      <c r="H1536" s="21" t="s">
        <v>74</v>
      </c>
      <c r="I1536" s="24" t="s">
        <v>74</v>
      </c>
    </row>
    <row r="1537" spans="1:9" ht="56.25" x14ac:dyDescent="0.2">
      <c r="A1537" s="19" t="s">
        <v>370</v>
      </c>
      <c r="B1537" s="20" t="s">
        <v>2711</v>
      </c>
      <c r="C1537" s="32" t="s">
        <v>1958</v>
      </c>
      <c r="D1537" s="21" t="s">
        <v>72</v>
      </c>
      <c r="E1537" s="21" t="s">
        <v>373</v>
      </c>
      <c r="F1537" s="33">
        <v>11200</v>
      </c>
      <c r="G1537" s="23">
        <v>1</v>
      </c>
      <c r="H1537" s="21" t="s">
        <v>74</v>
      </c>
      <c r="I1537" s="24" t="s">
        <v>74</v>
      </c>
    </row>
    <row r="1538" spans="1:9" ht="56.25" x14ac:dyDescent="0.2">
      <c r="A1538" s="19" t="s">
        <v>370</v>
      </c>
      <c r="B1538" s="20" t="s">
        <v>2712</v>
      </c>
      <c r="C1538" s="32" t="s">
        <v>1958</v>
      </c>
      <c r="D1538" s="21" t="s">
        <v>72</v>
      </c>
      <c r="E1538" s="21" t="s">
        <v>373</v>
      </c>
      <c r="F1538" s="33">
        <v>11200</v>
      </c>
      <c r="G1538" s="23">
        <v>1</v>
      </c>
      <c r="H1538" s="21" t="s">
        <v>74</v>
      </c>
      <c r="I1538" s="24" t="s">
        <v>74</v>
      </c>
    </row>
    <row r="1539" spans="1:9" ht="56.25" x14ac:dyDescent="0.2">
      <c r="A1539" s="19" t="s">
        <v>370</v>
      </c>
      <c r="B1539" s="20" t="s">
        <v>2713</v>
      </c>
      <c r="C1539" s="32" t="s">
        <v>2714</v>
      </c>
      <c r="D1539" s="21" t="s">
        <v>72</v>
      </c>
      <c r="E1539" s="21" t="s">
        <v>373</v>
      </c>
      <c r="F1539" s="33">
        <v>16000</v>
      </c>
      <c r="G1539" s="23">
        <v>1</v>
      </c>
      <c r="H1539" s="21" t="s">
        <v>74</v>
      </c>
      <c r="I1539" s="24" t="s">
        <v>74</v>
      </c>
    </row>
    <row r="1540" spans="1:9" ht="56.25" x14ac:dyDescent="0.2">
      <c r="A1540" s="19" t="s">
        <v>370</v>
      </c>
      <c r="B1540" s="20" t="s">
        <v>2715</v>
      </c>
      <c r="C1540" s="32" t="s">
        <v>2714</v>
      </c>
      <c r="D1540" s="21" t="s">
        <v>72</v>
      </c>
      <c r="E1540" s="21" t="s">
        <v>373</v>
      </c>
      <c r="F1540" s="33">
        <v>16000</v>
      </c>
      <c r="G1540" s="23">
        <v>1</v>
      </c>
      <c r="H1540" s="21" t="s">
        <v>74</v>
      </c>
      <c r="I1540" s="24" t="s">
        <v>74</v>
      </c>
    </row>
    <row r="1541" spans="1:9" ht="56.25" x14ac:dyDescent="0.2">
      <c r="A1541" s="19" t="s">
        <v>370</v>
      </c>
      <c r="B1541" s="20" t="s">
        <v>2716</v>
      </c>
      <c r="C1541" s="32" t="s">
        <v>2717</v>
      </c>
      <c r="D1541" s="21" t="s">
        <v>72</v>
      </c>
      <c r="E1541" s="21" t="s">
        <v>373</v>
      </c>
      <c r="F1541" s="33">
        <v>125000</v>
      </c>
      <c r="G1541" s="23">
        <v>1</v>
      </c>
      <c r="H1541" s="21" t="s">
        <v>74</v>
      </c>
      <c r="I1541" s="24" t="s">
        <v>74</v>
      </c>
    </row>
    <row r="1542" spans="1:9" ht="56.25" x14ac:dyDescent="0.2">
      <c r="A1542" s="19" t="s">
        <v>370</v>
      </c>
      <c r="B1542" s="20" t="s">
        <v>2718</v>
      </c>
      <c r="C1542" s="32" t="s">
        <v>2719</v>
      </c>
      <c r="D1542" s="21" t="s">
        <v>72</v>
      </c>
      <c r="E1542" s="21" t="s">
        <v>373</v>
      </c>
      <c r="F1542" s="33">
        <v>118288.14</v>
      </c>
      <c r="G1542" s="23">
        <v>1</v>
      </c>
      <c r="H1542" s="21" t="s">
        <v>74</v>
      </c>
      <c r="I1542" s="24" t="s">
        <v>74</v>
      </c>
    </row>
    <row r="1543" spans="1:9" ht="56.25" x14ac:dyDescent="0.2">
      <c r="A1543" s="19" t="s">
        <v>370</v>
      </c>
      <c r="B1543" s="20" t="s">
        <v>2720</v>
      </c>
      <c r="C1543" s="32" t="s">
        <v>2721</v>
      </c>
      <c r="D1543" s="21" t="s">
        <v>72</v>
      </c>
      <c r="E1543" s="21" t="s">
        <v>373</v>
      </c>
      <c r="F1543" s="33">
        <v>14700</v>
      </c>
      <c r="G1543" s="23">
        <v>1</v>
      </c>
      <c r="H1543" s="21" t="s">
        <v>74</v>
      </c>
      <c r="I1543" s="24" t="s">
        <v>74</v>
      </c>
    </row>
    <row r="1544" spans="1:9" ht="56.25" x14ac:dyDescent="0.2">
      <c r="A1544" s="19" t="s">
        <v>370</v>
      </c>
      <c r="B1544" s="20" t="s">
        <v>2722</v>
      </c>
      <c r="C1544" s="32" t="s">
        <v>2721</v>
      </c>
      <c r="D1544" s="21" t="s">
        <v>72</v>
      </c>
      <c r="E1544" s="21" t="s">
        <v>373</v>
      </c>
      <c r="F1544" s="33">
        <v>14700</v>
      </c>
      <c r="G1544" s="23">
        <v>1</v>
      </c>
      <c r="H1544" s="21" t="s">
        <v>74</v>
      </c>
      <c r="I1544" s="24" t="s">
        <v>74</v>
      </c>
    </row>
    <row r="1545" spans="1:9" ht="56.25" x14ac:dyDescent="0.2">
      <c r="A1545" s="19" t="s">
        <v>370</v>
      </c>
      <c r="B1545" s="20" t="s">
        <v>2723</v>
      </c>
      <c r="C1545" s="32" t="s">
        <v>2721</v>
      </c>
      <c r="D1545" s="21" t="s">
        <v>72</v>
      </c>
      <c r="E1545" s="21" t="s">
        <v>373</v>
      </c>
      <c r="F1545" s="33">
        <v>14700</v>
      </c>
      <c r="G1545" s="23">
        <v>1</v>
      </c>
      <c r="H1545" s="21" t="s">
        <v>74</v>
      </c>
      <c r="I1545" s="24" t="s">
        <v>74</v>
      </c>
    </row>
    <row r="1546" spans="1:9" ht="56.25" x14ac:dyDescent="0.2">
      <c r="A1546" s="19" t="s">
        <v>370</v>
      </c>
      <c r="B1546" s="20" t="s">
        <v>2724</v>
      </c>
      <c r="C1546" s="32" t="s">
        <v>1451</v>
      </c>
      <c r="D1546" s="21" t="s">
        <v>72</v>
      </c>
      <c r="E1546" s="21" t="s">
        <v>373</v>
      </c>
      <c r="F1546" s="33">
        <v>11000</v>
      </c>
      <c r="G1546" s="23">
        <v>1</v>
      </c>
      <c r="H1546" s="21" t="s">
        <v>74</v>
      </c>
      <c r="I1546" s="24" t="s">
        <v>74</v>
      </c>
    </row>
    <row r="1547" spans="1:9" ht="56.25" x14ac:dyDescent="0.2">
      <c r="A1547" s="19" t="s">
        <v>370</v>
      </c>
      <c r="B1547" s="20" t="s">
        <v>2725</v>
      </c>
      <c r="C1547" s="32" t="s">
        <v>869</v>
      </c>
      <c r="D1547" s="21" t="s">
        <v>72</v>
      </c>
      <c r="E1547" s="21" t="s">
        <v>373</v>
      </c>
      <c r="F1547" s="33">
        <v>27900</v>
      </c>
      <c r="G1547" s="23">
        <v>1</v>
      </c>
      <c r="H1547" s="21" t="s">
        <v>74</v>
      </c>
      <c r="I1547" s="24" t="s">
        <v>74</v>
      </c>
    </row>
    <row r="1548" spans="1:9" ht="56.25" x14ac:dyDescent="0.2">
      <c r="A1548" s="19" t="s">
        <v>370</v>
      </c>
      <c r="B1548" s="20" t="s">
        <v>2726</v>
      </c>
      <c r="C1548" s="32" t="s">
        <v>869</v>
      </c>
      <c r="D1548" s="21" t="s">
        <v>72</v>
      </c>
      <c r="E1548" s="21" t="s">
        <v>373</v>
      </c>
      <c r="F1548" s="33">
        <v>27900</v>
      </c>
      <c r="G1548" s="23">
        <v>1</v>
      </c>
      <c r="H1548" s="21" t="s">
        <v>74</v>
      </c>
      <c r="I1548" s="24" t="s">
        <v>74</v>
      </c>
    </row>
    <row r="1549" spans="1:9" ht="56.25" x14ac:dyDescent="0.2">
      <c r="A1549" s="19" t="s">
        <v>370</v>
      </c>
      <c r="B1549" s="20" t="s">
        <v>2727</v>
      </c>
      <c r="C1549" s="32" t="s">
        <v>869</v>
      </c>
      <c r="D1549" s="21" t="s">
        <v>72</v>
      </c>
      <c r="E1549" s="21" t="s">
        <v>373</v>
      </c>
      <c r="F1549" s="33">
        <v>27900</v>
      </c>
      <c r="G1549" s="23">
        <v>1</v>
      </c>
      <c r="H1549" s="21" t="s">
        <v>74</v>
      </c>
      <c r="I1549" s="24" t="s">
        <v>74</v>
      </c>
    </row>
    <row r="1550" spans="1:9" ht="56.25" x14ac:dyDescent="0.2">
      <c r="A1550" s="19" t="s">
        <v>370</v>
      </c>
      <c r="B1550" s="20" t="s">
        <v>2728</v>
      </c>
      <c r="C1550" s="32" t="s">
        <v>908</v>
      </c>
      <c r="D1550" s="21" t="s">
        <v>72</v>
      </c>
      <c r="E1550" s="21" t="s">
        <v>373</v>
      </c>
      <c r="F1550" s="33">
        <v>23800</v>
      </c>
      <c r="G1550" s="23">
        <v>1</v>
      </c>
      <c r="H1550" s="21" t="s">
        <v>74</v>
      </c>
      <c r="I1550" s="24" t="s">
        <v>74</v>
      </c>
    </row>
    <row r="1551" spans="1:9" ht="56.25" x14ac:dyDescent="0.2">
      <c r="A1551" s="19" t="s">
        <v>370</v>
      </c>
      <c r="B1551" s="20" t="s">
        <v>2729</v>
      </c>
      <c r="C1551" s="32" t="s">
        <v>908</v>
      </c>
      <c r="D1551" s="21" t="s">
        <v>72</v>
      </c>
      <c r="E1551" s="21" t="s">
        <v>373</v>
      </c>
      <c r="F1551" s="33">
        <v>23800</v>
      </c>
      <c r="G1551" s="23">
        <v>1</v>
      </c>
      <c r="H1551" s="21" t="s">
        <v>74</v>
      </c>
      <c r="I1551" s="24" t="s">
        <v>74</v>
      </c>
    </row>
    <row r="1552" spans="1:9" ht="56.25" x14ac:dyDescent="0.2">
      <c r="A1552" s="19" t="s">
        <v>370</v>
      </c>
      <c r="B1552" s="20" t="s">
        <v>2730</v>
      </c>
      <c r="C1552" s="32" t="s">
        <v>908</v>
      </c>
      <c r="D1552" s="21" t="s">
        <v>72</v>
      </c>
      <c r="E1552" s="21" t="s">
        <v>373</v>
      </c>
      <c r="F1552" s="33">
        <v>23800</v>
      </c>
      <c r="G1552" s="23">
        <v>1</v>
      </c>
      <c r="H1552" s="21" t="s">
        <v>74</v>
      </c>
      <c r="I1552" s="24" t="s">
        <v>74</v>
      </c>
    </row>
    <row r="1553" spans="1:9" ht="56.25" x14ac:dyDescent="0.2">
      <c r="A1553" s="19" t="s">
        <v>370</v>
      </c>
      <c r="B1553" s="20" t="s">
        <v>2731</v>
      </c>
      <c r="C1553" s="32" t="s">
        <v>1224</v>
      </c>
      <c r="D1553" s="21" t="s">
        <v>72</v>
      </c>
      <c r="E1553" s="21" t="s">
        <v>373</v>
      </c>
      <c r="F1553" s="33">
        <v>51083</v>
      </c>
      <c r="G1553" s="23">
        <v>1</v>
      </c>
      <c r="H1553" s="21" t="s">
        <v>74</v>
      </c>
      <c r="I1553" s="24" t="s">
        <v>74</v>
      </c>
    </row>
    <row r="1554" spans="1:9" ht="56.25" x14ac:dyDescent="0.2">
      <c r="A1554" s="19" t="s">
        <v>370</v>
      </c>
      <c r="B1554" s="20" t="s">
        <v>2732</v>
      </c>
      <c r="C1554" s="32" t="s">
        <v>1224</v>
      </c>
      <c r="D1554" s="21" t="s">
        <v>72</v>
      </c>
      <c r="E1554" s="21" t="s">
        <v>373</v>
      </c>
      <c r="F1554" s="33">
        <v>51083</v>
      </c>
      <c r="G1554" s="23">
        <v>1</v>
      </c>
      <c r="H1554" s="21" t="s">
        <v>74</v>
      </c>
      <c r="I1554" s="24" t="s">
        <v>74</v>
      </c>
    </row>
    <row r="1555" spans="1:9" ht="56.25" x14ac:dyDescent="0.2">
      <c r="A1555" s="19" t="s">
        <v>370</v>
      </c>
      <c r="B1555" s="20" t="s">
        <v>2733</v>
      </c>
      <c r="C1555" s="32" t="s">
        <v>1224</v>
      </c>
      <c r="D1555" s="21" t="s">
        <v>72</v>
      </c>
      <c r="E1555" s="21" t="s">
        <v>373</v>
      </c>
      <c r="F1555" s="33">
        <v>51083</v>
      </c>
      <c r="G1555" s="23">
        <v>1</v>
      </c>
      <c r="H1555" s="21" t="s">
        <v>74</v>
      </c>
      <c r="I1555" s="24" t="s">
        <v>74</v>
      </c>
    </row>
    <row r="1556" spans="1:9" ht="56.25" x14ac:dyDescent="0.2">
      <c r="A1556" s="19" t="s">
        <v>370</v>
      </c>
      <c r="B1556" s="20" t="s">
        <v>2734</v>
      </c>
      <c r="C1556" s="32" t="s">
        <v>922</v>
      </c>
      <c r="D1556" s="21" t="s">
        <v>72</v>
      </c>
      <c r="E1556" s="21" t="s">
        <v>373</v>
      </c>
      <c r="F1556" s="33">
        <v>11423</v>
      </c>
      <c r="G1556" s="23">
        <v>1</v>
      </c>
      <c r="H1556" s="21" t="s">
        <v>74</v>
      </c>
      <c r="I1556" s="24" t="s">
        <v>74</v>
      </c>
    </row>
    <row r="1557" spans="1:9" ht="56.25" x14ac:dyDescent="0.2">
      <c r="A1557" s="19" t="s">
        <v>370</v>
      </c>
      <c r="B1557" s="20" t="s">
        <v>2735</v>
      </c>
      <c r="C1557" s="32" t="s">
        <v>922</v>
      </c>
      <c r="D1557" s="21" t="s">
        <v>72</v>
      </c>
      <c r="E1557" s="21" t="s">
        <v>373</v>
      </c>
      <c r="F1557" s="33">
        <v>10626</v>
      </c>
      <c r="G1557" s="23">
        <v>1</v>
      </c>
      <c r="H1557" s="21" t="s">
        <v>74</v>
      </c>
      <c r="I1557" s="24" t="s">
        <v>74</v>
      </c>
    </row>
    <row r="1558" spans="1:9" ht="56.25" x14ac:dyDescent="0.2">
      <c r="A1558" s="19" t="s">
        <v>370</v>
      </c>
      <c r="B1558" s="20" t="s">
        <v>2736</v>
      </c>
      <c r="C1558" s="32" t="s">
        <v>2737</v>
      </c>
      <c r="D1558" s="21" t="s">
        <v>72</v>
      </c>
      <c r="E1558" s="21" t="s">
        <v>373</v>
      </c>
      <c r="F1558" s="33">
        <v>36332</v>
      </c>
      <c r="G1558" s="23">
        <v>1</v>
      </c>
      <c r="H1558" s="21" t="s">
        <v>74</v>
      </c>
      <c r="I1558" s="24" t="s">
        <v>74</v>
      </c>
    </row>
    <row r="1559" spans="1:9" ht="56.25" x14ac:dyDescent="0.2">
      <c r="A1559" s="19" t="s">
        <v>370</v>
      </c>
      <c r="B1559" s="20" t="s">
        <v>2738</v>
      </c>
      <c r="C1559" s="32" t="s">
        <v>951</v>
      </c>
      <c r="D1559" s="21" t="s">
        <v>72</v>
      </c>
      <c r="E1559" s="21" t="s">
        <v>373</v>
      </c>
      <c r="F1559" s="33">
        <v>36332</v>
      </c>
      <c r="G1559" s="23">
        <v>1</v>
      </c>
      <c r="H1559" s="21" t="s">
        <v>74</v>
      </c>
      <c r="I1559" s="24" t="s">
        <v>74</v>
      </c>
    </row>
    <row r="1560" spans="1:9" ht="56.25" x14ac:dyDescent="0.2">
      <c r="A1560" s="19" t="s">
        <v>370</v>
      </c>
      <c r="B1560" s="20" t="s">
        <v>2739</v>
      </c>
      <c r="C1560" s="32" t="s">
        <v>918</v>
      </c>
      <c r="D1560" s="21" t="s">
        <v>72</v>
      </c>
      <c r="E1560" s="21" t="s">
        <v>373</v>
      </c>
      <c r="F1560" s="33">
        <v>56496</v>
      </c>
      <c r="G1560" s="23">
        <v>1</v>
      </c>
      <c r="H1560" s="21" t="s">
        <v>74</v>
      </c>
      <c r="I1560" s="24" t="s">
        <v>74</v>
      </c>
    </row>
    <row r="1561" spans="1:9" ht="56.25" x14ac:dyDescent="0.2">
      <c r="A1561" s="19" t="s">
        <v>370</v>
      </c>
      <c r="B1561" s="20" t="s">
        <v>2740</v>
      </c>
      <c r="C1561" s="32" t="s">
        <v>2741</v>
      </c>
      <c r="D1561" s="21" t="s">
        <v>72</v>
      </c>
      <c r="E1561" s="21" t="s">
        <v>373</v>
      </c>
      <c r="F1561" s="33">
        <v>31656</v>
      </c>
      <c r="G1561" s="23">
        <v>1</v>
      </c>
      <c r="H1561" s="21" t="s">
        <v>74</v>
      </c>
      <c r="I1561" s="24" t="s">
        <v>74</v>
      </c>
    </row>
    <row r="1562" spans="1:9" ht="56.25" x14ac:dyDescent="0.2">
      <c r="A1562" s="19" t="s">
        <v>370</v>
      </c>
      <c r="B1562" s="20" t="s">
        <v>2742</v>
      </c>
      <c r="C1562" s="32" t="s">
        <v>2741</v>
      </c>
      <c r="D1562" s="21" t="s">
        <v>72</v>
      </c>
      <c r="E1562" s="21" t="s">
        <v>373</v>
      </c>
      <c r="F1562" s="33">
        <v>31656</v>
      </c>
      <c r="G1562" s="23">
        <v>1</v>
      </c>
      <c r="H1562" s="21" t="s">
        <v>74</v>
      </c>
      <c r="I1562" s="24" t="s">
        <v>74</v>
      </c>
    </row>
    <row r="1563" spans="1:9" ht="56.25" x14ac:dyDescent="0.2">
      <c r="A1563" s="19" t="s">
        <v>370</v>
      </c>
      <c r="B1563" s="20" t="s">
        <v>2743</v>
      </c>
      <c r="C1563" s="32" t="s">
        <v>2744</v>
      </c>
      <c r="D1563" s="21" t="s">
        <v>72</v>
      </c>
      <c r="E1563" s="21" t="s">
        <v>373</v>
      </c>
      <c r="F1563" s="33">
        <v>94915.25</v>
      </c>
      <c r="G1563" s="23">
        <v>1</v>
      </c>
      <c r="H1563" s="21" t="s">
        <v>74</v>
      </c>
      <c r="I1563" s="24" t="s">
        <v>74</v>
      </c>
    </row>
    <row r="1564" spans="1:9" ht="56.25" x14ac:dyDescent="0.2">
      <c r="A1564" s="19" t="s">
        <v>370</v>
      </c>
      <c r="B1564" s="20" t="s">
        <v>2745</v>
      </c>
      <c r="C1564" s="32" t="s">
        <v>2746</v>
      </c>
      <c r="D1564" s="21" t="s">
        <v>72</v>
      </c>
      <c r="E1564" s="21" t="s">
        <v>373</v>
      </c>
      <c r="F1564" s="33">
        <v>10353.73</v>
      </c>
      <c r="G1564" s="23">
        <v>1</v>
      </c>
      <c r="H1564" s="21" t="s">
        <v>74</v>
      </c>
      <c r="I1564" s="24" t="s">
        <v>74</v>
      </c>
    </row>
    <row r="1565" spans="1:9" ht="56.25" x14ac:dyDescent="0.2">
      <c r="A1565" s="19" t="s">
        <v>370</v>
      </c>
      <c r="B1565" s="20" t="s">
        <v>2747</v>
      </c>
      <c r="C1565" s="32" t="s">
        <v>2748</v>
      </c>
      <c r="D1565" s="21" t="s">
        <v>72</v>
      </c>
      <c r="E1565" s="21" t="s">
        <v>373</v>
      </c>
      <c r="F1565" s="33">
        <v>10353.73</v>
      </c>
      <c r="G1565" s="23">
        <v>1</v>
      </c>
      <c r="H1565" s="21" t="s">
        <v>74</v>
      </c>
      <c r="I1565" s="24" t="s">
        <v>74</v>
      </c>
    </row>
    <row r="1566" spans="1:9" ht="56.25" x14ac:dyDescent="0.2">
      <c r="A1566" s="19" t="s">
        <v>370</v>
      </c>
      <c r="B1566" s="20" t="s">
        <v>2749</v>
      </c>
      <c r="C1566" s="32" t="s">
        <v>2750</v>
      </c>
      <c r="D1566" s="21" t="s">
        <v>72</v>
      </c>
      <c r="E1566" s="21" t="s">
        <v>373</v>
      </c>
      <c r="F1566" s="33">
        <v>10353.73</v>
      </c>
      <c r="G1566" s="23">
        <v>1</v>
      </c>
      <c r="H1566" s="21" t="s">
        <v>74</v>
      </c>
      <c r="I1566" s="24" t="s">
        <v>74</v>
      </c>
    </row>
    <row r="1567" spans="1:9" ht="56.25" x14ac:dyDescent="0.2">
      <c r="A1567" s="19" t="s">
        <v>370</v>
      </c>
      <c r="B1567" s="20" t="s">
        <v>2751</v>
      </c>
      <c r="C1567" s="32" t="s">
        <v>1244</v>
      </c>
      <c r="D1567" s="21" t="s">
        <v>72</v>
      </c>
      <c r="E1567" s="21" t="s">
        <v>373</v>
      </c>
      <c r="F1567" s="33">
        <v>12315.54</v>
      </c>
      <c r="G1567" s="23">
        <v>1</v>
      </c>
      <c r="H1567" s="21" t="s">
        <v>74</v>
      </c>
      <c r="I1567" s="24" t="s">
        <v>74</v>
      </c>
    </row>
    <row r="1568" spans="1:9" ht="56.25" x14ac:dyDescent="0.2">
      <c r="A1568" s="19" t="s">
        <v>370</v>
      </c>
      <c r="B1568" s="20" t="s">
        <v>2752</v>
      </c>
      <c r="C1568" s="32" t="s">
        <v>1244</v>
      </c>
      <c r="D1568" s="21" t="s">
        <v>72</v>
      </c>
      <c r="E1568" s="21" t="s">
        <v>373</v>
      </c>
      <c r="F1568" s="33">
        <v>12315.54</v>
      </c>
      <c r="G1568" s="23">
        <v>1</v>
      </c>
      <c r="H1568" s="21" t="s">
        <v>74</v>
      </c>
      <c r="I1568" s="24" t="s">
        <v>74</v>
      </c>
    </row>
    <row r="1569" spans="1:9" ht="56.25" x14ac:dyDescent="0.2">
      <c r="A1569" s="19" t="s">
        <v>370</v>
      </c>
      <c r="B1569" s="20" t="s">
        <v>2753</v>
      </c>
      <c r="C1569" s="32" t="s">
        <v>1244</v>
      </c>
      <c r="D1569" s="21" t="s">
        <v>72</v>
      </c>
      <c r="E1569" s="21" t="s">
        <v>373</v>
      </c>
      <c r="F1569" s="33">
        <v>12315.54</v>
      </c>
      <c r="G1569" s="23">
        <v>1</v>
      </c>
      <c r="H1569" s="21" t="s">
        <v>74</v>
      </c>
      <c r="I1569" s="24" t="s">
        <v>74</v>
      </c>
    </row>
    <row r="1570" spans="1:9" ht="56.25" x14ac:dyDescent="0.2">
      <c r="A1570" s="19" t="s">
        <v>370</v>
      </c>
      <c r="B1570" s="20" t="s">
        <v>2754</v>
      </c>
      <c r="C1570" s="32" t="s">
        <v>1244</v>
      </c>
      <c r="D1570" s="21" t="s">
        <v>72</v>
      </c>
      <c r="E1570" s="21" t="s">
        <v>373</v>
      </c>
      <c r="F1570" s="33">
        <v>12315.55</v>
      </c>
      <c r="G1570" s="23">
        <v>1</v>
      </c>
      <c r="H1570" s="21" t="s">
        <v>74</v>
      </c>
      <c r="I1570" s="24" t="s">
        <v>74</v>
      </c>
    </row>
    <row r="1571" spans="1:9" ht="56.25" x14ac:dyDescent="0.2">
      <c r="A1571" s="19" t="s">
        <v>370</v>
      </c>
      <c r="B1571" s="20" t="s">
        <v>2755</v>
      </c>
      <c r="C1571" s="32" t="s">
        <v>1250</v>
      </c>
      <c r="D1571" s="21" t="s">
        <v>72</v>
      </c>
      <c r="E1571" s="21" t="s">
        <v>373</v>
      </c>
      <c r="F1571" s="33">
        <v>27526.91</v>
      </c>
      <c r="G1571" s="23">
        <v>1</v>
      </c>
      <c r="H1571" s="21" t="s">
        <v>74</v>
      </c>
      <c r="I1571" s="24" t="s">
        <v>74</v>
      </c>
    </row>
    <row r="1572" spans="1:9" ht="56.25" x14ac:dyDescent="0.2">
      <c r="A1572" s="19" t="s">
        <v>370</v>
      </c>
      <c r="B1572" s="20" t="s">
        <v>2756</v>
      </c>
      <c r="C1572" s="32" t="s">
        <v>1250</v>
      </c>
      <c r="D1572" s="21" t="s">
        <v>72</v>
      </c>
      <c r="E1572" s="21" t="s">
        <v>373</v>
      </c>
      <c r="F1572" s="33">
        <v>27526.91</v>
      </c>
      <c r="G1572" s="23">
        <v>1</v>
      </c>
      <c r="H1572" s="21" t="s">
        <v>74</v>
      </c>
      <c r="I1572" s="24" t="s">
        <v>74</v>
      </c>
    </row>
    <row r="1573" spans="1:9" ht="56.25" x14ac:dyDescent="0.2">
      <c r="A1573" s="19" t="s">
        <v>370</v>
      </c>
      <c r="B1573" s="20" t="s">
        <v>2757</v>
      </c>
      <c r="C1573" s="32" t="s">
        <v>1250</v>
      </c>
      <c r="D1573" s="21" t="s">
        <v>72</v>
      </c>
      <c r="E1573" s="21" t="s">
        <v>373</v>
      </c>
      <c r="F1573" s="33">
        <v>27526.91</v>
      </c>
      <c r="G1573" s="23">
        <v>1</v>
      </c>
      <c r="H1573" s="21" t="s">
        <v>74</v>
      </c>
      <c r="I1573" s="24" t="s">
        <v>74</v>
      </c>
    </row>
    <row r="1574" spans="1:9" ht="56.25" x14ac:dyDescent="0.2">
      <c r="A1574" s="19" t="s">
        <v>370</v>
      </c>
      <c r="B1574" s="20" t="s">
        <v>2758</v>
      </c>
      <c r="C1574" s="32" t="s">
        <v>1250</v>
      </c>
      <c r="D1574" s="21" t="s">
        <v>72</v>
      </c>
      <c r="E1574" s="21" t="s">
        <v>373</v>
      </c>
      <c r="F1574" s="33">
        <v>27526.91</v>
      </c>
      <c r="G1574" s="23">
        <v>1</v>
      </c>
      <c r="H1574" s="21" t="s">
        <v>74</v>
      </c>
      <c r="I1574" s="24" t="s">
        <v>74</v>
      </c>
    </row>
    <row r="1575" spans="1:9" ht="56.25" x14ac:dyDescent="0.2">
      <c r="A1575" s="19" t="s">
        <v>370</v>
      </c>
      <c r="B1575" s="20" t="s">
        <v>2759</v>
      </c>
      <c r="C1575" s="32" t="s">
        <v>1250</v>
      </c>
      <c r="D1575" s="21" t="s">
        <v>72</v>
      </c>
      <c r="E1575" s="21" t="s">
        <v>373</v>
      </c>
      <c r="F1575" s="33">
        <v>27526.91</v>
      </c>
      <c r="G1575" s="23">
        <v>1</v>
      </c>
      <c r="H1575" s="21" t="s">
        <v>74</v>
      </c>
      <c r="I1575" s="24" t="s">
        <v>74</v>
      </c>
    </row>
    <row r="1576" spans="1:9" ht="56.25" x14ac:dyDescent="0.2">
      <c r="A1576" s="19" t="s">
        <v>370</v>
      </c>
      <c r="B1576" s="20" t="s">
        <v>2760</v>
      </c>
      <c r="C1576" s="32" t="s">
        <v>1250</v>
      </c>
      <c r="D1576" s="21" t="s">
        <v>72</v>
      </c>
      <c r="E1576" s="21" t="s">
        <v>373</v>
      </c>
      <c r="F1576" s="33">
        <v>27526.91</v>
      </c>
      <c r="G1576" s="23">
        <v>1</v>
      </c>
      <c r="H1576" s="21" t="s">
        <v>74</v>
      </c>
      <c r="I1576" s="24" t="s">
        <v>74</v>
      </c>
    </row>
    <row r="1577" spans="1:9" ht="56.25" x14ac:dyDescent="0.2">
      <c r="A1577" s="19" t="s">
        <v>370</v>
      </c>
      <c r="B1577" s="20" t="s">
        <v>2761</v>
      </c>
      <c r="C1577" s="32" t="s">
        <v>1250</v>
      </c>
      <c r="D1577" s="21" t="s">
        <v>72</v>
      </c>
      <c r="E1577" s="21" t="s">
        <v>373</v>
      </c>
      <c r="F1577" s="33">
        <v>27526.91</v>
      </c>
      <c r="G1577" s="23">
        <v>1</v>
      </c>
      <c r="H1577" s="21" t="s">
        <v>74</v>
      </c>
      <c r="I1577" s="24" t="s">
        <v>74</v>
      </c>
    </row>
    <row r="1578" spans="1:9" ht="56.25" x14ac:dyDescent="0.2">
      <c r="A1578" s="19" t="s">
        <v>370</v>
      </c>
      <c r="B1578" s="20" t="s">
        <v>2762</v>
      </c>
      <c r="C1578" s="32" t="s">
        <v>1250</v>
      </c>
      <c r="D1578" s="21" t="s">
        <v>72</v>
      </c>
      <c r="E1578" s="21" t="s">
        <v>373</v>
      </c>
      <c r="F1578" s="33">
        <v>27526.91</v>
      </c>
      <c r="G1578" s="23">
        <v>1</v>
      </c>
      <c r="H1578" s="21" t="s">
        <v>74</v>
      </c>
      <c r="I1578" s="24" t="s">
        <v>74</v>
      </c>
    </row>
    <row r="1579" spans="1:9" ht="56.25" x14ac:dyDescent="0.2">
      <c r="A1579" s="19" t="s">
        <v>370</v>
      </c>
      <c r="B1579" s="20" t="s">
        <v>2763</v>
      </c>
      <c r="C1579" s="32" t="s">
        <v>1250</v>
      </c>
      <c r="D1579" s="21" t="s">
        <v>72</v>
      </c>
      <c r="E1579" s="21" t="s">
        <v>373</v>
      </c>
      <c r="F1579" s="33">
        <v>27526.89</v>
      </c>
      <c r="G1579" s="23">
        <v>1</v>
      </c>
      <c r="H1579" s="21" t="s">
        <v>74</v>
      </c>
      <c r="I1579" s="24" t="s">
        <v>74</v>
      </c>
    </row>
    <row r="1580" spans="1:9" ht="56.25" x14ac:dyDescent="0.2">
      <c r="A1580" s="19" t="s">
        <v>370</v>
      </c>
      <c r="B1580" s="20" t="s">
        <v>2764</v>
      </c>
      <c r="C1580" s="32" t="s">
        <v>1250</v>
      </c>
      <c r="D1580" s="21" t="s">
        <v>72</v>
      </c>
      <c r="E1580" s="21" t="s">
        <v>373</v>
      </c>
      <c r="F1580" s="33">
        <v>27526.89</v>
      </c>
      <c r="G1580" s="23">
        <v>1</v>
      </c>
      <c r="H1580" s="21" t="s">
        <v>74</v>
      </c>
      <c r="I1580" s="24" t="s">
        <v>74</v>
      </c>
    </row>
    <row r="1581" spans="1:9" ht="56.25" x14ac:dyDescent="0.2">
      <c r="A1581" s="19" t="s">
        <v>370</v>
      </c>
      <c r="B1581" s="20" t="s">
        <v>2765</v>
      </c>
      <c r="C1581" s="32" t="s">
        <v>1256</v>
      </c>
      <c r="D1581" s="21" t="s">
        <v>72</v>
      </c>
      <c r="E1581" s="21" t="s">
        <v>373</v>
      </c>
      <c r="F1581" s="33">
        <v>21100.36</v>
      </c>
      <c r="G1581" s="23">
        <v>1</v>
      </c>
      <c r="H1581" s="21" t="s">
        <v>74</v>
      </c>
      <c r="I1581" s="24" t="s">
        <v>74</v>
      </c>
    </row>
    <row r="1582" spans="1:9" ht="56.25" x14ac:dyDescent="0.2">
      <c r="A1582" s="19" t="s">
        <v>370</v>
      </c>
      <c r="B1582" s="20" t="s">
        <v>2766</v>
      </c>
      <c r="C1582" s="32" t="s">
        <v>2767</v>
      </c>
      <c r="D1582" s="21" t="s">
        <v>72</v>
      </c>
      <c r="E1582" s="21" t="s">
        <v>373</v>
      </c>
      <c r="F1582" s="33">
        <v>74655.7</v>
      </c>
      <c r="G1582" s="23">
        <v>1</v>
      </c>
      <c r="H1582" s="21" t="s">
        <v>74</v>
      </c>
      <c r="I1582" s="24" t="s">
        <v>74</v>
      </c>
    </row>
    <row r="1583" spans="1:9" ht="56.25" x14ac:dyDescent="0.2">
      <c r="A1583" s="19" t="s">
        <v>370</v>
      </c>
      <c r="B1583" s="20" t="s">
        <v>2768</v>
      </c>
      <c r="C1583" s="32" t="s">
        <v>2767</v>
      </c>
      <c r="D1583" s="21" t="s">
        <v>72</v>
      </c>
      <c r="E1583" s="21" t="s">
        <v>373</v>
      </c>
      <c r="F1583" s="33">
        <v>74655.7</v>
      </c>
      <c r="G1583" s="23">
        <v>1</v>
      </c>
      <c r="H1583" s="21" t="s">
        <v>74</v>
      </c>
      <c r="I1583" s="24" t="s">
        <v>74</v>
      </c>
    </row>
    <row r="1584" spans="1:9" ht="56.25" x14ac:dyDescent="0.2">
      <c r="A1584" s="19" t="s">
        <v>370</v>
      </c>
      <c r="B1584" s="20" t="s">
        <v>2769</v>
      </c>
      <c r="C1584" s="32" t="s">
        <v>2767</v>
      </c>
      <c r="D1584" s="21" t="s">
        <v>72</v>
      </c>
      <c r="E1584" s="21" t="s">
        <v>373</v>
      </c>
      <c r="F1584" s="33">
        <v>74655.7</v>
      </c>
      <c r="G1584" s="23">
        <v>1</v>
      </c>
      <c r="H1584" s="21" t="s">
        <v>74</v>
      </c>
      <c r="I1584" s="24" t="s">
        <v>74</v>
      </c>
    </row>
    <row r="1585" spans="1:9" ht="56.25" x14ac:dyDescent="0.2">
      <c r="A1585" s="19" t="s">
        <v>370</v>
      </c>
      <c r="B1585" s="20" t="s">
        <v>2770</v>
      </c>
      <c r="C1585" s="32" t="s">
        <v>2767</v>
      </c>
      <c r="D1585" s="21" t="s">
        <v>72</v>
      </c>
      <c r="E1585" s="21" t="s">
        <v>373</v>
      </c>
      <c r="F1585" s="33">
        <v>74655.7</v>
      </c>
      <c r="G1585" s="23">
        <v>1</v>
      </c>
      <c r="H1585" s="21" t="s">
        <v>74</v>
      </c>
      <c r="I1585" s="24" t="s">
        <v>74</v>
      </c>
    </row>
    <row r="1586" spans="1:9" ht="56.25" x14ac:dyDescent="0.2">
      <c r="A1586" s="19" t="s">
        <v>370</v>
      </c>
      <c r="B1586" s="20" t="s">
        <v>2771</v>
      </c>
      <c r="C1586" s="32" t="s">
        <v>1260</v>
      </c>
      <c r="D1586" s="21" t="s">
        <v>72</v>
      </c>
      <c r="E1586" s="21" t="s">
        <v>373</v>
      </c>
      <c r="F1586" s="33">
        <v>11476.32</v>
      </c>
      <c r="G1586" s="23">
        <v>1</v>
      </c>
      <c r="H1586" s="21" t="s">
        <v>74</v>
      </c>
      <c r="I1586" s="24" t="s">
        <v>74</v>
      </c>
    </row>
    <row r="1587" spans="1:9" ht="56.25" x14ac:dyDescent="0.2">
      <c r="A1587" s="19" t="s">
        <v>370</v>
      </c>
      <c r="B1587" s="20" t="s">
        <v>2772</v>
      </c>
      <c r="C1587" s="32" t="s">
        <v>1260</v>
      </c>
      <c r="D1587" s="21" t="s">
        <v>72</v>
      </c>
      <c r="E1587" s="21" t="s">
        <v>373</v>
      </c>
      <c r="F1587" s="33">
        <v>11476.32</v>
      </c>
      <c r="G1587" s="23">
        <v>1</v>
      </c>
      <c r="H1587" s="21" t="s">
        <v>74</v>
      </c>
      <c r="I1587" s="24" t="s">
        <v>74</v>
      </c>
    </row>
    <row r="1588" spans="1:9" ht="56.25" x14ac:dyDescent="0.2">
      <c r="A1588" s="19" t="s">
        <v>370</v>
      </c>
      <c r="B1588" s="20" t="s">
        <v>2773</v>
      </c>
      <c r="C1588" s="32" t="s">
        <v>1260</v>
      </c>
      <c r="D1588" s="21" t="s">
        <v>72</v>
      </c>
      <c r="E1588" s="21" t="s">
        <v>373</v>
      </c>
      <c r="F1588" s="33">
        <v>11476.32</v>
      </c>
      <c r="G1588" s="23">
        <v>1</v>
      </c>
      <c r="H1588" s="21" t="s">
        <v>74</v>
      </c>
      <c r="I1588" s="24" t="s">
        <v>74</v>
      </c>
    </row>
    <row r="1589" spans="1:9" ht="56.25" x14ac:dyDescent="0.2">
      <c r="A1589" s="19" t="s">
        <v>370</v>
      </c>
      <c r="B1589" s="20" t="s">
        <v>2774</v>
      </c>
      <c r="C1589" s="32" t="s">
        <v>1260</v>
      </c>
      <c r="D1589" s="21" t="s">
        <v>72</v>
      </c>
      <c r="E1589" s="21" t="s">
        <v>373</v>
      </c>
      <c r="F1589" s="33">
        <v>11476.32</v>
      </c>
      <c r="G1589" s="23">
        <v>1</v>
      </c>
      <c r="H1589" s="21" t="s">
        <v>74</v>
      </c>
      <c r="I1589" s="24" t="s">
        <v>74</v>
      </c>
    </row>
    <row r="1590" spans="1:9" ht="56.25" x14ac:dyDescent="0.2">
      <c r="A1590" s="19" t="s">
        <v>370</v>
      </c>
      <c r="B1590" s="20" t="s">
        <v>2775</v>
      </c>
      <c r="C1590" s="32" t="s">
        <v>1260</v>
      </c>
      <c r="D1590" s="21" t="s">
        <v>72</v>
      </c>
      <c r="E1590" s="21" t="s">
        <v>373</v>
      </c>
      <c r="F1590" s="33">
        <v>11476.32</v>
      </c>
      <c r="G1590" s="23">
        <v>1</v>
      </c>
      <c r="H1590" s="21" t="s">
        <v>74</v>
      </c>
      <c r="I1590" s="24" t="s">
        <v>74</v>
      </c>
    </row>
    <row r="1591" spans="1:9" ht="56.25" x14ac:dyDescent="0.2">
      <c r="A1591" s="19" t="s">
        <v>370</v>
      </c>
      <c r="B1591" s="20" t="s">
        <v>2776</v>
      </c>
      <c r="C1591" s="32" t="s">
        <v>1260</v>
      </c>
      <c r="D1591" s="21" t="s">
        <v>72</v>
      </c>
      <c r="E1591" s="21" t="s">
        <v>373</v>
      </c>
      <c r="F1591" s="33">
        <v>11476.32</v>
      </c>
      <c r="G1591" s="23">
        <v>1</v>
      </c>
      <c r="H1591" s="21" t="s">
        <v>74</v>
      </c>
      <c r="I1591" s="24" t="s">
        <v>74</v>
      </c>
    </row>
    <row r="1592" spans="1:9" ht="56.25" x14ac:dyDescent="0.2">
      <c r="A1592" s="19" t="s">
        <v>370</v>
      </c>
      <c r="B1592" s="20" t="s">
        <v>2777</v>
      </c>
      <c r="C1592" s="32" t="s">
        <v>1260</v>
      </c>
      <c r="D1592" s="21" t="s">
        <v>72</v>
      </c>
      <c r="E1592" s="21" t="s">
        <v>373</v>
      </c>
      <c r="F1592" s="33">
        <v>11476.32</v>
      </c>
      <c r="G1592" s="23">
        <v>1</v>
      </c>
      <c r="H1592" s="21" t="s">
        <v>74</v>
      </c>
      <c r="I1592" s="24" t="s">
        <v>74</v>
      </c>
    </row>
    <row r="1593" spans="1:9" ht="56.25" x14ac:dyDescent="0.2">
      <c r="A1593" s="19" t="s">
        <v>370</v>
      </c>
      <c r="B1593" s="20" t="s">
        <v>2778</v>
      </c>
      <c r="C1593" s="32" t="s">
        <v>1260</v>
      </c>
      <c r="D1593" s="21" t="s">
        <v>72</v>
      </c>
      <c r="E1593" s="21" t="s">
        <v>373</v>
      </c>
      <c r="F1593" s="33">
        <v>11476.32</v>
      </c>
      <c r="G1593" s="23">
        <v>1</v>
      </c>
      <c r="H1593" s="21" t="s">
        <v>74</v>
      </c>
      <c r="I1593" s="24" t="s">
        <v>74</v>
      </c>
    </row>
    <row r="1594" spans="1:9" ht="56.25" x14ac:dyDescent="0.2">
      <c r="A1594" s="19" t="s">
        <v>370</v>
      </c>
      <c r="B1594" s="20" t="s">
        <v>2779</v>
      </c>
      <c r="C1594" s="32" t="s">
        <v>1263</v>
      </c>
      <c r="D1594" s="21" t="s">
        <v>72</v>
      </c>
      <c r="E1594" s="21" t="s">
        <v>373</v>
      </c>
      <c r="F1594" s="33">
        <v>15122.89</v>
      </c>
      <c r="G1594" s="23">
        <v>1</v>
      </c>
      <c r="H1594" s="21" t="s">
        <v>74</v>
      </c>
      <c r="I1594" s="24" t="s">
        <v>74</v>
      </c>
    </row>
    <row r="1595" spans="1:9" ht="56.25" x14ac:dyDescent="0.2">
      <c r="A1595" s="19" t="s">
        <v>370</v>
      </c>
      <c r="B1595" s="20" t="s">
        <v>2780</v>
      </c>
      <c r="C1595" s="32" t="s">
        <v>1263</v>
      </c>
      <c r="D1595" s="21" t="s">
        <v>72</v>
      </c>
      <c r="E1595" s="21" t="s">
        <v>373</v>
      </c>
      <c r="F1595" s="33">
        <v>15122.89</v>
      </c>
      <c r="G1595" s="23">
        <v>1</v>
      </c>
      <c r="H1595" s="21" t="s">
        <v>74</v>
      </c>
      <c r="I1595" s="24" t="s">
        <v>74</v>
      </c>
    </row>
    <row r="1596" spans="1:9" ht="56.25" x14ac:dyDescent="0.2">
      <c r="A1596" s="19" t="s">
        <v>370</v>
      </c>
      <c r="B1596" s="20" t="s">
        <v>2781</v>
      </c>
      <c r="C1596" s="32" t="s">
        <v>1263</v>
      </c>
      <c r="D1596" s="21" t="s">
        <v>72</v>
      </c>
      <c r="E1596" s="21" t="s">
        <v>373</v>
      </c>
      <c r="F1596" s="33">
        <v>15122.89</v>
      </c>
      <c r="G1596" s="23">
        <v>1</v>
      </c>
      <c r="H1596" s="21" t="s">
        <v>74</v>
      </c>
      <c r="I1596" s="24" t="s">
        <v>74</v>
      </c>
    </row>
    <row r="1597" spans="1:9" ht="56.25" x14ac:dyDescent="0.2">
      <c r="A1597" s="19" t="s">
        <v>370</v>
      </c>
      <c r="B1597" s="20" t="s">
        <v>2782</v>
      </c>
      <c r="C1597" s="32" t="s">
        <v>1039</v>
      </c>
      <c r="D1597" s="21" t="s">
        <v>72</v>
      </c>
      <c r="E1597" s="21" t="s">
        <v>373</v>
      </c>
      <c r="F1597" s="33">
        <v>18823.63</v>
      </c>
      <c r="G1597" s="23">
        <v>1</v>
      </c>
      <c r="H1597" s="21" t="s">
        <v>74</v>
      </c>
      <c r="I1597" s="24" t="s">
        <v>74</v>
      </c>
    </row>
    <row r="1598" spans="1:9" ht="56.25" x14ac:dyDescent="0.2">
      <c r="A1598" s="19" t="s">
        <v>370</v>
      </c>
      <c r="B1598" s="20" t="s">
        <v>2783</v>
      </c>
      <c r="C1598" s="32" t="s">
        <v>1039</v>
      </c>
      <c r="D1598" s="21" t="s">
        <v>72</v>
      </c>
      <c r="E1598" s="21" t="s">
        <v>373</v>
      </c>
      <c r="F1598" s="33">
        <v>18823.63</v>
      </c>
      <c r="G1598" s="23">
        <v>1</v>
      </c>
      <c r="H1598" s="21" t="s">
        <v>74</v>
      </c>
      <c r="I1598" s="24" t="s">
        <v>74</v>
      </c>
    </row>
    <row r="1599" spans="1:9" ht="56.25" x14ac:dyDescent="0.2">
      <c r="A1599" s="19" t="s">
        <v>370</v>
      </c>
      <c r="B1599" s="20" t="s">
        <v>2784</v>
      </c>
      <c r="C1599" s="32" t="s">
        <v>1039</v>
      </c>
      <c r="D1599" s="21" t="s">
        <v>72</v>
      </c>
      <c r="E1599" s="21" t="s">
        <v>373</v>
      </c>
      <c r="F1599" s="33">
        <v>18823.63</v>
      </c>
      <c r="G1599" s="23">
        <v>1</v>
      </c>
      <c r="H1599" s="21" t="s">
        <v>74</v>
      </c>
      <c r="I1599" s="24" t="s">
        <v>74</v>
      </c>
    </row>
    <row r="1600" spans="1:9" ht="56.25" x14ac:dyDescent="0.2">
      <c r="A1600" s="19" t="s">
        <v>370</v>
      </c>
      <c r="B1600" s="20" t="s">
        <v>2785</v>
      </c>
      <c r="C1600" s="32" t="s">
        <v>1039</v>
      </c>
      <c r="D1600" s="21" t="s">
        <v>72</v>
      </c>
      <c r="E1600" s="21" t="s">
        <v>373</v>
      </c>
      <c r="F1600" s="33">
        <v>18823.63</v>
      </c>
      <c r="G1600" s="23">
        <v>1</v>
      </c>
      <c r="H1600" s="21" t="s">
        <v>74</v>
      </c>
      <c r="I1600" s="24" t="s">
        <v>74</v>
      </c>
    </row>
    <row r="1601" spans="1:9" ht="56.25" x14ac:dyDescent="0.2">
      <c r="A1601" s="19" t="s">
        <v>370</v>
      </c>
      <c r="B1601" s="20" t="s">
        <v>2786</v>
      </c>
      <c r="C1601" s="32" t="s">
        <v>1039</v>
      </c>
      <c r="D1601" s="21" t="s">
        <v>72</v>
      </c>
      <c r="E1601" s="21" t="s">
        <v>373</v>
      </c>
      <c r="F1601" s="33">
        <v>18823.63</v>
      </c>
      <c r="G1601" s="23">
        <v>1</v>
      </c>
      <c r="H1601" s="21" t="s">
        <v>74</v>
      </c>
      <c r="I1601" s="24" t="s">
        <v>74</v>
      </c>
    </row>
    <row r="1602" spans="1:9" ht="56.25" x14ac:dyDescent="0.2">
      <c r="A1602" s="19" t="s">
        <v>370</v>
      </c>
      <c r="B1602" s="20" t="s">
        <v>2787</v>
      </c>
      <c r="C1602" s="32" t="s">
        <v>1039</v>
      </c>
      <c r="D1602" s="21" t="s">
        <v>72</v>
      </c>
      <c r="E1602" s="21" t="s">
        <v>373</v>
      </c>
      <c r="F1602" s="33">
        <v>18823.63</v>
      </c>
      <c r="G1602" s="23">
        <v>1</v>
      </c>
      <c r="H1602" s="21" t="s">
        <v>74</v>
      </c>
      <c r="I1602" s="24" t="s">
        <v>74</v>
      </c>
    </row>
    <row r="1603" spans="1:9" ht="56.25" x14ac:dyDescent="0.2">
      <c r="A1603" s="19" t="s">
        <v>370</v>
      </c>
      <c r="B1603" s="20" t="s">
        <v>2788</v>
      </c>
      <c r="C1603" s="32" t="s">
        <v>1039</v>
      </c>
      <c r="D1603" s="21" t="s">
        <v>72</v>
      </c>
      <c r="E1603" s="21" t="s">
        <v>373</v>
      </c>
      <c r="F1603" s="33">
        <v>18823.63</v>
      </c>
      <c r="G1603" s="23">
        <v>1</v>
      </c>
      <c r="H1603" s="21" t="s">
        <v>74</v>
      </c>
      <c r="I1603" s="24" t="s">
        <v>74</v>
      </c>
    </row>
    <row r="1604" spans="1:9" ht="56.25" x14ac:dyDescent="0.2">
      <c r="A1604" s="19" t="s">
        <v>370</v>
      </c>
      <c r="B1604" s="20" t="s">
        <v>2789</v>
      </c>
      <c r="C1604" s="32" t="s">
        <v>1039</v>
      </c>
      <c r="D1604" s="21" t="s">
        <v>72</v>
      </c>
      <c r="E1604" s="21" t="s">
        <v>373</v>
      </c>
      <c r="F1604" s="33">
        <v>18823.63</v>
      </c>
      <c r="G1604" s="23">
        <v>1</v>
      </c>
      <c r="H1604" s="21" t="s">
        <v>74</v>
      </c>
      <c r="I1604" s="24" t="s">
        <v>74</v>
      </c>
    </row>
    <row r="1605" spans="1:9" ht="56.25" x14ac:dyDescent="0.2">
      <c r="A1605" s="19" t="s">
        <v>370</v>
      </c>
      <c r="B1605" s="20" t="s">
        <v>2790</v>
      </c>
      <c r="C1605" s="32" t="s">
        <v>1039</v>
      </c>
      <c r="D1605" s="21" t="s">
        <v>72</v>
      </c>
      <c r="E1605" s="21" t="s">
        <v>373</v>
      </c>
      <c r="F1605" s="33">
        <v>18823.63</v>
      </c>
      <c r="G1605" s="23">
        <v>1</v>
      </c>
      <c r="H1605" s="21" t="s">
        <v>74</v>
      </c>
      <c r="I1605" s="24" t="s">
        <v>74</v>
      </c>
    </row>
    <row r="1606" spans="1:9" ht="56.25" x14ac:dyDescent="0.2">
      <c r="A1606" s="19" t="s">
        <v>370</v>
      </c>
      <c r="B1606" s="20" t="s">
        <v>2791</v>
      </c>
      <c r="C1606" s="32" t="s">
        <v>1276</v>
      </c>
      <c r="D1606" s="21" t="s">
        <v>72</v>
      </c>
      <c r="E1606" s="21" t="s">
        <v>373</v>
      </c>
      <c r="F1606" s="33">
        <v>11127.59</v>
      </c>
      <c r="G1606" s="23">
        <v>1</v>
      </c>
      <c r="H1606" s="21" t="s">
        <v>74</v>
      </c>
      <c r="I1606" s="24" t="s">
        <v>74</v>
      </c>
    </row>
    <row r="1607" spans="1:9" ht="56.25" x14ac:dyDescent="0.2">
      <c r="A1607" s="19" t="s">
        <v>370</v>
      </c>
      <c r="B1607" s="20" t="s">
        <v>2792</v>
      </c>
      <c r="C1607" s="32" t="s">
        <v>1276</v>
      </c>
      <c r="D1607" s="21" t="s">
        <v>72</v>
      </c>
      <c r="E1607" s="21" t="s">
        <v>373</v>
      </c>
      <c r="F1607" s="33">
        <v>11127.43</v>
      </c>
      <c r="G1607" s="23">
        <v>1</v>
      </c>
      <c r="H1607" s="21" t="s">
        <v>74</v>
      </c>
      <c r="I1607" s="24" t="s">
        <v>74</v>
      </c>
    </row>
    <row r="1608" spans="1:9" ht="56.25" x14ac:dyDescent="0.2">
      <c r="A1608" s="19" t="s">
        <v>370</v>
      </c>
      <c r="B1608" s="20" t="s">
        <v>2793</v>
      </c>
      <c r="C1608" s="32" t="s">
        <v>2794</v>
      </c>
      <c r="D1608" s="21" t="s">
        <v>72</v>
      </c>
      <c r="E1608" s="21" t="s">
        <v>373</v>
      </c>
      <c r="F1608" s="33">
        <v>72234.759999999995</v>
      </c>
      <c r="G1608" s="23">
        <v>1</v>
      </c>
      <c r="H1608" s="21" t="s">
        <v>74</v>
      </c>
      <c r="I1608" s="24" t="s">
        <v>74</v>
      </c>
    </row>
    <row r="1609" spans="1:9" ht="56.25" x14ac:dyDescent="0.2">
      <c r="A1609" s="19" t="s">
        <v>370</v>
      </c>
      <c r="B1609" s="20" t="s">
        <v>2795</v>
      </c>
      <c r="C1609" s="32" t="s">
        <v>2645</v>
      </c>
      <c r="D1609" s="21" t="s">
        <v>72</v>
      </c>
      <c r="E1609" s="21" t="s">
        <v>373</v>
      </c>
      <c r="F1609" s="33">
        <v>26132</v>
      </c>
      <c r="G1609" s="23">
        <v>1</v>
      </c>
      <c r="H1609" s="21" t="s">
        <v>74</v>
      </c>
      <c r="I1609" s="24" t="s">
        <v>74</v>
      </c>
    </row>
    <row r="1610" spans="1:9" ht="56.25" x14ac:dyDescent="0.2">
      <c r="A1610" s="19" t="s">
        <v>370</v>
      </c>
      <c r="B1610" s="20" t="s">
        <v>2796</v>
      </c>
      <c r="C1610" s="32" t="s">
        <v>2683</v>
      </c>
      <c r="D1610" s="21" t="s">
        <v>72</v>
      </c>
      <c r="E1610" s="21" t="s">
        <v>373</v>
      </c>
      <c r="F1610" s="33">
        <v>60294.77</v>
      </c>
      <c r="G1610" s="23">
        <v>1</v>
      </c>
      <c r="H1610" s="21" t="s">
        <v>74</v>
      </c>
      <c r="I1610" s="24" t="s">
        <v>74</v>
      </c>
    </row>
    <row r="1611" spans="1:9" ht="56.25" x14ac:dyDescent="0.2">
      <c r="A1611" s="19" t="s">
        <v>370</v>
      </c>
      <c r="B1611" s="20" t="s">
        <v>2797</v>
      </c>
      <c r="C1611" s="32" t="s">
        <v>2683</v>
      </c>
      <c r="D1611" s="21" t="s">
        <v>72</v>
      </c>
      <c r="E1611" s="21" t="s">
        <v>373</v>
      </c>
      <c r="F1611" s="33">
        <v>60294.77</v>
      </c>
      <c r="G1611" s="23">
        <v>1</v>
      </c>
      <c r="H1611" s="21" t="s">
        <v>74</v>
      </c>
      <c r="I1611" s="24" t="s">
        <v>74</v>
      </c>
    </row>
    <row r="1612" spans="1:9" ht="56.25" x14ac:dyDescent="0.2">
      <c r="A1612" s="19" t="s">
        <v>370</v>
      </c>
      <c r="B1612" s="20" t="s">
        <v>2798</v>
      </c>
      <c r="C1612" s="32" t="s">
        <v>2683</v>
      </c>
      <c r="D1612" s="21" t="s">
        <v>72</v>
      </c>
      <c r="E1612" s="21" t="s">
        <v>373</v>
      </c>
      <c r="F1612" s="33">
        <v>60294.77</v>
      </c>
      <c r="G1612" s="23">
        <v>1</v>
      </c>
      <c r="H1612" s="21" t="s">
        <v>74</v>
      </c>
      <c r="I1612" s="24" t="s">
        <v>74</v>
      </c>
    </row>
    <row r="1613" spans="1:9" ht="56.25" x14ac:dyDescent="0.2">
      <c r="A1613" s="19" t="s">
        <v>370</v>
      </c>
      <c r="B1613" s="20" t="s">
        <v>2799</v>
      </c>
      <c r="C1613" s="32" t="s">
        <v>2800</v>
      </c>
      <c r="D1613" s="21" t="s">
        <v>72</v>
      </c>
      <c r="E1613" s="21" t="s">
        <v>373</v>
      </c>
      <c r="F1613" s="33">
        <v>187107.9</v>
      </c>
      <c r="G1613" s="23">
        <v>1</v>
      </c>
      <c r="H1613" s="21" t="s">
        <v>74</v>
      </c>
      <c r="I1613" s="24" t="s">
        <v>74</v>
      </c>
    </row>
    <row r="1614" spans="1:9" ht="56.25" x14ac:dyDescent="0.2">
      <c r="A1614" s="19" t="s">
        <v>370</v>
      </c>
      <c r="B1614" s="20" t="s">
        <v>2801</v>
      </c>
      <c r="C1614" s="32" t="s">
        <v>2802</v>
      </c>
      <c r="D1614" s="21" t="s">
        <v>72</v>
      </c>
      <c r="E1614" s="21" t="s">
        <v>373</v>
      </c>
      <c r="F1614" s="33">
        <v>90500</v>
      </c>
      <c r="G1614" s="23">
        <v>1</v>
      </c>
      <c r="H1614" s="21" t="s">
        <v>74</v>
      </c>
      <c r="I1614" s="24" t="s">
        <v>74</v>
      </c>
    </row>
    <row r="1615" spans="1:9" ht="56.25" x14ac:dyDescent="0.2">
      <c r="A1615" s="19" t="s">
        <v>370</v>
      </c>
      <c r="B1615" s="20" t="s">
        <v>2803</v>
      </c>
      <c r="C1615" s="32" t="s">
        <v>2804</v>
      </c>
      <c r="D1615" s="21" t="s">
        <v>72</v>
      </c>
      <c r="E1615" s="21" t="s">
        <v>373</v>
      </c>
      <c r="F1615" s="33">
        <v>47561.81</v>
      </c>
      <c r="G1615" s="23">
        <v>1</v>
      </c>
      <c r="H1615" s="21" t="s">
        <v>74</v>
      </c>
      <c r="I1615" s="24" t="s">
        <v>74</v>
      </c>
    </row>
    <row r="1616" spans="1:9" ht="56.25" x14ac:dyDescent="0.2">
      <c r="A1616" s="19" t="s">
        <v>370</v>
      </c>
      <c r="B1616" s="20" t="s">
        <v>2805</v>
      </c>
      <c r="C1616" s="32" t="s">
        <v>2806</v>
      </c>
      <c r="D1616" s="21" t="s">
        <v>72</v>
      </c>
      <c r="E1616" s="21" t="s">
        <v>373</v>
      </c>
      <c r="F1616" s="33">
        <v>231997.22</v>
      </c>
      <c r="G1616" s="23">
        <v>1</v>
      </c>
      <c r="H1616" s="21" t="s">
        <v>74</v>
      </c>
      <c r="I1616" s="24" t="s">
        <v>74</v>
      </c>
    </row>
    <row r="1617" spans="1:9" ht="56.25" x14ac:dyDescent="0.2">
      <c r="A1617" s="19" t="s">
        <v>370</v>
      </c>
      <c r="B1617" s="20" t="s">
        <v>2807</v>
      </c>
      <c r="C1617" s="32" t="s">
        <v>2808</v>
      </c>
      <c r="D1617" s="21" t="s">
        <v>72</v>
      </c>
      <c r="E1617" s="21" t="s">
        <v>373</v>
      </c>
      <c r="F1617" s="33">
        <v>660602.25</v>
      </c>
      <c r="G1617" s="23">
        <v>1</v>
      </c>
      <c r="H1617" s="21" t="s">
        <v>74</v>
      </c>
      <c r="I1617" s="24" t="s">
        <v>74</v>
      </c>
    </row>
    <row r="1618" spans="1:9" ht="56.25" x14ac:dyDescent="0.2">
      <c r="A1618" s="19" t="s">
        <v>370</v>
      </c>
      <c r="B1618" s="20" t="s">
        <v>2809</v>
      </c>
      <c r="C1618" s="32" t="s">
        <v>2810</v>
      </c>
      <c r="D1618" s="21" t="s">
        <v>72</v>
      </c>
      <c r="E1618" s="21" t="s">
        <v>373</v>
      </c>
      <c r="F1618" s="33">
        <v>251923.73</v>
      </c>
      <c r="G1618" s="23">
        <v>1</v>
      </c>
      <c r="H1618" s="21" t="s">
        <v>74</v>
      </c>
      <c r="I1618" s="24" t="s">
        <v>74</v>
      </c>
    </row>
    <row r="1619" spans="1:9" ht="56.25" x14ac:dyDescent="0.2">
      <c r="A1619" s="19" t="s">
        <v>370</v>
      </c>
      <c r="B1619" s="20" t="s">
        <v>2811</v>
      </c>
      <c r="C1619" s="32" t="s">
        <v>1290</v>
      </c>
      <c r="D1619" s="21" t="s">
        <v>72</v>
      </c>
      <c r="E1619" s="21" t="s">
        <v>373</v>
      </c>
      <c r="F1619" s="33">
        <v>48533.52</v>
      </c>
      <c r="G1619" s="23">
        <v>1</v>
      </c>
      <c r="H1619" s="21" t="s">
        <v>74</v>
      </c>
      <c r="I1619" s="24" t="s">
        <v>74</v>
      </c>
    </row>
    <row r="1620" spans="1:9" ht="56.25" x14ac:dyDescent="0.2">
      <c r="A1620" s="19" t="s">
        <v>370</v>
      </c>
      <c r="B1620" s="20" t="s">
        <v>2812</v>
      </c>
      <c r="C1620" s="32" t="s">
        <v>1292</v>
      </c>
      <c r="D1620" s="21" t="s">
        <v>72</v>
      </c>
      <c r="E1620" s="21" t="s">
        <v>373</v>
      </c>
      <c r="F1620" s="33">
        <v>132614.38</v>
      </c>
      <c r="G1620" s="23">
        <v>1</v>
      </c>
      <c r="H1620" s="21" t="s">
        <v>74</v>
      </c>
      <c r="I1620" s="24" t="s">
        <v>74</v>
      </c>
    </row>
    <row r="1621" spans="1:9" ht="56.25" x14ac:dyDescent="0.2">
      <c r="A1621" s="19" t="s">
        <v>370</v>
      </c>
      <c r="B1621" s="20" t="s">
        <v>2813</v>
      </c>
      <c r="C1621" s="32" t="s">
        <v>2814</v>
      </c>
      <c r="D1621" s="21" t="s">
        <v>72</v>
      </c>
      <c r="E1621" s="21" t="s">
        <v>373</v>
      </c>
      <c r="F1621" s="33">
        <v>10300</v>
      </c>
      <c r="G1621" s="23">
        <v>1</v>
      </c>
      <c r="H1621" s="21" t="s">
        <v>74</v>
      </c>
      <c r="I1621" s="24" t="s">
        <v>74</v>
      </c>
    </row>
    <row r="1622" spans="1:9" ht="56.25" x14ac:dyDescent="0.2">
      <c r="A1622" s="19" t="s">
        <v>370</v>
      </c>
      <c r="B1622" s="20" t="s">
        <v>2815</v>
      </c>
      <c r="C1622" s="32" t="s">
        <v>542</v>
      </c>
      <c r="D1622" s="21" t="s">
        <v>72</v>
      </c>
      <c r="E1622" s="21" t="s">
        <v>373</v>
      </c>
      <c r="F1622" s="33">
        <v>41102</v>
      </c>
      <c r="G1622" s="23">
        <v>1</v>
      </c>
      <c r="H1622" s="21" t="s">
        <v>74</v>
      </c>
      <c r="I1622" s="24" t="s">
        <v>74</v>
      </c>
    </row>
    <row r="1623" spans="1:9" ht="56.25" x14ac:dyDescent="0.2">
      <c r="A1623" s="19" t="s">
        <v>370</v>
      </c>
      <c r="B1623" s="20" t="s">
        <v>2816</v>
      </c>
      <c r="C1623" s="32" t="s">
        <v>2817</v>
      </c>
      <c r="D1623" s="21" t="s">
        <v>72</v>
      </c>
      <c r="E1623" s="21" t="s">
        <v>373</v>
      </c>
      <c r="F1623" s="33">
        <v>20129.849999999999</v>
      </c>
      <c r="G1623" s="23">
        <v>1</v>
      </c>
      <c r="H1623" s="21" t="s">
        <v>74</v>
      </c>
      <c r="I1623" s="24" t="s">
        <v>74</v>
      </c>
    </row>
    <row r="1624" spans="1:9" ht="56.25" x14ac:dyDescent="0.2">
      <c r="A1624" s="19" t="s">
        <v>370</v>
      </c>
      <c r="B1624" s="20" t="s">
        <v>2818</v>
      </c>
      <c r="C1624" s="32" t="s">
        <v>2819</v>
      </c>
      <c r="D1624" s="21" t="s">
        <v>72</v>
      </c>
      <c r="E1624" s="21" t="s">
        <v>373</v>
      </c>
      <c r="F1624" s="33">
        <v>37800</v>
      </c>
      <c r="G1624" s="23">
        <v>1</v>
      </c>
      <c r="H1624" s="21" t="s">
        <v>74</v>
      </c>
      <c r="I1624" s="24" t="s">
        <v>74</v>
      </c>
    </row>
    <row r="1625" spans="1:9" ht="56.25" x14ac:dyDescent="0.2">
      <c r="A1625" s="19" t="s">
        <v>370</v>
      </c>
      <c r="B1625" s="20" t="s">
        <v>2820</v>
      </c>
      <c r="C1625" s="32" t="s">
        <v>2821</v>
      </c>
      <c r="D1625" s="21" t="s">
        <v>72</v>
      </c>
      <c r="E1625" s="21" t="s">
        <v>373</v>
      </c>
      <c r="F1625" s="33">
        <v>63345</v>
      </c>
      <c r="G1625" s="23">
        <v>1</v>
      </c>
      <c r="H1625" s="21" t="s">
        <v>74</v>
      </c>
      <c r="I1625" s="24" t="s">
        <v>74</v>
      </c>
    </row>
    <row r="1626" spans="1:9" ht="56.25" x14ac:dyDescent="0.2">
      <c r="A1626" s="19" t="s">
        <v>370</v>
      </c>
      <c r="B1626" s="20" t="s">
        <v>2822</v>
      </c>
      <c r="C1626" s="32" t="s">
        <v>2823</v>
      </c>
      <c r="D1626" s="21" t="s">
        <v>72</v>
      </c>
      <c r="E1626" s="21" t="s">
        <v>373</v>
      </c>
      <c r="F1626" s="33">
        <v>88350</v>
      </c>
      <c r="G1626" s="23">
        <v>1</v>
      </c>
      <c r="H1626" s="21" t="s">
        <v>74</v>
      </c>
      <c r="I1626" s="24" t="s">
        <v>74</v>
      </c>
    </row>
    <row r="1627" spans="1:9" ht="56.25" x14ac:dyDescent="0.2">
      <c r="A1627" s="19" t="s">
        <v>370</v>
      </c>
      <c r="B1627" s="20" t="s">
        <v>2824</v>
      </c>
      <c r="C1627" s="32" t="s">
        <v>2823</v>
      </c>
      <c r="D1627" s="21" t="s">
        <v>72</v>
      </c>
      <c r="E1627" s="21" t="s">
        <v>373</v>
      </c>
      <c r="F1627" s="33">
        <v>88350</v>
      </c>
      <c r="G1627" s="23">
        <v>1</v>
      </c>
      <c r="H1627" s="21" t="s">
        <v>74</v>
      </c>
      <c r="I1627" s="24" t="s">
        <v>74</v>
      </c>
    </row>
    <row r="1628" spans="1:9" ht="56.25" x14ac:dyDescent="0.2">
      <c r="A1628" s="19" t="s">
        <v>370</v>
      </c>
      <c r="B1628" s="20" t="s">
        <v>2825</v>
      </c>
      <c r="C1628" s="32" t="s">
        <v>2826</v>
      </c>
      <c r="D1628" s="21" t="s">
        <v>72</v>
      </c>
      <c r="E1628" s="21" t="s">
        <v>373</v>
      </c>
      <c r="F1628" s="33">
        <v>811960.17</v>
      </c>
      <c r="G1628" s="23">
        <v>1</v>
      </c>
      <c r="H1628" s="21" t="s">
        <v>74</v>
      </c>
      <c r="I1628" s="24" t="s">
        <v>74</v>
      </c>
    </row>
    <row r="1629" spans="1:9" ht="56.25" x14ac:dyDescent="0.2">
      <c r="A1629" s="19" t="s">
        <v>370</v>
      </c>
      <c r="B1629" s="20" t="s">
        <v>2827</v>
      </c>
      <c r="C1629" s="32" t="s">
        <v>2828</v>
      </c>
      <c r="D1629" s="21" t="s">
        <v>72</v>
      </c>
      <c r="E1629" s="21" t="s">
        <v>373</v>
      </c>
      <c r="F1629" s="33">
        <v>1505018.64</v>
      </c>
      <c r="G1629" s="23">
        <v>1</v>
      </c>
      <c r="H1629" s="21" t="s">
        <v>74</v>
      </c>
      <c r="I1629" s="24" t="s">
        <v>74</v>
      </c>
    </row>
    <row r="1630" spans="1:9" ht="56.25" x14ac:dyDescent="0.2">
      <c r="A1630" s="19" t="s">
        <v>370</v>
      </c>
      <c r="B1630" s="20" t="s">
        <v>2829</v>
      </c>
      <c r="C1630" s="32" t="s">
        <v>1883</v>
      </c>
      <c r="D1630" s="21" t="s">
        <v>72</v>
      </c>
      <c r="E1630" s="21" t="s">
        <v>373</v>
      </c>
      <c r="F1630" s="33">
        <v>18300</v>
      </c>
      <c r="G1630" s="23">
        <v>1</v>
      </c>
      <c r="H1630" s="21" t="s">
        <v>74</v>
      </c>
      <c r="I1630" s="24" t="s">
        <v>74</v>
      </c>
    </row>
    <row r="1631" spans="1:9" ht="56.25" x14ac:dyDescent="0.2">
      <c r="A1631" s="19" t="s">
        <v>370</v>
      </c>
      <c r="B1631" s="20" t="s">
        <v>2830</v>
      </c>
      <c r="C1631" s="32" t="s">
        <v>1483</v>
      </c>
      <c r="D1631" s="21" t="s">
        <v>72</v>
      </c>
      <c r="E1631" s="21" t="s">
        <v>373</v>
      </c>
      <c r="F1631" s="33">
        <v>11745.31</v>
      </c>
      <c r="G1631" s="23">
        <v>1</v>
      </c>
      <c r="H1631" s="21" t="s">
        <v>74</v>
      </c>
      <c r="I1631" s="24" t="s">
        <v>74</v>
      </c>
    </row>
    <row r="1632" spans="1:9" ht="56.25" x14ac:dyDescent="0.2">
      <c r="A1632" s="19" t="s">
        <v>370</v>
      </c>
      <c r="B1632" s="20" t="s">
        <v>2831</v>
      </c>
      <c r="C1632" s="32" t="s">
        <v>1483</v>
      </c>
      <c r="D1632" s="21" t="s">
        <v>72</v>
      </c>
      <c r="E1632" s="21" t="s">
        <v>373</v>
      </c>
      <c r="F1632" s="33">
        <v>11745.31</v>
      </c>
      <c r="G1632" s="23">
        <v>1</v>
      </c>
      <c r="H1632" s="21" t="s">
        <v>74</v>
      </c>
      <c r="I1632" s="24" t="s">
        <v>74</v>
      </c>
    </row>
    <row r="1633" spans="1:9" ht="56.25" x14ac:dyDescent="0.2">
      <c r="A1633" s="19" t="s">
        <v>370</v>
      </c>
      <c r="B1633" s="20" t="s">
        <v>2832</v>
      </c>
      <c r="C1633" s="32" t="s">
        <v>1483</v>
      </c>
      <c r="D1633" s="21" t="s">
        <v>72</v>
      </c>
      <c r="E1633" s="21" t="s">
        <v>373</v>
      </c>
      <c r="F1633" s="33">
        <v>11745.31</v>
      </c>
      <c r="G1633" s="23">
        <v>1</v>
      </c>
      <c r="H1633" s="21" t="s">
        <v>74</v>
      </c>
      <c r="I1633" s="24" t="s">
        <v>74</v>
      </c>
    </row>
    <row r="1634" spans="1:9" ht="56.25" x14ac:dyDescent="0.2">
      <c r="A1634" s="19" t="s">
        <v>370</v>
      </c>
      <c r="B1634" s="20" t="s">
        <v>2833</v>
      </c>
      <c r="C1634" s="32" t="s">
        <v>1483</v>
      </c>
      <c r="D1634" s="21" t="s">
        <v>72</v>
      </c>
      <c r="E1634" s="21" t="s">
        <v>373</v>
      </c>
      <c r="F1634" s="33">
        <v>11745.31</v>
      </c>
      <c r="G1634" s="23">
        <v>1</v>
      </c>
      <c r="H1634" s="21" t="s">
        <v>74</v>
      </c>
      <c r="I1634" s="24" t="s">
        <v>74</v>
      </c>
    </row>
    <row r="1635" spans="1:9" ht="56.25" x14ac:dyDescent="0.2">
      <c r="A1635" s="19" t="s">
        <v>370</v>
      </c>
      <c r="B1635" s="20" t="s">
        <v>2834</v>
      </c>
      <c r="C1635" s="32" t="s">
        <v>1483</v>
      </c>
      <c r="D1635" s="21" t="s">
        <v>72</v>
      </c>
      <c r="E1635" s="21" t="s">
        <v>373</v>
      </c>
      <c r="F1635" s="33">
        <v>11745.31</v>
      </c>
      <c r="G1635" s="23">
        <v>1</v>
      </c>
      <c r="H1635" s="21" t="s">
        <v>74</v>
      </c>
      <c r="I1635" s="24" t="s">
        <v>74</v>
      </c>
    </row>
    <row r="1636" spans="1:9" ht="56.25" x14ac:dyDescent="0.2">
      <c r="A1636" s="19" t="s">
        <v>370</v>
      </c>
      <c r="B1636" s="20" t="s">
        <v>2835</v>
      </c>
      <c r="C1636" s="32" t="s">
        <v>1483</v>
      </c>
      <c r="D1636" s="21" t="s">
        <v>72</v>
      </c>
      <c r="E1636" s="21" t="s">
        <v>373</v>
      </c>
      <c r="F1636" s="33">
        <v>11745.31</v>
      </c>
      <c r="G1636" s="23">
        <v>1</v>
      </c>
      <c r="H1636" s="21" t="s">
        <v>74</v>
      </c>
      <c r="I1636" s="24" t="s">
        <v>74</v>
      </c>
    </row>
    <row r="1637" spans="1:9" ht="56.25" x14ac:dyDescent="0.2">
      <c r="A1637" s="19" t="s">
        <v>370</v>
      </c>
      <c r="B1637" s="20" t="s">
        <v>2836</v>
      </c>
      <c r="C1637" s="32" t="s">
        <v>2837</v>
      </c>
      <c r="D1637" s="21" t="s">
        <v>72</v>
      </c>
      <c r="E1637" s="21" t="s">
        <v>373</v>
      </c>
      <c r="F1637" s="33">
        <v>11745.31</v>
      </c>
      <c r="G1637" s="23">
        <v>1</v>
      </c>
      <c r="H1637" s="21" t="s">
        <v>74</v>
      </c>
      <c r="I1637" s="24" t="s">
        <v>74</v>
      </c>
    </row>
    <row r="1638" spans="1:9" ht="56.25" x14ac:dyDescent="0.2">
      <c r="A1638" s="19" t="s">
        <v>370</v>
      </c>
      <c r="B1638" s="20" t="s">
        <v>2838</v>
      </c>
      <c r="C1638" s="32" t="s">
        <v>1326</v>
      </c>
      <c r="D1638" s="21" t="s">
        <v>72</v>
      </c>
      <c r="E1638" s="21" t="s">
        <v>373</v>
      </c>
      <c r="F1638" s="33">
        <v>51016.95</v>
      </c>
      <c r="G1638" s="23">
        <v>1</v>
      </c>
      <c r="H1638" s="21" t="s">
        <v>74</v>
      </c>
      <c r="I1638" s="24" t="s">
        <v>74</v>
      </c>
    </row>
    <row r="1639" spans="1:9" ht="56.25" x14ac:dyDescent="0.2">
      <c r="A1639" s="19" t="s">
        <v>370</v>
      </c>
      <c r="B1639" s="20" t="s">
        <v>2839</v>
      </c>
      <c r="C1639" s="32" t="s">
        <v>1888</v>
      </c>
      <c r="D1639" s="21" t="s">
        <v>72</v>
      </c>
      <c r="E1639" s="21" t="s">
        <v>373</v>
      </c>
      <c r="F1639" s="33">
        <v>30000</v>
      </c>
      <c r="G1639" s="23">
        <v>1</v>
      </c>
      <c r="H1639" s="21" t="s">
        <v>74</v>
      </c>
      <c r="I1639" s="24" t="s">
        <v>74</v>
      </c>
    </row>
    <row r="1640" spans="1:9" ht="56.25" x14ac:dyDescent="0.2">
      <c r="A1640" s="19" t="s">
        <v>370</v>
      </c>
      <c r="B1640" s="20" t="s">
        <v>2840</v>
      </c>
      <c r="C1640" s="32" t="s">
        <v>1676</v>
      </c>
      <c r="D1640" s="21" t="s">
        <v>72</v>
      </c>
      <c r="E1640" s="21" t="s">
        <v>373</v>
      </c>
      <c r="F1640" s="33">
        <v>15500</v>
      </c>
      <c r="G1640" s="23">
        <v>1</v>
      </c>
      <c r="H1640" s="21" t="s">
        <v>74</v>
      </c>
      <c r="I1640" s="24" t="s">
        <v>74</v>
      </c>
    </row>
    <row r="1641" spans="1:9" ht="56.25" x14ac:dyDescent="0.2">
      <c r="A1641" s="19" t="s">
        <v>370</v>
      </c>
      <c r="B1641" s="20" t="s">
        <v>2841</v>
      </c>
      <c r="C1641" s="32" t="s">
        <v>2842</v>
      </c>
      <c r="D1641" s="21" t="s">
        <v>72</v>
      </c>
      <c r="E1641" s="21" t="s">
        <v>373</v>
      </c>
      <c r="F1641" s="33">
        <v>14666</v>
      </c>
      <c r="G1641" s="23">
        <v>1</v>
      </c>
      <c r="H1641" s="21" t="s">
        <v>74</v>
      </c>
      <c r="I1641" s="24" t="s">
        <v>74</v>
      </c>
    </row>
    <row r="1642" spans="1:9" ht="56.25" x14ac:dyDescent="0.2">
      <c r="A1642" s="19" t="s">
        <v>370</v>
      </c>
      <c r="B1642" s="20" t="s">
        <v>2843</v>
      </c>
      <c r="C1642" s="32" t="s">
        <v>2842</v>
      </c>
      <c r="D1642" s="21" t="s">
        <v>72</v>
      </c>
      <c r="E1642" s="21" t="s">
        <v>373</v>
      </c>
      <c r="F1642" s="33">
        <v>14666</v>
      </c>
      <c r="G1642" s="23">
        <v>1</v>
      </c>
      <c r="H1642" s="21" t="s">
        <v>74</v>
      </c>
      <c r="I1642" s="24" t="s">
        <v>74</v>
      </c>
    </row>
    <row r="1643" spans="1:9" ht="56.25" x14ac:dyDescent="0.2">
      <c r="A1643" s="19" t="s">
        <v>370</v>
      </c>
      <c r="B1643" s="20" t="s">
        <v>2844</v>
      </c>
      <c r="C1643" s="32" t="s">
        <v>2845</v>
      </c>
      <c r="D1643" s="21" t="s">
        <v>72</v>
      </c>
      <c r="E1643" s="21" t="s">
        <v>373</v>
      </c>
      <c r="F1643" s="33">
        <v>33331</v>
      </c>
      <c r="G1643" s="23">
        <v>1</v>
      </c>
      <c r="H1643" s="21" t="s">
        <v>74</v>
      </c>
      <c r="I1643" s="24" t="s">
        <v>74</v>
      </c>
    </row>
    <row r="1644" spans="1:9" ht="56.25" x14ac:dyDescent="0.2">
      <c r="A1644" s="19" t="s">
        <v>370</v>
      </c>
      <c r="B1644" s="20" t="s">
        <v>2846</v>
      </c>
      <c r="C1644" s="32" t="s">
        <v>2845</v>
      </c>
      <c r="D1644" s="21" t="s">
        <v>72</v>
      </c>
      <c r="E1644" s="21" t="s">
        <v>373</v>
      </c>
      <c r="F1644" s="33">
        <v>33331</v>
      </c>
      <c r="G1644" s="23">
        <v>1</v>
      </c>
      <c r="H1644" s="21" t="s">
        <v>74</v>
      </c>
      <c r="I1644" s="24" t="s">
        <v>74</v>
      </c>
    </row>
    <row r="1645" spans="1:9" ht="56.25" x14ac:dyDescent="0.2">
      <c r="A1645" s="19" t="s">
        <v>370</v>
      </c>
      <c r="B1645" s="20" t="s">
        <v>2847</v>
      </c>
      <c r="C1645" s="32" t="s">
        <v>2845</v>
      </c>
      <c r="D1645" s="21" t="s">
        <v>72</v>
      </c>
      <c r="E1645" s="21" t="s">
        <v>373</v>
      </c>
      <c r="F1645" s="33">
        <v>33331</v>
      </c>
      <c r="G1645" s="23">
        <v>1</v>
      </c>
      <c r="H1645" s="21" t="s">
        <v>74</v>
      </c>
      <c r="I1645" s="24" t="s">
        <v>74</v>
      </c>
    </row>
    <row r="1646" spans="1:9" ht="56.25" x14ac:dyDescent="0.2">
      <c r="A1646" s="19" t="s">
        <v>370</v>
      </c>
      <c r="B1646" s="20" t="s">
        <v>2848</v>
      </c>
      <c r="C1646" s="32" t="s">
        <v>2849</v>
      </c>
      <c r="D1646" s="21" t="s">
        <v>72</v>
      </c>
      <c r="E1646" s="21" t="s">
        <v>373</v>
      </c>
      <c r="F1646" s="33">
        <v>73044.929999999993</v>
      </c>
      <c r="G1646" s="23">
        <v>1</v>
      </c>
      <c r="H1646" s="21" t="s">
        <v>74</v>
      </c>
      <c r="I1646" s="24" t="s">
        <v>74</v>
      </c>
    </row>
    <row r="1647" spans="1:9" ht="56.25" x14ac:dyDescent="0.2">
      <c r="A1647" s="19" t="s">
        <v>370</v>
      </c>
      <c r="B1647" s="20" t="s">
        <v>2850</v>
      </c>
      <c r="C1647" s="32" t="s">
        <v>2851</v>
      </c>
      <c r="D1647" s="21" t="s">
        <v>72</v>
      </c>
      <c r="E1647" s="21" t="s">
        <v>373</v>
      </c>
      <c r="F1647" s="33">
        <v>93333.33</v>
      </c>
      <c r="G1647" s="23">
        <v>1</v>
      </c>
      <c r="H1647" s="21" t="s">
        <v>74</v>
      </c>
      <c r="I1647" s="24" t="s">
        <v>74</v>
      </c>
    </row>
    <row r="1648" spans="1:9" ht="56.25" x14ac:dyDescent="0.2">
      <c r="A1648" s="19" t="s">
        <v>370</v>
      </c>
      <c r="B1648" s="20" t="s">
        <v>2852</v>
      </c>
      <c r="C1648" s="32" t="s">
        <v>2853</v>
      </c>
      <c r="D1648" s="21" t="s">
        <v>72</v>
      </c>
      <c r="E1648" s="21" t="s">
        <v>373</v>
      </c>
      <c r="F1648" s="33">
        <v>298000</v>
      </c>
      <c r="G1648" s="23">
        <v>1</v>
      </c>
      <c r="H1648" s="21" t="s">
        <v>74</v>
      </c>
      <c r="I1648" s="24" t="s">
        <v>74</v>
      </c>
    </row>
    <row r="1649" spans="1:9" ht="56.25" x14ac:dyDescent="0.2">
      <c r="A1649" s="19" t="s">
        <v>370</v>
      </c>
      <c r="B1649" s="20" t="s">
        <v>2854</v>
      </c>
      <c r="C1649" s="32" t="s">
        <v>2855</v>
      </c>
      <c r="D1649" s="21" t="s">
        <v>72</v>
      </c>
      <c r="E1649" s="21" t="s">
        <v>373</v>
      </c>
      <c r="F1649" s="33">
        <v>543113.93000000005</v>
      </c>
      <c r="G1649" s="23">
        <v>1</v>
      </c>
      <c r="H1649" s="21" t="s">
        <v>74</v>
      </c>
      <c r="I1649" s="24" t="s">
        <v>74</v>
      </c>
    </row>
    <row r="1650" spans="1:9" ht="56.25" x14ac:dyDescent="0.2">
      <c r="A1650" s="19" t="s">
        <v>370</v>
      </c>
      <c r="B1650" s="20" t="s">
        <v>2856</v>
      </c>
      <c r="C1650" s="32" t="s">
        <v>2857</v>
      </c>
      <c r="D1650" s="21" t="s">
        <v>72</v>
      </c>
      <c r="E1650" s="21" t="s">
        <v>373</v>
      </c>
      <c r="F1650" s="33">
        <v>298501.38</v>
      </c>
      <c r="G1650" s="23">
        <v>1</v>
      </c>
      <c r="H1650" s="21" t="s">
        <v>74</v>
      </c>
      <c r="I1650" s="24" t="s">
        <v>74</v>
      </c>
    </row>
    <row r="1651" spans="1:9" ht="56.25" x14ac:dyDescent="0.2">
      <c r="A1651" s="19" t="s">
        <v>370</v>
      </c>
      <c r="B1651" s="20" t="s">
        <v>2858</v>
      </c>
      <c r="C1651" s="32" t="s">
        <v>2859</v>
      </c>
      <c r="D1651" s="21" t="s">
        <v>72</v>
      </c>
      <c r="E1651" s="21" t="s">
        <v>373</v>
      </c>
      <c r="F1651" s="33">
        <v>4749750</v>
      </c>
      <c r="G1651" s="23">
        <v>1</v>
      </c>
      <c r="H1651" s="21" t="s">
        <v>74</v>
      </c>
      <c r="I1651" s="24" t="s">
        <v>74</v>
      </c>
    </row>
    <row r="1652" spans="1:9" ht="56.25" x14ac:dyDescent="0.2">
      <c r="A1652" s="19" t="s">
        <v>370</v>
      </c>
      <c r="B1652" s="20" t="s">
        <v>2860</v>
      </c>
      <c r="C1652" s="32" t="s">
        <v>2861</v>
      </c>
      <c r="D1652" s="21" t="s">
        <v>72</v>
      </c>
      <c r="E1652" s="21" t="s">
        <v>373</v>
      </c>
      <c r="F1652" s="33">
        <v>609802.71</v>
      </c>
      <c r="G1652" s="23">
        <v>1</v>
      </c>
      <c r="H1652" s="21" t="s">
        <v>74</v>
      </c>
      <c r="I1652" s="24" t="s">
        <v>74</v>
      </c>
    </row>
    <row r="1653" spans="1:9" ht="56.25" x14ac:dyDescent="0.2">
      <c r="A1653" s="19" t="s">
        <v>370</v>
      </c>
      <c r="B1653" s="20" t="s">
        <v>2862</v>
      </c>
      <c r="C1653" s="32" t="s">
        <v>1871</v>
      </c>
      <c r="D1653" s="21" t="s">
        <v>72</v>
      </c>
      <c r="E1653" s="21" t="s">
        <v>373</v>
      </c>
      <c r="F1653" s="33">
        <v>25110</v>
      </c>
      <c r="G1653" s="23">
        <v>1</v>
      </c>
      <c r="H1653" s="21" t="s">
        <v>74</v>
      </c>
      <c r="I1653" s="24" t="s">
        <v>74</v>
      </c>
    </row>
    <row r="1654" spans="1:9" ht="56.25" x14ac:dyDescent="0.2">
      <c r="A1654" s="19" t="s">
        <v>370</v>
      </c>
      <c r="B1654" s="20" t="s">
        <v>2863</v>
      </c>
      <c r="C1654" s="32" t="s">
        <v>2864</v>
      </c>
      <c r="D1654" s="21" t="s">
        <v>72</v>
      </c>
      <c r="E1654" s="21" t="s">
        <v>373</v>
      </c>
      <c r="F1654" s="33">
        <v>19715.2</v>
      </c>
      <c r="G1654" s="23">
        <v>1</v>
      </c>
      <c r="H1654" s="21" t="s">
        <v>74</v>
      </c>
      <c r="I1654" s="24" t="s">
        <v>74</v>
      </c>
    </row>
    <row r="1655" spans="1:9" ht="56.25" x14ac:dyDescent="0.2">
      <c r="A1655" s="19" t="s">
        <v>370</v>
      </c>
      <c r="B1655" s="20" t="s">
        <v>2865</v>
      </c>
      <c r="C1655" s="32" t="s">
        <v>2864</v>
      </c>
      <c r="D1655" s="21" t="s">
        <v>72</v>
      </c>
      <c r="E1655" s="21" t="s">
        <v>373</v>
      </c>
      <c r="F1655" s="33">
        <v>19471.2</v>
      </c>
      <c r="G1655" s="23">
        <v>1</v>
      </c>
      <c r="H1655" s="21" t="s">
        <v>74</v>
      </c>
      <c r="I1655" s="24" t="s">
        <v>74</v>
      </c>
    </row>
    <row r="1656" spans="1:9" ht="56.25" x14ac:dyDescent="0.2">
      <c r="A1656" s="19" t="s">
        <v>370</v>
      </c>
      <c r="B1656" s="20" t="s">
        <v>2866</v>
      </c>
      <c r="C1656" s="32" t="s">
        <v>2867</v>
      </c>
      <c r="D1656" s="21" t="s">
        <v>72</v>
      </c>
      <c r="E1656" s="21" t="s">
        <v>373</v>
      </c>
      <c r="F1656" s="33">
        <v>1468718.55</v>
      </c>
      <c r="G1656" s="23">
        <v>1</v>
      </c>
      <c r="H1656" s="21" t="s">
        <v>74</v>
      </c>
      <c r="I1656" s="24" t="s">
        <v>74</v>
      </c>
    </row>
    <row r="1657" spans="1:9" ht="56.25" x14ac:dyDescent="0.2">
      <c r="A1657" s="19" t="s">
        <v>370</v>
      </c>
      <c r="B1657" s="20" t="s">
        <v>2868</v>
      </c>
      <c r="C1657" s="32" t="s">
        <v>2869</v>
      </c>
      <c r="D1657" s="21" t="s">
        <v>72</v>
      </c>
      <c r="E1657" s="21" t="s">
        <v>373</v>
      </c>
      <c r="F1657" s="33">
        <v>1760000</v>
      </c>
      <c r="G1657" s="23">
        <v>1</v>
      </c>
      <c r="H1657" s="21" t="s">
        <v>74</v>
      </c>
      <c r="I1657" s="24" t="s">
        <v>74</v>
      </c>
    </row>
    <row r="1658" spans="1:9" ht="56.25" x14ac:dyDescent="0.2">
      <c r="A1658" s="19" t="s">
        <v>370</v>
      </c>
      <c r="B1658" s="20" t="s">
        <v>2870</v>
      </c>
      <c r="C1658" s="32" t="s">
        <v>2871</v>
      </c>
      <c r="D1658" s="21" t="s">
        <v>72</v>
      </c>
      <c r="E1658" s="21" t="s">
        <v>373</v>
      </c>
      <c r="F1658" s="33">
        <v>116249.5</v>
      </c>
      <c r="G1658" s="23">
        <v>1</v>
      </c>
      <c r="H1658" s="21" t="s">
        <v>74</v>
      </c>
      <c r="I1658" s="24" t="s">
        <v>74</v>
      </c>
    </row>
    <row r="1659" spans="1:9" ht="56.25" x14ac:dyDescent="0.2">
      <c r="A1659" s="19" t="s">
        <v>370</v>
      </c>
      <c r="B1659" s="20" t="s">
        <v>2872</v>
      </c>
      <c r="C1659" s="32" t="s">
        <v>2873</v>
      </c>
      <c r="D1659" s="21" t="s">
        <v>72</v>
      </c>
      <c r="E1659" s="21" t="s">
        <v>373</v>
      </c>
      <c r="F1659" s="33">
        <v>116249.5</v>
      </c>
      <c r="G1659" s="23">
        <v>1</v>
      </c>
      <c r="H1659" s="21" t="s">
        <v>74</v>
      </c>
      <c r="I1659" s="24" t="s">
        <v>74</v>
      </c>
    </row>
    <row r="1660" spans="1:9" ht="56.25" x14ac:dyDescent="0.2">
      <c r="A1660" s="19" t="s">
        <v>370</v>
      </c>
      <c r="B1660" s="20" t="s">
        <v>2874</v>
      </c>
      <c r="C1660" s="32" t="s">
        <v>2875</v>
      </c>
      <c r="D1660" s="21" t="s">
        <v>72</v>
      </c>
      <c r="E1660" s="21" t="s">
        <v>373</v>
      </c>
      <c r="F1660" s="33">
        <v>11419.2</v>
      </c>
      <c r="G1660" s="23">
        <v>1</v>
      </c>
      <c r="H1660" s="21" t="s">
        <v>74</v>
      </c>
      <c r="I1660" s="24" t="s">
        <v>74</v>
      </c>
    </row>
    <row r="1661" spans="1:9" ht="56.25" x14ac:dyDescent="0.2">
      <c r="A1661" s="19" t="s">
        <v>370</v>
      </c>
      <c r="B1661" s="20" t="s">
        <v>2876</v>
      </c>
      <c r="C1661" s="32" t="s">
        <v>2877</v>
      </c>
      <c r="D1661" s="21" t="s">
        <v>72</v>
      </c>
      <c r="E1661" s="21" t="s">
        <v>373</v>
      </c>
      <c r="F1661" s="33">
        <v>46330</v>
      </c>
      <c r="G1661" s="23">
        <v>1</v>
      </c>
      <c r="H1661" s="21" t="s">
        <v>74</v>
      </c>
      <c r="I1661" s="24" t="s">
        <v>74</v>
      </c>
    </row>
    <row r="1662" spans="1:9" ht="56.25" x14ac:dyDescent="0.2">
      <c r="A1662" s="19" t="s">
        <v>370</v>
      </c>
      <c r="B1662" s="20" t="s">
        <v>2878</v>
      </c>
      <c r="C1662" s="32" t="s">
        <v>2879</v>
      </c>
      <c r="D1662" s="21" t="s">
        <v>72</v>
      </c>
      <c r="E1662" s="21" t="s">
        <v>373</v>
      </c>
      <c r="F1662" s="33">
        <v>21016.95</v>
      </c>
      <c r="G1662" s="23">
        <v>1</v>
      </c>
      <c r="H1662" s="21" t="s">
        <v>74</v>
      </c>
      <c r="I1662" s="24" t="s">
        <v>74</v>
      </c>
    </row>
    <row r="1663" spans="1:9" ht="56.25" x14ac:dyDescent="0.2">
      <c r="A1663" s="19" t="s">
        <v>370</v>
      </c>
      <c r="B1663" s="20" t="s">
        <v>2880</v>
      </c>
      <c r="C1663" s="32" t="s">
        <v>2881</v>
      </c>
      <c r="D1663" s="21" t="s">
        <v>72</v>
      </c>
      <c r="E1663" s="21" t="s">
        <v>373</v>
      </c>
      <c r="F1663" s="33">
        <v>40875</v>
      </c>
      <c r="G1663" s="23">
        <v>1</v>
      </c>
      <c r="H1663" s="21" t="s">
        <v>74</v>
      </c>
      <c r="I1663" s="24" t="s">
        <v>74</v>
      </c>
    </row>
    <row r="1664" spans="1:9" ht="56.25" x14ac:dyDescent="0.2">
      <c r="A1664" s="19" t="s">
        <v>370</v>
      </c>
      <c r="B1664" s="20" t="s">
        <v>2882</v>
      </c>
      <c r="C1664" s="32" t="s">
        <v>2883</v>
      </c>
      <c r="D1664" s="21" t="s">
        <v>72</v>
      </c>
      <c r="E1664" s="21" t="s">
        <v>373</v>
      </c>
      <c r="F1664" s="33">
        <v>125000</v>
      </c>
      <c r="G1664" s="23">
        <v>1</v>
      </c>
      <c r="H1664" s="21" t="s">
        <v>74</v>
      </c>
      <c r="I1664" s="24" t="s">
        <v>74</v>
      </c>
    </row>
    <row r="1665" spans="1:9" ht="56.25" x14ac:dyDescent="0.2">
      <c r="A1665" s="19" t="s">
        <v>370</v>
      </c>
      <c r="B1665" s="20" t="s">
        <v>2884</v>
      </c>
      <c r="C1665" s="32" t="s">
        <v>2885</v>
      </c>
      <c r="D1665" s="21" t="s">
        <v>72</v>
      </c>
      <c r="E1665" s="21" t="s">
        <v>373</v>
      </c>
      <c r="F1665" s="33">
        <v>127666.67</v>
      </c>
      <c r="G1665" s="23">
        <v>1</v>
      </c>
      <c r="H1665" s="21" t="s">
        <v>74</v>
      </c>
      <c r="I1665" s="24" t="s">
        <v>74</v>
      </c>
    </row>
    <row r="1666" spans="1:9" ht="56.25" x14ac:dyDescent="0.2">
      <c r="A1666" s="19" t="s">
        <v>370</v>
      </c>
      <c r="B1666" s="20" t="s">
        <v>2886</v>
      </c>
      <c r="C1666" s="32" t="s">
        <v>2887</v>
      </c>
      <c r="D1666" s="21" t="s">
        <v>72</v>
      </c>
      <c r="E1666" s="21" t="s">
        <v>373</v>
      </c>
      <c r="F1666" s="33">
        <v>298305.08</v>
      </c>
      <c r="G1666" s="23">
        <v>1</v>
      </c>
      <c r="H1666" s="21" t="s">
        <v>74</v>
      </c>
      <c r="I1666" s="24" t="s">
        <v>74</v>
      </c>
    </row>
    <row r="1667" spans="1:9" ht="56.25" x14ac:dyDescent="0.2">
      <c r="A1667" s="19" t="s">
        <v>370</v>
      </c>
      <c r="B1667" s="20" t="s">
        <v>2888</v>
      </c>
      <c r="C1667" s="32" t="s">
        <v>2889</v>
      </c>
      <c r="D1667" s="21" t="s">
        <v>72</v>
      </c>
      <c r="E1667" s="21" t="s">
        <v>373</v>
      </c>
      <c r="F1667" s="33">
        <v>93180</v>
      </c>
      <c r="G1667" s="23">
        <v>1</v>
      </c>
      <c r="H1667" s="21" t="s">
        <v>74</v>
      </c>
      <c r="I1667" s="24" t="s">
        <v>74</v>
      </c>
    </row>
    <row r="1668" spans="1:9" ht="56.25" x14ac:dyDescent="0.2">
      <c r="A1668" s="19" t="s">
        <v>370</v>
      </c>
      <c r="B1668" s="20" t="s">
        <v>2890</v>
      </c>
      <c r="C1668" s="32" t="s">
        <v>2891</v>
      </c>
      <c r="D1668" s="21" t="s">
        <v>72</v>
      </c>
      <c r="E1668" s="21" t="s">
        <v>373</v>
      </c>
      <c r="F1668" s="33">
        <v>612017</v>
      </c>
      <c r="G1668" s="23">
        <v>1</v>
      </c>
      <c r="H1668" s="21" t="s">
        <v>74</v>
      </c>
      <c r="I1668" s="24" t="s">
        <v>74</v>
      </c>
    </row>
    <row r="1669" spans="1:9" ht="56.25" x14ac:dyDescent="0.2">
      <c r="A1669" s="19" t="s">
        <v>370</v>
      </c>
      <c r="B1669" s="20" t="s">
        <v>2892</v>
      </c>
      <c r="C1669" s="32" t="s">
        <v>2893</v>
      </c>
      <c r="D1669" s="21" t="s">
        <v>72</v>
      </c>
      <c r="E1669" s="21" t="s">
        <v>373</v>
      </c>
      <c r="F1669" s="33">
        <v>549000</v>
      </c>
      <c r="G1669" s="23">
        <v>1</v>
      </c>
      <c r="H1669" s="21" t="s">
        <v>74</v>
      </c>
      <c r="I1669" s="24" t="s">
        <v>74</v>
      </c>
    </row>
    <row r="1670" spans="1:9" ht="56.25" x14ac:dyDescent="0.2">
      <c r="A1670" s="19" t="s">
        <v>370</v>
      </c>
      <c r="B1670" s="20" t="s">
        <v>2894</v>
      </c>
      <c r="C1670" s="32" t="s">
        <v>2895</v>
      </c>
      <c r="D1670" s="21" t="s">
        <v>72</v>
      </c>
      <c r="E1670" s="21" t="s">
        <v>373</v>
      </c>
      <c r="F1670" s="33">
        <v>2307173.63</v>
      </c>
      <c r="G1670" s="23">
        <v>1</v>
      </c>
      <c r="H1670" s="21" t="s">
        <v>74</v>
      </c>
      <c r="I1670" s="24" t="s">
        <v>74</v>
      </c>
    </row>
    <row r="1671" spans="1:9" ht="56.25" x14ac:dyDescent="0.2">
      <c r="A1671" s="19" t="s">
        <v>370</v>
      </c>
      <c r="B1671" s="20" t="s">
        <v>2896</v>
      </c>
      <c r="C1671" s="32" t="s">
        <v>2897</v>
      </c>
      <c r="D1671" s="21" t="s">
        <v>72</v>
      </c>
      <c r="E1671" s="21" t="s">
        <v>373</v>
      </c>
      <c r="F1671" s="33">
        <v>35618.639999999999</v>
      </c>
      <c r="G1671" s="23">
        <v>1</v>
      </c>
      <c r="H1671" s="21" t="s">
        <v>74</v>
      </c>
      <c r="I1671" s="24" t="s">
        <v>74</v>
      </c>
    </row>
    <row r="1672" spans="1:9" ht="56.25" x14ac:dyDescent="0.2">
      <c r="A1672" s="19" t="s">
        <v>370</v>
      </c>
      <c r="B1672" s="20" t="s">
        <v>2898</v>
      </c>
      <c r="C1672" s="32" t="s">
        <v>2899</v>
      </c>
      <c r="D1672" s="21" t="s">
        <v>72</v>
      </c>
      <c r="E1672" s="21" t="s">
        <v>373</v>
      </c>
      <c r="F1672" s="33">
        <v>684000</v>
      </c>
      <c r="G1672" s="23">
        <v>1</v>
      </c>
      <c r="H1672" s="21" t="s">
        <v>74</v>
      </c>
      <c r="I1672" s="24" t="s">
        <v>74</v>
      </c>
    </row>
    <row r="1673" spans="1:9" ht="56.25" x14ac:dyDescent="0.2">
      <c r="A1673" s="19" t="s">
        <v>370</v>
      </c>
      <c r="B1673" s="20" t="s">
        <v>2900</v>
      </c>
      <c r="C1673" s="32" t="s">
        <v>2901</v>
      </c>
      <c r="D1673" s="21" t="s">
        <v>72</v>
      </c>
      <c r="E1673" s="21" t="s">
        <v>373</v>
      </c>
      <c r="F1673" s="33">
        <v>47122</v>
      </c>
      <c r="G1673" s="23">
        <v>1</v>
      </c>
      <c r="H1673" s="21" t="s">
        <v>74</v>
      </c>
      <c r="I1673" s="24" t="s">
        <v>74</v>
      </c>
    </row>
    <row r="1674" spans="1:9" ht="56.25" x14ac:dyDescent="0.2">
      <c r="A1674" s="19" t="s">
        <v>370</v>
      </c>
      <c r="B1674" s="20" t="s">
        <v>2902</v>
      </c>
      <c r="C1674" s="32" t="s">
        <v>2903</v>
      </c>
      <c r="D1674" s="21" t="s">
        <v>72</v>
      </c>
      <c r="E1674" s="21" t="s">
        <v>373</v>
      </c>
      <c r="F1674" s="33">
        <v>289353</v>
      </c>
      <c r="G1674" s="23">
        <v>1</v>
      </c>
      <c r="H1674" s="21" t="s">
        <v>74</v>
      </c>
      <c r="I1674" s="24" t="s">
        <v>74</v>
      </c>
    </row>
    <row r="1675" spans="1:9" ht="56.25" x14ac:dyDescent="0.2">
      <c r="A1675" s="19" t="s">
        <v>370</v>
      </c>
      <c r="B1675" s="20" t="s">
        <v>2904</v>
      </c>
      <c r="C1675" s="32" t="s">
        <v>2905</v>
      </c>
      <c r="D1675" s="21" t="s">
        <v>72</v>
      </c>
      <c r="E1675" s="21" t="s">
        <v>373</v>
      </c>
      <c r="F1675" s="33">
        <v>684000</v>
      </c>
      <c r="G1675" s="23">
        <v>1</v>
      </c>
      <c r="H1675" s="21" t="s">
        <v>74</v>
      </c>
      <c r="I1675" s="24" t="s">
        <v>74</v>
      </c>
    </row>
    <row r="1676" spans="1:9" ht="56.25" x14ac:dyDescent="0.2">
      <c r="A1676" s="19" t="s">
        <v>370</v>
      </c>
      <c r="B1676" s="20" t="s">
        <v>2906</v>
      </c>
      <c r="C1676" s="32" t="s">
        <v>2907</v>
      </c>
      <c r="D1676" s="21" t="s">
        <v>72</v>
      </c>
      <c r="E1676" s="21" t="s">
        <v>373</v>
      </c>
      <c r="F1676" s="33">
        <v>128434.75</v>
      </c>
      <c r="G1676" s="23">
        <v>1</v>
      </c>
      <c r="H1676" s="21" t="s">
        <v>74</v>
      </c>
      <c r="I1676" s="24" t="s">
        <v>74</v>
      </c>
    </row>
    <row r="1677" spans="1:9" ht="56.25" x14ac:dyDescent="0.2">
      <c r="A1677" s="19" t="s">
        <v>370</v>
      </c>
      <c r="B1677" s="20" t="s">
        <v>2908</v>
      </c>
      <c r="C1677" s="32" t="s">
        <v>2909</v>
      </c>
      <c r="D1677" s="21" t="s">
        <v>72</v>
      </c>
      <c r="E1677" s="21" t="s">
        <v>373</v>
      </c>
      <c r="F1677" s="33">
        <v>169237.29</v>
      </c>
      <c r="G1677" s="23">
        <v>1</v>
      </c>
      <c r="H1677" s="21" t="s">
        <v>74</v>
      </c>
      <c r="I1677" s="24" t="s">
        <v>74</v>
      </c>
    </row>
    <row r="1678" spans="1:9" ht="56.25" x14ac:dyDescent="0.2">
      <c r="A1678" s="19" t="s">
        <v>370</v>
      </c>
      <c r="B1678" s="20" t="s">
        <v>2910</v>
      </c>
      <c r="C1678" s="32" t="s">
        <v>2911</v>
      </c>
      <c r="D1678" s="21" t="s">
        <v>72</v>
      </c>
      <c r="E1678" s="21" t="s">
        <v>373</v>
      </c>
      <c r="F1678" s="33">
        <v>12745.83</v>
      </c>
      <c r="G1678" s="23">
        <v>1</v>
      </c>
      <c r="H1678" s="21" t="s">
        <v>74</v>
      </c>
      <c r="I1678" s="24" t="s">
        <v>74</v>
      </c>
    </row>
    <row r="1679" spans="1:9" ht="56.25" x14ac:dyDescent="0.2">
      <c r="A1679" s="19" t="s">
        <v>370</v>
      </c>
      <c r="B1679" s="20" t="s">
        <v>2912</v>
      </c>
      <c r="C1679" s="32" t="s">
        <v>2913</v>
      </c>
      <c r="D1679" s="21" t="s">
        <v>72</v>
      </c>
      <c r="E1679" s="21" t="s">
        <v>373</v>
      </c>
      <c r="F1679" s="33">
        <v>193416</v>
      </c>
      <c r="G1679" s="23">
        <v>1</v>
      </c>
      <c r="H1679" s="21" t="s">
        <v>74</v>
      </c>
      <c r="I1679" s="24" t="s">
        <v>74</v>
      </c>
    </row>
    <row r="1680" spans="1:9" ht="56.25" x14ac:dyDescent="0.2">
      <c r="A1680" s="19" t="s">
        <v>370</v>
      </c>
      <c r="B1680" s="20" t="s">
        <v>2914</v>
      </c>
      <c r="C1680" s="32" t="s">
        <v>2915</v>
      </c>
      <c r="D1680" s="21" t="s">
        <v>72</v>
      </c>
      <c r="E1680" s="21" t="s">
        <v>373</v>
      </c>
      <c r="F1680" s="33">
        <v>25295</v>
      </c>
      <c r="G1680" s="23">
        <v>1</v>
      </c>
      <c r="H1680" s="21" t="s">
        <v>74</v>
      </c>
      <c r="I1680" s="24" t="s">
        <v>74</v>
      </c>
    </row>
    <row r="1681" spans="1:9" ht="56.25" x14ac:dyDescent="0.2">
      <c r="A1681" s="19" t="s">
        <v>370</v>
      </c>
      <c r="B1681" s="20" t="s">
        <v>2916</v>
      </c>
      <c r="C1681" s="32" t="s">
        <v>2875</v>
      </c>
      <c r="D1681" s="21" t="s">
        <v>72</v>
      </c>
      <c r="E1681" s="21" t="s">
        <v>373</v>
      </c>
      <c r="F1681" s="33">
        <v>11419.2</v>
      </c>
      <c r="G1681" s="23">
        <v>1</v>
      </c>
      <c r="H1681" s="21" t="s">
        <v>74</v>
      </c>
      <c r="I1681" s="24" t="s">
        <v>74</v>
      </c>
    </row>
    <row r="1682" spans="1:9" ht="56.25" x14ac:dyDescent="0.2">
      <c r="A1682" s="19" t="s">
        <v>370</v>
      </c>
      <c r="B1682" s="20" t="s">
        <v>2917</v>
      </c>
      <c r="C1682" s="32" t="s">
        <v>2611</v>
      </c>
      <c r="D1682" s="21" t="s">
        <v>72</v>
      </c>
      <c r="E1682" s="21" t="s">
        <v>373</v>
      </c>
      <c r="F1682" s="33">
        <v>12182.2</v>
      </c>
      <c r="G1682" s="23">
        <v>1</v>
      </c>
      <c r="H1682" s="21" t="s">
        <v>74</v>
      </c>
      <c r="I1682" s="24" t="s">
        <v>74</v>
      </c>
    </row>
    <row r="1683" spans="1:9" ht="56.25" x14ac:dyDescent="0.2">
      <c r="A1683" s="19" t="s">
        <v>370</v>
      </c>
      <c r="B1683" s="20" t="s">
        <v>2918</v>
      </c>
      <c r="C1683" s="32" t="s">
        <v>2611</v>
      </c>
      <c r="D1683" s="21" t="s">
        <v>72</v>
      </c>
      <c r="E1683" s="21" t="s">
        <v>373</v>
      </c>
      <c r="F1683" s="33">
        <v>12182.16</v>
      </c>
      <c r="G1683" s="23">
        <v>1</v>
      </c>
      <c r="H1683" s="21" t="s">
        <v>74</v>
      </c>
      <c r="I1683" s="24" t="s">
        <v>74</v>
      </c>
    </row>
    <row r="1684" spans="1:9" ht="56.25" x14ac:dyDescent="0.2">
      <c r="A1684" s="19" t="s">
        <v>370</v>
      </c>
      <c r="B1684" s="20" t="s">
        <v>2919</v>
      </c>
      <c r="C1684" s="32" t="s">
        <v>2677</v>
      </c>
      <c r="D1684" s="21" t="s">
        <v>72</v>
      </c>
      <c r="E1684" s="21" t="s">
        <v>373</v>
      </c>
      <c r="F1684" s="33">
        <v>15505</v>
      </c>
      <c r="G1684" s="23">
        <v>1</v>
      </c>
      <c r="H1684" s="21" t="s">
        <v>74</v>
      </c>
      <c r="I1684" s="24" t="s">
        <v>74</v>
      </c>
    </row>
    <row r="1685" spans="1:9" ht="56.25" x14ac:dyDescent="0.2">
      <c r="A1685" s="19" t="s">
        <v>370</v>
      </c>
      <c r="B1685" s="20" t="s">
        <v>2920</v>
      </c>
      <c r="C1685" s="32" t="s">
        <v>2921</v>
      </c>
      <c r="D1685" s="21" t="s">
        <v>72</v>
      </c>
      <c r="E1685" s="21" t="s">
        <v>373</v>
      </c>
      <c r="F1685" s="33">
        <v>114606</v>
      </c>
      <c r="G1685" s="23">
        <v>1</v>
      </c>
      <c r="H1685" s="21" t="s">
        <v>74</v>
      </c>
      <c r="I1685" s="24" t="s">
        <v>74</v>
      </c>
    </row>
    <row r="1686" spans="1:9" ht="56.25" x14ac:dyDescent="0.2">
      <c r="A1686" s="19" t="s">
        <v>370</v>
      </c>
      <c r="B1686" s="20" t="s">
        <v>2922</v>
      </c>
      <c r="C1686" s="32" t="s">
        <v>2923</v>
      </c>
      <c r="D1686" s="21" t="s">
        <v>72</v>
      </c>
      <c r="E1686" s="21" t="s">
        <v>373</v>
      </c>
      <c r="F1686" s="33">
        <v>51690.68</v>
      </c>
      <c r="G1686" s="23">
        <v>1</v>
      </c>
      <c r="H1686" s="21" t="s">
        <v>74</v>
      </c>
      <c r="I1686" s="24" t="s">
        <v>74</v>
      </c>
    </row>
    <row r="1687" spans="1:9" ht="56.25" x14ac:dyDescent="0.2">
      <c r="A1687" s="19" t="s">
        <v>370</v>
      </c>
      <c r="B1687" s="20" t="s">
        <v>2924</v>
      </c>
      <c r="C1687" s="32" t="s">
        <v>2925</v>
      </c>
      <c r="D1687" s="21" t="s">
        <v>72</v>
      </c>
      <c r="E1687" s="21" t="s">
        <v>373</v>
      </c>
      <c r="F1687" s="33">
        <v>23500</v>
      </c>
      <c r="G1687" s="23">
        <v>1</v>
      </c>
      <c r="H1687" s="21" t="s">
        <v>74</v>
      </c>
      <c r="I1687" s="24" t="s">
        <v>74</v>
      </c>
    </row>
    <row r="1688" spans="1:9" ht="56.25" x14ac:dyDescent="0.2">
      <c r="A1688" s="19" t="s">
        <v>370</v>
      </c>
      <c r="B1688" s="20" t="s">
        <v>2926</v>
      </c>
      <c r="C1688" s="32" t="s">
        <v>2927</v>
      </c>
      <c r="D1688" s="21" t="s">
        <v>72</v>
      </c>
      <c r="E1688" s="21" t="s">
        <v>373</v>
      </c>
      <c r="F1688" s="33">
        <v>11700</v>
      </c>
      <c r="G1688" s="23">
        <v>1</v>
      </c>
      <c r="H1688" s="21" t="s">
        <v>74</v>
      </c>
      <c r="I1688" s="24" t="s">
        <v>74</v>
      </c>
    </row>
    <row r="1689" spans="1:9" ht="56.25" x14ac:dyDescent="0.2">
      <c r="A1689" s="19" t="s">
        <v>370</v>
      </c>
      <c r="B1689" s="20" t="s">
        <v>2928</v>
      </c>
      <c r="C1689" s="32" t="s">
        <v>2929</v>
      </c>
      <c r="D1689" s="21" t="s">
        <v>72</v>
      </c>
      <c r="E1689" s="21" t="s">
        <v>373</v>
      </c>
      <c r="F1689" s="33">
        <v>20740</v>
      </c>
      <c r="G1689" s="23">
        <v>1</v>
      </c>
      <c r="H1689" s="21" t="s">
        <v>74</v>
      </c>
      <c r="I1689" s="24" t="s">
        <v>74</v>
      </c>
    </row>
    <row r="1690" spans="1:9" ht="56.25" x14ac:dyDescent="0.2">
      <c r="A1690" s="19" t="s">
        <v>370</v>
      </c>
      <c r="B1690" s="20" t="s">
        <v>2930</v>
      </c>
      <c r="C1690" s="32" t="s">
        <v>2931</v>
      </c>
      <c r="D1690" s="21" t="s">
        <v>72</v>
      </c>
      <c r="E1690" s="21" t="s">
        <v>373</v>
      </c>
      <c r="F1690" s="33">
        <v>30077.88</v>
      </c>
      <c r="G1690" s="23">
        <v>1</v>
      </c>
      <c r="H1690" s="21" t="s">
        <v>74</v>
      </c>
      <c r="I1690" s="24" t="s">
        <v>74</v>
      </c>
    </row>
    <row r="1691" spans="1:9" ht="56.25" x14ac:dyDescent="0.2">
      <c r="A1691" s="19" t="s">
        <v>370</v>
      </c>
      <c r="B1691" s="20" t="s">
        <v>2932</v>
      </c>
      <c r="C1691" s="32" t="s">
        <v>2931</v>
      </c>
      <c r="D1691" s="21" t="s">
        <v>72</v>
      </c>
      <c r="E1691" s="21" t="s">
        <v>373</v>
      </c>
      <c r="F1691" s="33">
        <v>30077.85</v>
      </c>
      <c r="G1691" s="23">
        <v>1</v>
      </c>
      <c r="H1691" s="21" t="s">
        <v>74</v>
      </c>
      <c r="I1691" s="24" t="s">
        <v>74</v>
      </c>
    </row>
    <row r="1692" spans="1:9" ht="56.25" x14ac:dyDescent="0.2">
      <c r="A1692" s="19" t="s">
        <v>370</v>
      </c>
      <c r="B1692" s="20" t="s">
        <v>2933</v>
      </c>
      <c r="C1692" s="32" t="s">
        <v>2934</v>
      </c>
      <c r="D1692" s="21" t="s">
        <v>72</v>
      </c>
      <c r="E1692" s="21" t="s">
        <v>373</v>
      </c>
      <c r="F1692" s="33">
        <v>90847.46</v>
      </c>
      <c r="G1692" s="23">
        <v>1</v>
      </c>
      <c r="H1692" s="21" t="s">
        <v>74</v>
      </c>
      <c r="I1692" s="24" t="s">
        <v>74</v>
      </c>
    </row>
    <row r="1693" spans="1:9" ht="56.25" x14ac:dyDescent="0.2">
      <c r="A1693" s="19" t="s">
        <v>370</v>
      </c>
      <c r="B1693" s="20" t="s">
        <v>2935</v>
      </c>
      <c r="C1693" s="32" t="s">
        <v>2936</v>
      </c>
      <c r="D1693" s="21" t="s">
        <v>72</v>
      </c>
      <c r="E1693" s="21" t="s">
        <v>373</v>
      </c>
      <c r="F1693" s="33">
        <v>24000</v>
      </c>
      <c r="G1693" s="23">
        <v>1</v>
      </c>
      <c r="H1693" s="21" t="s">
        <v>74</v>
      </c>
      <c r="I1693" s="24" t="s">
        <v>74</v>
      </c>
    </row>
    <row r="1694" spans="1:9" ht="56.25" x14ac:dyDescent="0.2">
      <c r="A1694" s="19" t="s">
        <v>370</v>
      </c>
      <c r="B1694" s="20" t="s">
        <v>2937</v>
      </c>
      <c r="C1694" s="32" t="s">
        <v>2938</v>
      </c>
      <c r="D1694" s="21" t="s">
        <v>72</v>
      </c>
      <c r="E1694" s="21" t="s">
        <v>373</v>
      </c>
      <c r="F1694" s="33">
        <v>138700</v>
      </c>
      <c r="G1694" s="23">
        <v>1</v>
      </c>
      <c r="H1694" s="21" t="s">
        <v>74</v>
      </c>
      <c r="I1694" s="24" t="s">
        <v>74</v>
      </c>
    </row>
    <row r="1695" spans="1:9" ht="56.25" x14ac:dyDescent="0.2">
      <c r="A1695" s="19" t="s">
        <v>370</v>
      </c>
      <c r="B1695" s="20" t="s">
        <v>2939</v>
      </c>
      <c r="C1695" s="32" t="s">
        <v>2940</v>
      </c>
      <c r="D1695" s="21" t="s">
        <v>72</v>
      </c>
      <c r="E1695" s="21" t="s">
        <v>373</v>
      </c>
      <c r="F1695" s="33">
        <v>126414.12</v>
      </c>
      <c r="G1695" s="23">
        <v>1</v>
      </c>
      <c r="H1695" s="21" t="s">
        <v>74</v>
      </c>
      <c r="I1695" s="24" t="s">
        <v>74</v>
      </c>
    </row>
    <row r="1696" spans="1:9" ht="56.25" x14ac:dyDescent="0.2">
      <c r="A1696" s="19" t="s">
        <v>370</v>
      </c>
      <c r="B1696" s="20" t="s">
        <v>2941</v>
      </c>
      <c r="C1696" s="32" t="s">
        <v>2942</v>
      </c>
      <c r="D1696" s="21" t="s">
        <v>72</v>
      </c>
      <c r="E1696" s="21" t="s">
        <v>373</v>
      </c>
      <c r="F1696" s="33">
        <v>14845</v>
      </c>
      <c r="G1696" s="23">
        <v>1</v>
      </c>
      <c r="H1696" s="21" t="s">
        <v>74</v>
      </c>
      <c r="I1696" s="24" t="s">
        <v>74</v>
      </c>
    </row>
    <row r="1697" spans="1:9" ht="56.25" x14ac:dyDescent="0.2">
      <c r="A1697" s="19" t="s">
        <v>370</v>
      </c>
      <c r="B1697" s="20" t="s">
        <v>2943</v>
      </c>
      <c r="C1697" s="32" t="s">
        <v>2942</v>
      </c>
      <c r="D1697" s="21" t="s">
        <v>72</v>
      </c>
      <c r="E1697" s="21" t="s">
        <v>373</v>
      </c>
      <c r="F1697" s="33">
        <v>14845</v>
      </c>
      <c r="G1697" s="23">
        <v>1</v>
      </c>
      <c r="H1697" s="21" t="s">
        <v>74</v>
      </c>
      <c r="I1697" s="24" t="s">
        <v>74</v>
      </c>
    </row>
    <row r="1698" spans="1:9" ht="56.25" x14ac:dyDescent="0.2">
      <c r="A1698" s="19" t="s">
        <v>370</v>
      </c>
      <c r="B1698" s="20" t="s">
        <v>2944</v>
      </c>
      <c r="C1698" s="32" t="s">
        <v>2945</v>
      </c>
      <c r="D1698" s="21" t="s">
        <v>72</v>
      </c>
      <c r="E1698" s="21" t="s">
        <v>373</v>
      </c>
      <c r="F1698" s="33">
        <v>51448.46</v>
      </c>
      <c r="G1698" s="23">
        <v>1</v>
      </c>
      <c r="H1698" s="21" t="s">
        <v>74</v>
      </c>
      <c r="I1698" s="24" t="s">
        <v>74</v>
      </c>
    </row>
    <row r="1699" spans="1:9" ht="56.25" x14ac:dyDescent="0.2">
      <c r="A1699" s="19" t="s">
        <v>370</v>
      </c>
      <c r="B1699" s="20" t="s">
        <v>2946</v>
      </c>
      <c r="C1699" s="32" t="s">
        <v>2947</v>
      </c>
      <c r="D1699" s="21" t="s">
        <v>72</v>
      </c>
      <c r="E1699" s="21" t="s">
        <v>373</v>
      </c>
      <c r="F1699" s="33">
        <v>18313.189999999999</v>
      </c>
      <c r="G1699" s="23">
        <v>1</v>
      </c>
      <c r="H1699" s="21" t="s">
        <v>74</v>
      </c>
      <c r="I1699" s="24" t="s">
        <v>74</v>
      </c>
    </row>
    <row r="1700" spans="1:9" ht="56.25" x14ac:dyDescent="0.2">
      <c r="A1700" s="19" t="s">
        <v>370</v>
      </c>
      <c r="B1700" s="20" t="s">
        <v>2948</v>
      </c>
      <c r="C1700" s="32" t="s">
        <v>2947</v>
      </c>
      <c r="D1700" s="21" t="s">
        <v>72</v>
      </c>
      <c r="E1700" s="21" t="s">
        <v>373</v>
      </c>
      <c r="F1700" s="33">
        <v>18313.189999999999</v>
      </c>
      <c r="G1700" s="23">
        <v>1</v>
      </c>
      <c r="H1700" s="21" t="s">
        <v>74</v>
      </c>
      <c r="I1700" s="24" t="s">
        <v>74</v>
      </c>
    </row>
    <row r="1701" spans="1:9" ht="56.25" x14ac:dyDescent="0.2">
      <c r="A1701" s="19" t="s">
        <v>370</v>
      </c>
      <c r="B1701" s="20" t="s">
        <v>2949</v>
      </c>
      <c r="C1701" s="32" t="s">
        <v>2950</v>
      </c>
      <c r="D1701" s="21" t="s">
        <v>72</v>
      </c>
      <c r="E1701" s="21" t="s">
        <v>373</v>
      </c>
      <c r="F1701" s="33">
        <v>42261.120000000003</v>
      </c>
      <c r="G1701" s="23">
        <v>1</v>
      </c>
      <c r="H1701" s="21" t="s">
        <v>74</v>
      </c>
      <c r="I1701" s="24" t="s">
        <v>74</v>
      </c>
    </row>
    <row r="1702" spans="1:9" ht="56.25" x14ac:dyDescent="0.2">
      <c r="A1702" s="19" t="s">
        <v>370</v>
      </c>
      <c r="B1702" s="20" t="s">
        <v>2951</v>
      </c>
      <c r="C1702" s="32" t="s">
        <v>2952</v>
      </c>
      <c r="D1702" s="21" t="s">
        <v>72</v>
      </c>
      <c r="E1702" s="21" t="s">
        <v>373</v>
      </c>
      <c r="F1702" s="33">
        <v>33867.85</v>
      </c>
      <c r="G1702" s="23">
        <v>1</v>
      </c>
      <c r="H1702" s="21" t="s">
        <v>74</v>
      </c>
      <c r="I1702" s="24" t="s">
        <v>74</v>
      </c>
    </row>
    <row r="1703" spans="1:9" ht="56.25" x14ac:dyDescent="0.2">
      <c r="A1703" s="19" t="s">
        <v>370</v>
      </c>
      <c r="B1703" s="20" t="s">
        <v>2953</v>
      </c>
      <c r="C1703" s="32" t="s">
        <v>2952</v>
      </c>
      <c r="D1703" s="21" t="s">
        <v>72</v>
      </c>
      <c r="E1703" s="21" t="s">
        <v>373</v>
      </c>
      <c r="F1703" s="33">
        <v>33867.85</v>
      </c>
      <c r="G1703" s="23">
        <v>1</v>
      </c>
      <c r="H1703" s="21" t="s">
        <v>74</v>
      </c>
      <c r="I1703" s="24" t="s">
        <v>74</v>
      </c>
    </row>
    <row r="1704" spans="1:9" ht="56.25" x14ac:dyDescent="0.2">
      <c r="A1704" s="19" t="s">
        <v>370</v>
      </c>
      <c r="B1704" s="20" t="s">
        <v>2954</v>
      </c>
      <c r="C1704" s="32" t="s">
        <v>2864</v>
      </c>
      <c r="D1704" s="21" t="s">
        <v>72</v>
      </c>
      <c r="E1704" s="21" t="s">
        <v>373</v>
      </c>
      <c r="F1704" s="33">
        <v>19715.2</v>
      </c>
      <c r="G1704" s="23">
        <v>1</v>
      </c>
      <c r="H1704" s="21" t="s">
        <v>74</v>
      </c>
      <c r="I1704" s="24" t="s">
        <v>74</v>
      </c>
    </row>
    <row r="1705" spans="1:9" ht="56.25" x14ac:dyDescent="0.2">
      <c r="A1705" s="19" t="s">
        <v>370</v>
      </c>
      <c r="B1705" s="20" t="s">
        <v>2955</v>
      </c>
      <c r="C1705" s="32" t="s">
        <v>2956</v>
      </c>
      <c r="D1705" s="21" t="s">
        <v>72</v>
      </c>
      <c r="E1705" s="21" t="s">
        <v>373</v>
      </c>
      <c r="F1705" s="33">
        <v>58983.05</v>
      </c>
      <c r="G1705" s="23">
        <v>1</v>
      </c>
      <c r="H1705" s="21" t="s">
        <v>74</v>
      </c>
      <c r="I1705" s="24" t="s">
        <v>74</v>
      </c>
    </row>
    <row r="1706" spans="1:9" ht="56.25" x14ac:dyDescent="0.2">
      <c r="A1706" s="19" t="s">
        <v>370</v>
      </c>
      <c r="B1706" s="20" t="s">
        <v>2957</v>
      </c>
      <c r="C1706" s="32" t="s">
        <v>2958</v>
      </c>
      <c r="D1706" s="21" t="s">
        <v>72</v>
      </c>
      <c r="E1706" s="21" t="s">
        <v>373</v>
      </c>
      <c r="F1706" s="33">
        <v>24000</v>
      </c>
      <c r="G1706" s="23">
        <v>1</v>
      </c>
      <c r="H1706" s="21" t="s">
        <v>74</v>
      </c>
      <c r="I1706" s="24" t="s">
        <v>74</v>
      </c>
    </row>
    <row r="1707" spans="1:9" ht="56.25" x14ac:dyDescent="0.2">
      <c r="A1707" s="19" t="s">
        <v>370</v>
      </c>
      <c r="B1707" s="20" t="s">
        <v>2959</v>
      </c>
      <c r="C1707" s="32" t="s">
        <v>2960</v>
      </c>
      <c r="D1707" s="21" t="s">
        <v>72</v>
      </c>
      <c r="E1707" s="21" t="s">
        <v>373</v>
      </c>
      <c r="F1707" s="33">
        <v>23490</v>
      </c>
      <c r="G1707" s="23">
        <v>1</v>
      </c>
      <c r="H1707" s="21" t="s">
        <v>74</v>
      </c>
      <c r="I1707" s="24" t="s">
        <v>74</v>
      </c>
    </row>
    <row r="1708" spans="1:9" ht="56.25" x14ac:dyDescent="0.2">
      <c r="A1708" s="19" t="s">
        <v>370</v>
      </c>
      <c r="B1708" s="20" t="s">
        <v>2961</v>
      </c>
      <c r="C1708" s="32" t="s">
        <v>2962</v>
      </c>
      <c r="D1708" s="21" t="s">
        <v>72</v>
      </c>
      <c r="E1708" s="21" t="s">
        <v>373</v>
      </c>
      <c r="F1708" s="33">
        <v>15790.58</v>
      </c>
      <c r="G1708" s="23">
        <v>1</v>
      </c>
      <c r="H1708" s="21" t="s">
        <v>74</v>
      </c>
      <c r="I1708" s="24" t="s">
        <v>74</v>
      </c>
    </row>
    <row r="1709" spans="1:9" ht="56.25" x14ac:dyDescent="0.2">
      <c r="A1709" s="19" t="s">
        <v>370</v>
      </c>
      <c r="B1709" s="20" t="s">
        <v>2963</v>
      </c>
      <c r="C1709" s="32" t="s">
        <v>2964</v>
      </c>
      <c r="D1709" s="21" t="s">
        <v>72</v>
      </c>
      <c r="E1709" s="21" t="s">
        <v>373</v>
      </c>
      <c r="F1709" s="33">
        <v>17565.080000000002</v>
      </c>
      <c r="G1709" s="23">
        <v>1</v>
      </c>
      <c r="H1709" s="21" t="s">
        <v>74</v>
      </c>
      <c r="I1709" s="24" t="s">
        <v>74</v>
      </c>
    </row>
    <row r="1710" spans="1:9" ht="56.25" x14ac:dyDescent="0.2">
      <c r="A1710" s="19" t="s">
        <v>370</v>
      </c>
      <c r="B1710" s="20" t="s">
        <v>2965</v>
      </c>
      <c r="C1710" s="32" t="s">
        <v>2964</v>
      </c>
      <c r="D1710" s="21" t="s">
        <v>72</v>
      </c>
      <c r="E1710" s="21" t="s">
        <v>373</v>
      </c>
      <c r="F1710" s="33">
        <v>17565.080000000002</v>
      </c>
      <c r="G1710" s="23">
        <v>1</v>
      </c>
      <c r="H1710" s="21" t="s">
        <v>74</v>
      </c>
      <c r="I1710" s="24" t="s">
        <v>74</v>
      </c>
    </row>
    <row r="1711" spans="1:9" ht="56.25" x14ac:dyDescent="0.2">
      <c r="A1711" s="19" t="s">
        <v>370</v>
      </c>
      <c r="B1711" s="20" t="s">
        <v>2966</v>
      </c>
      <c r="C1711" s="32" t="s">
        <v>2967</v>
      </c>
      <c r="D1711" s="21" t="s">
        <v>72</v>
      </c>
      <c r="E1711" s="21" t="s">
        <v>373</v>
      </c>
      <c r="F1711" s="33">
        <v>31000</v>
      </c>
      <c r="G1711" s="23">
        <v>1</v>
      </c>
      <c r="H1711" s="21" t="s">
        <v>74</v>
      </c>
      <c r="I1711" s="24" t="s">
        <v>74</v>
      </c>
    </row>
    <row r="1712" spans="1:9" ht="56.25" x14ac:dyDescent="0.2">
      <c r="A1712" s="19" t="s">
        <v>370</v>
      </c>
      <c r="B1712" s="20" t="s">
        <v>2968</v>
      </c>
      <c r="C1712" s="32" t="s">
        <v>2875</v>
      </c>
      <c r="D1712" s="21" t="s">
        <v>72</v>
      </c>
      <c r="E1712" s="21" t="s">
        <v>373</v>
      </c>
      <c r="F1712" s="33">
        <v>11419.2</v>
      </c>
      <c r="G1712" s="23">
        <v>1</v>
      </c>
      <c r="H1712" s="21" t="s">
        <v>74</v>
      </c>
      <c r="I1712" s="24" t="s">
        <v>74</v>
      </c>
    </row>
    <row r="1713" spans="1:9" ht="56.25" x14ac:dyDescent="0.2">
      <c r="A1713" s="19" t="s">
        <v>370</v>
      </c>
      <c r="B1713" s="20" t="s">
        <v>2969</v>
      </c>
      <c r="C1713" s="32" t="s">
        <v>2970</v>
      </c>
      <c r="D1713" s="21" t="s">
        <v>72</v>
      </c>
      <c r="E1713" s="21" t="s">
        <v>373</v>
      </c>
      <c r="F1713" s="33">
        <v>65262.720000000001</v>
      </c>
      <c r="G1713" s="23">
        <v>1</v>
      </c>
      <c r="H1713" s="21" t="s">
        <v>74</v>
      </c>
      <c r="I1713" s="24" t="s">
        <v>74</v>
      </c>
    </row>
    <row r="1714" spans="1:9" ht="56.25" x14ac:dyDescent="0.2">
      <c r="A1714" s="19" t="s">
        <v>370</v>
      </c>
      <c r="B1714" s="20" t="s">
        <v>2971</v>
      </c>
      <c r="C1714" s="32" t="s">
        <v>2970</v>
      </c>
      <c r="D1714" s="21" t="s">
        <v>72</v>
      </c>
      <c r="E1714" s="21" t="s">
        <v>373</v>
      </c>
      <c r="F1714" s="33">
        <v>68322.03</v>
      </c>
      <c r="G1714" s="23">
        <v>1</v>
      </c>
      <c r="H1714" s="21" t="s">
        <v>74</v>
      </c>
      <c r="I1714" s="24" t="s">
        <v>74</v>
      </c>
    </row>
    <row r="1715" spans="1:9" ht="56.25" x14ac:dyDescent="0.2">
      <c r="A1715" s="19" t="s">
        <v>370</v>
      </c>
      <c r="B1715" s="20" t="s">
        <v>2972</v>
      </c>
      <c r="C1715" s="32" t="s">
        <v>2973</v>
      </c>
      <c r="D1715" s="21" t="s">
        <v>72</v>
      </c>
      <c r="E1715" s="21" t="s">
        <v>373</v>
      </c>
      <c r="F1715" s="33">
        <v>40650</v>
      </c>
      <c r="G1715" s="23">
        <v>1</v>
      </c>
      <c r="H1715" s="21" t="s">
        <v>74</v>
      </c>
      <c r="I1715" s="24" t="s">
        <v>74</v>
      </c>
    </row>
    <row r="1716" spans="1:9" ht="56.25" x14ac:dyDescent="0.2">
      <c r="A1716" s="19" t="s">
        <v>370</v>
      </c>
      <c r="B1716" s="20" t="s">
        <v>2974</v>
      </c>
      <c r="C1716" s="32" t="s">
        <v>2975</v>
      </c>
      <c r="D1716" s="21" t="s">
        <v>72</v>
      </c>
      <c r="E1716" s="21" t="s">
        <v>373</v>
      </c>
      <c r="F1716" s="33">
        <v>100500</v>
      </c>
      <c r="G1716" s="23">
        <v>1</v>
      </c>
      <c r="H1716" s="21" t="s">
        <v>74</v>
      </c>
      <c r="I1716" s="24" t="s">
        <v>74</v>
      </c>
    </row>
    <row r="1717" spans="1:9" ht="56.25" x14ac:dyDescent="0.2">
      <c r="A1717" s="19" t="s">
        <v>370</v>
      </c>
      <c r="B1717" s="20" t="s">
        <v>2976</v>
      </c>
      <c r="C1717" s="32" t="s">
        <v>2975</v>
      </c>
      <c r="D1717" s="21" t="s">
        <v>72</v>
      </c>
      <c r="E1717" s="21" t="s">
        <v>373</v>
      </c>
      <c r="F1717" s="33">
        <v>100500</v>
      </c>
      <c r="G1717" s="23">
        <v>1</v>
      </c>
      <c r="H1717" s="21" t="s">
        <v>74</v>
      </c>
      <c r="I1717" s="24" t="s">
        <v>74</v>
      </c>
    </row>
    <row r="1718" spans="1:9" ht="56.25" x14ac:dyDescent="0.2">
      <c r="A1718" s="19" t="s">
        <v>370</v>
      </c>
      <c r="B1718" s="20" t="s">
        <v>2977</v>
      </c>
      <c r="C1718" s="32" t="s">
        <v>2978</v>
      </c>
      <c r="D1718" s="21" t="s">
        <v>72</v>
      </c>
      <c r="E1718" s="21" t="s">
        <v>373</v>
      </c>
      <c r="F1718" s="33">
        <v>12015</v>
      </c>
      <c r="G1718" s="23">
        <v>1</v>
      </c>
      <c r="H1718" s="21" t="s">
        <v>74</v>
      </c>
      <c r="I1718" s="24" t="s">
        <v>74</v>
      </c>
    </row>
    <row r="1719" spans="1:9" ht="56.25" x14ac:dyDescent="0.2">
      <c r="A1719" s="19" t="s">
        <v>370</v>
      </c>
      <c r="B1719" s="20" t="s">
        <v>2979</v>
      </c>
      <c r="C1719" s="32" t="s">
        <v>2978</v>
      </c>
      <c r="D1719" s="21" t="s">
        <v>72</v>
      </c>
      <c r="E1719" s="21" t="s">
        <v>373</v>
      </c>
      <c r="F1719" s="33">
        <v>12015</v>
      </c>
      <c r="G1719" s="23">
        <v>1</v>
      </c>
      <c r="H1719" s="21" t="s">
        <v>74</v>
      </c>
      <c r="I1719" s="24" t="s">
        <v>74</v>
      </c>
    </row>
    <row r="1720" spans="1:9" ht="56.25" x14ac:dyDescent="0.2">
      <c r="A1720" s="19" t="s">
        <v>370</v>
      </c>
      <c r="B1720" s="20" t="s">
        <v>2980</v>
      </c>
      <c r="C1720" s="32" t="s">
        <v>2981</v>
      </c>
      <c r="D1720" s="21" t="s">
        <v>72</v>
      </c>
      <c r="E1720" s="21" t="s">
        <v>373</v>
      </c>
      <c r="F1720" s="33">
        <v>14392.08</v>
      </c>
      <c r="G1720" s="23">
        <v>1</v>
      </c>
      <c r="H1720" s="21" t="s">
        <v>74</v>
      </c>
      <c r="I1720" s="24" t="s">
        <v>74</v>
      </c>
    </row>
    <row r="1721" spans="1:9" ht="56.25" x14ac:dyDescent="0.2">
      <c r="A1721" s="19" t="s">
        <v>370</v>
      </c>
      <c r="B1721" s="20" t="s">
        <v>2982</v>
      </c>
      <c r="C1721" s="32" t="s">
        <v>2981</v>
      </c>
      <c r="D1721" s="21" t="s">
        <v>72</v>
      </c>
      <c r="E1721" s="21" t="s">
        <v>373</v>
      </c>
      <c r="F1721" s="33">
        <v>14392.08</v>
      </c>
      <c r="G1721" s="23">
        <v>1</v>
      </c>
      <c r="H1721" s="21" t="s">
        <v>74</v>
      </c>
      <c r="I1721" s="24" t="s">
        <v>74</v>
      </c>
    </row>
    <row r="1722" spans="1:9" ht="56.25" x14ac:dyDescent="0.2">
      <c r="A1722" s="19" t="s">
        <v>370</v>
      </c>
      <c r="B1722" s="20" t="s">
        <v>2983</v>
      </c>
      <c r="C1722" s="32" t="s">
        <v>2984</v>
      </c>
      <c r="D1722" s="21" t="s">
        <v>72</v>
      </c>
      <c r="E1722" s="21" t="s">
        <v>373</v>
      </c>
      <c r="F1722" s="33">
        <v>55999.94</v>
      </c>
      <c r="G1722" s="23">
        <v>1</v>
      </c>
      <c r="H1722" s="21" t="s">
        <v>74</v>
      </c>
      <c r="I1722" s="24" t="s">
        <v>74</v>
      </c>
    </row>
    <row r="1723" spans="1:9" ht="56.25" x14ac:dyDescent="0.2">
      <c r="A1723" s="19" t="s">
        <v>370</v>
      </c>
      <c r="B1723" s="20" t="s">
        <v>2985</v>
      </c>
      <c r="C1723" s="32" t="s">
        <v>2986</v>
      </c>
      <c r="D1723" s="21" t="s">
        <v>72</v>
      </c>
      <c r="E1723" s="21" t="s">
        <v>373</v>
      </c>
      <c r="F1723" s="33">
        <v>17536.5</v>
      </c>
      <c r="G1723" s="23">
        <v>1</v>
      </c>
      <c r="H1723" s="21" t="s">
        <v>74</v>
      </c>
      <c r="I1723" s="24" t="s">
        <v>74</v>
      </c>
    </row>
    <row r="1724" spans="1:9" ht="56.25" x14ac:dyDescent="0.2">
      <c r="A1724" s="19" t="s">
        <v>370</v>
      </c>
      <c r="B1724" s="20" t="s">
        <v>2987</v>
      </c>
      <c r="C1724" s="32" t="s">
        <v>2988</v>
      </c>
      <c r="D1724" s="21" t="s">
        <v>72</v>
      </c>
      <c r="E1724" s="21" t="s">
        <v>373</v>
      </c>
      <c r="F1724" s="33">
        <v>17401.5</v>
      </c>
      <c r="G1724" s="23">
        <v>1</v>
      </c>
      <c r="H1724" s="21" t="s">
        <v>74</v>
      </c>
      <c r="I1724" s="24" t="s">
        <v>74</v>
      </c>
    </row>
    <row r="1725" spans="1:9" ht="56.25" x14ac:dyDescent="0.2">
      <c r="A1725" s="19" t="s">
        <v>370</v>
      </c>
      <c r="B1725" s="20" t="s">
        <v>2989</v>
      </c>
      <c r="C1725" s="32" t="s">
        <v>2990</v>
      </c>
      <c r="D1725" s="21" t="s">
        <v>72</v>
      </c>
      <c r="E1725" s="21" t="s">
        <v>373</v>
      </c>
      <c r="F1725" s="33">
        <v>11092.05</v>
      </c>
      <c r="G1725" s="23">
        <v>1</v>
      </c>
      <c r="H1725" s="21" t="s">
        <v>74</v>
      </c>
      <c r="I1725" s="24" t="s">
        <v>74</v>
      </c>
    </row>
    <row r="1726" spans="1:9" ht="56.25" x14ac:dyDescent="0.2">
      <c r="A1726" s="19" t="s">
        <v>370</v>
      </c>
      <c r="B1726" s="20" t="s">
        <v>2991</v>
      </c>
      <c r="C1726" s="32" t="s">
        <v>2990</v>
      </c>
      <c r="D1726" s="21" t="s">
        <v>72</v>
      </c>
      <c r="E1726" s="21" t="s">
        <v>373</v>
      </c>
      <c r="F1726" s="33">
        <v>11092.05</v>
      </c>
      <c r="G1726" s="23">
        <v>1</v>
      </c>
      <c r="H1726" s="21" t="s">
        <v>74</v>
      </c>
      <c r="I1726" s="24" t="s">
        <v>74</v>
      </c>
    </row>
    <row r="1727" spans="1:9" ht="56.25" x14ac:dyDescent="0.2">
      <c r="A1727" s="19" t="s">
        <v>370</v>
      </c>
      <c r="B1727" s="20" t="s">
        <v>2992</v>
      </c>
      <c r="C1727" s="32" t="s">
        <v>2990</v>
      </c>
      <c r="D1727" s="21" t="s">
        <v>72</v>
      </c>
      <c r="E1727" s="21" t="s">
        <v>373</v>
      </c>
      <c r="F1727" s="33">
        <v>11092.05</v>
      </c>
      <c r="G1727" s="23">
        <v>1</v>
      </c>
      <c r="H1727" s="21" t="s">
        <v>74</v>
      </c>
      <c r="I1727" s="24" t="s">
        <v>74</v>
      </c>
    </row>
    <row r="1728" spans="1:9" ht="56.25" x14ac:dyDescent="0.2">
      <c r="A1728" s="19" t="s">
        <v>370</v>
      </c>
      <c r="B1728" s="20" t="s">
        <v>2993</v>
      </c>
      <c r="C1728" s="32" t="s">
        <v>2990</v>
      </c>
      <c r="D1728" s="21" t="s">
        <v>72</v>
      </c>
      <c r="E1728" s="21" t="s">
        <v>373</v>
      </c>
      <c r="F1728" s="33">
        <v>11092.05</v>
      </c>
      <c r="G1728" s="23">
        <v>1</v>
      </c>
      <c r="H1728" s="21" t="s">
        <v>74</v>
      </c>
      <c r="I1728" s="24" t="s">
        <v>74</v>
      </c>
    </row>
    <row r="1729" spans="1:9" ht="56.25" x14ac:dyDescent="0.2">
      <c r="A1729" s="19" t="s">
        <v>370</v>
      </c>
      <c r="B1729" s="20" t="s">
        <v>2994</v>
      </c>
      <c r="C1729" s="32" t="s">
        <v>2990</v>
      </c>
      <c r="D1729" s="21" t="s">
        <v>72</v>
      </c>
      <c r="E1729" s="21" t="s">
        <v>373</v>
      </c>
      <c r="F1729" s="33">
        <v>11092.05</v>
      </c>
      <c r="G1729" s="23">
        <v>1</v>
      </c>
      <c r="H1729" s="21" t="s">
        <v>74</v>
      </c>
      <c r="I1729" s="24" t="s">
        <v>74</v>
      </c>
    </row>
    <row r="1730" spans="1:9" ht="56.25" x14ac:dyDescent="0.2">
      <c r="A1730" s="19" t="s">
        <v>370</v>
      </c>
      <c r="B1730" s="20" t="s">
        <v>2995</v>
      </c>
      <c r="C1730" s="32" t="s">
        <v>2990</v>
      </c>
      <c r="D1730" s="21" t="s">
        <v>72</v>
      </c>
      <c r="E1730" s="21" t="s">
        <v>373</v>
      </c>
      <c r="F1730" s="33">
        <v>11092.05</v>
      </c>
      <c r="G1730" s="23">
        <v>1</v>
      </c>
      <c r="H1730" s="21" t="s">
        <v>74</v>
      </c>
      <c r="I1730" s="24" t="s">
        <v>74</v>
      </c>
    </row>
    <row r="1731" spans="1:9" ht="56.25" x14ac:dyDescent="0.2">
      <c r="A1731" s="19" t="s">
        <v>370</v>
      </c>
      <c r="B1731" s="20" t="s">
        <v>2996</v>
      </c>
      <c r="C1731" s="32" t="s">
        <v>2997</v>
      </c>
      <c r="D1731" s="21" t="s">
        <v>72</v>
      </c>
      <c r="E1731" s="21" t="s">
        <v>373</v>
      </c>
      <c r="F1731" s="33">
        <v>22560</v>
      </c>
      <c r="G1731" s="23">
        <v>1</v>
      </c>
      <c r="H1731" s="21" t="s">
        <v>74</v>
      </c>
      <c r="I1731" s="24" t="s">
        <v>74</v>
      </c>
    </row>
    <row r="1732" spans="1:9" ht="56.25" x14ac:dyDescent="0.2">
      <c r="A1732" s="19" t="s">
        <v>370</v>
      </c>
      <c r="B1732" s="20" t="s">
        <v>2998</v>
      </c>
      <c r="C1732" s="32" t="s">
        <v>2999</v>
      </c>
      <c r="D1732" s="21" t="s">
        <v>72</v>
      </c>
      <c r="E1732" s="21" t="s">
        <v>373</v>
      </c>
      <c r="F1732" s="33">
        <v>26535</v>
      </c>
      <c r="G1732" s="23">
        <v>1</v>
      </c>
      <c r="H1732" s="21" t="s">
        <v>74</v>
      </c>
      <c r="I1732" s="24" t="s">
        <v>74</v>
      </c>
    </row>
    <row r="1733" spans="1:9" ht="56.25" x14ac:dyDescent="0.2">
      <c r="A1733" s="19" t="s">
        <v>370</v>
      </c>
      <c r="B1733" s="20" t="s">
        <v>3000</v>
      </c>
      <c r="C1733" s="32" t="s">
        <v>3001</v>
      </c>
      <c r="D1733" s="21" t="s">
        <v>72</v>
      </c>
      <c r="E1733" s="21" t="s">
        <v>373</v>
      </c>
      <c r="F1733" s="33">
        <v>25200</v>
      </c>
      <c r="G1733" s="23">
        <v>1</v>
      </c>
      <c r="H1733" s="21" t="s">
        <v>74</v>
      </c>
      <c r="I1733" s="24" t="s">
        <v>74</v>
      </c>
    </row>
    <row r="1734" spans="1:9" ht="56.25" x14ac:dyDescent="0.2">
      <c r="A1734" s="19" t="s">
        <v>370</v>
      </c>
      <c r="B1734" s="20" t="s">
        <v>3002</v>
      </c>
      <c r="C1734" s="32" t="s">
        <v>3001</v>
      </c>
      <c r="D1734" s="21" t="s">
        <v>72</v>
      </c>
      <c r="E1734" s="21" t="s">
        <v>373</v>
      </c>
      <c r="F1734" s="33">
        <v>25200</v>
      </c>
      <c r="G1734" s="23">
        <v>1</v>
      </c>
      <c r="H1734" s="21" t="s">
        <v>74</v>
      </c>
      <c r="I1734" s="24" t="s">
        <v>74</v>
      </c>
    </row>
    <row r="1735" spans="1:9" ht="56.25" x14ac:dyDescent="0.2">
      <c r="A1735" s="19" t="s">
        <v>370</v>
      </c>
      <c r="B1735" s="20" t="s">
        <v>3003</v>
      </c>
      <c r="C1735" s="32" t="s">
        <v>3004</v>
      </c>
      <c r="D1735" s="21" t="s">
        <v>72</v>
      </c>
      <c r="E1735" s="21" t="s">
        <v>373</v>
      </c>
      <c r="F1735" s="33">
        <v>11070</v>
      </c>
      <c r="G1735" s="23">
        <v>1</v>
      </c>
      <c r="H1735" s="21" t="s">
        <v>74</v>
      </c>
      <c r="I1735" s="24" t="s">
        <v>74</v>
      </c>
    </row>
    <row r="1736" spans="1:9" ht="56.25" x14ac:dyDescent="0.2">
      <c r="A1736" s="19" t="s">
        <v>370</v>
      </c>
      <c r="B1736" s="20" t="s">
        <v>3005</v>
      </c>
      <c r="C1736" s="32" t="s">
        <v>3006</v>
      </c>
      <c r="D1736" s="21" t="s">
        <v>72</v>
      </c>
      <c r="E1736" s="21" t="s">
        <v>373</v>
      </c>
      <c r="F1736" s="33">
        <v>11070</v>
      </c>
      <c r="G1736" s="23">
        <v>1</v>
      </c>
      <c r="H1736" s="21" t="s">
        <v>74</v>
      </c>
      <c r="I1736" s="24" t="s">
        <v>74</v>
      </c>
    </row>
    <row r="1737" spans="1:9" ht="56.25" x14ac:dyDescent="0.2">
      <c r="A1737" s="19" t="s">
        <v>370</v>
      </c>
      <c r="B1737" s="20" t="s">
        <v>3007</v>
      </c>
      <c r="C1737" s="32" t="s">
        <v>3008</v>
      </c>
      <c r="D1737" s="21" t="s">
        <v>72</v>
      </c>
      <c r="E1737" s="21" t="s">
        <v>373</v>
      </c>
      <c r="F1737" s="33">
        <v>20088</v>
      </c>
      <c r="G1737" s="23">
        <v>1</v>
      </c>
      <c r="H1737" s="21" t="s">
        <v>74</v>
      </c>
      <c r="I1737" s="24" t="s">
        <v>74</v>
      </c>
    </row>
    <row r="1738" spans="1:9" ht="56.25" x14ac:dyDescent="0.2">
      <c r="A1738" s="19" t="s">
        <v>370</v>
      </c>
      <c r="B1738" s="20" t="s">
        <v>3009</v>
      </c>
      <c r="C1738" s="32" t="s">
        <v>3008</v>
      </c>
      <c r="D1738" s="21" t="s">
        <v>72</v>
      </c>
      <c r="E1738" s="21" t="s">
        <v>373</v>
      </c>
      <c r="F1738" s="33">
        <v>20088</v>
      </c>
      <c r="G1738" s="23">
        <v>1</v>
      </c>
      <c r="H1738" s="21" t="s">
        <v>74</v>
      </c>
      <c r="I1738" s="24" t="s">
        <v>74</v>
      </c>
    </row>
    <row r="1739" spans="1:9" ht="56.25" x14ac:dyDescent="0.2">
      <c r="A1739" s="19" t="s">
        <v>370</v>
      </c>
      <c r="B1739" s="20" t="s">
        <v>3010</v>
      </c>
      <c r="C1739" s="32" t="s">
        <v>3011</v>
      </c>
      <c r="D1739" s="21" t="s">
        <v>72</v>
      </c>
      <c r="E1739" s="21" t="s">
        <v>373</v>
      </c>
      <c r="F1739" s="33">
        <v>41700</v>
      </c>
      <c r="G1739" s="23">
        <v>1</v>
      </c>
      <c r="H1739" s="21" t="s">
        <v>74</v>
      </c>
      <c r="I1739" s="24" t="s">
        <v>74</v>
      </c>
    </row>
    <row r="1740" spans="1:9" ht="56.25" x14ac:dyDescent="0.2">
      <c r="A1740" s="19" t="s">
        <v>370</v>
      </c>
      <c r="B1740" s="20" t="s">
        <v>3012</v>
      </c>
      <c r="C1740" s="32" t="s">
        <v>3013</v>
      </c>
      <c r="D1740" s="21" t="s">
        <v>72</v>
      </c>
      <c r="E1740" s="21" t="s">
        <v>373</v>
      </c>
      <c r="F1740" s="33">
        <v>53934</v>
      </c>
      <c r="G1740" s="23">
        <v>1</v>
      </c>
      <c r="H1740" s="21" t="s">
        <v>74</v>
      </c>
      <c r="I1740" s="24" t="s">
        <v>74</v>
      </c>
    </row>
    <row r="1741" spans="1:9" ht="56.25" x14ac:dyDescent="0.2">
      <c r="A1741" s="19" t="s">
        <v>370</v>
      </c>
      <c r="B1741" s="20" t="s">
        <v>3014</v>
      </c>
      <c r="C1741" s="32" t="s">
        <v>3015</v>
      </c>
      <c r="D1741" s="21" t="s">
        <v>72</v>
      </c>
      <c r="E1741" s="21" t="s">
        <v>373</v>
      </c>
      <c r="F1741" s="33">
        <v>59400</v>
      </c>
      <c r="G1741" s="23">
        <v>1</v>
      </c>
      <c r="H1741" s="21" t="s">
        <v>74</v>
      </c>
      <c r="I1741" s="24" t="s">
        <v>74</v>
      </c>
    </row>
    <row r="1742" spans="1:9" ht="56.25" x14ac:dyDescent="0.2">
      <c r="A1742" s="19" t="s">
        <v>370</v>
      </c>
      <c r="B1742" s="20" t="s">
        <v>3016</v>
      </c>
      <c r="C1742" s="32" t="s">
        <v>3017</v>
      </c>
      <c r="D1742" s="21" t="s">
        <v>72</v>
      </c>
      <c r="E1742" s="21" t="s">
        <v>373</v>
      </c>
      <c r="F1742" s="33">
        <v>59400</v>
      </c>
      <c r="G1742" s="23">
        <v>1</v>
      </c>
      <c r="H1742" s="21" t="s">
        <v>74</v>
      </c>
      <c r="I1742" s="24" t="s">
        <v>74</v>
      </c>
    </row>
    <row r="1743" spans="1:9" ht="56.25" x14ac:dyDescent="0.2">
      <c r="A1743" s="19" t="s">
        <v>370</v>
      </c>
      <c r="B1743" s="20" t="s">
        <v>3018</v>
      </c>
      <c r="C1743" s="32" t="s">
        <v>3019</v>
      </c>
      <c r="D1743" s="21" t="s">
        <v>72</v>
      </c>
      <c r="E1743" s="21" t="s">
        <v>373</v>
      </c>
      <c r="F1743" s="33">
        <v>12622.5</v>
      </c>
      <c r="G1743" s="23">
        <v>1</v>
      </c>
      <c r="H1743" s="21" t="s">
        <v>74</v>
      </c>
      <c r="I1743" s="24" t="s">
        <v>74</v>
      </c>
    </row>
    <row r="1744" spans="1:9" ht="56.25" x14ac:dyDescent="0.2">
      <c r="A1744" s="19" t="s">
        <v>370</v>
      </c>
      <c r="B1744" s="20" t="s">
        <v>3020</v>
      </c>
      <c r="C1744" s="32" t="s">
        <v>3021</v>
      </c>
      <c r="D1744" s="21" t="s">
        <v>72</v>
      </c>
      <c r="E1744" s="21" t="s">
        <v>373</v>
      </c>
      <c r="F1744" s="33">
        <v>10800</v>
      </c>
      <c r="G1744" s="23">
        <v>1</v>
      </c>
      <c r="H1744" s="21" t="s">
        <v>74</v>
      </c>
      <c r="I1744" s="24" t="s">
        <v>74</v>
      </c>
    </row>
    <row r="1745" spans="1:9" ht="56.25" x14ac:dyDescent="0.2">
      <c r="A1745" s="19" t="s">
        <v>370</v>
      </c>
      <c r="B1745" s="20" t="s">
        <v>3022</v>
      </c>
      <c r="C1745" s="32" t="s">
        <v>3021</v>
      </c>
      <c r="D1745" s="21" t="s">
        <v>72</v>
      </c>
      <c r="E1745" s="21" t="s">
        <v>373</v>
      </c>
      <c r="F1745" s="33">
        <v>10800</v>
      </c>
      <c r="G1745" s="23">
        <v>1</v>
      </c>
      <c r="H1745" s="21" t="s">
        <v>74</v>
      </c>
      <c r="I1745" s="24" t="s">
        <v>74</v>
      </c>
    </row>
    <row r="1746" spans="1:9" ht="56.25" x14ac:dyDescent="0.2">
      <c r="A1746" s="19" t="s">
        <v>370</v>
      </c>
      <c r="B1746" s="20" t="s">
        <v>3023</v>
      </c>
      <c r="C1746" s="32" t="s">
        <v>3024</v>
      </c>
      <c r="D1746" s="21" t="s">
        <v>72</v>
      </c>
      <c r="E1746" s="21" t="s">
        <v>373</v>
      </c>
      <c r="F1746" s="33">
        <v>10800</v>
      </c>
      <c r="G1746" s="23">
        <v>1</v>
      </c>
      <c r="H1746" s="21" t="s">
        <v>74</v>
      </c>
      <c r="I1746" s="24" t="s">
        <v>74</v>
      </c>
    </row>
    <row r="1747" spans="1:9" ht="56.25" x14ac:dyDescent="0.2">
      <c r="A1747" s="19" t="s">
        <v>370</v>
      </c>
      <c r="B1747" s="20" t="s">
        <v>3025</v>
      </c>
      <c r="C1747" s="32" t="s">
        <v>3024</v>
      </c>
      <c r="D1747" s="21" t="s">
        <v>72</v>
      </c>
      <c r="E1747" s="21" t="s">
        <v>373</v>
      </c>
      <c r="F1747" s="33">
        <v>10800</v>
      </c>
      <c r="G1747" s="23">
        <v>1</v>
      </c>
      <c r="H1747" s="21" t="s">
        <v>74</v>
      </c>
      <c r="I1747" s="24" t="s">
        <v>74</v>
      </c>
    </row>
    <row r="1748" spans="1:9" ht="56.25" x14ac:dyDescent="0.2">
      <c r="A1748" s="19" t="s">
        <v>370</v>
      </c>
      <c r="B1748" s="20" t="s">
        <v>3026</v>
      </c>
      <c r="C1748" s="32" t="s">
        <v>3027</v>
      </c>
      <c r="D1748" s="21" t="s">
        <v>72</v>
      </c>
      <c r="E1748" s="21" t="s">
        <v>373</v>
      </c>
      <c r="F1748" s="33">
        <v>30332.16</v>
      </c>
      <c r="G1748" s="23">
        <v>1</v>
      </c>
      <c r="H1748" s="21" t="s">
        <v>74</v>
      </c>
      <c r="I1748" s="24" t="s">
        <v>74</v>
      </c>
    </row>
    <row r="1749" spans="1:9" ht="45" hidden="1" x14ac:dyDescent="0.2">
      <c r="A1749" s="19" t="s">
        <v>3028</v>
      </c>
      <c r="B1749" s="20" t="s">
        <v>3029</v>
      </c>
      <c r="C1749" s="20" t="s">
        <v>3030</v>
      </c>
      <c r="D1749" s="21" t="s">
        <v>72</v>
      </c>
      <c r="E1749" s="21" t="s">
        <v>73</v>
      </c>
      <c r="F1749" s="22">
        <v>120338.98</v>
      </c>
      <c r="G1749" s="23">
        <v>1</v>
      </c>
      <c r="H1749" s="21" t="s">
        <v>74</v>
      </c>
      <c r="I1749" s="24" t="s">
        <v>74</v>
      </c>
    </row>
    <row r="1750" spans="1:9" ht="45" hidden="1" x14ac:dyDescent="0.2">
      <c r="A1750" s="19" t="s">
        <v>3028</v>
      </c>
      <c r="B1750" s="20" t="s">
        <v>3031</v>
      </c>
      <c r="C1750" s="20" t="s">
        <v>3032</v>
      </c>
      <c r="D1750" s="21" t="s">
        <v>72</v>
      </c>
      <c r="E1750" s="21" t="s">
        <v>73</v>
      </c>
      <c r="F1750" s="22">
        <v>111016.95</v>
      </c>
      <c r="G1750" s="23">
        <v>1</v>
      </c>
      <c r="H1750" s="21" t="s">
        <v>74</v>
      </c>
      <c r="I1750" s="24" t="s">
        <v>74</v>
      </c>
    </row>
    <row r="1751" spans="1:9" ht="45" hidden="1" x14ac:dyDescent="0.2">
      <c r="A1751" s="19" t="s">
        <v>3028</v>
      </c>
      <c r="B1751" s="20" t="s">
        <v>3033</v>
      </c>
      <c r="C1751" s="20" t="s">
        <v>3034</v>
      </c>
      <c r="D1751" s="21" t="s">
        <v>72</v>
      </c>
      <c r="E1751" s="21" t="s">
        <v>73</v>
      </c>
      <c r="F1751" s="22">
        <v>48976.27</v>
      </c>
      <c r="G1751" s="23">
        <v>1</v>
      </c>
      <c r="H1751" s="21" t="s">
        <v>74</v>
      </c>
      <c r="I1751" s="24" t="s">
        <v>74</v>
      </c>
    </row>
    <row r="1752" spans="1:9" ht="45" hidden="1" x14ac:dyDescent="0.2">
      <c r="A1752" s="19" t="s">
        <v>3028</v>
      </c>
      <c r="B1752" s="20" t="s">
        <v>3035</v>
      </c>
      <c r="C1752" s="20" t="s">
        <v>3034</v>
      </c>
      <c r="D1752" s="21" t="s">
        <v>72</v>
      </c>
      <c r="E1752" s="21" t="s">
        <v>73</v>
      </c>
      <c r="F1752" s="22">
        <v>48976.27</v>
      </c>
      <c r="G1752" s="23">
        <v>1</v>
      </c>
      <c r="H1752" s="21" t="s">
        <v>74</v>
      </c>
      <c r="I1752" s="24" t="s">
        <v>74</v>
      </c>
    </row>
    <row r="1753" spans="1:9" ht="45" hidden="1" x14ac:dyDescent="0.2">
      <c r="A1753" s="19" t="s">
        <v>3028</v>
      </c>
      <c r="B1753" s="20" t="s">
        <v>3036</v>
      </c>
      <c r="C1753" s="20" t="s">
        <v>3032</v>
      </c>
      <c r="D1753" s="21" t="s">
        <v>72</v>
      </c>
      <c r="E1753" s="21" t="s">
        <v>73</v>
      </c>
      <c r="F1753" s="22">
        <v>103989.83</v>
      </c>
      <c r="G1753" s="23">
        <v>1</v>
      </c>
      <c r="H1753" s="21" t="s">
        <v>74</v>
      </c>
      <c r="I1753" s="24" t="s">
        <v>74</v>
      </c>
    </row>
    <row r="1754" spans="1:9" ht="45" hidden="1" x14ac:dyDescent="0.2">
      <c r="A1754" s="19" t="s">
        <v>3028</v>
      </c>
      <c r="B1754" s="20" t="s">
        <v>3037</v>
      </c>
      <c r="C1754" s="20" t="s">
        <v>3032</v>
      </c>
      <c r="D1754" s="21" t="s">
        <v>72</v>
      </c>
      <c r="E1754" s="21" t="s">
        <v>73</v>
      </c>
      <c r="F1754" s="22">
        <v>103989.83</v>
      </c>
      <c r="G1754" s="23">
        <v>1</v>
      </c>
      <c r="H1754" s="21" t="s">
        <v>74</v>
      </c>
      <c r="I1754" s="24" t="s">
        <v>74</v>
      </c>
    </row>
    <row r="1755" spans="1:9" ht="45" hidden="1" x14ac:dyDescent="0.2">
      <c r="A1755" s="19" t="s">
        <v>3038</v>
      </c>
      <c r="B1755" s="20" t="s">
        <v>3039</v>
      </c>
      <c r="C1755" s="20" t="s">
        <v>3040</v>
      </c>
      <c r="D1755" s="21" t="s">
        <v>72</v>
      </c>
      <c r="E1755" s="21" t="s">
        <v>73</v>
      </c>
      <c r="F1755" s="22">
        <v>273454.12</v>
      </c>
      <c r="G1755" s="23">
        <v>1</v>
      </c>
      <c r="H1755" s="21" t="s">
        <v>74</v>
      </c>
      <c r="I1755" s="24" t="s">
        <v>74</v>
      </c>
    </row>
    <row r="1756" spans="1:9" ht="45" hidden="1" x14ac:dyDescent="0.2">
      <c r="A1756" s="19" t="s">
        <v>3038</v>
      </c>
      <c r="B1756" s="20" t="s">
        <v>3041</v>
      </c>
      <c r="C1756" s="20" t="s">
        <v>3042</v>
      </c>
      <c r="D1756" s="21" t="s">
        <v>72</v>
      </c>
      <c r="E1756" s="21" t="s">
        <v>236</v>
      </c>
      <c r="F1756" s="22">
        <v>709321.03</v>
      </c>
      <c r="G1756" s="25" t="s">
        <v>74</v>
      </c>
      <c r="H1756" s="21" t="s">
        <v>74</v>
      </c>
      <c r="I1756" s="24" t="s">
        <v>74</v>
      </c>
    </row>
    <row r="1757" spans="1:9" ht="45" hidden="1" x14ac:dyDescent="0.2">
      <c r="A1757" s="19" t="s">
        <v>3038</v>
      </c>
      <c r="B1757" s="20" t="s">
        <v>3043</v>
      </c>
      <c r="C1757" s="20" t="s">
        <v>3044</v>
      </c>
      <c r="D1757" s="21" t="s">
        <v>72</v>
      </c>
      <c r="E1757" s="21" t="s">
        <v>236</v>
      </c>
      <c r="F1757" s="22">
        <v>749321.03</v>
      </c>
      <c r="G1757" s="25" t="s">
        <v>74</v>
      </c>
      <c r="H1757" s="21" t="s">
        <v>74</v>
      </c>
      <c r="I1757" s="24" t="s">
        <v>74</v>
      </c>
    </row>
    <row r="1758" spans="1:9" ht="45" hidden="1" x14ac:dyDescent="0.2">
      <c r="A1758" s="19" t="s">
        <v>3038</v>
      </c>
      <c r="B1758" s="20" t="s">
        <v>3045</v>
      </c>
      <c r="C1758" s="20" t="s">
        <v>3046</v>
      </c>
      <c r="D1758" s="21" t="s">
        <v>72</v>
      </c>
      <c r="E1758" s="21" t="s">
        <v>236</v>
      </c>
      <c r="F1758" s="22">
        <v>532370.88</v>
      </c>
      <c r="G1758" s="25" t="s">
        <v>74</v>
      </c>
      <c r="H1758" s="21" t="s">
        <v>74</v>
      </c>
      <c r="I1758" s="24" t="s">
        <v>74</v>
      </c>
    </row>
    <row r="1759" spans="1:9" ht="67.5" hidden="1" x14ac:dyDescent="0.2">
      <c r="A1759" s="19" t="s">
        <v>3038</v>
      </c>
      <c r="B1759" s="20" t="s">
        <v>3047</v>
      </c>
      <c r="C1759" s="20" t="s">
        <v>3048</v>
      </c>
      <c r="D1759" s="21" t="s">
        <v>72</v>
      </c>
      <c r="E1759" s="21" t="s">
        <v>123</v>
      </c>
      <c r="F1759" s="22">
        <v>82216</v>
      </c>
      <c r="G1759" s="23">
        <v>1</v>
      </c>
      <c r="H1759" s="21" t="s">
        <v>74</v>
      </c>
      <c r="I1759" s="24" t="s">
        <v>74</v>
      </c>
    </row>
    <row r="1760" spans="1:9" ht="67.5" hidden="1" x14ac:dyDescent="0.2">
      <c r="A1760" s="19" t="s">
        <v>3038</v>
      </c>
      <c r="B1760" s="20" t="s">
        <v>3047</v>
      </c>
      <c r="C1760" s="20" t="s">
        <v>3049</v>
      </c>
      <c r="D1760" s="21" t="s">
        <v>72</v>
      </c>
      <c r="E1760" s="21" t="s">
        <v>123</v>
      </c>
      <c r="F1760" s="22">
        <v>3635.65</v>
      </c>
      <c r="G1760" s="25" t="s">
        <v>74</v>
      </c>
      <c r="H1760" s="21" t="s">
        <v>74</v>
      </c>
      <c r="I1760" s="24" t="s">
        <v>74</v>
      </c>
    </row>
    <row r="1761" spans="1:9" ht="67.5" hidden="1" x14ac:dyDescent="0.2">
      <c r="A1761" s="19" t="s">
        <v>3038</v>
      </c>
      <c r="B1761" s="20" t="s">
        <v>3047</v>
      </c>
      <c r="C1761" s="20" t="s">
        <v>3050</v>
      </c>
      <c r="D1761" s="21" t="s">
        <v>72</v>
      </c>
      <c r="E1761" s="21" t="s">
        <v>123</v>
      </c>
      <c r="F1761" s="22">
        <v>25423.73</v>
      </c>
      <c r="G1761" s="25" t="s">
        <v>74</v>
      </c>
      <c r="H1761" s="21" t="s">
        <v>74</v>
      </c>
      <c r="I1761" s="24" t="s">
        <v>74</v>
      </c>
    </row>
    <row r="1762" spans="1:9" ht="67.5" hidden="1" x14ac:dyDescent="0.2">
      <c r="A1762" s="19" t="s">
        <v>3038</v>
      </c>
      <c r="B1762" s="20" t="s">
        <v>3047</v>
      </c>
      <c r="C1762" s="20" t="s">
        <v>3051</v>
      </c>
      <c r="D1762" s="21" t="s">
        <v>72</v>
      </c>
      <c r="E1762" s="21" t="s">
        <v>123</v>
      </c>
      <c r="F1762" s="26">
        <v>14.11</v>
      </c>
      <c r="G1762" s="25" t="s">
        <v>74</v>
      </c>
      <c r="H1762" s="21" t="s">
        <v>74</v>
      </c>
      <c r="I1762" s="24" t="s">
        <v>74</v>
      </c>
    </row>
    <row r="1763" spans="1:9" ht="67.5" hidden="1" x14ac:dyDescent="0.2">
      <c r="A1763" s="19" t="s">
        <v>3038</v>
      </c>
      <c r="B1763" s="20" t="s">
        <v>3047</v>
      </c>
      <c r="C1763" s="20" t="s">
        <v>3052</v>
      </c>
      <c r="D1763" s="21" t="s">
        <v>72</v>
      </c>
      <c r="E1763" s="21" t="s">
        <v>123</v>
      </c>
      <c r="F1763" s="26">
        <v>897.25</v>
      </c>
      <c r="G1763" s="25" t="s">
        <v>74</v>
      </c>
      <c r="H1763" s="21" t="s">
        <v>74</v>
      </c>
      <c r="I1763" s="24" t="s">
        <v>74</v>
      </c>
    </row>
    <row r="1764" spans="1:9" ht="67.5" hidden="1" x14ac:dyDescent="0.2">
      <c r="A1764" s="19" t="s">
        <v>3038</v>
      </c>
      <c r="B1764" s="20" t="s">
        <v>3053</v>
      </c>
      <c r="C1764" s="20" t="s">
        <v>3054</v>
      </c>
      <c r="D1764" s="21" t="s">
        <v>72</v>
      </c>
      <c r="E1764" s="21" t="s">
        <v>123</v>
      </c>
      <c r="F1764" s="22">
        <v>83574</v>
      </c>
      <c r="G1764" s="23">
        <v>1</v>
      </c>
      <c r="H1764" s="21" t="s">
        <v>74</v>
      </c>
      <c r="I1764" s="24" t="s">
        <v>74</v>
      </c>
    </row>
    <row r="1765" spans="1:9" ht="67.5" hidden="1" x14ac:dyDescent="0.2">
      <c r="A1765" s="19" t="s">
        <v>3038</v>
      </c>
      <c r="B1765" s="20" t="s">
        <v>3053</v>
      </c>
      <c r="C1765" s="20" t="s">
        <v>3055</v>
      </c>
      <c r="D1765" s="21" t="s">
        <v>72</v>
      </c>
      <c r="E1765" s="21" t="s">
        <v>123</v>
      </c>
      <c r="F1765" s="22">
        <v>3669.8</v>
      </c>
      <c r="G1765" s="25" t="s">
        <v>74</v>
      </c>
      <c r="H1765" s="21" t="s">
        <v>74</v>
      </c>
      <c r="I1765" s="24" t="s">
        <v>74</v>
      </c>
    </row>
    <row r="1766" spans="1:9" ht="67.5" hidden="1" x14ac:dyDescent="0.2">
      <c r="A1766" s="19" t="s">
        <v>3038</v>
      </c>
      <c r="B1766" s="20" t="s">
        <v>3053</v>
      </c>
      <c r="C1766" s="20" t="s">
        <v>3056</v>
      </c>
      <c r="D1766" s="21" t="s">
        <v>72</v>
      </c>
      <c r="E1766" s="21" t="s">
        <v>123</v>
      </c>
      <c r="F1766" s="22">
        <v>25423.73</v>
      </c>
      <c r="G1766" s="25" t="s">
        <v>74</v>
      </c>
      <c r="H1766" s="21" t="s">
        <v>74</v>
      </c>
      <c r="I1766" s="24" t="s">
        <v>74</v>
      </c>
    </row>
    <row r="1767" spans="1:9" ht="67.5" hidden="1" x14ac:dyDescent="0.2">
      <c r="A1767" s="19" t="s">
        <v>3038</v>
      </c>
      <c r="B1767" s="20" t="s">
        <v>3053</v>
      </c>
      <c r="C1767" s="20" t="s">
        <v>3057</v>
      </c>
      <c r="D1767" s="21" t="s">
        <v>72</v>
      </c>
      <c r="E1767" s="21" t="s">
        <v>123</v>
      </c>
      <c r="F1767" s="26">
        <v>14.24</v>
      </c>
      <c r="G1767" s="25" t="s">
        <v>74</v>
      </c>
      <c r="H1767" s="21" t="s">
        <v>74</v>
      </c>
      <c r="I1767" s="24" t="s">
        <v>74</v>
      </c>
    </row>
    <row r="1768" spans="1:9" ht="67.5" hidden="1" x14ac:dyDescent="0.2">
      <c r="A1768" s="19" t="s">
        <v>3038</v>
      </c>
      <c r="B1768" s="20" t="s">
        <v>3053</v>
      </c>
      <c r="C1768" s="20" t="s">
        <v>3058</v>
      </c>
      <c r="D1768" s="21" t="s">
        <v>72</v>
      </c>
      <c r="E1768" s="21" t="s">
        <v>123</v>
      </c>
      <c r="F1768" s="26">
        <v>906.08</v>
      </c>
      <c r="G1768" s="25" t="s">
        <v>74</v>
      </c>
      <c r="H1768" s="21" t="s">
        <v>74</v>
      </c>
      <c r="I1768" s="24" t="s">
        <v>74</v>
      </c>
    </row>
    <row r="1769" spans="1:9" ht="67.5" hidden="1" x14ac:dyDescent="0.2">
      <c r="A1769" s="19" t="s">
        <v>3038</v>
      </c>
      <c r="B1769" s="20" t="s">
        <v>3059</v>
      </c>
      <c r="C1769" s="20" t="s">
        <v>3060</v>
      </c>
      <c r="D1769" s="21" t="s">
        <v>72</v>
      </c>
      <c r="E1769" s="21" t="s">
        <v>123</v>
      </c>
      <c r="F1769" s="22">
        <v>34684.36</v>
      </c>
      <c r="G1769" s="23">
        <v>1</v>
      </c>
      <c r="H1769" s="21" t="s">
        <v>74</v>
      </c>
      <c r="I1769" s="24" t="s">
        <v>74</v>
      </c>
    </row>
    <row r="1770" spans="1:9" ht="67.5" hidden="1" x14ac:dyDescent="0.2">
      <c r="A1770" s="19" t="s">
        <v>3038</v>
      </c>
      <c r="B1770" s="20" t="s">
        <v>3059</v>
      </c>
      <c r="C1770" s="20" t="s">
        <v>3061</v>
      </c>
      <c r="D1770" s="21" t="s">
        <v>72</v>
      </c>
      <c r="E1770" s="21" t="s">
        <v>123</v>
      </c>
      <c r="F1770" s="22">
        <v>403193</v>
      </c>
      <c r="G1770" s="25" t="s">
        <v>74</v>
      </c>
      <c r="H1770" s="21" t="s">
        <v>74</v>
      </c>
      <c r="I1770" s="24" t="s">
        <v>74</v>
      </c>
    </row>
    <row r="1771" spans="1:9" ht="67.5" hidden="1" x14ac:dyDescent="0.2">
      <c r="A1771" s="19" t="s">
        <v>3038</v>
      </c>
      <c r="B1771" s="20" t="s">
        <v>3059</v>
      </c>
      <c r="C1771" s="20" t="s">
        <v>3062</v>
      </c>
      <c r="D1771" s="21" t="s">
        <v>72</v>
      </c>
      <c r="E1771" s="21" t="s">
        <v>123</v>
      </c>
      <c r="F1771" s="22">
        <v>80508.47</v>
      </c>
      <c r="G1771" s="25" t="s">
        <v>74</v>
      </c>
      <c r="H1771" s="21" t="s">
        <v>74</v>
      </c>
      <c r="I1771" s="24" t="s">
        <v>74</v>
      </c>
    </row>
    <row r="1772" spans="1:9" ht="67.5" hidden="1" x14ac:dyDescent="0.2">
      <c r="A1772" s="19" t="s">
        <v>3038</v>
      </c>
      <c r="B1772" s="20" t="s">
        <v>3059</v>
      </c>
      <c r="C1772" s="20" t="s">
        <v>3063</v>
      </c>
      <c r="D1772" s="21" t="s">
        <v>72</v>
      </c>
      <c r="E1772" s="21" t="s">
        <v>123</v>
      </c>
      <c r="F1772" s="26">
        <v>135.01</v>
      </c>
      <c r="G1772" s="25" t="s">
        <v>74</v>
      </c>
      <c r="H1772" s="21" t="s">
        <v>74</v>
      </c>
      <c r="I1772" s="24" t="s">
        <v>74</v>
      </c>
    </row>
    <row r="1773" spans="1:9" ht="67.5" hidden="1" x14ac:dyDescent="0.2">
      <c r="A1773" s="19" t="s">
        <v>3038</v>
      </c>
      <c r="B1773" s="20" t="s">
        <v>3059</v>
      </c>
      <c r="C1773" s="20" t="s">
        <v>3064</v>
      </c>
      <c r="D1773" s="21" t="s">
        <v>72</v>
      </c>
      <c r="E1773" s="21" t="s">
        <v>123</v>
      </c>
      <c r="F1773" s="22">
        <v>7201.75</v>
      </c>
      <c r="G1773" s="25" t="s">
        <v>74</v>
      </c>
      <c r="H1773" s="21" t="s">
        <v>74</v>
      </c>
      <c r="I1773" s="24" t="s">
        <v>74</v>
      </c>
    </row>
    <row r="1774" spans="1:9" ht="67.5" hidden="1" x14ac:dyDescent="0.2">
      <c r="A1774" s="19" t="s">
        <v>3038</v>
      </c>
      <c r="B1774" s="20" t="s">
        <v>3065</v>
      </c>
      <c r="C1774" s="20" t="s">
        <v>3066</v>
      </c>
      <c r="D1774" s="21" t="s">
        <v>72</v>
      </c>
      <c r="E1774" s="21" t="s">
        <v>123</v>
      </c>
      <c r="F1774" s="22">
        <v>894827.3</v>
      </c>
      <c r="G1774" s="23">
        <v>1</v>
      </c>
      <c r="H1774" s="21" t="s">
        <v>74</v>
      </c>
      <c r="I1774" s="24" t="s">
        <v>74</v>
      </c>
    </row>
    <row r="1775" spans="1:9" ht="67.5" hidden="1" x14ac:dyDescent="0.2">
      <c r="A1775" s="19" t="s">
        <v>3038</v>
      </c>
      <c r="B1775" s="20" t="s">
        <v>3065</v>
      </c>
      <c r="C1775" s="20" t="s">
        <v>3067</v>
      </c>
      <c r="D1775" s="21" t="s">
        <v>72</v>
      </c>
      <c r="E1775" s="21" t="s">
        <v>123</v>
      </c>
      <c r="F1775" s="22">
        <v>17276832.309999999</v>
      </c>
      <c r="G1775" s="25" t="s">
        <v>74</v>
      </c>
      <c r="H1775" s="21" t="s">
        <v>74</v>
      </c>
      <c r="I1775" s="24" t="s">
        <v>74</v>
      </c>
    </row>
    <row r="1776" spans="1:9" ht="67.5" hidden="1" x14ac:dyDescent="0.2">
      <c r="A1776" s="19" t="s">
        <v>3038</v>
      </c>
      <c r="B1776" s="20" t="s">
        <v>3065</v>
      </c>
      <c r="C1776" s="20" t="s">
        <v>3068</v>
      </c>
      <c r="D1776" s="21" t="s">
        <v>72</v>
      </c>
      <c r="E1776" s="21" t="s">
        <v>123</v>
      </c>
      <c r="F1776" s="22">
        <v>552931.47</v>
      </c>
      <c r="G1776" s="25" t="s">
        <v>74</v>
      </c>
      <c r="H1776" s="21" t="s">
        <v>74</v>
      </c>
      <c r="I1776" s="24" t="s">
        <v>74</v>
      </c>
    </row>
    <row r="1777" spans="1:9" ht="67.5" hidden="1" x14ac:dyDescent="0.2">
      <c r="A1777" s="19" t="s">
        <v>3038</v>
      </c>
      <c r="B1777" s="20" t="s">
        <v>3065</v>
      </c>
      <c r="C1777" s="20" t="s">
        <v>3069</v>
      </c>
      <c r="D1777" s="21" t="s">
        <v>72</v>
      </c>
      <c r="E1777" s="21" t="s">
        <v>123</v>
      </c>
      <c r="F1777" s="22">
        <v>3487.95</v>
      </c>
      <c r="G1777" s="25" t="s">
        <v>74</v>
      </c>
      <c r="H1777" s="21" t="s">
        <v>74</v>
      </c>
      <c r="I1777" s="24" t="s">
        <v>74</v>
      </c>
    </row>
    <row r="1778" spans="1:9" ht="67.5" hidden="1" x14ac:dyDescent="0.2">
      <c r="A1778" s="19" t="s">
        <v>3038</v>
      </c>
      <c r="B1778" s="20" t="s">
        <v>3065</v>
      </c>
      <c r="C1778" s="20" t="s">
        <v>3070</v>
      </c>
      <c r="D1778" s="21" t="s">
        <v>72</v>
      </c>
      <c r="E1778" s="21" t="s">
        <v>123</v>
      </c>
      <c r="F1778" s="22">
        <v>181940.05</v>
      </c>
      <c r="G1778" s="25" t="s">
        <v>74</v>
      </c>
      <c r="H1778" s="21" t="s">
        <v>74</v>
      </c>
      <c r="I1778" s="24" t="s">
        <v>74</v>
      </c>
    </row>
    <row r="1779" spans="1:9" ht="67.5" hidden="1" x14ac:dyDescent="0.2">
      <c r="A1779" s="19" t="s">
        <v>3038</v>
      </c>
      <c r="B1779" s="20" t="s">
        <v>3065</v>
      </c>
      <c r="C1779" s="20" t="s">
        <v>3071</v>
      </c>
      <c r="D1779" s="21" t="s">
        <v>72</v>
      </c>
      <c r="E1779" s="21" t="s">
        <v>123</v>
      </c>
      <c r="F1779" s="22">
        <v>15344508.689999999</v>
      </c>
      <c r="G1779" s="25" t="s">
        <v>74</v>
      </c>
      <c r="H1779" s="21" t="s">
        <v>74</v>
      </c>
      <c r="I1779" s="24" t="s">
        <v>74</v>
      </c>
    </row>
    <row r="1780" spans="1:9" ht="67.5" hidden="1" x14ac:dyDescent="0.2">
      <c r="A1780" s="19" t="s">
        <v>3038</v>
      </c>
      <c r="B1780" s="20" t="s">
        <v>3072</v>
      </c>
      <c r="C1780" s="20" t="s">
        <v>3073</v>
      </c>
      <c r="D1780" s="21" t="s">
        <v>72</v>
      </c>
      <c r="E1780" s="21" t="s">
        <v>123</v>
      </c>
      <c r="F1780" s="22">
        <v>2008692.14</v>
      </c>
      <c r="G1780" s="23">
        <v>1</v>
      </c>
      <c r="H1780" s="21" t="s">
        <v>74</v>
      </c>
      <c r="I1780" s="24" t="s">
        <v>74</v>
      </c>
    </row>
    <row r="1781" spans="1:9" ht="67.5" hidden="1" x14ac:dyDescent="0.2">
      <c r="A1781" s="19" t="s">
        <v>3038</v>
      </c>
      <c r="B1781" s="20" t="s">
        <v>3072</v>
      </c>
      <c r="C1781" s="20" t="s">
        <v>3074</v>
      </c>
      <c r="D1781" s="21" t="s">
        <v>72</v>
      </c>
      <c r="E1781" s="21" t="s">
        <v>123</v>
      </c>
      <c r="F1781" s="22">
        <v>70934055.700000003</v>
      </c>
      <c r="G1781" s="25" t="s">
        <v>74</v>
      </c>
      <c r="H1781" s="21" t="s">
        <v>74</v>
      </c>
      <c r="I1781" s="24" t="s">
        <v>74</v>
      </c>
    </row>
    <row r="1782" spans="1:9" ht="67.5" hidden="1" x14ac:dyDescent="0.2">
      <c r="A1782" s="19" t="s">
        <v>3038</v>
      </c>
      <c r="B1782" s="20" t="s">
        <v>3072</v>
      </c>
      <c r="C1782" s="20" t="s">
        <v>3075</v>
      </c>
      <c r="D1782" s="21" t="s">
        <v>72</v>
      </c>
      <c r="E1782" s="21" t="s">
        <v>123</v>
      </c>
      <c r="F1782" s="22">
        <v>1199698.95</v>
      </c>
      <c r="G1782" s="25" t="s">
        <v>74</v>
      </c>
      <c r="H1782" s="21" t="s">
        <v>74</v>
      </c>
      <c r="I1782" s="24" t="s">
        <v>74</v>
      </c>
    </row>
    <row r="1783" spans="1:9" ht="67.5" hidden="1" x14ac:dyDescent="0.2">
      <c r="A1783" s="19" t="s">
        <v>3038</v>
      </c>
      <c r="B1783" s="20" t="s">
        <v>3072</v>
      </c>
      <c r="C1783" s="20" t="s">
        <v>3076</v>
      </c>
      <c r="D1783" s="21" t="s">
        <v>72</v>
      </c>
      <c r="E1783" s="21" t="s">
        <v>123</v>
      </c>
      <c r="F1783" s="22">
        <v>7875.24</v>
      </c>
      <c r="G1783" s="25" t="s">
        <v>74</v>
      </c>
      <c r="H1783" s="21" t="s">
        <v>74</v>
      </c>
      <c r="I1783" s="24" t="s">
        <v>74</v>
      </c>
    </row>
    <row r="1784" spans="1:9" ht="67.5" hidden="1" x14ac:dyDescent="0.2">
      <c r="A1784" s="19" t="s">
        <v>3038</v>
      </c>
      <c r="B1784" s="20" t="s">
        <v>3072</v>
      </c>
      <c r="C1784" s="20" t="s">
        <v>3077</v>
      </c>
      <c r="D1784" s="21" t="s">
        <v>72</v>
      </c>
      <c r="E1784" s="21" t="s">
        <v>123</v>
      </c>
      <c r="F1784" s="22">
        <v>381018.23</v>
      </c>
      <c r="G1784" s="25" t="s">
        <v>74</v>
      </c>
      <c r="H1784" s="21" t="s">
        <v>74</v>
      </c>
      <c r="I1784" s="24" t="s">
        <v>74</v>
      </c>
    </row>
    <row r="1785" spans="1:9" ht="67.5" hidden="1" x14ac:dyDescent="0.2">
      <c r="A1785" s="19" t="s">
        <v>3038</v>
      </c>
      <c r="B1785" s="20" t="s">
        <v>3072</v>
      </c>
      <c r="C1785" s="20" t="s">
        <v>3078</v>
      </c>
      <c r="D1785" s="21" t="s">
        <v>72</v>
      </c>
      <c r="E1785" s="21" t="s">
        <v>123</v>
      </c>
      <c r="F1785" s="22">
        <v>23444203.300000001</v>
      </c>
      <c r="G1785" s="25" t="s">
        <v>74</v>
      </c>
      <c r="H1785" s="21" t="s">
        <v>74</v>
      </c>
      <c r="I1785" s="24" t="s">
        <v>74</v>
      </c>
    </row>
    <row r="1786" spans="1:9" ht="67.5" hidden="1" x14ac:dyDescent="0.2">
      <c r="A1786" s="19" t="s">
        <v>3038</v>
      </c>
      <c r="B1786" s="20" t="s">
        <v>3079</v>
      </c>
      <c r="C1786" s="20" t="s">
        <v>3080</v>
      </c>
      <c r="D1786" s="21" t="s">
        <v>72</v>
      </c>
      <c r="E1786" s="21" t="s">
        <v>123</v>
      </c>
      <c r="F1786" s="22">
        <v>423000</v>
      </c>
      <c r="G1786" s="23">
        <v>1</v>
      </c>
      <c r="H1786" s="21" t="s">
        <v>74</v>
      </c>
      <c r="I1786" s="24" t="s">
        <v>74</v>
      </c>
    </row>
    <row r="1787" spans="1:9" ht="67.5" hidden="1" x14ac:dyDescent="0.2">
      <c r="A1787" s="19" t="s">
        <v>3038</v>
      </c>
      <c r="B1787" s="20" t="s">
        <v>3079</v>
      </c>
      <c r="C1787" s="20" t="s">
        <v>3081</v>
      </c>
      <c r="D1787" s="21" t="s">
        <v>72</v>
      </c>
      <c r="E1787" s="21" t="s">
        <v>123</v>
      </c>
      <c r="F1787" s="22">
        <v>36877.440000000002</v>
      </c>
      <c r="G1787" s="25" t="s">
        <v>74</v>
      </c>
      <c r="H1787" s="21" t="s">
        <v>74</v>
      </c>
      <c r="I1787" s="24" t="s">
        <v>74</v>
      </c>
    </row>
    <row r="1788" spans="1:9" ht="67.5" hidden="1" x14ac:dyDescent="0.2">
      <c r="A1788" s="19" t="s">
        <v>3038</v>
      </c>
      <c r="B1788" s="20" t="s">
        <v>3079</v>
      </c>
      <c r="C1788" s="20" t="s">
        <v>3082</v>
      </c>
      <c r="D1788" s="21" t="s">
        <v>72</v>
      </c>
      <c r="E1788" s="21" t="s">
        <v>123</v>
      </c>
      <c r="F1788" s="22">
        <v>42372.88</v>
      </c>
      <c r="G1788" s="25" t="s">
        <v>74</v>
      </c>
      <c r="H1788" s="21" t="s">
        <v>74</v>
      </c>
      <c r="I1788" s="24" t="s">
        <v>74</v>
      </c>
    </row>
    <row r="1789" spans="1:9" ht="67.5" hidden="1" x14ac:dyDescent="0.2">
      <c r="A1789" s="19" t="s">
        <v>3038</v>
      </c>
      <c r="B1789" s="20" t="s">
        <v>3079</v>
      </c>
      <c r="C1789" s="20" t="s">
        <v>3083</v>
      </c>
      <c r="D1789" s="21" t="s">
        <v>72</v>
      </c>
      <c r="E1789" s="21" t="s">
        <v>123</v>
      </c>
      <c r="F1789" s="26">
        <v>143.66999999999999</v>
      </c>
      <c r="G1789" s="25" t="s">
        <v>74</v>
      </c>
      <c r="H1789" s="21" t="s">
        <v>74</v>
      </c>
      <c r="I1789" s="24" t="s">
        <v>74</v>
      </c>
    </row>
    <row r="1790" spans="1:9" ht="67.5" hidden="1" x14ac:dyDescent="0.2">
      <c r="A1790" s="19" t="s">
        <v>3038</v>
      </c>
      <c r="B1790" s="20" t="s">
        <v>3079</v>
      </c>
      <c r="C1790" s="20" t="s">
        <v>3084</v>
      </c>
      <c r="D1790" s="21" t="s">
        <v>72</v>
      </c>
      <c r="E1790" s="21" t="s">
        <v>123</v>
      </c>
      <c r="F1790" s="22">
        <v>7611.22</v>
      </c>
      <c r="G1790" s="25" t="s">
        <v>74</v>
      </c>
      <c r="H1790" s="21" t="s">
        <v>74</v>
      </c>
      <c r="I1790" s="24" t="s">
        <v>74</v>
      </c>
    </row>
    <row r="1791" spans="1:9" ht="67.5" hidden="1" x14ac:dyDescent="0.2">
      <c r="A1791" s="19" t="s">
        <v>3038</v>
      </c>
      <c r="B1791" s="20" t="s">
        <v>3085</v>
      </c>
      <c r="C1791" s="20" t="s">
        <v>3086</v>
      </c>
      <c r="D1791" s="21" t="s">
        <v>72</v>
      </c>
      <c r="E1791" s="21" t="s">
        <v>123</v>
      </c>
      <c r="F1791" s="22">
        <v>668997</v>
      </c>
      <c r="G1791" s="23">
        <v>1</v>
      </c>
      <c r="H1791" s="21" t="s">
        <v>74</v>
      </c>
      <c r="I1791" s="24" t="s">
        <v>74</v>
      </c>
    </row>
    <row r="1792" spans="1:9" ht="67.5" hidden="1" x14ac:dyDescent="0.2">
      <c r="A1792" s="19" t="s">
        <v>3038</v>
      </c>
      <c r="B1792" s="20" t="s">
        <v>3085</v>
      </c>
      <c r="C1792" s="20" t="s">
        <v>3087</v>
      </c>
      <c r="D1792" s="21" t="s">
        <v>72</v>
      </c>
      <c r="E1792" s="21" t="s">
        <v>123</v>
      </c>
      <c r="F1792" s="22">
        <v>57849.17</v>
      </c>
      <c r="G1792" s="25" t="s">
        <v>74</v>
      </c>
      <c r="H1792" s="21" t="s">
        <v>74</v>
      </c>
      <c r="I1792" s="24" t="s">
        <v>74</v>
      </c>
    </row>
    <row r="1793" spans="1:9" ht="67.5" hidden="1" x14ac:dyDescent="0.2">
      <c r="A1793" s="19" t="s">
        <v>3038</v>
      </c>
      <c r="B1793" s="20" t="s">
        <v>3085</v>
      </c>
      <c r="C1793" s="20" t="s">
        <v>3088</v>
      </c>
      <c r="D1793" s="21" t="s">
        <v>72</v>
      </c>
      <c r="E1793" s="21" t="s">
        <v>123</v>
      </c>
      <c r="F1793" s="22">
        <v>59322.03</v>
      </c>
      <c r="G1793" s="25" t="s">
        <v>74</v>
      </c>
      <c r="H1793" s="21" t="s">
        <v>74</v>
      </c>
      <c r="I1793" s="24" t="s">
        <v>74</v>
      </c>
    </row>
    <row r="1794" spans="1:9" ht="67.5" hidden="1" x14ac:dyDescent="0.2">
      <c r="A1794" s="19" t="s">
        <v>3038</v>
      </c>
      <c r="B1794" s="20" t="s">
        <v>3085</v>
      </c>
      <c r="C1794" s="20" t="s">
        <v>3089</v>
      </c>
      <c r="D1794" s="21" t="s">
        <v>72</v>
      </c>
      <c r="E1794" s="21" t="s">
        <v>123</v>
      </c>
      <c r="F1794" s="26">
        <v>225.39</v>
      </c>
      <c r="G1794" s="25" t="s">
        <v>74</v>
      </c>
      <c r="H1794" s="21" t="s">
        <v>74</v>
      </c>
      <c r="I1794" s="24" t="s">
        <v>74</v>
      </c>
    </row>
    <row r="1795" spans="1:9" ht="67.5" hidden="1" x14ac:dyDescent="0.2">
      <c r="A1795" s="19" t="s">
        <v>3038</v>
      </c>
      <c r="B1795" s="20" t="s">
        <v>3085</v>
      </c>
      <c r="C1795" s="20" t="s">
        <v>3090</v>
      </c>
      <c r="D1795" s="21" t="s">
        <v>72</v>
      </c>
      <c r="E1795" s="21" t="s">
        <v>123</v>
      </c>
      <c r="F1795" s="22">
        <v>11927.74</v>
      </c>
      <c r="G1795" s="25" t="s">
        <v>74</v>
      </c>
      <c r="H1795" s="21" t="s">
        <v>74</v>
      </c>
      <c r="I1795" s="24" t="s">
        <v>74</v>
      </c>
    </row>
    <row r="1796" spans="1:9" ht="67.5" hidden="1" x14ac:dyDescent="0.2">
      <c r="A1796" s="19" t="s">
        <v>3038</v>
      </c>
      <c r="B1796" s="20" t="s">
        <v>3091</v>
      </c>
      <c r="C1796" s="20" t="s">
        <v>3092</v>
      </c>
      <c r="D1796" s="21" t="s">
        <v>72</v>
      </c>
      <c r="E1796" s="21" t="s">
        <v>123</v>
      </c>
      <c r="F1796" s="22">
        <v>899996</v>
      </c>
      <c r="G1796" s="23">
        <v>1</v>
      </c>
      <c r="H1796" s="21" t="s">
        <v>74</v>
      </c>
      <c r="I1796" s="24" t="s">
        <v>74</v>
      </c>
    </row>
    <row r="1797" spans="1:9" ht="67.5" hidden="1" x14ac:dyDescent="0.2">
      <c r="A1797" s="19" t="s">
        <v>3038</v>
      </c>
      <c r="B1797" s="20" t="s">
        <v>3091</v>
      </c>
      <c r="C1797" s="20" t="s">
        <v>3093</v>
      </c>
      <c r="D1797" s="21" t="s">
        <v>72</v>
      </c>
      <c r="E1797" s="21" t="s">
        <v>123</v>
      </c>
      <c r="F1797" s="22">
        <v>76560.679999999993</v>
      </c>
      <c r="G1797" s="25" t="s">
        <v>74</v>
      </c>
      <c r="H1797" s="21" t="s">
        <v>74</v>
      </c>
      <c r="I1797" s="24" t="s">
        <v>74</v>
      </c>
    </row>
    <row r="1798" spans="1:9" ht="67.5" hidden="1" x14ac:dyDescent="0.2">
      <c r="A1798" s="19" t="s">
        <v>3038</v>
      </c>
      <c r="B1798" s="20" t="s">
        <v>3091</v>
      </c>
      <c r="C1798" s="20" t="s">
        <v>3094</v>
      </c>
      <c r="D1798" s="21" t="s">
        <v>72</v>
      </c>
      <c r="E1798" s="21" t="s">
        <v>123</v>
      </c>
      <c r="F1798" s="22">
        <v>59322.03</v>
      </c>
      <c r="G1798" s="25" t="s">
        <v>74</v>
      </c>
      <c r="H1798" s="21" t="s">
        <v>74</v>
      </c>
      <c r="I1798" s="24" t="s">
        <v>74</v>
      </c>
    </row>
    <row r="1799" spans="1:9" ht="67.5" hidden="1" x14ac:dyDescent="0.2">
      <c r="A1799" s="19" t="s">
        <v>3038</v>
      </c>
      <c r="B1799" s="20" t="s">
        <v>3091</v>
      </c>
      <c r="C1799" s="20" t="s">
        <v>3095</v>
      </c>
      <c r="D1799" s="21" t="s">
        <v>72</v>
      </c>
      <c r="E1799" s="21" t="s">
        <v>123</v>
      </c>
      <c r="F1799" s="26">
        <v>298.26</v>
      </c>
      <c r="G1799" s="25" t="s">
        <v>74</v>
      </c>
      <c r="H1799" s="21" t="s">
        <v>74</v>
      </c>
      <c r="I1799" s="24" t="s">
        <v>74</v>
      </c>
    </row>
    <row r="1800" spans="1:9" ht="67.5" hidden="1" x14ac:dyDescent="0.2">
      <c r="A1800" s="19" t="s">
        <v>3038</v>
      </c>
      <c r="B1800" s="20" t="s">
        <v>3091</v>
      </c>
      <c r="C1800" s="20" t="s">
        <v>3096</v>
      </c>
      <c r="D1800" s="21" t="s">
        <v>72</v>
      </c>
      <c r="E1800" s="21" t="s">
        <v>123</v>
      </c>
      <c r="F1800" s="22">
        <v>15753.96</v>
      </c>
      <c r="G1800" s="25" t="s">
        <v>74</v>
      </c>
      <c r="H1800" s="21" t="s">
        <v>74</v>
      </c>
      <c r="I1800" s="24" t="s">
        <v>74</v>
      </c>
    </row>
    <row r="1801" spans="1:9" ht="67.5" hidden="1" x14ac:dyDescent="0.2">
      <c r="A1801" s="19" t="s">
        <v>3038</v>
      </c>
      <c r="B1801" s="20" t="s">
        <v>3097</v>
      </c>
      <c r="C1801" s="20" t="s">
        <v>3098</v>
      </c>
      <c r="D1801" s="21" t="s">
        <v>72</v>
      </c>
      <c r="E1801" s="21" t="s">
        <v>123</v>
      </c>
      <c r="F1801" s="22">
        <v>297457.34999999998</v>
      </c>
      <c r="G1801" s="23">
        <v>1</v>
      </c>
      <c r="H1801" s="21" t="s">
        <v>74</v>
      </c>
      <c r="I1801" s="24" t="s">
        <v>74</v>
      </c>
    </row>
    <row r="1802" spans="1:9" ht="67.5" hidden="1" x14ac:dyDescent="0.2">
      <c r="A1802" s="19" t="s">
        <v>3038</v>
      </c>
      <c r="B1802" s="20" t="s">
        <v>3097</v>
      </c>
      <c r="C1802" s="20" t="s">
        <v>3099</v>
      </c>
      <c r="D1802" s="21" t="s">
        <v>72</v>
      </c>
      <c r="E1802" s="21" t="s">
        <v>123</v>
      </c>
      <c r="F1802" s="22">
        <v>6860849.0800000001</v>
      </c>
      <c r="G1802" s="25" t="s">
        <v>74</v>
      </c>
      <c r="H1802" s="21" t="s">
        <v>74</v>
      </c>
      <c r="I1802" s="24" t="s">
        <v>74</v>
      </c>
    </row>
    <row r="1803" spans="1:9" ht="67.5" hidden="1" x14ac:dyDescent="0.2">
      <c r="A1803" s="19" t="s">
        <v>3038</v>
      </c>
      <c r="B1803" s="20" t="s">
        <v>3097</v>
      </c>
      <c r="C1803" s="20" t="s">
        <v>3100</v>
      </c>
      <c r="D1803" s="21" t="s">
        <v>72</v>
      </c>
      <c r="E1803" s="21" t="s">
        <v>123</v>
      </c>
      <c r="F1803" s="22">
        <v>47325.01</v>
      </c>
      <c r="G1803" s="25" t="s">
        <v>74</v>
      </c>
      <c r="H1803" s="21" t="s">
        <v>74</v>
      </c>
      <c r="I1803" s="24" t="s">
        <v>74</v>
      </c>
    </row>
    <row r="1804" spans="1:9" ht="67.5" hidden="1" x14ac:dyDescent="0.2">
      <c r="A1804" s="19" t="s">
        <v>3038</v>
      </c>
      <c r="B1804" s="20" t="s">
        <v>3097</v>
      </c>
      <c r="C1804" s="20" t="s">
        <v>3101</v>
      </c>
      <c r="D1804" s="21" t="s">
        <v>72</v>
      </c>
      <c r="E1804" s="21" t="s">
        <v>123</v>
      </c>
      <c r="F1804" s="22">
        <v>1175.76</v>
      </c>
      <c r="G1804" s="25" t="s">
        <v>74</v>
      </c>
      <c r="H1804" s="21" t="s">
        <v>74</v>
      </c>
      <c r="I1804" s="24" t="s">
        <v>74</v>
      </c>
    </row>
    <row r="1805" spans="1:9" ht="67.5" hidden="1" x14ac:dyDescent="0.2">
      <c r="A1805" s="19" t="s">
        <v>3038</v>
      </c>
      <c r="B1805" s="20" t="s">
        <v>3097</v>
      </c>
      <c r="C1805" s="20" t="s">
        <v>3102</v>
      </c>
      <c r="D1805" s="21" t="s">
        <v>72</v>
      </c>
      <c r="E1805" s="21" t="s">
        <v>123</v>
      </c>
      <c r="F1805" s="22">
        <v>83090.66</v>
      </c>
      <c r="G1805" s="25" t="s">
        <v>74</v>
      </c>
      <c r="H1805" s="21" t="s">
        <v>74</v>
      </c>
      <c r="I1805" s="24" t="s">
        <v>74</v>
      </c>
    </row>
    <row r="1806" spans="1:9" ht="67.5" hidden="1" x14ac:dyDescent="0.2">
      <c r="A1806" s="19" t="s">
        <v>3038</v>
      </c>
      <c r="B1806" s="20" t="s">
        <v>3097</v>
      </c>
      <c r="C1806" s="20" t="s">
        <v>3103</v>
      </c>
      <c r="D1806" s="21" t="s">
        <v>72</v>
      </c>
      <c r="E1806" s="21" t="s">
        <v>123</v>
      </c>
      <c r="F1806" s="22">
        <v>1993390.92</v>
      </c>
      <c r="G1806" s="25" t="s">
        <v>74</v>
      </c>
      <c r="H1806" s="21" t="s">
        <v>74</v>
      </c>
      <c r="I1806" s="24" t="s">
        <v>74</v>
      </c>
    </row>
    <row r="1807" spans="1:9" ht="67.5" hidden="1" x14ac:dyDescent="0.2">
      <c r="A1807" s="19" t="s">
        <v>3038</v>
      </c>
      <c r="B1807" s="20" t="s">
        <v>3104</v>
      </c>
      <c r="C1807" s="20" t="s">
        <v>3105</v>
      </c>
      <c r="D1807" s="21" t="s">
        <v>72</v>
      </c>
      <c r="E1807" s="21" t="s">
        <v>123</v>
      </c>
      <c r="F1807" s="22">
        <v>66953.63</v>
      </c>
      <c r="G1807" s="23">
        <v>1</v>
      </c>
      <c r="H1807" s="21" t="s">
        <v>74</v>
      </c>
      <c r="I1807" s="24" t="s">
        <v>74</v>
      </c>
    </row>
    <row r="1808" spans="1:9" ht="67.5" hidden="1" x14ac:dyDescent="0.2">
      <c r="A1808" s="19" t="s">
        <v>3038</v>
      </c>
      <c r="B1808" s="20" t="s">
        <v>3104</v>
      </c>
      <c r="C1808" s="20" t="s">
        <v>3106</v>
      </c>
      <c r="D1808" s="21" t="s">
        <v>72</v>
      </c>
      <c r="E1808" s="21" t="s">
        <v>123</v>
      </c>
      <c r="F1808" s="22">
        <v>1525310</v>
      </c>
      <c r="G1808" s="25" t="s">
        <v>74</v>
      </c>
      <c r="H1808" s="21" t="s">
        <v>74</v>
      </c>
      <c r="I1808" s="24" t="s">
        <v>74</v>
      </c>
    </row>
    <row r="1809" spans="1:9" ht="67.5" hidden="1" x14ac:dyDescent="0.2">
      <c r="A1809" s="19" t="s">
        <v>3038</v>
      </c>
      <c r="B1809" s="20" t="s">
        <v>3104</v>
      </c>
      <c r="C1809" s="20" t="s">
        <v>3107</v>
      </c>
      <c r="D1809" s="21" t="s">
        <v>72</v>
      </c>
      <c r="E1809" s="21" t="s">
        <v>123</v>
      </c>
      <c r="F1809" s="22">
        <v>50847.46</v>
      </c>
      <c r="G1809" s="25" t="s">
        <v>74</v>
      </c>
      <c r="H1809" s="21" t="s">
        <v>74</v>
      </c>
      <c r="I1809" s="24" t="s">
        <v>74</v>
      </c>
    </row>
    <row r="1810" spans="1:9" ht="67.5" hidden="1" x14ac:dyDescent="0.2">
      <c r="A1810" s="19" t="s">
        <v>3038</v>
      </c>
      <c r="B1810" s="20" t="s">
        <v>3104</v>
      </c>
      <c r="C1810" s="20" t="s">
        <v>3108</v>
      </c>
      <c r="D1810" s="21" t="s">
        <v>72</v>
      </c>
      <c r="E1810" s="21" t="s">
        <v>123</v>
      </c>
      <c r="F1810" s="26">
        <v>262.85000000000002</v>
      </c>
      <c r="G1810" s="25" t="s">
        <v>74</v>
      </c>
      <c r="H1810" s="21" t="s">
        <v>74</v>
      </c>
      <c r="I1810" s="24" t="s">
        <v>74</v>
      </c>
    </row>
    <row r="1811" spans="1:9" ht="67.5" hidden="1" x14ac:dyDescent="0.2">
      <c r="A1811" s="19" t="s">
        <v>3038</v>
      </c>
      <c r="B1811" s="20" t="s">
        <v>3104</v>
      </c>
      <c r="C1811" s="20" t="s">
        <v>3109</v>
      </c>
      <c r="D1811" s="21" t="s">
        <v>72</v>
      </c>
      <c r="E1811" s="21" t="s">
        <v>123</v>
      </c>
      <c r="F1811" s="22">
        <v>11693.91</v>
      </c>
      <c r="G1811" s="25" t="s">
        <v>74</v>
      </c>
      <c r="H1811" s="21" t="s">
        <v>74</v>
      </c>
      <c r="I1811" s="24" t="s">
        <v>74</v>
      </c>
    </row>
    <row r="1812" spans="1:9" ht="67.5" hidden="1" x14ac:dyDescent="0.2">
      <c r="A1812" s="19" t="s">
        <v>3038</v>
      </c>
      <c r="B1812" s="20" t="s">
        <v>3110</v>
      </c>
      <c r="C1812" s="20" t="s">
        <v>3111</v>
      </c>
      <c r="D1812" s="21" t="s">
        <v>72</v>
      </c>
      <c r="E1812" s="21" t="s">
        <v>123</v>
      </c>
      <c r="F1812" s="22">
        <v>470433.81</v>
      </c>
      <c r="G1812" s="23">
        <v>1</v>
      </c>
      <c r="H1812" s="21" t="s">
        <v>74</v>
      </c>
      <c r="I1812" s="24" t="s">
        <v>74</v>
      </c>
    </row>
    <row r="1813" spans="1:9" ht="67.5" hidden="1" x14ac:dyDescent="0.2">
      <c r="A1813" s="19" t="s">
        <v>3038</v>
      </c>
      <c r="B1813" s="20" t="s">
        <v>3110</v>
      </c>
      <c r="C1813" s="20" t="s">
        <v>3112</v>
      </c>
      <c r="D1813" s="21" t="s">
        <v>72</v>
      </c>
      <c r="E1813" s="21" t="s">
        <v>123</v>
      </c>
      <c r="F1813" s="22">
        <v>19819377</v>
      </c>
      <c r="G1813" s="25" t="s">
        <v>74</v>
      </c>
      <c r="H1813" s="21" t="s">
        <v>74</v>
      </c>
      <c r="I1813" s="24" t="s">
        <v>74</v>
      </c>
    </row>
    <row r="1814" spans="1:9" ht="67.5" hidden="1" x14ac:dyDescent="0.2">
      <c r="A1814" s="19" t="s">
        <v>3038</v>
      </c>
      <c r="B1814" s="20" t="s">
        <v>3110</v>
      </c>
      <c r="C1814" s="20" t="s">
        <v>3113</v>
      </c>
      <c r="D1814" s="21" t="s">
        <v>72</v>
      </c>
      <c r="E1814" s="21" t="s">
        <v>123</v>
      </c>
      <c r="F1814" s="22">
        <v>942082.04</v>
      </c>
      <c r="G1814" s="25" t="s">
        <v>74</v>
      </c>
      <c r="H1814" s="21" t="s">
        <v>74</v>
      </c>
      <c r="I1814" s="24" t="s">
        <v>74</v>
      </c>
    </row>
    <row r="1815" spans="1:9" ht="67.5" hidden="1" x14ac:dyDescent="0.2">
      <c r="A1815" s="19" t="s">
        <v>3038</v>
      </c>
      <c r="B1815" s="20" t="s">
        <v>3110</v>
      </c>
      <c r="C1815" s="20" t="s">
        <v>3114</v>
      </c>
      <c r="D1815" s="21" t="s">
        <v>72</v>
      </c>
      <c r="E1815" s="21" t="s">
        <v>123</v>
      </c>
      <c r="F1815" s="22">
        <v>1843.81</v>
      </c>
      <c r="G1815" s="25" t="s">
        <v>74</v>
      </c>
      <c r="H1815" s="21" t="s">
        <v>74</v>
      </c>
      <c r="I1815" s="24" t="s">
        <v>74</v>
      </c>
    </row>
    <row r="1816" spans="1:9" ht="67.5" hidden="1" x14ac:dyDescent="0.2">
      <c r="A1816" s="19" t="s">
        <v>3038</v>
      </c>
      <c r="B1816" s="20" t="s">
        <v>3110</v>
      </c>
      <c r="C1816" s="20" t="s">
        <v>3115</v>
      </c>
      <c r="D1816" s="21" t="s">
        <v>72</v>
      </c>
      <c r="E1816" s="21" t="s">
        <v>123</v>
      </c>
      <c r="F1816" s="22">
        <v>106034.56</v>
      </c>
      <c r="G1816" s="25" t="s">
        <v>74</v>
      </c>
      <c r="H1816" s="21" t="s">
        <v>74</v>
      </c>
      <c r="I1816" s="24" t="s">
        <v>74</v>
      </c>
    </row>
    <row r="1817" spans="1:9" ht="67.5" hidden="1" x14ac:dyDescent="0.2">
      <c r="A1817" s="19" t="s">
        <v>3038</v>
      </c>
      <c r="B1817" s="20" t="s">
        <v>3116</v>
      </c>
      <c r="C1817" s="20" t="s">
        <v>3117</v>
      </c>
      <c r="D1817" s="21" t="s">
        <v>72</v>
      </c>
      <c r="E1817" s="21" t="s">
        <v>123</v>
      </c>
      <c r="F1817" s="22">
        <v>37843.82</v>
      </c>
      <c r="G1817" s="23">
        <v>1</v>
      </c>
      <c r="H1817" s="21" t="s">
        <v>74</v>
      </c>
      <c r="I1817" s="24" t="s">
        <v>74</v>
      </c>
    </row>
    <row r="1818" spans="1:9" ht="67.5" hidden="1" x14ac:dyDescent="0.2">
      <c r="A1818" s="19" t="s">
        <v>3038</v>
      </c>
      <c r="B1818" s="20" t="s">
        <v>3116</v>
      </c>
      <c r="C1818" s="20" t="s">
        <v>3118</v>
      </c>
      <c r="D1818" s="21" t="s">
        <v>72</v>
      </c>
      <c r="E1818" s="21" t="s">
        <v>123</v>
      </c>
      <c r="F1818" s="22">
        <v>415000</v>
      </c>
      <c r="G1818" s="25" t="s">
        <v>74</v>
      </c>
      <c r="H1818" s="21" t="s">
        <v>74</v>
      </c>
      <c r="I1818" s="24" t="s">
        <v>74</v>
      </c>
    </row>
    <row r="1819" spans="1:9" ht="67.5" hidden="1" x14ac:dyDescent="0.2">
      <c r="A1819" s="19" t="s">
        <v>3038</v>
      </c>
      <c r="B1819" s="20" t="s">
        <v>3116</v>
      </c>
      <c r="C1819" s="20" t="s">
        <v>3119</v>
      </c>
      <c r="D1819" s="21" t="s">
        <v>72</v>
      </c>
      <c r="E1819" s="21" t="s">
        <v>123</v>
      </c>
      <c r="F1819" s="22">
        <v>38135.589999999997</v>
      </c>
      <c r="G1819" s="25" t="s">
        <v>74</v>
      </c>
      <c r="H1819" s="21" t="s">
        <v>74</v>
      </c>
      <c r="I1819" s="24" t="s">
        <v>74</v>
      </c>
    </row>
    <row r="1820" spans="1:9" ht="67.5" hidden="1" x14ac:dyDescent="0.2">
      <c r="A1820" s="19" t="s">
        <v>3038</v>
      </c>
      <c r="B1820" s="20" t="s">
        <v>3116</v>
      </c>
      <c r="C1820" s="20" t="s">
        <v>3120</v>
      </c>
      <c r="D1820" s="21" t="s">
        <v>72</v>
      </c>
      <c r="E1820" s="21" t="s">
        <v>123</v>
      </c>
      <c r="F1820" s="26">
        <v>148.16</v>
      </c>
      <c r="G1820" s="25" t="s">
        <v>74</v>
      </c>
      <c r="H1820" s="21" t="s">
        <v>74</v>
      </c>
      <c r="I1820" s="24" t="s">
        <v>74</v>
      </c>
    </row>
    <row r="1821" spans="1:9" ht="67.5" hidden="1" x14ac:dyDescent="0.2">
      <c r="A1821" s="19" t="s">
        <v>3038</v>
      </c>
      <c r="B1821" s="20" t="s">
        <v>3116</v>
      </c>
      <c r="C1821" s="20" t="s">
        <v>3121</v>
      </c>
      <c r="D1821" s="21" t="s">
        <v>72</v>
      </c>
      <c r="E1821" s="21" t="s">
        <v>123</v>
      </c>
      <c r="F1821" s="22">
        <v>6567.76</v>
      </c>
      <c r="G1821" s="25" t="s">
        <v>74</v>
      </c>
      <c r="H1821" s="21" t="s">
        <v>74</v>
      </c>
      <c r="I1821" s="24" t="s">
        <v>74</v>
      </c>
    </row>
    <row r="1822" spans="1:9" ht="67.5" hidden="1" x14ac:dyDescent="0.2">
      <c r="A1822" s="19" t="s">
        <v>3038</v>
      </c>
      <c r="B1822" s="20" t="s">
        <v>3116</v>
      </c>
      <c r="C1822" s="20" t="s">
        <v>3122</v>
      </c>
      <c r="D1822" s="21" t="s">
        <v>72</v>
      </c>
      <c r="E1822" s="21" t="s">
        <v>123</v>
      </c>
      <c r="F1822" s="22">
        <v>531428</v>
      </c>
      <c r="G1822" s="25" t="s">
        <v>74</v>
      </c>
      <c r="H1822" s="21" t="s">
        <v>74</v>
      </c>
      <c r="I1822" s="24" t="s">
        <v>74</v>
      </c>
    </row>
    <row r="1823" spans="1:9" ht="67.5" hidden="1" x14ac:dyDescent="0.2">
      <c r="A1823" s="19" t="s">
        <v>3038</v>
      </c>
      <c r="B1823" s="20" t="s">
        <v>3123</v>
      </c>
      <c r="C1823" s="20" t="s">
        <v>3124</v>
      </c>
      <c r="D1823" s="21" t="s">
        <v>72</v>
      </c>
      <c r="E1823" s="21" t="s">
        <v>123</v>
      </c>
      <c r="F1823" s="22">
        <v>415511</v>
      </c>
      <c r="G1823" s="23">
        <v>1</v>
      </c>
      <c r="H1823" s="21" t="s">
        <v>74</v>
      </c>
      <c r="I1823" s="24" t="s">
        <v>74</v>
      </c>
    </row>
    <row r="1824" spans="1:9" ht="67.5" hidden="1" x14ac:dyDescent="0.2">
      <c r="A1824" s="19" t="s">
        <v>3038</v>
      </c>
      <c r="B1824" s="20" t="s">
        <v>3123</v>
      </c>
      <c r="C1824" s="20" t="s">
        <v>3125</v>
      </c>
      <c r="D1824" s="21" t="s">
        <v>72</v>
      </c>
      <c r="E1824" s="21" t="s">
        <v>123</v>
      </c>
      <c r="F1824" s="22">
        <v>21989.03</v>
      </c>
      <c r="G1824" s="25" t="s">
        <v>74</v>
      </c>
      <c r="H1824" s="21" t="s">
        <v>74</v>
      </c>
      <c r="I1824" s="24" t="s">
        <v>74</v>
      </c>
    </row>
    <row r="1825" spans="1:9" ht="67.5" hidden="1" x14ac:dyDescent="0.2">
      <c r="A1825" s="19" t="s">
        <v>3038</v>
      </c>
      <c r="B1825" s="20" t="s">
        <v>3123</v>
      </c>
      <c r="C1825" s="20" t="s">
        <v>3126</v>
      </c>
      <c r="D1825" s="21" t="s">
        <v>72</v>
      </c>
      <c r="E1825" s="21" t="s">
        <v>123</v>
      </c>
      <c r="F1825" s="22">
        <v>95161</v>
      </c>
      <c r="G1825" s="25" t="s">
        <v>74</v>
      </c>
      <c r="H1825" s="21" t="s">
        <v>74</v>
      </c>
      <c r="I1825" s="24" t="s">
        <v>74</v>
      </c>
    </row>
    <row r="1826" spans="1:9" ht="67.5" hidden="1" x14ac:dyDescent="0.2">
      <c r="A1826" s="19" t="s">
        <v>3038</v>
      </c>
      <c r="B1826" s="20" t="s">
        <v>3123</v>
      </c>
      <c r="C1826" s="20" t="s">
        <v>3127</v>
      </c>
      <c r="D1826" s="21" t="s">
        <v>72</v>
      </c>
      <c r="E1826" s="21" t="s">
        <v>123</v>
      </c>
      <c r="F1826" s="22">
        <v>42372.88</v>
      </c>
      <c r="G1826" s="25" t="s">
        <v>74</v>
      </c>
      <c r="H1826" s="21" t="s">
        <v>74</v>
      </c>
      <c r="I1826" s="24" t="s">
        <v>74</v>
      </c>
    </row>
    <row r="1827" spans="1:9" ht="67.5" hidden="1" x14ac:dyDescent="0.2">
      <c r="A1827" s="19" t="s">
        <v>3038</v>
      </c>
      <c r="B1827" s="20" t="s">
        <v>3123</v>
      </c>
      <c r="C1827" s="20" t="s">
        <v>3128</v>
      </c>
      <c r="D1827" s="21" t="s">
        <v>72</v>
      </c>
      <c r="E1827" s="21" t="s">
        <v>123</v>
      </c>
      <c r="F1827" s="26">
        <v>86.26</v>
      </c>
      <c r="G1827" s="25" t="s">
        <v>74</v>
      </c>
      <c r="H1827" s="21" t="s">
        <v>74</v>
      </c>
      <c r="I1827" s="24" t="s">
        <v>74</v>
      </c>
    </row>
    <row r="1828" spans="1:9" ht="67.5" hidden="1" x14ac:dyDescent="0.2">
      <c r="A1828" s="19" t="s">
        <v>3038</v>
      </c>
      <c r="B1828" s="20" t="s">
        <v>3123</v>
      </c>
      <c r="C1828" s="20" t="s">
        <v>3129</v>
      </c>
      <c r="D1828" s="21" t="s">
        <v>72</v>
      </c>
      <c r="E1828" s="21" t="s">
        <v>123</v>
      </c>
      <c r="F1828" s="22">
        <v>3833.17</v>
      </c>
      <c r="G1828" s="25" t="s">
        <v>74</v>
      </c>
      <c r="H1828" s="21" t="s">
        <v>74</v>
      </c>
      <c r="I1828" s="24" t="s">
        <v>74</v>
      </c>
    </row>
    <row r="1829" spans="1:9" ht="67.5" hidden="1" x14ac:dyDescent="0.2">
      <c r="A1829" s="19" t="s">
        <v>3038</v>
      </c>
      <c r="B1829" s="20" t="s">
        <v>3130</v>
      </c>
      <c r="C1829" s="20" t="s">
        <v>3131</v>
      </c>
      <c r="D1829" s="21" t="s">
        <v>72</v>
      </c>
      <c r="E1829" s="21" t="s">
        <v>123</v>
      </c>
      <c r="F1829" s="22">
        <v>57521.47</v>
      </c>
      <c r="G1829" s="23">
        <v>1</v>
      </c>
      <c r="H1829" s="21" t="s">
        <v>74</v>
      </c>
      <c r="I1829" s="24" t="s">
        <v>74</v>
      </c>
    </row>
    <row r="1830" spans="1:9" ht="67.5" hidden="1" x14ac:dyDescent="0.2">
      <c r="A1830" s="19" t="s">
        <v>3038</v>
      </c>
      <c r="B1830" s="20" t="s">
        <v>3130</v>
      </c>
      <c r="C1830" s="20" t="s">
        <v>3132</v>
      </c>
      <c r="D1830" s="21" t="s">
        <v>72</v>
      </c>
      <c r="E1830" s="21" t="s">
        <v>123</v>
      </c>
      <c r="F1830" s="22">
        <v>554187</v>
      </c>
      <c r="G1830" s="25" t="s">
        <v>74</v>
      </c>
      <c r="H1830" s="21" t="s">
        <v>74</v>
      </c>
      <c r="I1830" s="24" t="s">
        <v>74</v>
      </c>
    </row>
    <row r="1831" spans="1:9" ht="67.5" hidden="1" x14ac:dyDescent="0.2">
      <c r="A1831" s="19" t="s">
        <v>3038</v>
      </c>
      <c r="B1831" s="20" t="s">
        <v>3130</v>
      </c>
      <c r="C1831" s="20" t="s">
        <v>3133</v>
      </c>
      <c r="D1831" s="21" t="s">
        <v>72</v>
      </c>
      <c r="E1831" s="21" t="s">
        <v>123</v>
      </c>
      <c r="F1831" s="22">
        <v>21186.44</v>
      </c>
      <c r="G1831" s="25" t="s">
        <v>74</v>
      </c>
      <c r="H1831" s="21" t="s">
        <v>74</v>
      </c>
      <c r="I1831" s="24" t="s">
        <v>74</v>
      </c>
    </row>
    <row r="1832" spans="1:9" ht="67.5" hidden="1" x14ac:dyDescent="0.2">
      <c r="A1832" s="19" t="s">
        <v>3038</v>
      </c>
      <c r="B1832" s="20" t="s">
        <v>3130</v>
      </c>
      <c r="C1832" s="20" t="s">
        <v>3134</v>
      </c>
      <c r="D1832" s="21" t="s">
        <v>72</v>
      </c>
      <c r="E1832" s="21" t="s">
        <v>123</v>
      </c>
      <c r="F1832" s="26">
        <v>227.21</v>
      </c>
      <c r="G1832" s="25" t="s">
        <v>74</v>
      </c>
      <c r="H1832" s="21" t="s">
        <v>74</v>
      </c>
      <c r="I1832" s="24" t="s">
        <v>74</v>
      </c>
    </row>
    <row r="1833" spans="1:9" ht="67.5" hidden="1" x14ac:dyDescent="0.2">
      <c r="A1833" s="19" t="s">
        <v>3038</v>
      </c>
      <c r="B1833" s="20" t="s">
        <v>3130</v>
      </c>
      <c r="C1833" s="20" t="s">
        <v>3135</v>
      </c>
      <c r="D1833" s="21" t="s">
        <v>72</v>
      </c>
      <c r="E1833" s="21" t="s">
        <v>123</v>
      </c>
      <c r="F1833" s="22">
        <v>10150.549999999999</v>
      </c>
      <c r="G1833" s="25" t="s">
        <v>74</v>
      </c>
      <c r="H1833" s="21" t="s">
        <v>74</v>
      </c>
      <c r="I1833" s="24" t="s">
        <v>74</v>
      </c>
    </row>
    <row r="1834" spans="1:9" ht="67.5" hidden="1" x14ac:dyDescent="0.2">
      <c r="A1834" s="19" t="s">
        <v>3038</v>
      </c>
      <c r="B1834" s="20" t="s">
        <v>3130</v>
      </c>
      <c r="C1834" s="20" t="s">
        <v>3136</v>
      </c>
      <c r="D1834" s="21" t="s">
        <v>72</v>
      </c>
      <c r="E1834" s="21" t="s">
        <v>123</v>
      </c>
      <c r="F1834" s="22">
        <v>450900</v>
      </c>
      <c r="G1834" s="25" t="s">
        <v>74</v>
      </c>
      <c r="H1834" s="21" t="s">
        <v>74</v>
      </c>
      <c r="I1834" s="24" t="s">
        <v>74</v>
      </c>
    </row>
    <row r="1835" spans="1:9" ht="67.5" hidden="1" x14ac:dyDescent="0.2">
      <c r="A1835" s="19" t="s">
        <v>3038</v>
      </c>
      <c r="B1835" s="20" t="s">
        <v>3137</v>
      </c>
      <c r="C1835" s="20" t="s">
        <v>3138</v>
      </c>
      <c r="D1835" s="21" t="s">
        <v>72</v>
      </c>
      <c r="E1835" s="21" t="s">
        <v>123</v>
      </c>
      <c r="F1835" s="22">
        <v>134593.73000000001</v>
      </c>
      <c r="G1835" s="23">
        <v>1</v>
      </c>
      <c r="H1835" s="21" t="s">
        <v>74</v>
      </c>
      <c r="I1835" s="24" t="s">
        <v>74</v>
      </c>
    </row>
    <row r="1836" spans="1:9" ht="67.5" hidden="1" x14ac:dyDescent="0.2">
      <c r="A1836" s="19" t="s">
        <v>3038</v>
      </c>
      <c r="B1836" s="20" t="s">
        <v>3137</v>
      </c>
      <c r="C1836" s="20" t="s">
        <v>3139</v>
      </c>
      <c r="D1836" s="21" t="s">
        <v>72</v>
      </c>
      <c r="E1836" s="21" t="s">
        <v>123</v>
      </c>
      <c r="F1836" s="22">
        <v>2269893</v>
      </c>
      <c r="G1836" s="25" t="s">
        <v>74</v>
      </c>
      <c r="H1836" s="21" t="s">
        <v>74</v>
      </c>
      <c r="I1836" s="24" t="s">
        <v>74</v>
      </c>
    </row>
    <row r="1837" spans="1:9" ht="67.5" hidden="1" x14ac:dyDescent="0.2">
      <c r="A1837" s="19" t="s">
        <v>3038</v>
      </c>
      <c r="B1837" s="20" t="s">
        <v>3137</v>
      </c>
      <c r="C1837" s="20" t="s">
        <v>3140</v>
      </c>
      <c r="D1837" s="21" t="s">
        <v>72</v>
      </c>
      <c r="E1837" s="21" t="s">
        <v>123</v>
      </c>
      <c r="F1837" s="22">
        <v>29661.02</v>
      </c>
      <c r="G1837" s="25" t="s">
        <v>74</v>
      </c>
      <c r="H1837" s="21" t="s">
        <v>74</v>
      </c>
      <c r="I1837" s="24" t="s">
        <v>74</v>
      </c>
    </row>
    <row r="1838" spans="1:9" ht="67.5" hidden="1" x14ac:dyDescent="0.2">
      <c r="A1838" s="19" t="s">
        <v>3038</v>
      </c>
      <c r="B1838" s="20" t="s">
        <v>3137</v>
      </c>
      <c r="C1838" s="20" t="s">
        <v>3141</v>
      </c>
      <c r="D1838" s="21" t="s">
        <v>72</v>
      </c>
      <c r="E1838" s="21" t="s">
        <v>123</v>
      </c>
      <c r="F1838" s="26">
        <v>532.26</v>
      </c>
      <c r="G1838" s="25" t="s">
        <v>74</v>
      </c>
      <c r="H1838" s="21" t="s">
        <v>74</v>
      </c>
      <c r="I1838" s="24" t="s">
        <v>74</v>
      </c>
    </row>
    <row r="1839" spans="1:9" ht="67.5" hidden="1" x14ac:dyDescent="0.2">
      <c r="A1839" s="19" t="s">
        <v>3038</v>
      </c>
      <c r="B1839" s="20" t="s">
        <v>3137</v>
      </c>
      <c r="C1839" s="20" t="s">
        <v>3142</v>
      </c>
      <c r="D1839" s="21" t="s">
        <v>72</v>
      </c>
      <c r="E1839" s="21" t="s">
        <v>123</v>
      </c>
      <c r="F1839" s="22">
        <v>23710.44</v>
      </c>
      <c r="G1839" s="25" t="s">
        <v>74</v>
      </c>
      <c r="H1839" s="21" t="s">
        <v>74</v>
      </c>
      <c r="I1839" s="24" t="s">
        <v>74</v>
      </c>
    </row>
    <row r="1840" spans="1:9" ht="67.5" hidden="1" x14ac:dyDescent="0.2">
      <c r="A1840" s="19" t="s">
        <v>3038</v>
      </c>
      <c r="B1840" s="20" t="s">
        <v>3143</v>
      </c>
      <c r="C1840" s="20" t="s">
        <v>3144</v>
      </c>
      <c r="D1840" s="21" t="s">
        <v>72</v>
      </c>
      <c r="E1840" s="21" t="s">
        <v>123</v>
      </c>
      <c r="F1840" s="22">
        <v>1054854</v>
      </c>
      <c r="G1840" s="23">
        <v>1</v>
      </c>
      <c r="H1840" s="21" t="s">
        <v>74</v>
      </c>
      <c r="I1840" s="24" t="s">
        <v>74</v>
      </c>
    </row>
    <row r="1841" spans="1:9" ht="67.5" hidden="1" x14ac:dyDescent="0.2">
      <c r="A1841" s="19" t="s">
        <v>3038</v>
      </c>
      <c r="B1841" s="20" t="s">
        <v>3143</v>
      </c>
      <c r="C1841" s="20" t="s">
        <v>3145</v>
      </c>
      <c r="D1841" s="21" t="s">
        <v>72</v>
      </c>
      <c r="E1841" s="21" t="s">
        <v>123</v>
      </c>
      <c r="F1841" s="22">
        <v>43055.78</v>
      </c>
      <c r="G1841" s="25" t="s">
        <v>74</v>
      </c>
      <c r="H1841" s="21" t="s">
        <v>74</v>
      </c>
      <c r="I1841" s="24" t="s">
        <v>74</v>
      </c>
    </row>
    <row r="1842" spans="1:9" ht="67.5" hidden="1" x14ac:dyDescent="0.2">
      <c r="A1842" s="19" t="s">
        <v>3038</v>
      </c>
      <c r="B1842" s="20" t="s">
        <v>3143</v>
      </c>
      <c r="C1842" s="20" t="s">
        <v>3146</v>
      </c>
      <c r="D1842" s="21" t="s">
        <v>72</v>
      </c>
      <c r="E1842" s="21" t="s">
        <v>123</v>
      </c>
      <c r="F1842" s="22">
        <v>90242.3</v>
      </c>
      <c r="G1842" s="25" t="s">
        <v>74</v>
      </c>
      <c r="H1842" s="21" t="s">
        <v>74</v>
      </c>
      <c r="I1842" s="24" t="s">
        <v>74</v>
      </c>
    </row>
    <row r="1843" spans="1:9" ht="67.5" hidden="1" x14ac:dyDescent="0.2">
      <c r="A1843" s="19" t="s">
        <v>3038</v>
      </c>
      <c r="B1843" s="20" t="s">
        <v>3143</v>
      </c>
      <c r="C1843" s="20" t="s">
        <v>3147</v>
      </c>
      <c r="D1843" s="21" t="s">
        <v>72</v>
      </c>
      <c r="E1843" s="21" t="s">
        <v>123</v>
      </c>
      <c r="F1843" s="22">
        <v>29661.02</v>
      </c>
      <c r="G1843" s="25" t="s">
        <v>74</v>
      </c>
      <c r="H1843" s="21" t="s">
        <v>74</v>
      </c>
      <c r="I1843" s="24" t="s">
        <v>74</v>
      </c>
    </row>
    <row r="1844" spans="1:9" ht="67.5" hidden="1" x14ac:dyDescent="0.2">
      <c r="A1844" s="19" t="s">
        <v>3038</v>
      </c>
      <c r="B1844" s="20" t="s">
        <v>3143</v>
      </c>
      <c r="C1844" s="20" t="s">
        <v>3148</v>
      </c>
      <c r="D1844" s="21" t="s">
        <v>72</v>
      </c>
      <c r="E1844" s="21" t="s">
        <v>123</v>
      </c>
      <c r="F1844" s="26">
        <v>168.01</v>
      </c>
      <c r="G1844" s="25" t="s">
        <v>74</v>
      </c>
      <c r="H1844" s="21" t="s">
        <v>74</v>
      </c>
      <c r="I1844" s="24" t="s">
        <v>74</v>
      </c>
    </row>
    <row r="1845" spans="1:9" ht="67.5" hidden="1" x14ac:dyDescent="0.2">
      <c r="A1845" s="19" t="s">
        <v>3038</v>
      </c>
      <c r="B1845" s="20" t="s">
        <v>3143</v>
      </c>
      <c r="C1845" s="20" t="s">
        <v>3149</v>
      </c>
      <c r="D1845" s="21" t="s">
        <v>72</v>
      </c>
      <c r="E1845" s="21" t="s">
        <v>123</v>
      </c>
      <c r="F1845" s="22">
        <v>7533.95</v>
      </c>
      <c r="G1845" s="25" t="s">
        <v>74</v>
      </c>
      <c r="H1845" s="21" t="s">
        <v>74</v>
      </c>
      <c r="I1845" s="24" t="s">
        <v>74</v>
      </c>
    </row>
    <row r="1846" spans="1:9" ht="12" hidden="1" thickBot="1" x14ac:dyDescent="0.25">
      <c r="A1846" s="298" t="s">
        <v>3150</v>
      </c>
      <c r="B1846" s="298"/>
      <c r="C1846" s="298"/>
      <c r="D1846" s="298"/>
      <c r="E1846" s="298"/>
      <c r="F1846" s="27">
        <v>885427797.10000002</v>
      </c>
      <c r="G1846" s="28"/>
      <c r="H1846" s="29"/>
      <c r="I1846" s="30" t="s">
        <v>74</v>
      </c>
    </row>
  </sheetData>
  <autoFilter ref="A4:I1846">
    <filterColumn colId="5">
      <colorFilter dxfId="1" cellColor="0"/>
    </filterColumn>
  </autoFilter>
  <mergeCells count="1">
    <mergeCell ref="A1846:E1846"/>
  </mergeCells>
  <pageMargins left="0.75" right="0.75" top="1" bottom="1" header="0.5" footer="0.5"/>
  <pageSetup paperSize="0" orientation="portrait" horizontalDpi="0" verticalDpi="0" copies="0" r:id="rId1"/>
  <headerFooter>
    <oddHeader>&amp;RЖурнал проводок (01.01.16-31.12.16) Горэлектросеть АО   Страница #P</oddHeader>
    <oddFooter>&amp;RОтчет сформирован 28.03.19 15:06:34  Пользователь: ТолмачевВВ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N384"/>
  <sheetViews>
    <sheetView zoomScale="85" zoomScaleNormal="85" workbookViewId="0">
      <pane xSplit="7" ySplit="14" topLeftCell="Q15" activePane="bottomRight" state="frozen"/>
      <selection activeCell="AG23" sqref="AG23:AP23"/>
      <selection pane="topRight" activeCell="AG23" sqref="AG23:AP23"/>
      <selection pane="bottomLeft" activeCell="AG23" sqref="AG23:AP23"/>
      <selection pane="bottomRight" activeCell="AH15" sqref="AG15:AH15"/>
    </sheetView>
  </sheetViews>
  <sheetFormatPr defaultRowHeight="15" outlineLevelCol="1" x14ac:dyDescent="0.25"/>
  <cols>
    <col min="1" max="1" width="13.5703125" style="55" customWidth="1"/>
    <col min="2" max="2" width="31.42578125" style="55" customWidth="1"/>
    <col min="3" max="3" width="13.28515625" style="55" customWidth="1"/>
    <col min="4" max="4" width="9.140625" style="55" customWidth="1"/>
    <col min="5" max="5" width="10.140625" style="55" customWidth="1"/>
    <col min="6" max="6" width="9.140625" style="55" customWidth="1"/>
    <col min="7" max="7" width="10.28515625" style="55" customWidth="1"/>
    <col min="8" max="8" width="12.140625" style="55" hidden="1" customWidth="1"/>
    <col min="9" max="9" width="10.42578125" style="55" hidden="1" customWidth="1"/>
    <col min="10" max="10" width="10.7109375" style="55" hidden="1" customWidth="1"/>
    <col min="11" max="11" width="11.140625" style="55" hidden="1" customWidth="1"/>
    <col min="12" max="12" width="10.7109375" style="55" hidden="1" customWidth="1"/>
    <col min="13" max="15" width="11" style="55" customWidth="1"/>
    <col min="16" max="16" width="9.28515625" style="55" customWidth="1"/>
    <col min="17" max="17" width="11" style="55" customWidth="1"/>
    <col min="18" max="18" width="9.28515625" style="55" customWidth="1"/>
    <col min="19" max="19" width="9.5703125" style="55" customWidth="1"/>
    <col min="20" max="20" width="10.140625" style="55" customWidth="1"/>
    <col min="21" max="21" width="10.42578125" style="55" customWidth="1" outlineLevel="1" collapsed="1"/>
    <col min="22" max="26" width="10.42578125" style="55" customWidth="1" outlineLevel="1"/>
    <col min="27" max="27" width="9.85546875" style="55" customWidth="1" outlineLevel="1"/>
    <col min="28" max="28" width="9.5703125" style="55" customWidth="1" outlineLevel="1"/>
    <col min="29" max="29" width="9.28515625" style="55" customWidth="1"/>
    <col min="30" max="30" width="11.7109375" style="55" customWidth="1"/>
    <col min="31" max="33" width="9.28515625" style="55" customWidth="1"/>
    <col min="34" max="34" width="10.42578125" style="55" customWidth="1"/>
    <col min="35" max="36" width="9.28515625" style="55" customWidth="1"/>
    <col min="37" max="42" width="11" style="55" customWidth="1" outlineLevel="1"/>
    <col min="43" max="43" width="9.28515625" style="55" customWidth="1" outlineLevel="1"/>
    <col min="44" max="44" width="9.5703125" style="55" customWidth="1" outlineLevel="1"/>
    <col min="45" max="52" width="9.28515625" style="55" customWidth="1"/>
    <col min="53" max="60" width="10.7109375" style="55" hidden="1" customWidth="1" outlineLevel="1"/>
    <col min="61" max="61" width="10.140625" style="55" customWidth="1" collapsed="1"/>
    <col min="62" max="67" width="10.140625" style="55" customWidth="1"/>
    <col min="68" max="68" width="9.28515625" style="55" customWidth="1"/>
    <col min="69" max="76" width="10.42578125" style="55" hidden="1" customWidth="1" outlineLevel="1"/>
    <col min="77" max="77" width="10.7109375" style="55" customWidth="1" collapsed="1"/>
    <col min="78" max="82" width="10.7109375" style="55" customWidth="1"/>
    <col min="83" max="84" width="9.28515625" style="55" customWidth="1"/>
    <col min="85" max="85" width="10.7109375" style="55" hidden="1" customWidth="1" outlineLevel="1"/>
    <col min="86" max="86" width="12.5703125" style="55" hidden="1" customWidth="1" outlineLevel="1"/>
    <col min="87" max="92" width="10.7109375" style="55" hidden="1" customWidth="1" outlineLevel="1"/>
    <col min="93" max="93" width="12.7109375" style="55" customWidth="1" collapsed="1"/>
    <col min="94" max="98" width="12.7109375" style="55" customWidth="1"/>
    <col min="99" max="100" width="10.7109375" style="55" customWidth="1"/>
    <col min="101" max="101" width="22" style="54" customWidth="1"/>
    <col min="102" max="102" width="9.140625" style="55"/>
    <col min="103" max="103" width="20.5703125" style="55" hidden="1" customWidth="1"/>
    <col min="104" max="104" width="15.7109375" style="55" hidden="1" customWidth="1"/>
    <col min="105" max="106" width="16.140625" style="55" hidden="1" customWidth="1"/>
    <col min="107" max="107" width="14.7109375" style="55" hidden="1" customWidth="1"/>
    <col min="108" max="110" width="11.85546875" style="55" hidden="1" customWidth="1"/>
    <col min="111" max="111" width="15.42578125" style="55" hidden="1" customWidth="1"/>
    <col min="112" max="112" width="14" style="55" hidden="1" customWidth="1"/>
    <col min="113" max="118" width="12" style="55" hidden="1" customWidth="1"/>
    <col min="119" max="16384" width="9.140625" style="55"/>
  </cols>
  <sheetData>
    <row r="1" spans="1:110" ht="18.75" x14ac:dyDescent="0.3">
      <c r="A1" s="348" t="s">
        <v>5438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Z1" s="349" t="s">
        <v>5439</v>
      </c>
      <c r="DA1" s="349"/>
      <c r="DB1" s="349"/>
      <c r="DC1" s="349"/>
      <c r="DD1" s="349"/>
      <c r="DE1" s="349"/>
      <c r="DF1" s="349"/>
    </row>
    <row r="2" spans="1:110" x14ac:dyDescent="0.2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Z2" s="350" t="s">
        <v>5440</v>
      </c>
      <c r="DA2" s="351" t="s">
        <v>5441</v>
      </c>
      <c r="DB2" s="351"/>
      <c r="DC2" s="351"/>
      <c r="DD2" s="351" t="s">
        <v>5442</v>
      </c>
      <c r="DE2" s="351"/>
      <c r="DF2" s="351"/>
    </row>
    <row r="3" spans="1:110" ht="15" customHeight="1" x14ac:dyDescent="0.25">
      <c r="B3" s="56" t="s">
        <v>5443</v>
      </c>
      <c r="C3" s="56"/>
      <c r="D3" s="56"/>
      <c r="E3" s="56"/>
      <c r="F3" s="56"/>
      <c r="G3" s="56"/>
      <c r="H3" s="57">
        <f t="shared" ref="H3:O3" si="0">H24+H25+H42+H43+H47+H50+H51+H52+H53+H54+H55+H56+H57+H58+H59+H60+H61+H62+H63+H64+H65+H66+H67+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+H134+H135+H137+H136+H138+H139+H140+H141+H142+H143+H144+H145+H146+H147+H148+H149+H150+H151+H152+H153+H154+H155+H156+H157+H159+H158+H186+H187+H191+H192+H237+H238+H239+H240+H270+H271+H277+H293+H294+H295+H296+H297+H300+H330</f>
        <v>3090.8933830373608</v>
      </c>
      <c r="I3" s="57">
        <f t="shared" si="0"/>
        <v>97.853365760697741</v>
      </c>
      <c r="J3" s="57">
        <f t="shared" si="0"/>
        <v>1560.8078927653401</v>
      </c>
      <c r="K3" s="57">
        <f t="shared" si="0"/>
        <v>1027.9592071740112</v>
      </c>
      <c r="L3" s="57">
        <f t="shared" si="0"/>
        <v>404.27291733731437</v>
      </c>
      <c r="M3" s="57">
        <f t="shared" si="0"/>
        <v>590.85517048619215</v>
      </c>
      <c r="N3" s="57">
        <f t="shared" si="0"/>
        <v>694.07982638583212</v>
      </c>
      <c r="O3" s="57">
        <f t="shared" si="0"/>
        <v>529.48416368903395</v>
      </c>
      <c r="P3" s="57">
        <f t="shared" ref="P3:AY3" si="1">P24+P25+P42+P43+P47+P50+P51+P52+P53+P54+P55+P56+P57+P58+P59+P60+P61+P62+P63+P64+P160+P161+P193++P241+P65+P66+P67+P68+P69+P70+P71+P72+P73+P74+P75+P76+P77+P78+P79+P80+P81+P82+P83+P84+P85+P86+P87+P88+P89+P90+P91+P92+P93+P94+P95+P96+P97+P98+P99+P100+P101+P102+P103+P104+P105+P106+P107+P108+P109+P110+P111+P112+P113+P114+P115+P116+P117+P118+P119+P120+P121+P122+P123+P124+P125+P126+P127+P128+P129+P130+P131+P132+P133++P134+P135+P137+P136+P138+P139+P140+P141+P142+P143+P144+P145+P146+P147+P148+P149+P150+P151+P152+P153+P154+P155+P156+P157+P159+P158+P186+P187+P191+P192+P237+P238+P239+P240+P270+P271+P277+P293+P294+P295+P296+P297+P300+P330</f>
        <v>621.65843972803225</v>
      </c>
      <c r="Q3" s="57">
        <f t="shared" si="1"/>
        <v>487.93944581903389</v>
      </c>
      <c r="R3" s="57">
        <f t="shared" si="1"/>
        <v>572.87998608283226</v>
      </c>
      <c r="S3" s="57">
        <f t="shared" si="1"/>
        <v>86.612999999999971</v>
      </c>
      <c r="T3" s="57">
        <f t="shared" si="1"/>
        <v>87.261860000000013</v>
      </c>
      <c r="U3" s="57">
        <f t="shared" si="1"/>
        <v>535.25775429673979</v>
      </c>
      <c r="V3" s="57">
        <f t="shared" si="1"/>
        <v>642.30930515608793</v>
      </c>
      <c r="W3" s="57">
        <f t="shared" si="1"/>
        <v>565.58881907095429</v>
      </c>
      <c r="X3" s="57">
        <f t="shared" si="1"/>
        <v>678.70658288514528</v>
      </c>
      <c r="Y3" s="57">
        <f t="shared" si="1"/>
        <v>556.83346105828775</v>
      </c>
      <c r="Z3" s="57">
        <f t="shared" si="1"/>
        <v>668.20015326994519</v>
      </c>
      <c r="AA3" s="57">
        <f t="shared" si="1"/>
        <v>26.86</v>
      </c>
      <c r="AB3" s="57">
        <f t="shared" si="1"/>
        <v>34.409999999999997</v>
      </c>
      <c r="AC3" s="57">
        <f t="shared" si="1"/>
        <v>526.45910944949173</v>
      </c>
      <c r="AD3" s="57">
        <f t="shared" si="1"/>
        <v>624.59514198399995</v>
      </c>
      <c r="AE3" s="57">
        <f t="shared" si="1"/>
        <v>564.7406758133335</v>
      </c>
      <c r="AF3" s="57">
        <f t="shared" si="1"/>
        <v>670.57175493799991</v>
      </c>
      <c r="AG3" s="57">
        <f t="shared" si="1"/>
        <v>511.31713726333328</v>
      </c>
      <c r="AH3" s="57">
        <f t="shared" si="1"/>
        <v>606.56336074880005</v>
      </c>
      <c r="AI3" s="57">
        <f t="shared" si="1"/>
        <v>33.119999999999997</v>
      </c>
      <c r="AJ3" s="57">
        <f t="shared" si="1"/>
        <v>46.6128</v>
      </c>
      <c r="AK3" s="57">
        <f t="shared" si="1"/>
        <v>575.27311444842655</v>
      </c>
      <c r="AL3" s="57">
        <f t="shared" si="1"/>
        <v>690.32773733811212</v>
      </c>
      <c r="AM3" s="57">
        <f t="shared" si="1"/>
        <v>556.52889133466681</v>
      </c>
      <c r="AN3" s="57">
        <f t="shared" si="1"/>
        <v>667.83466960160047</v>
      </c>
      <c r="AO3" s="57">
        <f t="shared" si="1"/>
        <v>492.58861670192965</v>
      </c>
      <c r="AP3" s="57">
        <f t="shared" si="1"/>
        <v>591.10634004231576</v>
      </c>
      <c r="AQ3" s="57">
        <f t="shared" si="1"/>
        <v>24.32</v>
      </c>
      <c r="AR3" s="57">
        <f t="shared" si="1"/>
        <v>36.629999999999995</v>
      </c>
      <c r="AS3" s="57">
        <f t="shared" si="1"/>
        <v>561.83290666666653</v>
      </c>
      <c r="AT3" s="57">
        <f t="shared" si="1"/>
        <v>674.13699256200016</v>
      </c>
      <c r="AU3" s="57">
        <f t="shared" si="1"/>
        <v>551.34034477672299</v>
      </c>
      <c r="AV3" s="57">
        <f t="shared" si="1"/>
        <v>660.29165957440011</v>
      </c>
      <c r="AW3" s="57">
        <f t="shared" si="1"/>
        <v>561.7549447451978</v>
      </c>
      <c r="AX3" s="57">
        <f t="shared" si="1"/>
        <v>672.69504158563757</v>
      </c>
      <c r="AY3" s="57">
        <f t="shared" si="1"/>
        <v>15.67</v>
      </c>
      <c r="AZ3" s="57">
        <f>AZ24+AZ42+AZ52+AZ62+AZ66+AZ68+AZ71+AZ72+AZ90+AZ93+AZ94+AZ95+AZ141+AZ144+AZ145+AZ159+AZ160+AZ186+AZ241</f>
        <v>44.908999999999999</v>
      </c>
      <c r="BA3" s="57">
        <f t="shared" ref="BA3:BO3" si="2">BA24+BA25+BA42+BA43+BA47+BA50+BA51+BA52+BA53+BA54+BA55+BA56+BA57+BA58+BA59+BA60+BA61+BA62+BA63+BA64+BA160+BA161+BA193++BA241+BA65+BA66+BA67+BA68+BA69+BA70+BA71+BA72+BA73+BA74+BA75+BA76+BA77+BA78+BA79+BA80+BA81+BA82+BA83+BA84+BA85+BA86+BA87+BA88+BA89+BA90+BA91+BA92+BA93+BA94+BA95+BA96+BA97+BA98+BA99+BA100+BA101+BA102+BA103+BA104+BA105+BA106+BA107+BA108+BA109+BA110+BA111+BA112+BA113+BA114+BA115+BA116+BA117+BA118+BA119+BA120+BA121+BA122+BA123+BA124+BA125+BA126+BA127+BA128+BA129+BA130+BA131+BA132+BA133++BA134+BA135+BA137+BA136+BA138+BA139+BA140+BA141+BA142+BA143+BA144+BA145+BA146+BA147+BA148+BA149+BA150+BA151+BA152+BA153+BA154+BA155+BA156+BA157+BA159+BA158+BA186+BA187+BA191+BA192+BA237+BA238+BA239+BA240+BA270+BA271+BA277+BA293+BA294+BA295+BA296+BA297+BA300+BA330</f>
        <v>488.93046454802254</v>
      </c>
      <c r="BB3" s="57">
        <f t="shared" si="2"/>
        <v>586.71655745762712</v>
      </c>
      <c r="BC3" s="57">
        <f t="shared" si="2"/>
        <v>505.5683023720598</v>
      </c>
      <c r="BD3" s="57">
        <f t="shared" si="2"/>
        <v>606.68196284647183</v>
      </c>
      <c r="BE3" s="57">
        <f t="shared" si="2"/>
        <v>607.08083062064748</v>
      </c>
      <c r="BF3" s="57">
        <f t="shared" si="2"/>
        <v>728.49699674477699</v>
      </c>
      <c r="BG3" s="57">
        <f t="shared" si="2"/>
        <v>28.6</v>
      </c>
      <c r="BH3" s="57">
        <f t="shared" si="2"/>
        <v>32.35</v>
      </c>
      <c r="BI3" s="57">
        <f t="shared" si="2"/>
        <v>448.94760875121256</v>
      </c>
      <c r="BJ3" s="57">
        <f t="shared" si="2"/>
        <v>539.26464350112269</v>
      </c>
      <c r="BK3" s="57">
        <f t="shared" si="2"/>
        <v>448.94360875121265</v>
      </c>
      <c r="BL3" s="57">
        <f t="shared" si="2"/>
        <v>539.26464350112269</v>
      </c>
      <c r="BM3" s="57">
        <f t="shared" si="2"/>
        <v>521.05488813708791</v>
      </c>
      <c r="BN3" s="57">
        <f t="shared" si="2"/>
        <v>623.0307334325056</v>
      </c>
      <c r="BO3" s="57">
        <f t="shared" si="2"/>
        <v>28.990000000000002</v>
      </c>
      <c r="BP3" s="57">
        <f>BP24+BP42+BP62+BP66+BP71+BP72+BP85+BP90+BP115+BP116+BP119+BP120+BP121+BP122+BP123+BP124+BP156+BP158+BP159+BP161+BP187</f>
        <v>24.656000000000002</v>
      </c>
      <c r="BQ3" s="57">
        <f t="shared" ref="BQ3:CV3" si="3">BQ24+BQ25+BQ42+BQ43+BQ47+BQ50+BQ51+BQ52+BQ53+BQ54+BQ55+BQ56+BQ57+BQ58+BQ59+BQ60+BQ61+BQ62+BQ63+BQ64+BQ160+BQ161+BQ193++BQ241+BQ65+BQ66+BQ67+BQ68+BQ69+BQ70+BQ71+BQ72+BQ73+BQ74+BQ75+BQ76+BQ77+BQ78+BQ79+BQ80+BQ81+BQ82+BQ83+BQ84+BQ85+BQ86+BQ87+BQ88+BQ89+BQ90+BQ91+BQ92+BQ93+BQ94+BQ95+BQ96+BQ97+BQ98+BQ99+BQ100+BQ101+BQ102+BQ103+BQ104+BQ105+BQ106+BQ107+BQ108+BQ109+BQ110+BQ111+BQ112+BQ113+BQ114+BQ115+BQ116+BQ117+BQ118+BQ119+BQ120+BQ121+BQ122+BQ123+BQ124+BQ125+BQ126+BQ127+BQ128+BQ129+BQ130+BQ131+BQ132+BQ133++BQ134+BQ135+BQ137+BQ136+BQ138+BQ139+BQ140+BQ141+BQ142+BQ143+BQ144+BQ145+BQ146+BQ147+BQ148+BQ149+BQ150+BQ151+BQ152+BQ153+BQ154+BQ155+BQ156+BQ157+BQ159+BQ158+BQ186+BQ187+BQ191+BQ192+BQ237+BQ238+BQ239+BQ240+BQ270+BQ271+BQ277+BQ293+BQ294+BQ295+BQ296+BQ297+BQ300+BQ330</f>
        <v>564.25100254237282</v>
      </c>
      <c r="BR3" s="57">
        <f t="shared" si="3"/>
        <v>677.10120305084752</v>
      </c>
      <c r="BS3" s="57">
        <f t="shared" si="3"/>
        <v>564.2535676100257</v>
      </c>
      <c r="BT3" s="57">
        <f t="shared" si="3"/>
        <v>677.10428113203102</v>
      </c>
      <c r="BU3" s="57">
        <f t="shared" si="3"/>
        <v>572.56917960651447</v>
      </c>
      <c r="BV3" s="57">
        <f t="shared" si="3"/>
        <v>687.08301552781757</v>
      </c>
      <c r="BW3" s="57">
        <f t="shared" si="3"/>
        <v>32.33</v>
      </c>
      <c r="BX3" s="57">
        <f t="shared" si="3"/>
        <v>34.17</v>
      </c>
      <c r="BY3" s="57">
        <f t="shared" si="3"/>
        <v>631.95568285295963</v>
      </c>
      <c r="BZ3" s="57">
        <f t="shared" si="3"/>
        <v>758.45802495555165</v>
      </c>
      <c r="CA3" s="57">
        <f t="shared" si="3"/>
        <v>631.95824792061251</v>
      </c>
      <c r="CB3" s="57">
        <f t="shared" si="3"/>
        <v>758.46110303673515</v>
      </c>
      <c r="CC3" s="57">
        <f t="shared" si="3"/>
        <v>640.90522091043465</v>
      </c>
      <c r="CD3" s="57">
        <f t="shared" si="3"/>
        <v>769.17786509252176</v>
      </c>
      <c r="CE3" s="57">
        <f t="shared" si="3"/>
        <v>37.71</v>
      </c>
      <c r="CF3" s="57">
        <f t="shared" si="3"/>
        <v>37.650000000000006</v>
      </c>
      <c r="CG3" s="57">
        <f t="shared" si="3"/>
        <v>2754.5675063217532</v>
      </c>
      <c r="CH3" s="57">
        <f t="shared" si="3"/>
        <v>3290.5346293885073</v>
      </c>
      <c r="CI3" s="57">
        <f t="shared" si="3"/>
        <v>2721.4237440767401</v>
      </c>
      <c r="CJ3" s="57">
        <f t="shared" si="3"/>
        <v>3251.9859361932804</v>
      </c>
      <c r="CK3" s="57">
        <f t="shared" si="3"/>
        <v>2717.0115338064129</v>
      </c>
      <c r="CL3" s="57">
        <f t="shared" si="3"/>
        <v>3247.7664916676877</v>
      </c>
      <c r="CM3" s="57">
        <f t="shared" si="3"/>
        <v>198.72299999999996</v>
      </c>
      <c r="CN3" s="57">
        <f t="shared" si="3"/>
        <v>224.82186000000002</v>
      </c>
      <c r="CO3" s="57">
        <f t="shared" si="3"/>
        <v>2760.0504782065223</v>
      </c>
      <c r="CP3" s="57">
        <f t="shared" si="3"/>
        <v>3290.5346293885073</v>
      </c>
      <c r="CQ3" s="57">
        <f t="shared" si="3"/>
        <v>2726.4670409509145</v>
      </c>
      <c r="CR3" s="57">
        <f t="shared" si="3"/>
        <v>3250.2476007782907</v>
      </c>
      <c r="CS3" s="57">
        <f t="shared" si="3"/>
        <v>2722.9716368750869</v>
      </c>
      <c r="CT3" s="57">
        <f t="shared" si="3"/>
        <v>3244.346986942297</v>
      </c>
      <c r="CU3" s="57">
        <f t="shared" si="3"/>
        <v>202.10299999999995</v>
      </c>
      <c r="CV3" s="57">
        <f t="shared" si="3"/>
        <v>241.08965999999998</v>
      </c>
      <c r="CZ3" s="350"/>
      <c r="DA3" s="58" t="s">
        <v>5444</v>
      </c>
      <c r="DB3" s="58" t="s">
        <v>5445</v>
      </c>
      <c r="DC3" s="58" t="s">
        <v>5446</v>
      </c>
      <c r="DD3" s="58" t="s">
        <v>5444</v>
      </c>
      <c r="DE3" s="58" t="s">
        <v>5445</v>
      </c>
      <c r="DF3" s="58" t="s">
        <v>5446</v>
      </c>
    </row>
    <row r="4" spans="1:110" x14ac:dyDescent="0.25">
      <c r="B4" s="56" t="s">
        <v>5447</v>
      </c>
      <c r="C4" s="56"/>
      <c r="D4" s="56"/>
      <c r="E4" s="56"/>
      <c r="F4" s="56"/>
      <c r="G4" s="56"/>
      <c r="H4" s="57">
        <f>H26+H27+H28+H29+H30+H31+H32+H33+H34+H35+H36+H37+H38+H188+H197+H198+H199+H200+H201+H202+H203+H204+H205+H206+H207+H208+H209+H210+H211+H212+H213+H214+H215+H216+H217+H218+H219+H220+H221+H222+H223+H224+H225+H226+H227+H228+H229+H230+H231+H232+H233+H242+H243+H244+H245+H246+H247+H248+H249+H250+H251+H252+H253+H254+H255+H256+H257+H258+H259+H260+H261+H262+H263+H264+H265+H266+H283+H284+H285+H286+H287+H288+H289+H290+H291+H298+H299+H301</f>
        <v>475.12645988666685</v>
      </c>
      <c r="I4" s="57">
        <f>I26+I27+I28+I29+I30+I31+I32+I33+I34+I35+I36+I37+I38+I188+I197+I198+I199+I200+I201+I202+I203+I204+I205+I206+I207+I208+I209+I210+I211+I212+I213+I214+I215+I216+I217+I218+I219+I220+I221+I222+I223+I224+I225+I226+I227+I228+I229+I230+I231+I232+I233+I242+I243+I244+I245+I246+I247+I248+I249+I250+I251+I252+I253+I254+I255+I256+I257+I258+I259+I260+I261+I262+I263+I264+I265+I266+I283+I284+I285+I286+I287+I288+I289+I290+I291+I298+I299+I301</f>
        <v>21.373999999999999</v>
      </c>
      <c r="J4" s="57">
        <f>J26+J27+J28+J29+J30+J31+J32+J33+J34+J35+J36+J37+J38+J188+J197+J198+J199+J200+J201+J202+J203+J204+J205+J206+J207+J208+J209+J210+J211+J212+J213+J214+J215+J216+J217+J218+J219+J220+J221+J222+J223+J224+J225+J226+J227+J228+J229+J230+J231+J232+J233+J242+J243+J244+J245+J246+J247+J248+J249+J250+J251+J252+J253+J254+J255+J256+J257+J258+J259+J260+J261+J262+J263+J264+J265+J266+J283+J284+J285+J286+J287+J288+J289+J290+J291+J298+J299+J301</f>
        <v>86.361000000000004</v>
      </c>
      <c r="K4" s="57">
        <f>K26+K27+K28+K29+K30+K31+K32+K33+K34+K35+K36+K37+K38+K188+K197+K198+K199+K200+K201+K202+K203+K204+K205+K206+K207+K208+K209+K210+K211+K212+K213+K214+K215+K216+K217+K218+K219+K220+K221+K222+K223+K224+K225+K226+K227+K228+K229+K230+K231+K232+K233+K242+K243+K244+K245+K246+K247+K248+K249+K250+K251+K252+K253+K254+K255+K256+K257+K258+K259+K260+K261+K262+K263+K264+K265+K266+K283+K284+K285+K286+K287+K288+K289+K290+K291+K298+K299+K301</f>
        <v>253.03999999999994</v>
      </c>
      <c r="L4" s="57">
        <f>L26+L27+L28+L29+L30+L31+L32+L33+L34+L35+L36+L37+L38+L188+L197+L198+L199+L200+L201+L202+L203+L204+L205+L206+L207+L208+L209+L210+L211+L212+L213+L214+L215+L216+L217+L218+L219+L220+L221+L222+L223+L224+L225+L226+L227+L228+L229+L230+L231+L232+L233+L242+L243+L244+L245+L246+L247+L248+L249+L250+L251+L252+L253+L254+L255+L256+L257+L258+L259+L260+L261+L262+L263+L264+L265+L266+L283+L284+L285+L286+L287+L288+L289+L290+L291+L298+L299+L301</f>
        <v>114.35145988666665</v>
      </c>
      <c r="M4" s="57">
        <f t="shared" ref="M4:BX4" si="4">M26+M27+M28+M29+M30+M31+M32+M33+M34+M35+M36+M37+M38+M188+M197+M198+M199+M200+M201+M202+M203+M204+M205+M206+M207+M208+M209+M210+M211+M212+M213+M214+M215+M216+M217+M218+M219+M220+M221+M222+M223+M224+M225+M226+M227+M228+M229+M230+M231+M232+M233+M242+M243+M244+M245+M246+M247+M248+M249+M250+M251+M252+M253+M254+M255+M256+M257+M258+M259+M260+M261+M262+M263+M264+M265+M266+M283+M284+M285+M286+M287+M288+M289+M290+M291+M298+M299+M301+M39+M184+M234+M267+M272</f>
        <v>94.043999999999969</v>
      </c>
      <c r="N4" s="57">
        <f t="shared" si="4"/>
        <v>110.973</v>
      </c>
      <c r="O4" s="57">
        <f t="shared" si="4"/>
        <v>96.108659290000006</v>
      </c>
      <c r="P4" s="57">
        <f t="shared" si="4"/>
        <v>113.11199999999999</v>
      </c>
      <c r="Q4" s="57">
        <f t="shared" si="4"/>
        <v>93.638492809999974</v>
      </c>
      <c r="R4" s="57">
        <f t="shared" si="4"/>
        <v>110.23400000000001</v>
      </c>
      <c r="S4" s="57">
        <f t="shared" si="4"/>
        <v>11.85</v>
      </c>
      <c r="T4" s="57">
        <f t="shared" si="4"/>
        <v>16.970000000000002</v>
      </c>
      <c r="U4" s="57">
        <f t="shared" si="4"/>
        <v>81.740833333333342</v>
      </c>
      <c r="V4" s="57">
        <f t="shared" si="4"/>
        <v>98.088999999999999</v>
      </c>
      <c r="W4" s="57">
        <f t="shared" si="4"/>
        <v>81.740833333333342</v>
      </c>
      <c r="X4" s="57">
        <f t="shared" si="4"/>
        <v>98.088999999999999</v>
      </c>
      <c r="Y4" s="57">
        <f t="shared" si="4"/>
        <v>82.837726273333345</v>
      </c>
      <c r="Z4" s="57">
        <f t="shared" si="4"/>
        <v>99.405271528000014</v>
      </c>
      <c r="AA4" s="57">
        <f t="shared" si="4"/>
        <v>0.81</v>
      </c>
      <c r="AB4" s="57">
        <f t="shared" si="4"/>
        <v>5.4</v>
      </c>
      <c r="AC4" s="57">
        <f t="shared" si="4"/>
        <v>83.857055957000014</v>
      </c>
      <c r="AD4" s="57">
        <f t="shared" si="4"/>
        <v>100.017180074</v>
      </c>
      <c r="AE4" s="57">
        <f t="shared" si="4"/>
        <v>83.857055957000014</v>
      </c>
      <c r="AF4" s="57">
        <f t="shared" si="4"/>
        <v>100.017180074</v>
      </c>
      <c r="AG4" s="57">
        <f t="shared" si="4"/>
        <v>85.006633787000013</v>
      </c>
      <c r="AH4" s="57">
        <f t="shared" si="4"/>
        <v>101.39728162779998</v>
      </c>
      <c r="AI4" s="57">
        <f t="shared" si="4"/>
        <v>0.81</v>
      </c>
      <c r="AJ4" s="57">
        <f t="shared" si="4"/>
        <v>5.3442000000000007</v>
      </c>
      <c r="AK4" s="57">
        <f t="shared" si="4"/>
        <v>124.3</v>
      </c>
      <c r="AL4" s="57">
        <f t="shared" si="4"/>
        <v>149.16</v>
      </c>
      <c r="AM4" s="57">
        <f t="shared" si="4"/>
        <v>124.3</v>
      </c>
      <c r="AN4" s="57">
        <f t="shared" si="4"/>
        <v>149.16</v>
      </c>
      <c r="AO4" s="57">
        <f t="shared" si="4"/>
        <v>124.73658147666666</v>
      </c>
      <c r="AP4" s="57">
        <f t="shared" si="4"/>
        <v>149.68389777199999</v>
      </c>
      <c r="AQ4" s="57">
        <f t="shared" si="4"/>
        <v>0.8</v>
      </c>
      <c r="AR4" s="57">
        <f t="shared" si="4"/>
        <v>6.73</v>
      </c>
      <c r="AS4" s="57">
        <f t="shared" si="4"/>
        <v>124.29941833333336</v>
      </c>
      <c r="AT4" s="57">
        <f t="shared" si="4"/>
        <v>149.159302</v>
      </c>
      <c r="AU4" s="57">
        <f t="shared" si="4"/>
        <v>124.29941833333336</v>
      </c>
      <c r="AV4" s="57">
        <f t="shared" si="4"/>
        <v>149.159302</v>
      </c>
      <c r="AW4" s="57">
        <f t="shared" si="4"/>
        <v>123.74776758666668</v>
      </c>
      <c r="AX4" s="57">
        <f t="shared" si="4"/>
        <v>148.45861528199998</v>
      </c>
      <c r="AY4" s="57">
        <f t="shared" si="4"/>
        <v>0.8</v>
      </c>
      <c r="AZ4" s="57">
        <f t="shared" si="4"/>
        <v>7.5865</v>
      </c>
      <c r="BA4" s="57">
        <f t="shared" si="4"/>
        <v>86.790960451977384</v>
      </c>
      <c r="BB4" s="57">
        <f t="shared" si="4"/>
        <v>104.1491525423729</v>
      </c>
      <c r="BC4" s="57">
        <f t="shared" si="4"/>
        <v>86.790960451977384</v>
      </c>
      <c r="BD4" s="57">
        <f t="shared" si="4"/>
        <v>104.1491525423729</v>
      </c>
      <c r="BE4" s="57">
        <f t="shared" si="4"/>
        <v>85.990960451977401</v>
      </c>
      <c r="BF4" s="57">
        <f t="shared" si="4"/>
        <v>103.18915254237291</v>
      </c>
      <c r="BG4" s="57">
        <f t="shared" si="4"/>
        <v>4.29</v>
      </c>
      <c r="BH4" s="57">
        <f t="shared" si="4"/>
        <v>3.85</v>
      </c>
      <c r="BI4" s="57">
        <f t="shared" si="4"/>
        <v>85.184725390310675</v>
      </c>
      <c r="BJ4" s="57">
        <f t="shared" si="4"/>
        <v>102.22167046837282</v>
      </c>
      <c r="BK4" s="57">
        <f t="shared" si="4"/>
        <v>85.184725390310675</v>
      </c>
      <c r="BL4" s="57">
        <f t="shared" si="4"/>
        <v>102.22167046837282</v>
      </c>
      <c r="BM4" s="57">
        <f t="shared" si="4"/>
        <v>86.534977056977368</v>
      </c>
      <c r="BN4" s="57">
        <f t="shared" si="4"/>
        <v>103.84197246837282</v>
      </c>
      <c r="BO4" s="57">
        <f t="shared" si="4"/>
        <v>3.84</v>
      </c>
      <c r="BP4" s="57">
        <f t="shared" si="4"/>
        <v>4.07</v>
      </c>
      <c r="BQ4" s="57">
        <f t="shared" si="4"/>
        <v>85.392514124293783</v>
      </c>
      <c r="BR4" s="57">
        <f t="shared" si="4"/>
        <v>102.47101694915254</v>
      </c>
      <c r="BS4" s="57">
        <f t="shared" si="4"/>
        <v>85.392514124293783</v>
      </c>
      <c r="BT4" s="57">
        <f t="shared" si="4"/>
        <v>102.47101694915254</v>
      </c>
      <c r="BU4" s="57">
        <f t="shared" si="4"/>
        <v>87.925847457627114</v>
      </c>
      <c r="BV4" s="57">
        <f t="shared" si="4"/>
        <v>105.51101694915255</v>
      </c>
      <c r="BW4" s="57">
        <f t="shared" si="4"/>
        <v>2.4</v>
      </c>
      <c r="BX4" s="57">
        <f t="shared" si="4"/>
        <v>3.5199999999999996</v>
      </c>
      <c r="BY4" s="57">
        <f t="shared" ref="BY4:CV4" si="5">BY26+BY27+BY28+BY29+BY30+BY31+BY32+BY33+BY34+BY35+BY36+BY37+BY38+BY188+BY197+BY198+BY199+BY200+BY201+BY202+BY203+BY204+BY205+BY206+BY207+BY208+BY209+BY210+BY211+BY212+BY213+BY214+BY215+BY216+BY217+BY218+BY219+BY220+BY221+BY222+BY223+BY224+BY225+BY226+BY227+BY228+BY229+BY230+BY231+BY232+BY233+BY242+BY243+BY244+BY245+BY246+BY247+BY248+BY249+BY250+BY251+BY252+BY253+BY254+BY255+BY256+BY257+BY258+BY259+BY260+BY261+BY262+BY263+BY264+BY265+BY266+BY283+BY284+BY285+BY286+BY287+BY288+BY289+BY290+BY291+BY298+BY299+BY301+BY39+BY184+BY234+BY267+BY272</f>
        <v>85.392514124293783</v>
      </c>
      <c r="BZ4" s="57">
        <f t="shared" si="5"/>
        <v>102.47101694915254</v>
      </c>
      <c r="CA4" s="57">
        <f t="shared" si="5"/>
        <v>85.392514124293783</v>
      </c>
      <c r="CB4" s="57">
        <f t="shared" si="5"/>
        <v>102.47101694915254</v>
      </c>
      <c r="CC4" s="57">
        <f t="shared" si="5"/>
        <v>85.492514124293791</v>
      </c>
      <c r="CD4" s="57">
        <f t="shared" si="5"/>
        <v>102.59101694915255</v>
      </c>
      <c r="CE4" s="57">
        <f t="shared" si="5"/>
        <v>2.4</v>
      </c>
      <c r="CF4" s="57">
        <f t="shared" si="5"/>
        <v>3.5199999999999996</v>
      </c>
      <c r="CG4" s="57">
        <f t="shared" si="5"/>
        <v>472.26830790960457</v>
      </c>
      <c r="CH4" s="57">
        <f t="shared" si="5"/>
        <v>564.84216949152528</v>
      </c>
      <c r="CI4" s="57">
        <f t="shared" si="5"/>
        <v>474.33296719960464</v>
      </c>
      <c r="CJ4" s="57">
        <f t="shared" si="5"/>
        <v>566.98116949152541</v>
      </c>
      <c r="CK4" s="57">
        <f t="shared" si="5"/>
        <v>475.12960846960459</v>
      </c>
      <c r="CL4" s="57">
        <f t="shared" si="5"/>
        <v>568.02333879152525</v>
      </c>
      <c r="CM4" s="57">
        <f t="shared" si="5"/>
        <v>20.149999999999999</v>
      </c>
      <c r="CN4" s="57">
        <f t="shared" si="5"/>
        <v>36.470000000000013</v>
      </c>
      <c r="CO4" s="57">
        <f t="shared" si="5"/>
        <v>472.77771380493772</v>
      </c>
      <c r="CP4" s="57">
        <f t="shared" si="5"/>
        <v>564.84216949152528</v>
      </c>
      <c r="CQ4" s="57">
        <f t="shared" si="5"/>
        <v>474.84237309493778</v>
      </c>
      <c r="CR4" s="57">
        <f t="shared" si="5"/>
        <v>566.98116949152541</v>
      </c>
      <c r="CS4" s="57">
        <f t="shared" si="5"/>
        <v>474.42038536493772</v>
      </c>
      <c r="CT4" s="57">
        <f t="shared" si="5"/>
        <v>566.52288632732518</v>
      </c>
      <c r="CU4" s="57">
        <f t="shared" si="5"/>
        <v>19.7</v>
      </c>
      <c r="CV4" s="57">
        <f t="shared" si="5"/>
        <v>37.490700000000011</v>
      </c>
      <c r="CZ4" s="59" t="s">
        <v>5443</v>
      </c>
      <c r="DA4" s="60">
        <f>W3</f>
        <v>565.58881907095429</v>
      </c>
      <c r="DB4" s="60">
        <f>AE3</f>
        <v>564.7406758133335</v>
      </c>
      <c r="DC4" s="61">
        <f>DB4/DA4</f>
        <v>0.99850042428523611</v>
      </c>
      <c r="DD4" s="60">
        <f>Z3</f>
        <v>668.20015326994519</v>
      </c>
      <c r="DE4" s="60">
        <f>AH3</f>
        <v>606.56336074880005</v>
      </c>
      <c r="DF4" s="61">
        <f>DE4/DD4</f>
        <v>0.90775699134530941</v>
      </c>
    </row>
    <row r="5" spans="1:110" x14ac:dyDescent="0.25">
      <c r="B5" s="56" t="s">
        <v>5448</v>
      </c>
      <c r="C5" s="56"/>
      <c r="D5" s="56"/>
      <c r="E5" s="56"/>
      <c r="F5" s="56"/>
      <c r="G5" s="56"/>
      <c r="H5" s="57">
        <f>H40+H44+H162+H163+H164+H165+H166+H167+H168+H169+H170+H171+H172+H173+H174+H175+H176+H177+H178+H179+H180+H181+H182+H183+H194+H195+H196+H279+H280+H281+H282+H321</f>
        <v>409.38884878186434</v>
      </c>
      <c r="I5" s="57">
        <f>I40+I44+I162+I163+I164+I165+I166+I167+I168+I169+I170+I171+I172+I173+I174+I175+I176+I177+I178+I179+I180+I181+I182+I183+I194+I195+I196+I279+I280+I281+I282+I321</f>
        <v>12.655689830508475</v>
      </c>
      <c r="J5" s="57">
        <f>J40+J44+J162+J163+J164+J165+J166+J167+J168+J169+J170+J171+J172+J173+J174+J175+J176+J177+J178+J179+J180+J181+J182+J183+J194+J195+J196+J279+J280+J281+J282+J321</f>
        <v>134.35582859508477</v>
      </c>
      <c r="K5" s="57">
        <f>K40+K44+K162+K163+K164+K165+K166+K167+K168+K169+K170+K171+K172+K173+K174+K175+K176+K177+K178+K179+K180+K181+K182+K183+K194+K195+K196+K279+K280+K281+K282+K321</f>
        <v>216.79123389824861</v>
      </c>
      <c r="L5" s="57">
        <f>L40+L44+L162+L163+L164+L165+L166+L167+L168+L169+L170+L171+L172+L173+L174+L175+L176+L177+L178+L179+L180+L181+L182+L183+L194+L195+L196+L279+L280+L281+L282+L321</f>
        <v>45.586096458022595</v>
      </c>
      <c r="M5" s="57">
        <f t="shared" ref="M5:BX5" si="6">M40+M44+M162+M163+M164+M165+M166+M273+M167+M168+M169+M170+M171+M172+M173+M174+M175+M176+M177+M178+M179+M180+M181+M182+M183+M194+M195+M196+M279+M280+M281+M282+M321</f>
        <v>92.387093979999989</v>
      </c>
      <c r="N5" s="57">
        <f t="shared" si="6"/>
        <v>107.63949818</v>
      </c>
      <c r="O5" s="57">
        <f t="shared" si="6"/>
        <v>65.230545161355934</v>
      </c>
      <c r="P5" s="57">
        <f t="shared" si="6"/>
        <v>75.413294280000002</v>
      </c>
      <c r="Q5" s="57">
        <f t="shared" si="6"/>
        <v>19.283953741355933</v>
      </c>
      <c r="R5" s="57">
        <f t="shared" si="6"/>
        <v>21.833207650000002</v>
      </c>
      <c r="S5" s="57">
        <f t="shared" si="6"/>
        <v>0</v>
      </c>
      <c r="T5" s="57">
        <f t="shared" si="6"/>
        <v>2.7950000000000004</v>
      </c>
      <c r="U5" s="57">
        <f t="shared" si="6"/>
        <v>90.395129031760121</v>
      </c>
      <c r="V5" s="57">
        <f t="shared" si="6"/>
        <v>108.47415483811214</v>
      </c>
      <c r="W5" s="57">
        <f t="shared" si="6"/>
        <v>122.56575950000001</v>
      </c>
      <c r="X5" s="57">
        <f t="shared" si="6"/>
        <v>147.07891139999998</v>
      </c>
      <c r="Y5" s="57">
        <f t="shared" si="6"/>
        <v>89.873889939999998</v>
      </c>
      <c r="Z5" s="57">
        <f t="shared" si="6"/>
        <v>107.848667928</v>
      </c>
      <c r="AA5" s="57">
        <f t="shared" si="6"/>
        <v>5.57</v>
      </c>
      <c r="AB5" s="57">
        <f t="shared" si="6"/>
        <v>6.8999999999999986</v>
      </c>
      <c r="AC5" s="57">
        <f t="shared" si="6"/>
        <v>104.44096490000001</v>
      </c>
      <c r="AD5" s="57">
        <f t="shared" si="6"/>
        <v>124.33539097000001</v>
      </c>
      <c r="AE5" s="57">
        <f t="shared" si="6"/>
        <v>131.24516743999999</v>
      </c>
      <c r="AF5" s="57">
        <f t="shared" si="6"/>
        <v>156.56159480000002</v>
      </c>
      <c r="AG5" s="57">
        <f t="shared" si="6"/>
        <v>165.33279455000002</v>
      </c>
      <c r="AH5" s="57">
        <f t="shared" si="6"/>
        <v>195.80584539499998</v>
      </c>
      <c r="AI5" s="57">
        <f t="shared" si="6"/>
        <v>5.57</v>
      </c>
      <c r="AJ5" s="57">
        <f t="shared" si="6"/>
        <v>6.8999999999999986</v>
      </c>
      <c r="AK5" s="57">
        <f t="shared" si="6"/>
        <v>46.181960551573198</v>
      </c>
      <c r="AL5" s="57">
        <f t="shared" si="6"/>
        <v>55.418352661887845</v>
      </c>
      <c r="AM5" s="57">
        <f t="shared" si="6"/>
        <v>40.866499999999988</v>
      </c>
      <c r="AN5" s="57">
        <f t="shared" si="6"/>
        <v>49.039799999999993</v>
      </c>
      <c r="AO5" s="57">
        <f t="shared" si="6"/>
        <v>116.57179431333333</v>
      </c>
      <c r="AP5" s="57">
        <f t="shared" si="6"/>
        <v>139.88615317599999</v>
      </c>
      <c r="AQ5" s="57">
        <f t="shared" si="6"/>
        <v>8</v>
      </c>
      <c r="AR5" s="57">
        <f t="shared" si="6"/>
        <v>6.01</v>
      </c>
      <c r="AS5" s="57">
        <f t="shared" si="6"/>
        <v>59.622749999999989</v>
      </c>
      <c r="AT5" s="57">
        <f t="shared" si="6"/>
        <v>71.543299999999988</v>
      </c>
      <c r="AU5" s="57">
        <f t="shared" si="6"/>
        <v>59.622749999999989</v>
      </c>
      <c r="AV5" s="57">
        <f t="shared" si="6"/>
        <v>71.543299999999988</v>
      </c>
      <c r="AW5" s="57">
        <f t="shared" si="6"/>
        <v>66.399070899999998</v>
      </c>
      <c r="AX5" s="57">
        <f t="shared" si="6"/>
        <v>79.601401411999987</v>
      </c>
      <c r="AY5" s="57">
        <f t="shared" si="6"/>
        <v>1.68</v>
      </c>
      <c r="AZ5" s="57">
        <f t="shared" si="6"/>
        <v>7.2099999999999991</v>
      </c>
      <c r="BA5" s="57">
        <f t="shared" si="6"/>
        <v>142.00291666666669</v>
      </c>
      <c r="BB5" s="57">
        <f t="shared" si="6"/>
        <v>170.40350000000001</v>
      </c>
      <c r="BC5" s="57">
        <f t="shared" si="6"/>
        <v>142.00291666666669</v>
      </c>
      <c r="BD5" s="57">
        <f t="shared" si="6"/>
        <v>170.40350000000001</v>
      </c>
      <c r="BE5" s="57">
        <f t="shared" si="6"/>
        <v>143.33166666666671</v>
      </c>
      <c r="BF5" s="57">
        <f t="shared" si="6"/>
        <v>171.99800000000002</v>
      </c>
      <c r="BG5" s="57">
        <f t="shared" si="6"/>
        <v>19.059999999999999</v>
      </c>
      <c r="BH5" s="57">
        <f t="shared" si="6"/>
        <v>2.74</v>
      </c>
      <c r="BI5" s="57">
        <f t="shared" si="6"/>
        <v>132.5676666666667</v>
      </c>
      <c r="BJ5" s="57">
        <f t="shared" si="6"/>
        <v>159.08120000000002</v>
      </c>
      <c r="BK5" s="57">
        <f t="shared" si="6"/>
        <v>132.5676666666667</v>
      </c>
      <c r="BL5" s="57">
        <f t="shared" si="6"/>
        <v>159.08120000000002</v>
      </c>
      <c r="BM5" s="57">
        <f t="shared" si="6"/>
        <v>136.59716666666668</v>
      </c>
      <c r="BN5" s="57">
        <f t="shared" si="6"/>
        <v>163.91050000000001</v>
      </c>
      <c r="BO5" s="57">
        <f t="shared" si="6"/>
        <v>16.259999999999998</v>
      </c>
      <c r="BP5" s="57">
        <f t="shared" si="6"/>
        <v>1.54</v>
      </c>
      <c r="BQ5" s="57">
        <f t="shared" si="6"/>
        <v>38.719750000000005</v>
      </c>
      <c r="BR5" s="57">
        <f t="shared" si="6"/>
        <v>46.463699999999996</v>
      </c>
      <c r="BS5" s="57">
        <f t="shared" si="6"/>
        <v>38.719750000000005</v>
      </c>
      <c r="BT5" s="57">
        <f t="shared" si="6"/>
        <v>46.463699999999996</v>
      </c>
      <c r="BU5" s="57">
        <f t="shared" si="6"/>
        <v>40.32416666666667</v>
      </c>
      <c r="BV5" s="57">
        <f t="shared" si="6"/>
        <v>48.389000000000003</v>
      </c>
      <c r="BW5" s="57">
        <f t="shared" si="6"/>
        <v>8.52</v>
      </c>
      <c r="BX5" s="57">
        <f t="shared" si="6"/>
        <v>3.6300000000000003</v>
      </c>
      <c r="BY5" s="57">
        <f t="shared" ref="BY5:CV5" si="7">BY40+BY44+BY162+BY163+BY164+BY165+BY166+BY273+BY167+BY168+BY169+BY170+BY171+BY172+BY173+BY174+BY175+BY176+BY177+BY178+BY179+BY180+BY181+BY182+BY183+BY194+BY195+BY196+BY279+BY280+BY281+BY282+BY321</f>
        <v>21.499847108333238</v>
      </c>
      <c r="BZ5" s="57">
        <f t="shared" si="7"/>
        <v>25.799816529999887</v>
      </c>
      <c r="CA5" s="57">
        <f t="shared" si="7"/>
        <v>21.088380174999831</v>
      </c>
      <c r="CB5" s="57">
        <f t="shared" si="7"/>
        <v>25.306056209999795</v>
      </c>
      <c r="CC5" s="57">
        <f t="shared" si="7"/>
        <v>22.140523394999832</v>
      </c>
      <c r="CD5" s="57">
        <f t="shared" si="7"/>
        <v>26.566949429999795</v>
      </c>
      <c r="CE5" s="57">
        <f t="shared" si="7"/>
        <v>4</v>
      </c>
      <c r="CF5" s="57">
        <f t="shared" si="7"/>
        <v>0.92999999999999994</v>
      </c>
      <c r="CG5" s="57">
        <f t="shared" si="7"/>
        <v>409.68685023000006</v>
      </c>
      <c r="CH5" s="57">
        <f t="shared" si="7"/>
        <v>488.39920567999997</v>
      </c>
      <c r="CI5" s="57">
        <f t="shared" si="7"/>
        <v>409.38547132802262</v>
      </c>
      <c r="CJ5" s="57">
        <f t="shared" si="7"/>
        <v>488.39920567999997</v>
      </c>
      <c r="CK5" s="57">
        <f t="shared" si="7"/>
        <v>409.38547132802262</v>
      </c>
      <c r="CL5" s="57">
        <f t="shared" si="7"/>
        <v>489.9550287539999</v>
      </c>
      <c r="CM5" s="57">
        <f t="shared" si="7"/>
        <v>41.15</v>
      </c>
      <c r="CN5" s="57">
        <f t="shared" si="7"/>
        <v>22.074999999999996</v>
      </c>
      <c r="CO5" s="57">
        <f t="shared" si="7"/>
        <v>410.51832265499996</v>
      </c>
      <c r="CP5" s="57">
        <f t="shared" si="7"/>
        <v>488.39920568000002</v>
      </c>
      <c r="CQ5" s="57">
        <f t="shared" si="7"/>
        <v>409.75450944302247</v>
      </c>
      <c r="CR5" s="57">
        <f t="shared" si="7"/>
        <v>487.90544528999993</v>
      </c>
      <c r="CS5" s="57">
        <f t="shared" si="7"/>
        <v>409.75350925302246</v>
      </c>
      <c r="CT5" s="57">
        <f t="shared" si="7"/>
        <v>487.71790388699981</v>
      </c>
      <c r="CU5" s="57">
        <f t="shared" si="7"/>
        <v>27.51</v>
      </c>
      <c r="CV5" s="57">
        <f t="shared" si="7"/>
        <v>19.374999999999996</v>
      </c>
      <c r="CZ5" s="59" t="s">
        <v>5447</v>
      </c>
      <c r="DA5" s="60">
        <f>W4</f>
        <v>81.740833333333342</v>
      </c>
      <c r="DB5" s="60">
        <f>AE4</f>
        <v>83.857055957000014</v>
      </c>
      <c r="DC5" s="61">
        <f>DB5/DA5</f>
        <v>1.0258894182670841</v>
      </c>
      <c r="DD5" s="60">
        <f>Z4</f>
        <v>99.405271528000014</v>
      </c>
      <c r="DE5" s="60">
        <f>AH4</f>
        <v>101.39728162779998</v>
      </c>
      <c r="DF5" s="61">
        <f>DE5/DD5</f>
        <v>1.0200392803035487</v>
      </c>
    </row>
    <row r="6" spans="1:110" s="62" customFormat="1" x14ac:dyDescent="0.25">
      <c r="B6" s="63" t="s">
        <v>5449</v>
      </c>
      <c r="C6" s="63"/>
      <c r="D6" s="63"/>
      <c r="E6" s="63"/>
      <c r="F6" s="63"/>
      <c r="G6" s="63"/>
      <c r="H6" s="64">
        <f t="shared" ref="H6:BS6" si="8">H5+H4+H3</f>
        <v>3975.4086917058921</v>
      </c>
      <c r="I6" s="64">
        <f t="shared" si="8"/>
        <v>131.88305559120622</v>
      </c>
      <c r="J6" s="64">
        <f t="shared" si="8"/>
        <v>1781.5247213604248</v>
      </c>
      <c r="K6" s="64">
        <f t="shared" si="8"/>
        <v>1497.7904410722599</v>
      </c>
      <c r="L6" s="64">
        <f t="shared" si="8"/>
        <v>564.21047368200357</v>
      </c>
      <c r="M6" s="64">
        <f t="shared" si="8"/>
        <v>777.28626446619205</v>
      </c>
      <c r="N6" s="64">
        <f t="shared" si="8"/>
        <v>912.69232456583211</v>
      </c>
      <c r="O6" s="64">
        <f t="shared" si="8"/>
        <v>690.8233681403899</v>
      </c>
      <c r="P6" s="64">
        <f t="shared" si="8"/>
        <v>810.18373400803227</v>
      </c>
      <c r="Q6" s="64">
        <f t="shared" si="8"/>
        <v>600.8618923703898</v>
      </c>
      <c r="R6" s="64">
        <f t="shared" si="8"/>
        <v>704.94719373283226</v>
      </c>
      <c r="S6" s="64">
        <f t="shared" si="8"/>
        <v>98.462999999999965</v>
      </c>
      <c r="T6" s="64">
        <f t="shared" si="8"/>
        <v>107.02686000000001</v>
      </c>
      <c r="U6" s="64">
        <f t="shared" si="8"/>
        <v>707.3937166618332</v>
      </c>
      <c r="V6" s="64">
        <f t="shared" si="8"/>
        <v>848.87245999420009</v>
      </c>
      <c r="W6" s="64">
        <f t="shared" si="8"/>
        <v>769.89541190428758</v>
      </c>
      <c r="X6" s="64">
        <f t="shared" si="8"/>
        <v>923.87449428514526</v>
      </c>
      <c r="Y6" s="64">
        <f t="shared" si="8"/>
        <v>729.54507727162104</v>
      </c>
      <c r="Z6" s="64">
        <f t="shared" si="8"/>
        <v>875.4540927259452</v>
      </c>
      <c r="AA6" s="64">
        <f t="shared" si="8"/>
        <v>33.24</v>
      </c>
      <c r="AB6" s="64">
        <f t="shared" si="8"/>
        <v>46.709999999999994</v>
      </c>
      <c r="AC6" s="64">
        <f t="shared" si="8"/>
        <v>714.75713030649172</v>
      </c>
      <c r="AD6" s="64">
        <f t="shared" si="8"/>
        <v>848.94771302799995</v>
      </c>
      <c r="AE6" s="64">
        <f t="shared" si="8"/>
        <v>779.84289921033348</v>
      </c>
      <c r="AF6" s="64">
        <f t="shared" si="8"/>
        <v>927.15052981199995</v>
      </c>
      <c r="AG6" s="64">
        <f t="shared" si="8"/>
        <v>761.65656560033335</v>
      </c>
      <c r="AH6" s="64">
        <f t="shared" si="8"/>
        <v>903.76648777159994</v>
      </c>
      <c r="AI6" s="64">
        <f t="shared" si="8"/>
        <v>39.5</v>
      </c>
      <c r="AJ6" s="64">
        <f t="shared" si="8"/>
        <v>58.856999999999999</v>
      </c>
      <c r="AK6" s="64">
        <f t="shared" si="8"/>
        <v>745.75507499999981</v>
      </c>
      <c r="AL6" s="64">
        <f t="shared" si="8"/>
        <v>894.90608999999995</v>
      </c>
      <c r="AM6" s="64">
        <f t="shared" si="8"/>
        <v>721.69539133466674</v>
      </c>
      <c r="AN6" s="64">
        <f t="shared" si="8"/>
        <v>866.03446960160045</v>
      </c>
      <c r="AO6" s="64">
        <f t="shared" si="8"/>
        <v>733.89699249192961</v>
      </c>
      <c r="AP6" s="64">
        <f t="shared" si="8"/>
        <v>880.67639099031578</v>
      </c>
      <c r="AQ6" s="64">
        <f t="shared" si="8"/>
        <v>33.120000000000005</v>
      </c>
      <c r="AR6" s="64">
        <f t="shared" si="8"/>
        <v>49.37</v>
      </c>
      <c r="AS6" s="64">
        <f t="shared" si="8"/>
        <v>745.75507499999992</v>
      </c>
      <c r="AT6" s="64">
        <f t="shared" si="8"/>
        <v>894.83959456200012</v>
      </c>
      <c r="AU6" s="64">
        <f t="shared" si="8"/>
        <v>735.26251311005637</v>
      </c>
      <c r="AV6" s="64">
        <f t="shared" si="8"/>
        <v>880.99426157440007</v>
      </c>
      <c r="AW6" s="64">
        <f t="shared" si="8"/>
        <v>751.90178323186456</v>
      </c>
      <c r="AX6" s="64">
        <f t="shared" si="8"/>
        <v>900.75505827963752</v>
      </c>
      <c r="AY6" s="64">
        <f t="shared" si="8"/>
        <v>18.149999999999999</v>
      </c>
      <c r="AZ6" s="64">
        <f t="shared" si="8"/>
        <v>59.705500000000001</v>
      </c>
      <c r="BA6" s="64">
        <f t="shared" si="8"/>
        <v>717.72434166666665</v>
      </c>
      <c r="BB6" s="64">
        <f t="shared" si="8"/>
        <v>861.26921000000004</v>
      </c>
      <c r="BC6" s="64">
        <f t="shared" si="8"/>
        <v>734.36217949070385</v>
      </c>
      <c r="BD6" s="64">
        <f t="shared" si="8"/>
        <v>881.23461538884476</v>
      </c>
      <c r="BE6" s="64">
        <f t="shared" si="8"/>
        <v>836.40345773929153</v>
      </c>
      <c r="BF6" s="64">
        <f t="shared" si="8"/>
        <v>1003.6841492871499</v>
      </c>
      <c r="BG6" s="64">
        <f t="shared" si="8"/>
        <v>51.95</v>
      </c>
      <c r="BH6" s="64">
        <f t="shared" si="8"/>
        <v>38.94</v>
      </c>
      <c r="BI6" s="64">
        <f t="shared" si="8"/>
        <v>666.70000080819</v>
      </c>
      <c r="BJ6" s="64">
        <f t="shared" si="8"/>
        <v>800.56751396949551</v>
      </c>
      <c r="BK6" s="64">
        <f t="shared" si="8"/>
        <v>666.69600080819009</v>
      </c>
      <c r="BL6" s="64">
        <f t="shared" si="8"/>
        <v>800.56751396949551</v>
      </c>
      <c r="BM6" s="64">
        <f t="shared" si="8"/>
        <v>744.18703186073196</v>
      </c>
      <c r="BN6" s="64">
        <f t="shared" si="8"/>
        <v>890.78320590087844</v>
      </c>
      <c r="BO6" s="64">
        <f t="shared" si="8"/>
        <v>49.09</v>
      </c>
      <c r="BP6" s="64">
        <f t="shared" si="8"/>
        <v>30.266000000000002</v>
      </c>
      <c r="BQ6" s="64">
        <f t="shared" si="8"/>
        <v>688.36326666666662</v>
      </c>
      <c r="BR6" s="64">
        <f t="shared" si="8"/>
        <v>826.03592000000003</v>
      </c>
      <c r="BS6" s="64">
        <f t="shared" si="8"/>
        <v>688.3658317343195</v>
      </c>
      <c r="BT6" s="64">
        <f t="shared" ref="BT6:CV6" si="9">BT5+BT4+BT3</f>
        <v>826.03899808118354</v>
      </c>
      <c r="BU6" s="64">
        <f t="shared" si="9"/>
        <v>700.81919373080825</v>
      </c>
      <c r="BV6" s="64">
        <f t="shared" si="9"/>
        <v>840.98303247697015</v>
      </c>
      <c r="BW6" s="64">
        <f t="shared" si="9"/>
        <v>43.25</v>
      </c>
      <c r="BX6" s="64">
        <f t="shared" si="9"/>
        <v>41.32</v>
      </c>
      <c r="BY6" s="64">
        <f t="shared" si="9"/>
        <v>738.84804408558671</v>
      </c>
      <c r="BZ6" s="64">
        <f t="shared" si="9"/>
        <v>886.72885843470408</v>
      </c>
      <c r="CA6" s="64">
        <f t="shared" si="9"/>
        <v>738.4391422199061</v>
      </c>
      <c r="CB6" s="64">
        <f t="shared" si="9"/>
        <v>886.23817619588749</v>
      </c>
      <c r="CC6" s="64">
        <f t="shared" si="9"/>
        <v>748.53825842972833</v>
      </c>
      <c r="CD6" s="64">
        <f t="shared" si="9"/>
        <v>898.33583147167406</v>
      </c>
      <c r="CE6" s="64">
        <f t="shared" si="9"/>
        <v>44.11</v>
      </c>
      <c r="CF6" s="64">
        <f t="shared" si="9"/>
        <v>42.100000000000009</v>
      </c>
      <c r="CG6" s="64">
        <f t="shared" si="9"/>
        <v>3636.5226644613576</v>
      </c>
      <c r="CH6" s="64">
        <f t="shared" si="9"/>
        <v>4343.7760045600326</v>
      </c>
      <c r="CI6" s="64">
        <f t="shared" si="9"/>
        <v>3605.1421826043675</v>
      </c>
      <c r="CJ6" s="64">
        <f t="shared" si="9"/>
        <v>4307.3663113648054</v>
      </c>
      <c r="CK6" s="64">
        <f t="shared" si="9"/>
        <v>3601.52661360404</v>
      </c>
      <c r="CL6" s="64">
        <f t="shared" si="9"/>
        <v>4305.7448592132132</v>
      </c>
      <c r="CM6" s="64">
        <f t="shared" si="9"/>
        <v>260.02299999999997</v>
      </c>
      <c r="CN6" s="64">
        <f t="shared" si="9"/>
        <v>283.36686000000003</v>
      </c>
      <c r="CO6" s="64">
        <f t="shared" si="9"/>
        <v>3643.3465146664598</v>
      </c>
      <c r="CP6" s="64">
        <f t="shared" si="9"/>
        <v>4343.7760045600326</v>
      </c>
      <c r="CQ6" s="64">
        <f t="shared" si="9"/>
        <v>3611.0639234888749</v>
      </c>
      <c r="CR6" s="64">
        <f t="shared" si="9"/>
        <v>4305.1342155598159</v>
      </c>
      <c r="CS6" s="64">
        <f t="shared" si="9"/>
        <v>3607.1455314930472</v>
      </c>
      <c r="CT6" s="64">
        <f t="shared" si="9"/>
        <v>4298.587777156622</v>
      </c>
      <c r="CU6" s="64">
        <f t="shared" si="9"/>
        <v>249.31299999999996</v>
      </c>
      <c r="CV6" s="64">
        <f t="shared" si="9"/>
        <v>297.95535999999998</v>
      </c>
      <c r="CZ6" s="59" t="s">
        <v>5448</v>
      </c>
      <c r="DA6" s="60">
        <f>W5</f>
        <v>122.56575950000001</v>
      </c>
      <c r="DB6" s="60">
        <f>AE5</f>
        <v>131.24516743999999</v>
      </c>
      <c r="DC6" s="61">
        <f>DB6/DA6</f>
        <v>1.0708142957332221</v>
      </c>
      <c r="DD6" s="60">
        <f>Z5</f>
        <v>107.848667928</v>
      </c>
      <c r="DE6" s="60">
        <f>AH5</f>
        <v>195.80584539499998</v>
      </c>
      <c r="DF6" s="61">
        <f>DE6/DD6</f>
        <v>1.815561092750078</v>
      </c>
    </row>
    <row r="7" spans="1:110" x14ac:dyDescent="0.25">
      <c r="B7" s="56"/>
      <c r="C7" s="56"/>
      <c r="D7" s="56"/>
      <c r="E7" s="56"/>
      <c r="F7" s="56"/>
      <c r="G7" s="56"/>
      <c r="H7" s="60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60">
        <f>AQ8*1.2</f>
        <v>0</v>
      </c>
      <c r="AR7" s="60"/>
      <c r="AS7" s="60"/>
      <c r="AT7" s="60"/>
      <c r="AU7" s="60"/>
      <c r="AV7" s="60"/>
      <c r="AW7" s="60"/>
      <c r="AX7" s="60"/>
      <c r="AY7" s="60"/>
      <c r="AZ7" s="60"/>
      <c r="BA7" s="60">
        <f t="shared" ref="BA7:BH7" si="10">AS6-BA6</f>
        <v>28.030733333333274</v>
      </c>
      <c r="BB7" s="60">
        <f t="shared" si="10"/>
        <v>33.570384562000072</v>
      </c>
      <c r="BC7" s="60">
        <f t="shared" si="10"/>
        <v>0.90033361935252287</v>
      </c>
      <c r="BD7" s="60">
        <f t="shared" si="10"/>
        <v>-0.2403538144446884</v>
      </c>
      <c r="BE7" s="60">
        <f t="shared" si="10"/>
        <v>-84.501674507426969</v>
      </c>
      <c r="BF7" s="60">
        <f t="shared" si="10"/>
        <v>-102.9290910075124</v>
      </c>
      <c r="BG7" s="60">
        <f t="shared" si="10"/>
        <v>-33.800000000000004</v>
      </c>
      <c r="BH7" s="60">
        <f t="shared" si="10"/>
        <v>20.765500000000003</v>
      </c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Z7" s="65"/>
      <c r="DA7" s="56"/>
      <c r="DB7" s="66"/>
      <c r="DC7" s="61"/>
      <c r="DD7" s="56"/>
      <c r="DE7" s="66"/>
      <c r="DF7" s="61"/>
    </row>
    <row r="8" spans="1:110" hidden="1" x14ac:dyDescent="0.25">
      <c r="B8" s="67"/>
      <c r="C8" s="67"/>
      <c r="D8" s="67"/>
      <c r="E8" s="67"/>
      <c r="F8" s="67"/>
      <c r="G8" s="67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  <c r="W8" s="70"/>
      <c r="X8" s="70"/>
      <c r="Y8" s="69"/>
      <c r="Z8" s="69"/>
      <c r="AA8" s="68"/>
      <c r="AB8" s="68"/>
      <c r="AC8" s="68"/>
      <c r="AD8" s="71"/>
      <c r="AE8" s="68"/>
      <c r="AF8" s="68"/>
      <c r="AG8" s="68"/>
      <c r="AH8" s="68"/>
      <c r="AI8" s="69"/>
      <c r="AJ8" s="69"/>
      <c r="AK8" s="68"/>
      <c r="AL8" s="69"/>
      <c r="AM8" s="69"/>
      <c r="AN8" s="69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 t="e">
        <f>#REF!-'Проект ИП АО ГЭС_2019'!BA15</f>
        <v>#REF!</v>
      </c>
      <c r="BB8" s="68" t="e">
        <f>#REF!-'Проект ИП АО ГЭС_2019'!BB15</f>
        <v>#REF!</v>
      </c>
      <c r="BC8" s="68" t="e">
        <f>#REF!-'Проект ИП АО ГЭС_2019'!BC15</f>
        <v>#REF!</v>
      </c>
      <c r="BD8" s="68" t="e">
        <f>#REF!-'Проект ИП АО ГЭС_2019'!BD15</f>
        <v>#REF!</v>
      </c>
      <c r="BE8" s="68" t="e">
        <f>#REF!-'Проект ИП АО ГЭС_2019'!BE15</f>
        <v>#REF!</v>
      </c>
      <c r="BF8" s="68" t="e">
        <f>#REF!-'Проект ИП АО ГЭС_2019'!BF15</f>
        <v>#REF!</v>
      </c>
      <c r="BG8" s="68" t="e">
        <f>#REF!-'Проект ИП АО ГЭС_2019'!BG15</f>
        <v>#REF!</v>
      </c>
      <c r="BH8" s="68" t="e">
        <f>#REF!-'Проект ИП АО ГЭС_2019'!BH15</f>
        <v>#REF!</v>
      </c>
      <c r="BI8" s="68"/>
      <c r="BJ8" s="68"/>
      <c r="BK8" s="68"/>
      <c r="BL8" s="68"/>
      <c r="BM8" s="68"/>
      <c r="BN8" s="68"/>
      <c r="BO8" s="68"/>
      <c r="BP8" s="68"/>
      <c r="BQ8" s="68" t="e">
        <f>#REF!-'Проект ИП АО ГЭС_2019'!BQ15</f>
        <v>#REF!</v>
      </c>
      <c r="BR8" s="68" t="e">
        <f>#REF!-'Проект ИП АО ГЭС_2019'!BR15</f>
        <v>#REF!</v>
      </c>
      <c r="BS8" s="68" t="e">
        <f>#REF!-'Проект ИП АО ГЭС_2019'!BS15</f>
        <v>#REF!</v>
      </c>
      <c r="BT8" s="68" t="e">
        <f>#REF!-'Проект ИП АО ГЭС_2019'!BT15</f>
        <v>#REF!</v>
      </c>
      <c r="BU8" s="68" t="e">
        <f>#REF!-'Проект ИП АО ГЭС_2019'!BU15</f>
        <v>#REF!</v>
      </c>
      <c r="BV8" s="68" t="e">
        <f>#REF!-'Проект ИП АО ГЭС_2019'!BV15</f>
        <v>#REF!</v>
      </c>
      <c r="BW8" s="68" t="e">
        <f>#REF!-'Проект ИП АО ГЭС_2019'!BW15</f>
        <v>#REF!</v>
      </c>
      <c r="BX8" s="68" t="e">
        <f>#REF!-'Проект ИП АО ГЭС_2019'!BX15</f>
        <v>#REF!</v>
      </c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72"/>
      <c r="CP8" s="72"/>
      <c r="CQ8" s="72"/>
      <c r="CR8" s="72"/>
      <c r="CS8" s="72"/>
      <c r="CT8" s="72"/>
      <c r="CU8" s="72"/>
      <c r="CV8" s="72"/>
    </row>
    <row r="9" spans="1:110" s="73" customFormat="1" ht="15" customHeight="1" thickBot="1" x14ac:dyDescent="0.25"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  <c r="V9" s="75"/>
      <c r="W9" s="75"/>
      <c r="X9" s="75"/>
      <c r="Y9" s="75"/>
      <c r="Z9" s="75"/>
      <c r="AA9" s="75"/>
      <c r="AB9" s="75"/>
      <c r="AC9" s="74"/>
      <c r="AD9" s="74"/>
      <c r="AE9" s="74"/>
      <c r="AF9" s="74"/>
      <c r="AG9" s="74"/>
      <c r="AH9" s="74"/>
      <c r="AI9" s="74"/>
      <c r="AJ9" s="74"/>
      <c r="AK9" s="76"/>
      <c r="AL9" s="76"/>
      <c r="AM9" s="76"/>
      <c r="AN9" s="76"/>
      <c r="AO9" s="76"/>
      <c r="AP9" s="76"/>
      <c r="AQ9" s="76"/>
      <c r="AR9" s="76"/>
      <c r="AS9" s="74"/>
      <c r="AT9" s="74"/>
      <c r="AU9" s="74"/>
      <c r="AV9" s="74"/>
      <c r="AW9" s="74"/>
      <c r="AX9" s="74"/>
      <c r="AY9" s="74"/>
      <c r="AZ9" s="74"/>
      <c r="BA9" s="76"/>
      <c r="BB9" s="76"/>
      <c r="BC9" s="76"/>
      <c r="BD9" s="76"/>
      <c r="BE9" s="76"/>
      <c r="BF9" s="76"/>
      <c r="BG9" s="76"/>
      <c r="BH9" s="76"/>
      <c r="BI9" s="74"/>
      <c r="BJ9" s="74"/>
      <c r="BK9" s="74"/>
      <c r="BL9" s="74"/>
      <c r="BM9" s="74"/>
      <c r="BN9" s="74"/>
      <c r="BO9" s="74"/>
      <c r="BP9" s="74"/>
      <c r="BQ9" s="76"/>
      <c r="BR9" s="76"/>
      <c r="BS9" s="76"/>
      <c r="BT9" s="76"/>
      <c r="BU9" s="76"/>
      <c r="BV9" s="76"/>
      <c r="BW9" s="76"/>
      <c r="BX9" s="76"/>
      <c r="BY9" s="74"/>
      <c r="BZ9" s="74"/>
      <c r="CA9" s="74"/>
      <c r="CB9" s="74"/>
      <c r="CC9" s="74"/>
      <c r="CD9" s="74"/>
      <c r="CE9" s="74"/>
      <c r="CF9" s="74"/>
      <c r="CG9" s="76"/>
      <c r="CH9" s="77"/>
      <c r="CI9" s="76"/>
      <c r="CJ9" s="76"/>
      <c r="CK9" s="76"/>
      <c r="CL9" s="76"/>
      <c r="CM9" s="76"/>
      <c r="CN9" s="76"/>
      <c r="CO9" s="74"/>
      <c r="CP9" s="74"/>
      <c r="CQ9" s="74"/>
      <c r="CR9" s="74"/>
      <c r="CS9" s="74"/>
      <c r="CT9" s="74"/>
      <c r="CU9" s="74"/>
      <c r="CV9" s="74"/>
      <c r="CW9" s="78"/>
      <c r="CY9" s="79"/>
      <c r="CZ9" s="79"/>
      <c r="DA9" s="79"/>
      <c r="DB9" s="79"/>
      <c r="DC9" s="79"/>
      <c r="DD9" s="79"/>
      <c r="DE9" s="79"/>
      <c r="DF9" s="78"/>
    </row>
    <row r="10" spans="1:110" ht="26.25" thickBot="1" x14ac:dyDescent="0.4">
      <c r="I10" s="80"/>
      <c r="M10" s="359" t="s">
        <v>57</v>
      </c>
      <c r="N10" s="353"/>
      <c r="O10" s="353"/>
      <c r="P10" s="353"/>
      <c r="Q10" s="353"/>
      <c r="R10" s="353"/>
      <c r="S10" s="353"/>
      <c r="T10" s="354"/>
      <c r="U10" s="353" t="s">
        <v>5437</v>
      </c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4"/>
      <c r="AK10" s="353" t="s">
        <v>5450</v>
      </c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4"/>
      <c r="BA10" s="353" t="s">
        <v>5451</v>
      </c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4"/>
      <c r="BQ10" s="353" t="s">
        <v>5452</v>
      </c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4"/>
      <c r="CG10" s="353" t="s">
        <v>5453</v>
      </c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4"/>
      <c r="CW10" s="81"/>
    </row>
    <row r="11" spans="1:110" ht="15" customHeight="1" x14ac:dyDescent="0.25">
      <c r="A11" s="355" t="s">
        <v>5454</v>
      </c>
      <c r="B11" s="355" t="s">
        <v>5455</v>
      </c>
      <c r="C11" s="356" t="s">
        <v>5456</v>
      </c>
      <c r="D11" s="351" t="s">
        <v>5457</v>
      </c>
      <c r="E11" s="351"/>
      <c r="F11" s="351"/>
      <c r="G11" s="351"/>
      <c r="H11" s="357" t="s">
        <v>5458</v>
      </c>
      <c r="I11" s="357"/>
      <c r="J11" s="357"/>
      <c r="K11" s="357"/>
      <c r="L11" s="357"/>
      <c r="M11" s="352" t="s">
        <v>5459</v>
      </c>
      <c r="N11" s="352"/>
      <c r="O11" s="352"/>
      <c r="P11" s="352"/>
      <c r="Q11" s="352"/>
      <c r="R11" s="352"/>
      <c r="S11" s="352"/>
      <c r="T11" s="352"/>
      <c r="U11" s="352" t="s">
        <v>5460</v>
      </c>
      <c r="V11" s="352"/>
      <c r="W11" s="352"/>
      <c r="X11" s="352"/>
      <c r="Y11" s="352"/>
      <c r="Z11" s="352"/>
      <c r="AA11" s="352"/>
      <c r="AB11" s="352"/>
      <c r="AC11" s="352" t="s">
        <v>5461</v>
      </c>
      <c r="AD11" s="352"/>
      <c r="AE11" s="352"/>
      <c r="AF11" s="352"/>
      <c r="AG11" s="352"/>
      <c r="AH11" s="352"/>
      <c r="AI11" s="352"/>
      <c r="AJ11" s="352"/>
      <c r="AK11" s="352" t="s">
        <v>5462</v>
      </c>
      <c r="AL11" s="352"/>
      <c r="AM11" s="352"/>
      <c r="AN11" s="352"/>
      <c r="AO11" s="352"/>
      <c r="AP11" s="352"/>
      <c r="AQ11" s="352"/>
      <c r="AR11" s="352"/>
      <c r="AS11" s="352" t="s">
        <v>5463</v>
      </c>
      <c r="AT11" s="352"/>
      <c r="AU11" s="352"/>
      <c r="AV11" s="352"/>
      <c r="AW11" s="352"/>
      <c r="AX11" s="352"/>
      <c r="AY11" s="352"/>
      <c r="AZ11" s="352"/>
      <c r="BA11" s="352" t="s">
        <v>5464</v>
      </c>
      <c r="BB11" s="352"/>
      <c r="BC11" s="352"/>
      <c r="BD11" s="352"/>
      <c r="BE11" s="352"/>
      <c r="BF11" s="352"/>
      <c r="BG11" s="352"/>
      <c r="BH11" s="352"/>
      <c r="BI11" s="352" t="s">
        <v>5465</v>
      </c>
      <c r="BJ11" s="352"/>
      <c r="BK11" s="352"/>
      <c r="BL11" s="352"/>
      <c r="BM11" s="352"/>
      <c r="BN11" s="352"/>
      <c r="BO11" s="352"/>
      <c r="BP11" s="352"/>
      <c r="BQ11" s="352" t="s">
        <v>5466</v>
      </c>
      <c r="BR11" s="352"/>
      <c r="BS11" s="352"/>
      <c r="BT11" s="352"/>
      <c r="BU11" s="352"/>
      <c r="BV11" s="352"/>
      <c r="BW11" s="352"/>
      <c r="BX11" s="352"/>
      <c r="BY11" s="352" t="s">
        <v>5467</v>
      </c>
      <c r="BZ11" s="352"/>
      <c r="CA11" s="352"/>
      <c r="CB11" s="352"/>
      <c r="CC11" s="352"/>
      <c r="CD11" s="352"/>
      <c r="CE11" s="352"/>
      <c r="CF11" s="352"/>
      <c r="CG11" s="352" t="s">
        <v>5468</v>
      </c>
      <c r="CH11" s="352"/>
      <c r="CI11" s="352"/>
      <c r="CJ11" s="352"/>
      <c r="CK11" s="352"/>
      <c r="CL11" s="352"/>
      <c r="CM11" s="352"/>
      <c r="CN11" s="352"/>
      <c r="CO11" s="352" t="s">
        <v>5469</v>
      </c>
      <c r="CP11" s="352"/>
      <c r="CQ11" s="352"/>
      <c r="CR11" s="352"/>
      <c r="CS11" s="352"/>
      <c r="CT11" s="352"/>
      <c r="CU11" s="352"/>
      <c r="CV11" s="361"/>
      <c r="CW11" s="362" t="s">
        <v>5470</v>
      </c>
    </row>
    <row r="12" spans="1:110" ht="24" customHeight="1" x14ac:dyDescent="0.25">
      <c r="A12" s="355"/>
      <c r="B12" s="355"/>
      <c r="C12" s="356"/>
      <c r="D12" s="350" t="s">
        <v>5471</v>
      </c>
      <c r="E12" s="350"/>
      <c r="F12" s="350" t="s">
        <v>5472</v>
      </c>
      <c r="G12" s="350"/>
      <c r="H12" s="358"/>
      <c r="I12" s="358"/>
      <c r="J12" s="358"/>
      <c r="K12" s="358"/>
      <c r="L12" s="358"/>
      <c r="M12" s="360" t="s">
        <v>5473</v>
      </c>
      <c r="N12" s="360"/>
      <c r="O12" s="360" t="s">
        <v>5474</v>
      </c>
      <c r="P12" s="360"/>
      <c r="Q12" s="360" t="s">
        <v>5475</v>
      </c>
      <c r="R12" s="360"/>
      <c r="S12" s="360"/>
      <c r="T12" s="360"/>
      <c r="U12" s="360" t="s">
        <v>5473</v>
      </c>
      <c r="V12" s="360"/>
      <c r="W12" s="360" t="s">
        <v>5474</v>
      </c>
      <c r="X12" s="360"/>
      <c r="Y12" s="360" t="s">
        <v>5475</v>
      </c>
      <c r="Z12" s="360"/>
      <c r="AA12" s="360"/>
      <c r="AB12" s="360"/>
      <c r="AC12" s="360" t="s">
        <v>5473</v>
      </c>
      <c r="AD12" s="360"/>
      <c r="AE12" s="360" t="s">
        <v>5474</v>
      </c>
      <c r="AF12" s="360"/>
      <c r="AG12" s="360" t="s">
        <v>5475</v>
      </c>
      <c r="AH12" s="360"/>
      <c r="AI12" s="360"/>
      <c r="AJ12" s="360"/>
      <c r="AK12" s="360" t="s">
        <v>5473</v>
      </c>
      <c r="AL12" s="360"/>
      <c r="AM12" s="360" t="s">
        <v>5474</v>
      </c>
      <c r="AN12" s="360"/>
      <c r="AO12" s="360" t="s">
        <v>5475</v>
      </c>
      <c r="AP12" s="360"/>
      <c r="AQ12" s="360"/>
      <c r="AR12" s="360"/>
      <c r="AS12" s="360" t="s">
        <v>5473</v>
      </c>
      <c r="AT12" s="360"/>
      <c r="AU12" s="360" t="s">
        <v>5474</v>
      </c>
      <c r="AV12" s="360"/>
      <c r="AW12" s="360" t="s">
        <v>5475</v>
      </c>
      <c r="AX12" s="360"/>
      <c r="AY12" s="360"/>
      <c r="AZ12" s="360"/>
      <c r="BA12" s="360" t="s">
        <v>5473</v>
      </c>
      <c r="BB12" s="360"/>
      <c r="BC12" s="360" t="s">
        <v>5474</v>
      </c>
      <c r="BD12" s="360"/>
      <c r="BE12" s="360" t="s">
        <v>5475</v>
      </c>
      <c r="BF12" s="360"/>
      <c r="BG12" s="360"/>
      <c r="BH12" s="360"/>
      <c r="BI12" s="360" t="s">
        <v>5473</v>
      </c>
      <c r="BJ12" s="360"/>
      <c r="BK12" s="360" t="s">
        <v>5474</v>
      </c>
      <c r="BL12" s="360"/>
      <c r="BM12" s="360" t="s">
        <v>5475</v>
      </c>
      <c r="BN12" s="360"/>
      <c r="BO12" s="360"/>
      <c r="BP12" s="360"/>
      <c r="BQ12" s="360" t="s">
        <v>5473</v>
      </c>
      <c r="BR12" s="360"/>
      <c r="BS12" s="360" t="s">
        <v>5474</v>
      </c>
      <c r="BT12" s="360"/>
      <c r="BU12" s="360" t="s">
        <v>5475</v>
      </c>
      <c r="BV12" s="360"/>
      <c r="BW12" s="360"/>
      <c r="BX12" s="360"/>
      <c r="BY12" s="360" t="s">
        <v>5473</v>
      </c>
      <c r="BZ12" s="360"/>
      <c r="CA12" s="360" t="s">
        <v>5474</v>
      </c>
      <c r="CB12" s="360"/>
      <c r="CC12" s="360" t="s">
        <v>5475</v>
      </c>
      <c r="CD12" s="360"/>
      <c r="CE12" s="360"/>
      <c r="CF12" s="360"/>
      <c r="CG12" s="360" t="s">
        <v>5473</v>
      </c>
      <c r="CH12" s="360"/>
      <c r="CI12" s="360" t="s">
        <v>5474</v>
      </c>
      <c r="CJ12" s="360"/>
      <c r="CK12" s="360" t="s">
        <v>5475</v>
      </c>
      <c r="CL12" s="360"/>
      <c r="CM12" s="360"/>
      <c r="CN12" s="360"/>
      <c r="CO12" s="360" t="s">
        <v>5473</v>
      </c>
      <c r="CP12" s="360"/>
      <c r="CQ12" s="360" t="s">
        <v>5474</v>
      </c>
      <c r="CR12" s="360"/>
      <c r="CS12" s="360" t="s">
        <v>5475</v>
      </c>
      <c r="CT12" s="360"/>
      <c r="CU12" s="360"/>
      <c r="CV12" s="364"/>
      <c r="CW12" s="363"/>
    </row>
    <row r="13" spans="1:110" ht="40.5" customHeight="1" x14ac:dyDescent="0.25">
      <c r="A13" s="355"/>
      <c r="B13" s="355"/>
      <c r="C13" s="356"/>
      <c r="D13" s="82" t="s">
        <v>5476</v>
      </c>
      <c r="E13" s="82" t="s">
        <v>5477</v>
      </c>
      <c r="F13" s="82" t="s">
        <v>5476</v>
      </c>
      <c r="G13" s="82" t="s">
        <v>5477</v>
      </c>
      <c r="H13" s="83" t="s">
        <v>5478</v>
      </c>
      <c r="I13" s="82" t="s">
        <v>5479</v>
      </c>
      <c r="J13" s="82" t="s">
        <v>5480</v>
      </c>
      <c r="K13" s="84" t="s">
        <v>5481</v>
      </c>
      <c r="L13" s="85" t="s">
        <v>5482</v>
      </c>
      <c r="M13" s="82" t="s">
        <v>5483</v>
      </c>
      <c r="N13" s="82" t="s">
        <v>5484</v>
      </c>
      <c r="O13" s="82" t="s">
        <v>5483</v>
      </c>
      <c r="P13" s="82" t="s">
        <v>5484</v>
      </c>
      <c r="Q13" s="82" t="s">
        <v>5483</v>
      </c>
      <c r="R13" s="82" t="s">
        <v>5484</v>
      </c>
      <c r="S13" s="86" t="s">
        <v>29</v>
      </c>
      <c r="T13" s="86" t="s">
        <v>30</v>
      </c>
      <c r="U13" s="82" t="s">
        <v>5485</v>
      </c>
      <c r="V13" s="82" t="s">
        <v>5486</v>
      </c>
      <c r="W13" s="82" t="s">
        <v>5485</v>
      </c>
      <c r="X13" s="82" t="s">
        <v>5486</v>
      </c>
      <c r="Y13" s="82" t="s">
        <v>5485</v>
      </c>
      <c r="Z13" s="82" t="s">
        <v>5486</v>
      </c>
      <c r="AA13" s="86" t="s">
        <v>29</v>
      </c>
      <c r="AB13" s="86" t="s">
        <v>30</v>
      </c>
      <c r="AC13" s="82" t="s">
        <v>5485</v>
      </c>
      <c r="AD13" s="82" t="s">
        <v>5486</v>
      </c>
      <c r="AE13" s="82" t="s">
        <v>5485</v>
      </c>
      <c r="AF13" s="82" t="s">
        <v>5486</v>
      </c>
      <c r="AG13" s="82" t="s">
        <v>5485</v>
      </c>
      <c r="AH13" s="82" t="s">
        <v>5486</v>
      </c>
      <c r="AI13" s="86" t="s">
        <v>29</v>
      </c>
      <c r="AJ13" s="86" t="s">
        <v>30</v>
      </c>
      <c r="AK13" s="82" t="s">
        <v>5485</v>
      </c>
      <c r="AL13" s="82" t="s">
        <v>5486</v>
      </c>
      <c r="AM13" s="82" t="s">
        <v>5485</v>
      </c>
      <c r="AN13" s="82" t="s">
        <v>5486</v>
      </c>
      <c r="AO13" s="82" t="s">
        <v>5485</v>
      </c>
      <c r="AP13" s="82" t="s">
        <v>5486</v>
      </c>
      <c r="AQ13" s="86" t="s">
        <v>29</v>
      </c>
      <c r="AR13" s="86" t="s">
        <v>30</v>
      </c>
      <c r="AS13" s="82" t="s">
        <v>5485</v>
      </c>
      <c r="AT13" s="82" t="s">
        <v>5486</v>
      </c>
      <c r="AU13" s="82" t="s">
        <v>5485</v>
      </c>
      <c r="AV13" s="82" t="s">
        <v>5486</v>
      </c>
      <c r="AW13" s="82" t="s">
        <v>5485</v>
      </c>
      <c r="AX13" s="82" t="s">
        <v>5486</v>
      </c>
      <c r="AY13" s="86" t="s">
        <v>29</v>
      </c>
      <c r="AZ13" s="86" t="s">
        <v>30</v>
      </c>
      <c r="BA13" s="82" t="s">
        <v>5485</v>
      </c>
      <c r="BB13" s="82" t="s">
        <v>5486</v>
      </c>
      <c r="BC13" s="82" t="s">
        <v>5485</v>
      </c>
      <c r="BD13" s="82" t="s">
        <v>5486</v>
      </c>
      <c r="BE13" s="82" t="s">
        <v>5485</v>
      </c>
      <c r="BF13" s="82" t="s">
        <v>5486</v>
      </c>
      <c r="BG13" s="86" t="s">
        <v>29</v>
      </c>
      <c r="BH13" s="86" t="s">
        <v>30</v>
      </c>
      <c r="BI13" s="82" t="s">
        <v>5485</v>
      </c>
      <c r="BJ13" s="82" t="s">
        <v>5486</v>
      </c>
      <c r="BK13" s="82" t="s">
        <v>5485</v>
      </c>
      <c r="BL13" s="82" t="s">
        <v>5486</v>
      </c>
      <c r="BM13" s="82" t="s">
        <v>5485</v>
      </c>
      <c r="BN13" s="82" t="s">
        <v>5486</v>
      </c>
      <c r="BO13" s="86" t="s">
        <v>29</v>
      </c>
      <c r="BP13" s="86" t="s">
        <v>30</v>
      </c>
      <c r="BQ13" s="82" t="s">
        <v>5485</v>
      </c>
      <c r="BR13" s="82" t="s">
        <v>5486</v>
      </c>
      <c r="BS13" s="82" t="s">
        <v>5485</v>
      </c>
      <c r="BT13" s="82" t="s">
        <v>5486</v>
      </c>
      <c r="BU13" s="82" t="s">
        <v>5485</v>
      </c>
      <c r="BV13" s="82" t="s">
        <v>5486</v>
      </c>
      <c r="BW13" s="86" t="s">
        <v>29</v>
      </c>
      <c r="BX13" s="86" t="s">
        <v>30</v>
      </c>
      <c r="BY13" s="82" t="s">
        <v>5485</v>
      </c>
      <c r="BZ13" s="82" t="s">
        <v>5486</v>
      </c>
      <c r="CA13" s="82" t="s">
        <v>5485</v>
      </c>
      <c r="CB13" s="82" t="s">
        <v>5486</v>
      </c>
      <c r="CC13" s="82" t="s">
        <v>5485</v>
      </c>
      <c r="CD13" s="82" t="s">
        <v>5486</v>
      </c>
      <c r="CE13" s="86" t="s">
        <v>29</v>
      </c>
      <c r="CF13" s="86" t="s">
        <v>30</v>
      </c>
      <c r="CG13" s="82" t="s">
        <v>5485</v>
      </c>
      <c r="CH13" s="82" t="s">
        <v>5486</v>
      </c>
      <c r="CI13" s="82" t="s">
        <v>5485</v>
      </c>
      <c r="CJ13" s="82" t="s">
        <v>5486</v>
      </c>
      <c r="CK13" s="82" t="s">
        <v>5485</v>
      </c>
      <c r="CL13" s="82" t="s">
        <v>5486</v>
      </c>
      <c r="CM13" s="86" t="s">
        <v>29</v>
      </c>
      <c r="CN13" s="86" t="s">
        <v>30</v>
      </c>
      <c r="CO13" s="82" t="s">
        <v>5485</v>
      </c>
      <c r="CP13" s="82" t="s">
        <v>5486</v>
      </c>
      <c r="CQ13" s="82" t="s">
        <v>5485</v>
      </c>
      <c r="CR13" s="82" t="s">
        <v>5486</v>
      </c>
      <c r="CS13" s="82" t="s">
        <v>5485</v>
      </c>
      <c r="CT13" s="82" t="s">
        <v>5486</v>
      </c>
      <c r="CU13" s="86" t="s">
        <v>29</v>
      </c>
      <c r="CV13" s="87" t="s">
        <v>30</v>
      </c>
      <c r="CW13" s="352"/>
    </row>
    <row r="14" spans="1:110" x14ac:dyDescent="0.25">
      <c r="A14" s="88">
        <v>1</v>
      </c>
      <c r="B14" s="88">
        <v>2</v>
      </c>
      <c r="C14" s="89">
        <v>3</v>
      </c>
      <c r="D14" s="86">
        <v>4</v>
      </c>
      <c r="E14" s="86" t="s">
        <v>5487</v>
      </c>
      <c r="F14" s="86">
        <v>5</v>
      </c>
      <c r="G14" s="86" t="s">
        <v>5488</v>
      </c>
      <c r="H14" s="83">
        <v>7</v>
      </c>
      <c r="I14" s="82">
        <v>8</v>
      </c>
      <c r="J14" s="82">
        <v>9</v>
      </c>
      <c r="K14" s="82">
        <v>10</v>
      </c>
      <c r="L14" s="90">
        <v>11</v>
      </c>
      <c r="M14" s="86">
        <v>12</v>
      </c>
      <c r="N14" s="86" t="s">
        <v>5489</v>
      </c>
      <c r="O14" s="86" t="s">
        <v>5490</v>
      </c>
      <c r="P14" s="86" t="s">
        <v>5491</v>
      </c>
      <c r="Q14" s="86" t="s">
        <v>5492</v>
      </c>
      <c r="R14" s="86" t="s">
        <v>5493</v>
      </c>
      <c r="S14" s="86" t="s">
        <v>5494</v>
      </c>
      <c r="T14" s="86" t="s">
        <v>5495</v>
      </c>
      <c r="U14" s="86">
        <v>13</v>
      </c>
      <c r="V14" s="86" t="s">
        <v>5496</v>
      </c>
      <c r="W14" s="86" t="s">
        <v>5497</v>
      </c>
      <c r="X14" s="86" t="s">
        <v>5498</v>
      </c>
      <c r="Y14" s="86" t="s">
        <v>5499</v>
      </c>
      <c r="Z14" s="86" t="s">
        <v>5500</v>
      </c>
      <c r="AA14" s="86" t="s">
        <v>5501</v>
      </c>
      <c r="AB14" s="86" t="s">
        <v>5502</v>
      </c>
      <c r="AC14" s="86" t="s">
        <v>5503</v>
      </c>
      <c r="AD14" s="86" t="s">
        <v>5504</v>
      </c>
      <c r="AE14" s="86" t="s">
        <v>5505</v>
      </c>
      <c r="AF14" s="86" t="s">
        <v>5506</v>
      </c>
      <c r="AG14" s="86" t="s">
        <v>5507</v>
      </c>
      <c r="AH14" s="86" t="s">
        <v>5508</v>
      </c>
      <c r="AI14" s="86" t="s">
        <v>5509</v>
      </c>
      <c r="AJ14" s="86" t="s">
        <v>5510</v>
      </c>
      <c r="AK14" s="86">
        <v>14</v>
      </c>
      <c r="AL14" s="86" t="s">
        <v>5511</v>
      </c>
      <c r="AM14" s="86" t="s">
        <v>5512</v>
      </c>
      <c r="AN14" s="86" t="s">
        <v>5513</v>
      </c>
      <c r="AO14" s="86" t="s">
        <v>5514</v>
      </c>
      <c r="AP14" s="86" t="s">
        <v>5515</v>
      </c>
      <c r="AQ14" s="86" t="s">
        <v>5516</v>
      </c>
      <c r="AR14" s="86" t="s">
        <v>5517</v>
      </c>
      <c r="AS14" s="86" t="s">
        <v>5518</v>
      </c>
      <c r="AT14" s="86" t="s">
        <v>5519</v>
      </c>
      <c r="AU14" s="86" t="s">
        <v>5520</v>
      </c>
      <c r="AV14" s="86" t="s">
        <v>5521</v>
      </c>
      <c r="AW14" s="86" t="s">
        <v>5522</v>
      </c>
      <c r="AX14" s="86" t="s">
        <v>5523</v>
      </c>
      <c r="AY14" s="86" t="s">
        <v>5524</v>
      </c>
      <c r="AZ14" s="86" t="s">
        <v>5525</v>
      </c>
      <c r="BA14" s="86">
        <v>15</v>
      </c>
      <c r="BB14" s="86" t="s">
        <v>5526</v>
      </c>
      <c r="BC14" s="86" t="s">
        <v>5527</v>
      </c>
      <c r="BD14" s="86" t="s">
        <v>5528</v>
      </c>
      <c r="BE14" s="86" t="s">
        <v>5529</v>
      </c>
      <c r="BF14" s="86" t="s">
        <v>5530</v>
      </c>
      <c r="BG14" s="86" t="s">
        <v>5531</v>
      </c>
      <c r="BH14" s="86" t="s">
        <v>5532</v>
      </c>
      <c r="BI14" s="86" t="s">
        <v>5533</v>
      </c>
      <c r="BJ14" s="86" t="s">
        <v>5534</v>
      </c>
      <c r="BK14" s="86" t="s">
        <v>5535</v>
      </c>
      <c r="BL14" s="86" t="s">
        <v>5536</v>
      </c>
      <c r="BM14" s="86" t="s">
        <v>5537</v>
      </c>
      <c r="BN14" s="86" t="s">
        <v>5538</v>
      </c>
      <c r="BO14" s="86" t="s">
        <v>5539</v>
      </c>
      <c r="BP14" s="86" t="s">
        <v>5540</v>
      </c>
      <c r="BQ14" s="86">
        <v>16</v>
      </c>
      <c r="BR14" s="86" t="s">
        <v>5541</v>
      </c>
      <c r="BS14" s="86" t="s">
        <v>5542</v>
      </c>
      <c r="BT14" s="86" t="s">
        <v>5543</v>
      </c>
      <c r="BU14" s="86" t="s">
        <v>5544</v>
      </c>
      <c r="BV14" s="86" t="s">
        <v>5545</v>
      </c>
      <c r="BW14" s="86" t="s">
        <v>5546</v>
      </c>
      <c r="BX14" s="86" t="s">
        <v>5547</v>
      </c>
      <c r="BY14" s="86" t="s">
        <v>5548</v>
      </c>
      <c r="BZ14" s="86" t="s">
        <v>5549</v>
      </c>
      <c r="CA14" s="86" t="s">
        <v>5550</v>
      </c>
      <c r="CB14" s="86" t="s">
        <v>5551</v>
      </c>
      <c r="CC14" s="86" t="s">
        <v>5552</v>
      </c>
      <c r="CD14" s="86" t="s">
        <v>5553</v>
      </c>
      <c r="CE14" s="86" t="s">
        <v>5554</v>
      </c>
      <c r="CF14" s="86" t="s">
        <v>5555</v>
      </c>
      <c r="CG14" s="86">
        <v>17</v>
      </c>
      <c r="CH14" s="86" t="s">
        <v>5556</v>
      </c>
      <c r="CI14" s="86" t="s">
        <v>5557</v>
      </c>
      <c r="CJ14" s="86" t="s">
        <v>5558</v>
      </c>
      <c r="CK14" s="86" t="s">
        <v>5559</v>
      </c>
      <c r="CL14" s="86" t="s">
        <v>5560</v>
      </c>
      <c r="CM14" s="86" t="s">
        <v>5561</v>
      </c>
      <c r="CN14" s="86" t="s">
        <v>5562</v>
      </c>
      <c r="CO14" s="86" t="s">
        <v>5563</v>
      </c>
      <c r="CP14" s="86" t="s">
        <v>5564</v>
      </c>
      <c r="CQ14" s="86" t="s">
        <v>5565</v>
      </c>
      <c r="CR14" s="86" t="s">
        <v>5566</v>
      </c>
      <c r="CS14" s="86" t="s">
        <v>5567</v>
      </c>
      <c r="CT14" s="86" t="s">
        <v>5568</v>
      </c>
      <c r="CU14" s="86" t="s">
        <v>5569</v>
      </c>
      <c r="CV14" s="86" t="s">
        <v>5570</v>
      </c>
      <c r="CW14" s="86" t="s">
        <v>5571</v>
      </c>
    </row>
    <row r="15" spans="1:110" ht="25.5" x14ac:dyDescent="0.25">
      <c r="A15" s="88">
        <v>0</v>
      </c>
      <c r="B15" s="88" t="s">
        <v>5572</v>
      </c>
      <c r="C15" s="88" t="s">
        <v>5573</v>
      </c>
      <c r="D15" s="88"/>
      <c r="E15" s="88"/>
      <c r="F15" s="56"/>
      <c r="G15" s="56"/>
      <c r="H15" s="91">
        <f t="shared" ref="H15:H20" si="11">SUM(I15:L15)</f>
        <v>3975.408691705893</v>
      </c>
      <c r="I15" s="91">
        <f t="shared" ref="I15:BT15" si="12">I16+I17+I18+I19+I20</f>
        <v>131.88305559120616</v>
      </c>
      <c r="J15" s="91">
        <f t="shared" si="12"/>
        <v>1781.5247213604237</v>
      </c>
      <c r="K15" s="91">
        <f t="shared" si="12"/>
        <v>1497.7904410722599</v>
      </c>
      <c r="L15" s="91">
        <f t="shared" si="12"/>
        <v>564.21047368200357</v>
      </c>
      <c r="M15" s="91">
        <f t="shared" si="12"/>
        <v>777.28626446619228</v>
      </c>
      <c r="N15" s="91">
        <f t="shared" si="12"/>
        <v>912.692324565832</v>
      </c>
      <c r="O15" s="91">
        <f t="shared" si="12"/>
        <v>690.82336814038968</v>
      </c>
      <c r="P15" s="91">
        <f t="shared" si="12"/>
        <v>810.18373400803227</v>
      </c>
      <c r="Q15" s="91">
        <f t="shared" si="12"/>
        <v>600.86189237038991</v>
      </c>
      <c r="R15" s="91">
        <f t="shared" si="12"/>
        <v>704.94719373283215</v>
      </c>
      <c r="S15" s="91">
        <f t="shared" si="12"/>
        <v>98.462999999999965</v>
      </c>
      <c r="T15" s="91">
        <f t="shared" si="12"/>
        <v>107.02686000000001</v>
      </c>
      <c r="U15" s="91">
        <f t="shared" si="12"/>
        <v>707.3937166618332</v>
      </c>
      <c r="V15" s="91">
        <f t="shared" si="12"/>
        <v>848.8724599942002</v>
      </c>
      <c r="W15" s="91">
        <f t="shared" si="12"/>
        <v>769.89541190428781</v>
      </c>
      <c r="X15" s="91">
        <f t="shared" si="12"/>
        <v>923.8744942851456</v>
      </c>
      <c r="Y15" s="91">
        <f t="shared" si="12"/>
        <v>729.54507727162115</v>
      </c>
      <c r="Z15" s="91">
        <f t="shared" si="12"/>
        <v>875.45409272594532</v>
      </c>
      <c r="AA15" s="91">
        <f t="shared" si="12"/>
        <v>33.24</v>
      </c>
      <c r="AB15" s="91">
        <f t="shared" si="12"/>
        <v>46.710000000000008</v>
      </c>
      <c r="AC15" s="91">
        <f t="shared" si="12"/>
        <v>714.75713030649149</v>
      </c>
      <c r="AD15" s="91">
        <f t="shared" si="12"/>
        <v>848.94771302800018</v>
      </c>
      <c r="AE15" s="91">
        <f t="shared" si="12"/>
        <v>779.84289921033314</v>
      </c>
      <c r="AF15" s="91">
        <f t="shared" si="12"/>
        <v>927.15052981200006</v>
      </c>
      <c r="AG15" s="91">
        <f t="shared" si="12"/>
        <v>761.65656560033324</v>
      </c>
      <c r="AH15" s="91">
        <f t="shared" si="12"/>
        <v>903.76648777160005</v>
      </c>
      <c r="AI15" s="91">
        <f t="shared" si="12"/>
        <v>39.5</v>
      </c>
      <c r="AJ15" s="91">
        <f t="shared" si="12"/>
        <v>58.856999999999999</v>
      </c>
      <c r="AK15" s="91">
        <f t="shared" si="12"/>
        <v>745.75507500000003</v>
      </c>
      <c r="AL15" s="91">
        <f t="shared" si="12"/>
        <v>894.90608999999995</v>
      </c>
      <c r="AM15" s="91">
        <f t="shared" si="12"/>
        <v>721.69539133466697</v>
      </c>
      <c r="AN15" s="91">
        <f t="shared" si="12"/>
        <v>866.03446960160056</v>
      </c>
      <c r="AO15" s="91">
        <f t="shared" si="12"/>
        <v>733.89699249192972</v>
      </c>
      <c r="AP15" s="91">
        <f t="shared" si="12"/>
        <v>880.67639099031567</v>
      </c>
      <c r="AQ15" s="91">
        <f t="shared" si="12"/>
        <v>33.119999999999997</v>
      </c>
      <c r="AR15" s="91">
        <f t="shared" si="12"/>
        <v>49.37</v>
      </c>
      <c r="AS15" s="91">
        <f t="shared" si="12"/>
        <v>745.75507499999981</v>
      </c>
      <c r="AT15" s="91">
        <f t="shared" si="12"/>
        <v>894.83959456200012</v>
      </c>
      <c r="AU15" s="91">
        <f t="shared" si="12"/>
        <v>735.26251311005649</v>
      </c>
      <c r="AV15" s="91">
        <f t="shared" si="12"/>
        <v>880.99426157440018</v>
      </c>
      <c r="AW15" s="91">
        <f t="shared" si="12"/>
        <v>751.90178323186444</v>
      </c>
      <c r="AX15" s="91">
        <f t="shared" si="12"/>
        <v>900.75505827963752</v>
      </c>
      <c r="AY15" s="91">
        <f t="shared" si="12"/>
        <v>18.149999999999999</v>
      </c>
      <c r="AZ15" s="91">
        <f t="shared" si="12"/>
        <v>59.705499999999986</v>
      </c>
      <c r="BA15" s="91">
        <f t="shared" si="12"/>
        <v>717.72434166666665</v>
      </c>
      <c r="BB15" s="91">
        <f t="shared" si="12"/>
        <v>861.26921000000004</v>
      </c>
      <c r="BC15" s="91">
        <f t="shared" si="12"/>
        <v>734.36217949070374</v>
      </c>
      <c r="BD15" s="91">
        <f t="shared" si="12"/>
        <v>881.23461538884487</v>
      </c>
      <c r="BE15" s="91">
        <f t="shared" si="12"/>
        <v>836.4034577392913</v>
      </c>
      <c r="BF15" s="91">
        <f t="shared" si="12"/>
        <v>1003.6841492871498</v>
      </c>
      <c r="BG15" s="91">
        <f t="shared" si="12"/>
        <v>51.95</v>
      </c>
      <c r="BH15" s="91">
        <f t="shared" si="12"/>
        <v>38.94</v>
      </c>
      <c r="BI15" s="91">
        <f t="shared" si="12"/>
        <v>666.70000080818988</v>
      </c>
      <c r="BJ15" s="91">
        <f t="shared" si="12"/>
        <v>800.56751396949539</v>
      </c>
      <c r="BK15" s="91">
        <f t="shared" si="12"/>
        <v>666.69600080818986</v>
      </c>
      <c r="BL15" s="91">
        <f t="shared" si="12"/>
        <v>800.56751396949539</v>
      </c>
      <c r="BM15" s="91">
        <f t="shared" si="12"/>
        <v>744.18703186073219</v>
      </c>
      <c r="BN15" s="91">
        <f t="shared" si="12"/>
        <v>890.78320590087844</v>
      </c>
      <c r="BO15" s="91">
        <f t="shared" si="12"/>
        <v>49.09</v>
      </c>
      <c r="BP15" s="91">
        <f t="shared" si="12"/>
        <v>30.266000000000002</v>
      </c>
      <c r="BQ15" s="91">
        <f t="shared" si="12"/>
        <v>688.36326666666662</v>
      </c>
      <c r="BR15" s="91">
        <f t="shared" si="12"/>
        <v>826.03592000000003</v>
      </c>
      <c r="BS15" s="91">
        <f t="shared" si="12"/>
        <v>688.3658317343195</v>
      </c>
      <c r="BT15" s="91">
        <f t="shared" si="12"/>
        <v>826.03899808118354</v>
      </c>
      <c r="BU15" s="91">
        <f t="shared" ref="BU15:CF15" si="13">BU16+BU17+BU18+BU19+BU20</f>
        <v>700.81919373080837</v>
      </c>
      <c r="BV15" s="91">
        <f t="shared" si="13"/>
        <v>840.98303247696981</v>
      </c>
      <c r="BW15" s="91">
        <f t="shared" si="13"/>
        <v>43.25</v>
      </c>
      <c r="BX15" s="91">
        <f t="shared" si="13"/>
        <v>41.32</v>
      </c>
      <c r="BY15" s="91">
        <f t="shared" si="13"/>
        <v>738.84804408558671</v>
      </c>
      <c r="BZ15" s="91">
        <f t="shared" si="13"/>
        <v>886.72885843470408</v>
      </c>
      <c r="CA15" s="91">
        <f t="shared" si="13"/>
        <v>738.4391422199061</v>
      </c>
      <c r="CB15" s="91">
        <f t="shared" si="13"/>
        <v>886.23817619588749</v>
      </c>
      <c r="CC15" s="91">
        <f t="shared" si="13"/>
        <v>748.53825842972844</v>
      </c>
      <c r="CD15" s="91">
        <f t="shared" si="13"/>
        <v>898.33583147167417</v>
      </c>
      <c r="CE15" s="91">
        <f t="shared" si="13"/>
        <v>44.11</v>
      </c>
      <c r="CF15" s="91">
        <f t="shared" si="13"/>
        <v>42.100000000000009</v>
      </c>
      <c r="CG15" s="92">
        <f t="shared" ref="CG15:CN46" si="14">M15+U15+AK15+BA15+BQ15</f>
        <v>3636.5226644613585</v>
      </c>
      <c r="CH15" s="92">
        <f t="shared" si="14"/>
        <v>4343.7760045600317</v>
      </c>
      <c r="CI15" s="92">
        <f t="shared" si="14"/>
        <v>3605.1421826043679</v>
      </c>
      <c r="CJ15" s="92">
        <f t="shared" si="14"/>
        <v>4307.3663113648063</v>
      </c>
      <c r="CK15" s="92">
        <f t="shared" si="14"/>
        <v>3601.5266136040404</v>
      </c>
      <c r="CL15" s="92">
        <f t="shared" si="14"/>
        <v>4305.7448592132132</v>
      </c>
      <c r="CM15" s="92">
        <f t="shared" si="14"/>
        <v>260.02299999999997</v>
      </c>
      <c r="CN15" s="92">
        <f t="shared" si="14"/>
        <v>283.36686000000003</v>
      </c>
      <c r="CO15" s="91">
        <f t="shared" ref="CO15:CV46" si="15">M15+AC15+AS15++BI15+BY15</f>
        <v>3643.3465146664603</v>
      </c>
      <c r="CP15" s="91">
        <f t="shared" si="15"/>
        <v>4343.7760045600317</v>
      </c>
      <c r="CQ15" s="91">
        <f t="shared" si="15"/>
        <v>3611.0639234888749</v>
      </c>
      <c r="CR15" s="91">
        <f t="shared" si="15"/>
        <v>4305.1342155598159</v>
      </c>
      <c r="CS15" s="91">
        <f t="shared" si="15"/>
        <v>3607.1455314930481</v>
      </c>
      <c r="CT15" s="91">
        <f t="shared" si="15"/>
        <v>4298.587777156622</v>
      </c>
      <c r="CU15" s="91">
        <f t="shared" si="15"/>
        <v>249.31299999999999</v>
      </c>
      <c r="CV15" s="91">
        <f t="shared" si="15"/>
        <v>297.95535999999998</v>
      </c>
      <c r="CW15" s="93"/>
    </row>
    <row r="16" spans="1:110" ht="25.5" x14ac:dyDescent="0.25">
      <c r="A16" s="88" t="s">
        <v>5574</v>
      </c>
      <c r="B16" s="88" t="s">
        <v>5575</v>
      </c>
      <c r="C16" s="88" t="s">
        <v>5573</v>
      </c>
      <c r="D16" s="88"/>
      <c r="E16" s="88"/>
      <c r="F16" s="56"/>
      <c r="G16" s="56"/>
      <c r="H16" s="91">
        <f t="shared" si="11"/>
        <v>2778.5370478648529</v>
      </c>
      <c r="I16" s="91">
        <f t="shared" ref="I16:BT16" si="16">I21</f>
        <v>107.11098689629092</v>
      </c>
      <c r="J16" s="91">
        <f t="shared" si="16"/>
        <v>1566.7114323026271</v>
      </c>
      <c r="K16" s="91">
        <f t="shared" si="16"/>
        <v>1050.5154032584744</v>
      </c>
      <c r="L16" s="91">
        <f t="shared" si="16"/>
        <v>54.199225407460439</v>
      </c>
      <c r="M16" s="91">
        <f t="shared" si="16"/>
        <v>487.6555581265311</v>
      </c>
      <c r="N16" s="91">
        <f t="shared" si="16"/>
        <v>572.67195430693221</v>
      </c>
      <c r="O16" s="91">
        <f t="shared" si="16"/>
        <v>437.15257296199997</v>
      </c>
      <c r="P16" s="91">
        <f t="shared" si="16"/>
        <v>513.01447584333232</v>
      </c>
      <c r="Q16" s="91">
        <f t="shared" si="16"/>
        <v>405.90083884200004</v>
      </c>
      <c r="R16" s="91">
        <f t="shared" si="16"/>
        <v>476.33046253813217</v>
      </c>
      <c r="S16" s="91">
        <f t="shared" si="16"/>
        <v>30.990000000000002</v>
      </c>
      <c r="T16" s="91">
        <f t="shared" si="16"/>
        <v>39.230159999999998</v>
      </c>
      <c r="U16" s="91">
        <f t="shared" si="16"/>
        <v>485.33000146055042</v>
      </c>
      <c r="V16" s="91">
        <f t="shared" si="16"/>
        <v>582.39600175266082</v>
      </c>
      <c r="W16" s="91">
        <f t="shared" si="16"/>
        <v>506.11984330457017</v>
      </c>
      <c r="X16" s="91">
        <f t="shared" si="16"/>
        <v>607.34381196548452</v>
      </c>
      <c r="Y16" s="94">
        <f t="shared" si="16"/>
        <v>489.58546267857031</v>
      </c>
      <c r="Z16" s="91">
        <f t="shared" si="16"/>
        <v>587.50255521428426</v>
      </c>
      <c r="AA16" s="91">
        <f t="shared" si="16"/>
        <v>32.840000000000003</v>
      </c>
      <c r="AB16" s="91">
        <f t="shared" si="16"/>
        <v>44.990000000000009</v>
      </c>
      <c r="AC16" s="91">
        <f t="shared" si="16"/>
        <v>496.74573801615821</v>
      </c>
      <c r="AD16" s="91">
        <f t="shared" si="16"/>
        <v>589.18621140400012</v>
      </c>
      <c r="AE16" s="91">
        <f t="shared" si="16"/>
        <v>526.23560557999986</v>
      </c>
      <c r="AF16" s="91">
        <f t="shared" si="16"/>
        <v>624.52691615200001</v>
      </c>
      <c r="AG16" s="114">
        <f t="shared" si="16"/>
        <v>456.49983492999991</v>
      </c>
      <c r="AH16" s="91">
        <f t="shared" si="16"/>
        <v>541.4747465608001</v>
      </c>
      <c r="AI16" s="91">
        <f t="shared" si="16"/>
        <v>33.04</v>
      </c>
      <c r="AJ16" s="91">
        <f t="shared" si="16"/>
        <v>35.29</v>
      </c>
      <c r="AK16" s="91">
        <f t="shared" si="16"/>
        <v>478.10877990441531</v>
      </c>
      <c r="AL16" s="91">
        <f t="shared" si="16"/>
        <v>573.73053588529842</v>
      </c>
      <c r="AM16" s="91">
        <f t="shared" si="16"/>
        <v>494.7750783120681</v>
      </c>
      <c r="AN16" s="91">
        <f t="shared" si="16"/>
        <v>593.73009397448186</v>
      </c>
      <c r="AO16" s="91">
        <f t="shared" si="16"/>
        <v>458.28813701266415</v>
      </c>
      <c r="AP16" s="91">
        <f t="shared" si="16"/>
        <v>549.945764415197</v>
      </c>
      <c r="AQ16" s="91">
        <f t="shared" si="16"/>
        <v>24.72</v>
      </c>
      <c r="AR16" s="91">
        <f t="shared" si="16"/>
        <v>45.4</v>
      </c>
      <c r="AS16" s="91">
        <f t="shared" si="16"/>
        <v>448.53560191406746</v>
      </c>
      <c r="AT16" s="91">
        <f t="shared" si="16"/>
        <v>538.17122685888125</v>
      </c>
      <c r="AU16" s="91">
        <f t="shared" si="16"/>
        <v>472.79104002412407</v>
      </c>
      <c r="AV16" s="91">
        <f t="shared" si="16"/>
        <v>566.02089387128126</v>
      </c>
      <c r="AW16" s="91">
        <f t="shared" si="16"/>
        <v>494.22879192593211</v>
      </c>
      <c r="AX16" s="91">
        <f t="shared" si="16"/>
        <v>591.56801930451866</v>
      </c>
      <c r="AY16" s="91">
        <f t="shared" si="16"/>
        <v>17.119999999999997</v>
      </c>
      <c r="AZ16" s="91">
        <f t="shared" si="16"/>
        <v>56.015499999999989</v>
      </c>
      <c r="BA16" s="91">
        <f t="shared" si="16"/>
        <v>485.78508586353354</v>
      </c>
      <c r="BB16" s="91">
        <f t="shared" si="16"/>
        <v>582.94210303624038</v>
      </c>
      <c r="BC16" s="91">
        <f t="shared" si="16"/>
        <v>502.44036826785305</v>
      </c>
      <c r="BD16" s="91">
        <f t="shared" si="16"/>
        <v>602.92844192142388</v>
      </c>
      <c r="BE16" s="91">
        <f t="shared" si="16"/>
        <v>575.27769171418072</v>
      </c>
      <c r="BF16" s="91">
        <f t="shared" si="16"/>
        <v>690.33323005701709</v>
      </c>
      <c r="BG16" s="91">
        <f t="shared" si="16"/>
        <v>34.260000000000005</v>
      </c>
      <c r="BH16" s="91">
        <f t="shared" si="16"/>
        <v>34.090000000000003</v>
      </c>
      <c r="BI16" s="91">
        <f t="shared" si="16"/>
        <v>422.52391548033916</v>
      </c>
      <c r="BJ16" s="91">
        <f t="shared" si="16"/>
        <v>507.30481157607466</v>
      </c>
      <c r="BK16" s="91">
        <f t="shared" si="16"/>
        <v>422.51991548033919</v>
      </c>
      <c r="BL16" s="91">
        <f t="shared" si="16"/>
        <v>507.30481157607466</v>
      </c>
      <c r="BM16" s="91">
        <f t="shared" si="16"/>
        <v>491.47665839728819</v>
      </c>
      <c r="BN16" s="91">
        <f t="shared" si="16"/>
        <v>587.27075774474588</v>
      </c>
      <c r="BO16" s="91">
        <f t="shared" si="16"/>
        <v>33.000000000000007</v>
      </c>
      <c r="BP16" s="91">
        <f t="shared" si="16"/>
        <v>28.676000000000002</v>
      </c>
      <c r="BQ16" s="91">
        <f t="shared" si="16"/>
        <v>468.51941919686681</v>
      </c>
      <c r="BR16" s="91">
        <f t="shared" si="16"/>
        <v>562.22330303624017</v>
      </c>
      <c r="BS16" s="91">
        <f t="shared" si="16"/>
        <v>468.52198426451969</v>
      </c>
      <c r="BT16" s="91">
        <f t="shared" si="16"/>
        <v>562.22638111742367</v>
      </c>
      <c r="BU16" s="91">
        <f t="shared" ref="BU16:CF16" si="17">BU21</f>
        <v>477.67930106326844</v>
      </c>
      <c r="BV16" s="91">
        <f t="shared" si="17"/>
        <v>573.21516127592201</v>
      </c>
      <c r="BW16" s="91">
        <f t="shared" si="17"/>
        <v>40.85</v>
      </c>
      <c r="BX16" s="91">
        <f t="shared" si="17"/>
        <v>36.700000000000003</v>
      </c>
      <c r="BY16" s="91">
        <f t="shared" si="17"/>
        <v>519.8235779775448</v>
      </c>
      <c r="BZ16" s="91">
        <f t="shared" si="17"/>
        <v>623.89949910505379</v>
      </c>
      <c r="CA16" s="91">
        <f t="shared" si="17"/>
        <v>519.82614304519768</v>
      </c>
      <c r="CB16" s="91">
        <f t="shared" si="17"/>
        <v>623.90257718623729</v>
      </c>
      <c r="CC16" s="91">
        <f t="shared" si="17"/>
        <v>529.06254739061319</v>
      </c>
      <c r="CD16" s="91">
        <f t="shared" si="17"/>
        <v>634.96497822473577</v>
      </c>
      <c r="CE16" s="91">
        <f t="shared" si="17"/>
        <v>41.71</v>
      </c>
      <c r="CF16" s="91">
        <f t="shared" si="17"/>
        <v>37.480000000000011</v>
      </c>
      <c r="CG16" s="92">
        <f t="shared" si="14"/>
        <v>2405.3988445518971</v>
      </c>
      <c r="CH16" s="92">
        <f t="shared" si="14"/>
        <v>2873.9638980173722</v>
      </c>
      <c r="CI16" s="92">
        <f t="shared" si="14"/>
        <v>2409.0098471110109</v>
      </c>
      <c r="CJ16" s="92">
        <f t="shared" si="14"/>
        <v>2879.2432048221463</v>
      </c>
      <c r="CK16" s="92">
        <f t="shared" si="14"/>
        <v>2406.7314313106835</v>
      </c>
      <c r="CL16" s="92">
        <f t="shared" si="14"/>
        <v>2877.3271735005524</v>
      </c>
      <c r="CM16" s="92">
        <f t="shared" si="14"/>
        <v>163.66000000000003</v>
      </c>
      <c r="CN16" s="92">
        <f t="shared" si="14"/>
        <v>200.41016000000002</v>
      </c>
      <c r="CO16" s="91">
        <f t="shared" si="15"/>
        <v>2375.2843915146404</v>
      </c>
      <c r="CP16" s="91">
        <f t="shared" si="15"/>
        <v>2831.2337032509422</v>
      </c>
      <c r="CQ16" s="91">
        <f t="shared" si="15"/>
        <v>2378.5252770916609</v>
      </c>
      <c r="CR16" s="91">
        <f t="shared" si="15"/>
        <v>2834.7696746289257</v>
      </c>
      <c r="CS16" s="91">
        <f t="shared" si="15"/>
        <v>2377.1686714858333</v>
      </c>
      <c r="CT16" s="91">
        <f t="shared" si="15"/>
        <v>2831.6089643729324</v>
      </c>
      <c r="CU16" s="91">
        <f t="shared" si="15"/>
        <v>155.86000000000001</v>
      </c>
      <c r="CV16" s="91">
        <f t="shared" si="15"/>
        <v>196.69166000000001</v>
      </c>
      <c r="CW16" s="93"/>
    </row>
    <row r="17" spans="1:118" ht="25.5" x14ac:dyDescent="0.25">
      <c r="A17" s="88" t="s">
        <v>5576</v>
      </c>
      <c r="B17" s="88" t="s">
        <v>5577</v>
      </c>
      <c r="C17" s="88" t="s">
        <v>5573</v>
      </c>
      <c r="D17" s="88"/>
      <c r="E17" s="88"/>
      <c r="F17" s="56"/>
      <c r="G17" s="56"/>
      <c r="H17" s="91">
        <f t="shared" si="11"/>
        <v>575.75967253983049</v>
      </c>
      <c r="I17" s="91">
        <f t="shared" ref="I17:BT17" si="18">I189</f>
        <v>20.704768694915252</v>
      </c>
      <c r="J17" s="91">
        <f t="shared" si="18"/>
        <v>112.62707893446324</v>
      </c>
      <c r="K17" s="91">
        <f t="shared" si="18"/>
        <v>404.76515824378532</v>
      </c>
      <c r="L17" s="91">
        <f t="shared" si="18"/>
        <v>37.662666666666659</v>
      </c>
      <c r="M17" s="91">
        <f t="shared" si="18"/>
        <v>83.710438539999984</v>
      </c>
      <c r="N17" s="91">
        <f t="shared" si="18"/>
        <v>98.78757748000001</v>
      </c>
      <c r="O17" s="91">
        <f t="shared" si="18"/>
        <v>62.841363029999997</v>
      </c>
      <c r="P17" s="91">
        <f t="shared" si="18"/>
        <v>73.858334899999988</v>
      </c>
      <c r="Q17" s="91">
        <f t="shared" si="18"/>
        <v>42.519610449999995</v>
      </c>
      <c r="R17" s="91">
        <f t="shared" si="18"/>
        <v>49.91</v>
      </c>
      <c r="S17" s="91">
        <f t="shared" si="18"/>
        <v>10.4</v>
      </c>
      <c r="T17" s="91">
        <f t="shared" si="18"/>
        <v>1.0900000000000001</v>
      </c>
      <c r="U17" s="91">
        <f t="shared" si="18"/>
        <v>119.22070611509345</v>
      </c>
      <c r="V17" s="91">
        <f t="shared" si="18"/>
        <v>143.06484733811214</v>
      </c>
      <c r="W17" s="91">
        <f t="shared" si="18"/>
        <v>145.32136881666668</v>
      </c>
      <c r="X17" s="91">
        <f t="shared" si="18"/>
        <v>174.38564258</v>
      </c>
      <c r="Y17" s="94">
        <f t="shared" si="18"/>
        <v>82.846292939999998</v>
      </c>
      <c r="Z17" s="91">
        <f t="shared" si="18"/>
        <v>99.415551527999995</v>
      </c>
      <c r="AA17" s="91">
        <f t="shared" si="18"/>
        <v>0.4</v>
      </c>
      <c r="AB17" s="91">
        <f t="shared" si="18"/>
        <v>1.72</v>
      </c>
      <c r="AC17" s="91">
        <f t="shared" si="18"/>
        <v>130.21117805</v>
      </c>
      <c r="AD17" s="91">
        <f t="shared" si="18"/>
        <v>155.48781191</v>
      </c>
      <c r="AE17" s="91">
        <f t="shared" si="18"/>
        <v>150.99638019999998</v>
      </c>
      <c r="AF17" s="91">
        <f t="shared" si="18"/>
        <v>180.43005448999997</v>
      </c>
      <c r="AG17" s="114">
        <f t="shared" si="18"/>
        <v>163.88332836999999</v>
      </c>
      <c r="AH17" s="91">
        <f t="shared" si="18"/>
        <v>195.54901208379999</v>
      </c>
      <c r="AI17" s="91">
        <f t="shared" si="18"/>
        <v>0.4</v>
      </c>
      <c r="AJ17" s="91">
        <f t="shared" si="18"/>
        <v>1.2050000000000001</v>
      </c>
      <c r="AK17" s="91">
        <f t="shared" si="18"/>
        <v>123.25872555157322</v>
      </c>
      <c r="AL17" s="91">
        <f t="shared" si="18"/>
        <v>147.91047066188784</v>
      </c>
      <c r="AM17" s="91">
        <f t="shared" si="18"/>
        <v>117.94326500000001</v>
      </c>
      <c r="AN17" s="91">
        <f t="shared" si="18"/>
        <v>141.53191800000002</v>
      </c>
      <c r="AO17" s="91">
        <f t="shared" si="18"/>
        <v>166.18180745666666</v>
      </c>
      <c r="AP17" s="91">
        <f t="shared" si="18"/>
        <v>199.41816894799996</v>
      </c>
      <c r="AQ17" s="91">
        <f t="shared" si="18"/>
        <v>8.4</v>
      </c>
      <c r="AR17" s="91">
        <f t="shared" si="18"/>
        <v>1.3900000000000001</v>
      </c>
      <c r="AS17" s="91">
        <f t="shared" si="18"/>
        <v>186.4393536666667</v>
      </c>
      <c r="AT17" s="91">
        <f t="shared" si="18"/>
        <v>223.73222440000001</v>
      </c>
      <c r="AU17" s="91">
        <f t="shared" si="18"/>
        <v>186.44135366666671</v>
      </c>
      <c r="AV17" s="91">
        <f t="shared" si="18"/>
        <v>223.7372244</v>
      </c>
      <c r="AW17" s="91">
        <f t="shared" si="18"/>
        <v>181.92620522000001</v>
      </c>
      <c r="AX17" s="91">
        <f t="shared" si="18"/>
        <v>218.29089567199998</v>
      </c>
      <c r="AY17" s="91">
        <f t="shared" si="18"/>
        <v>1.03</v>
      </c>
      <c r="AZ17" s="91">
        <f t="shared" si="18"/>
        <v>1.1099999999999999</v>
      </c>
      <c r="BA17" s="91">
        <f t="shared" si="18"/>
        <v>156.02367231638419</v>
      </c>
      <c r="BB17" s="91">
        <f t="shared" si="18"/>
        <v>187.22840677966104</v>
      </c>
      <c r="BC17" s="91">
        <f t="shared" si="18"/>
        <v>156.02367231638419</v>
      </c>
      <c r="BD17" s="91">
        <f t="shared" si="18"/>
        <v>187.22840677966104</v>
      </c>
      <c r="BE17" s="91">
        <f t="shared" si="18"/>
        <v>185.22762711864408</v>
      </c>
      <c r="BF17" s="91">
        <f t="shared" si="18"/>
        <v>222.27315254237288</v>
      </c>
      <c r="BG17" s="91">
        <f t="shared" si="18"/>
        <v>17.689999999999998</v>
      </c>
      <c r="BH17" s="91">
        <f t="shared" si="18"/>
        <v>3.16</v>
      </c>
      <c r="BI17" s="91">
        <f t="shared" si="18"/>
        <v>191.42874319774012</v>
      </c>
      <c r="BJ17" s="91">
        <f t="shared" si="18"/>
        <v>229.9658918372881</v>
      </c>
      <c r="BK17" s="91">
        <f t="shared" si="18"/>
        <v>191.42874319774012</v>
      </c>
      <c r="BL17" s="91">
        <f t="shared" si="18"/>
        <v>229.9658918372881</v>
      </c>
      <c r="BM17" s="91">
        <f t="shared" si="18"/>
        <v>199.22969800000001</v>
      </c>
      <c r="BN17" s="91">
        <f t="shared" si="18"/>
        <v>239.33563759999993</v>
      </c>
      <c r="BO17" s="91">
        <f t="shared" si="18"/>
        <v>16.09</v>
      </c>
      <c r="BP17" s="91">
        <f t="shared" si="18"/>
        <v>1</v>
      </c>
      <c r="BQ17" s="91">
        <f t="shared" si="18"/>
        <v>93.608474576271178</v>
      </c>
      <c r="BR17" s="91">
        <f t="shared" si="18"/>
        <v>112.33016949152541</v>
      </c>
      <c r="BS17" s="91">
        <f t="shared" si="18"/>
        <v>93.608474576271178</v>
      </c>
      <c r="BT17" s="91">
        <f t="shared" si="18"/>
        <v>112.33016949152541</v>
      </c>
      <c r="BU17" s="91">
        <f t="shared" ref="BU17:CF17" si="19">BU189</f>
        <v>96.904519774011277</v>
      </c>
      <c r="BV17" s="91">
        <f t="shared" si="19"/>
        <v>116.28542372881354</v>
      </c>
      <c r="BW17" s="91">
        <f t="shared" si="19"/>
        <v>2.4</v>
      </c>
      <c r="BX17" s="91">
        <f t="shared" si="19"/>
        <v>3.1500000000000004</v>
      </c>
      <c r="BY17" s="91">
        <f t="shared" si="19"/>
        <v>141.16320101793775</v>
      </c>
      <c r="BZ17" s="91">
        <f t="shared" si="19"/>
        <v>169.39584102152529</v>
      </c>
      <c r="CA17" s="91">
        <f t="shared" si="19"/>
        <v>140.75173408460435</v>
      </c>
      <c r="CB17" s="91">
        <f t="shared" si="19"/>
        <v>168.90208070152519</v>
      </c>
      <c r="CC17" s="91">
        <f t="shared" si="19"/>
        <v>141.61444594901113</v>
      </c>
      <c r="CD17" s="91">
        <f t="shared" si="19"/>
        <v>169.93733493881334</v>
      </c>
      <c r="CE17" s="91">
        <f t="shared" si="19"/>
        <v>2.4</v>
      </c>
      <c r="CF17" s="91">
        <f t="shared" si="19"/>
        <v>3.1500000000000004</v>
      </c>
      <c r="CG17" s="92">
        <f t="shared" si="14"/>
        <v>575.82201709932201</v>
      </c>
      <c r="CH17" s="92">
        <f t="shared" si="14"/>
        <v>689.32147175118655</v>
      </c>
      <c r="CI17" s="92">
        <f t="shared" si="14"/>
        <v>575.73814373932203</v>
      </c>
      <c r="CJ17" s="92">
        <f t="shared" si="14"/>
        <v>689.33447175118647</v>
      </c>
      <c r="CK17" s="92">
        <f t="shared" si="14"/>
        <v>573.67985773932196</v>
      </c>
      <c r="CL17" s="92">
        <f t="shared" si="14"/>
        <v>687.30229674718635</v>
      </c>
      <c r="CM17" s="92">
        <f t="shared" si="14"/>
        <v>39.29</v>
      </c>
      <c r="CN17" s="92">
        <f t="shared" si="14"/>
        <v>10.510000000000002</v>
      </c>
      <c r="CO17" s="91">
        <f t="shared" si="15"/>
        <v>732.95291447234467</v>
      </c>
      <c r="CP17" s="91">
        <f t="shared" si="15"/>
        <v>877.36934664881346</v>
      </c>
      <c r="CQ17" s="91">
        <f t="shared" si="15"/>
        <v>732.45957417901116</v>
      </c>
      <c r="CR17" s="91">
        <f t="shared" si="15"/>
        <v>876.89358632881317</v>
      </c>
      <c r="CS17" s="91">
        <f t="shared" si="15"/>
        <v>729.1732879890111</v>
      </c>
      <c r="CT17" s="91">
        <f t="shared" si="15"/>
        <v>873.02288029461329</v>
      </c>
      <c r="CU17" s="91">
        <f t="shared" si="15"/>
        <v>30.32</v>
      </c>
      <c r="CV17" s="91">
        <f t="shared" si="15"/>
        <v>7.5549999999999997</v>
      </c>
      <c r="CW17" s="93"/>
    </row>
    <row r="18" spans="1:118" ht="63.75" x14ac:dyDescent="0.25">
      <c r="A18" s="88" t="s">
        <v>5578</v>
      </c>
      <c r="B18" s="88" t="s">
        <v>5579</v>
      </c>
      <c r="C18" s="88" t="s">
        <v>5573</v>
      </c>
      <c r="D18" s="88"/>
      <c r="E18" s="88"/>
      <c r="F18" s="56"/>
      <c r="G18" s="56"/>
      <c r="H18" s="91">
        <f t="shared" si="11"/>
        <v>16.95</v>
      </c>
      <c r="I18" s="91">
        <f t="shared" ref="I18:BT18" si="20">I274</f>
        <v>0</v>
      </c>
      <c r="J18" s="91">
        <f t="shared" si="20"/>
        <v>0</v>
      </c>
      <c r="K18" s="91">
        <f t="shared" si="20"/>
        <v>16.95</v>
      </c>
      <c r="L18" s="91">
        <f t="shared" si="20"/>
        <v>0</v>
      </c>
      <c r="M18" s="91">
        <f t="shared" si="20"/>
        <v>0</v>
      </c>
      <c r="N18" s="91">
        <f t="shared" si="20"/>
        <v>0</v>
      </c>
      <c r="O18" s="91">
        <f t="shared" si="20"/>
        <v>0</v>
      </c>
      <c r="P18" s="91">
        <f t="shared" si="20"/>
        <v>0</v>
      </c>
      <c r="Q18" s="91">
        <f t="shared" si="20"/>
        <v>0</v>
      </c>
      <c r="R18" s="91">
        <f t="shared" si="20"/>
        <v>0</v>
      </c>
      <c r="S18" s="91">
        <f t="shared" si="20"/>
        <v>0</v>
      </c>
      <c r="T18" s="91">
        <f t="shared" si="20"/>
        <v>0</v>
      </c>
      <c r="U18" s="91">
        <f t="shared" si="20"/>
        <v>0</v>
      </c>
      <c r="V18" s="91">
        <f t="shared" si="20"/>
        <v>0</v>
      </c>
      <c r="W18" s="91">
        <f t="shared" si="20"/>
        <v>0</v>
      </c>
      <c r="X18" s="91">
        <f t="shared" si="20"/>
        <v>0</v>
      </c>
      <c r="Y18" s="91">
        <f t="shared" si="20"/>
        <v>0</v>
      </c>
      <c r="Z18" s="91">
        <f t="shared" si="20"/>
        <v>0</v>
      </c>
      <c r="AA18" s="91">
        <f t="shared" si="20"/>
        <v>0</v>
      </c>
      <c r="AB18" s="91">
        <f t="shared" si="20"/>
        <v>0</v>
      </c>
      <c r="AC18" s="91">
        <f t="shared" si="20"/>
        <v>0</v>
      </c>
      <c r="AD18" s="91">
        <f t="shared" si="20"/>
        <v>0</v>
      </c>
      <c r="AE18" s="91">
        <f t="shared" si="20"/>
        <v>0</v>
      </c>
      <c r="AF18" s="91">
        <f t="shared" si="20"/>
        <v>0</v>
      </c>
      <c r="AG18" s="91">
        <f t="shared" si="20"/>
        <v>0</v>
      </c>
      <c r="AH18" s="91">
        <f t="shared" si="20"/>
        <v>0</v>
      </c>
      <c r="AI18" s="91">
        <f t="shared" si="20"/>
        <v>0</v>
      </c>
      <c r="AJ18" s="91">
        <f t="shared" si="20"/>
        <v>0</v>
      </c>
      <c r="AK18" s="91">
        <f t="shared" si="20"/>
        <v>0</v>
      </c>
      <c r="AL18" s="91">
        <f t="shared" si="20"/>
        <v>0</v>
      </c>
      <c r="AM18" s="91">
        <f t="shared" si="20"/>
        <v>0</v>
      </c>
      <c r="AN18" s="91">
        <f t="shared" si="20"/>
        <v>0</v>
      </c>
      <c r="AO18" s="91">
        <f t="shared" si="20"/>
        <v>0</v>
      </c>
      <c r="AP18" s="91">
        <f t="shared" si="20"/>
        <v>0</v>
      </c>
      <c r="AQ18" s="91">
        <f t="shared" si="20"/>
        <v>0</v>
      </c>
      <c r="AR18" s="91">
        <f t="shared" si="20"/>
        <v>0</v>
      </c>
      <c r="AS18" s="91">
        <f t="shared" si="20"/>
        <v>0</v>
      </c>
      <c r="AT18" s="91">
        <f t="shared" si="20"/>
        <v>0</v>
      </c>
      <c r="AU18" s="91">
        <f t="shared" si="20"/>
        <v>0</v>
      </c>
      <c r="AV18" s="91">
        <f t="shared" si="20"/>
        <v>0</v>
      </c>
      <c r="AW18" s="91">
        <f t="shared" si="20"/>
        <v>0</v>
      </c>
      <c r="AX18" s="91">
        <f t="shared" si="20"/>
        <v>0</v>
      </c>
      <c r="AY18" s="91">
        <f t="shared" si="20"/>
        <v>0</v>
      </c>
      <c r="AZ18" s="91">
        <f t="shared" si="20"/>
        <v>0</v>
      </c>
      <c r="BA18" s="91">
        <f t="shared" si="20"/>
        <v>0</v>
      </c>
      <c r="BB18" s="91">
        <f t="shared" si="20"/>
        <v>0</v>
      </c>
      <c r="BC18" s="91">
        <f t="shared" si="20"/>
        <v>0</v>
      </c>
      <c r="BD18" s="91">
        <f t="shared" si="20"/>
        <v>0</v>
      </c>
      <c r="BE18" s="91">
        <f t="shared" si="20"/>
        <v>0</v>
      </c>
      <c r="BF18" s="91">
        <f t="shared" si="20"/>
        <v>0</v>
      </c>
      <c r="BG18" s="91">
        <f t="shared" si="20"/>
        <v>0</v>
      </c>
      <c r="BH18" s="91">
        <f t="shared" si="20"/>
        <v>0</v>
      </c>
      <c r="BI18" s="91">
        <f t="shared" si="20"/>
        <v>0</v>
      </c>
      <c r="BJ18" s="91">
        <f t="shared" si="20"/>
        <v>0</v>
      </c>
      <c r="BK18" s="91">
        <f t="shared" si="20"/>
        <v>0</v>
      </c>
      <c r="BL18" s="91">
        <f t="shared" si="20"/>
        <v>0</v>
      </c>
      <c r="BM18" s="91">
        <f t="shared" si="20"/>
        <v>0</v>
      </c>
      <c r="BN18" s="91">
        <f t="shared" si="20"/>
        <v>0</v>
      </c>
      <c r="BO18" s="91">
        <f t="shared" si="20"/>
        <v>0</v>
      </c>
      <c r="BP18" s="91">
        <f t="shared" si="20"/>
        <v>0</v>
      </c>
      <c r="BQ18" s="91">
        <f t="shared" si="20"/>
        <v>16.949152542372882</v>
      </c>
      <c r="BR18" s="91">
        <f t="shared" si="20"/>
        <v>20.338983050847457</v>
      </c>
      <c r="BS18" s="91">
        <f t="shared" si="20"/>
        <v>16.949152542372882</v>
      </c>
      <c r="BT18" s="91">
        <f t="shared" si="20"/>
        <v>20.338983050847457</v>
      </c>
      <c r="BU18" s="91">
        <f t="shared" ref="BU18:CF18" si="21">BU274</f>
        <v>16.949152542372882</v>
      </c>
      <c r="BV18" s="91">
        <f t="shared" si="21"/>
        <v>20.338983050847457</v>
      </c>
      <c r="BW18" s="91">
        <f t="shared" si="21"/>
        <v>0</v>
      </c>
      <c r="BX18" s="91">
        <f t="shared" si="21"/>
        <v>0</v>
      </c>
      <c r="BY18" s="91">
        <f t="shared" si="21"/>
        <v>16.949152542372882</v>
      </c>
      <c r="BZ18" s="91">
        <f t="shared" si="21"/>
        <v>20.338983050847457</v>
      </c>
      <c r="CA18" s="91">
        <f t="shared" si="21"/>
        <v>16.949152542372882</v>
      </c>
      <c r="CB18" s="91">
        <f t="shared" si="21"/>
        <v>20.338983050847457</v>
      </c>
      <c r="CC18" s="91">
        <f t="shared" si="21"/>
        <v>16.949152542372882</v>
      </c>
      <c r="CD18" s="91">
        <f t="shared" si="21"/>
        <v>20.338983050847457</v>
      </c>
      <c r="CE18" s="91">
        <f t="shared" si="21"/>
        <v>0</v>
      </c>
      <c r="CF18" s="91">
        <f t="shared" si="21"/>
        <v>0</v>
      </c>
      <c r="CG18" s="92">
        <f t="shared" si="14"/>
        <v>16.949152542372882</v>
      </c>
      <c r="CH18" s="92">
        <f t="shared" si="14"/>
        <v>20.338983050847457</v>
      </c>
      <c r="CI18" s="92">
        <f t="shared" si="14"/>
        <v>16.949152542372882</v>
      </c>
      <c r="CJ18" s="92">
        <f t="shared" si="14"/>
        <v>20.338983050847457</v>
      </c>
      <c r="CK18" s="92">
        <f t="shared" si="14"/>
        <v>16.949152542372882</v>
      </c>
      <c r="CL18" s="92">
        <f t="shared" si="14"/>
        <v>20.338983050847457</v>
      </c>
      <c r="CM18" s="92">
        <f t="shared" si="14"/>
        <v>0</v>
      </c>
      <c r="CN18" s="92">
        <f t="shared" si="14"/>
        <v>0</v>
      </c>
      <c r="CO18" s="91">
        <f t="shared" si="15"/>
        <v>16.949152542372882</v>
      </c>
      <c r="CP18" s="91">
        <f t="shared" si="15"/>
        <v>20.338983050847457</v>
      </c>
      <c r="CQ18" s="91">
        <f t="shared" si="15"/>
        <v>16.949152542372882</v>
      </c>
      <c r="CR18" s="91">
        <f t="shared" si="15"/>
        <v>20.338983050847457</v>
      </c>
      <c r="CS18" s="91">
        <f t="shared" si="15"/>
        <v>16.949152542372882</v>
      </c>
      <c r="CT18" s="91">
        <f t="shared" si="15"/>
        <v>20.338983050847457</v>
      </c>
      <c r="CU18" s="91">
        <f t="shared" si="15"/>
        <v>0</v>
      </c>
      <c r="CV18" s="91">
        <f t="shared" si="15"/>
        <v>0</v>
      </c>
      <c r="CW18" s="93"/>
    </row>
    <row r="19" spans="1:118" ht="38.25" x14ac:dyDescent="0.25">
      <c r="A19" s="88" t="s">
        <v>5580</v>
      </c>
      <c r="B19" s="88" t="s">
        <v>5581</v>
      </c>
      <c r="C19" s="88" t="s">
        <v>5573</v>
      </c>
      <c r="D19" s="88"/>
      <c r="E19" s="88"/>
      <c r="F19" s="56"/>
      <c r="G19" s="56"/>
      <c r="H19" s="91">
        <f t="shared" si="11"/>
        <v>71.574942323333346</v>
      </c>
      <c r="I19" s="91">
        <f t="shared" ref="I19:BT19" si="22">I278</f>
        <v>4.0672999999999995</v>
      </c>
      <c r="J19" s="91">
        <f t="shared" si="22"/>
        <v>40.167514773333338</v>
      </c>
      <c r="K19" s="91">
        <f t="shared" si="22"/>
        <v>25.389879569999998</v>
      </c>
      <c r="L19" s="91">
        <f t="shared" si="22"/>
        <v>1.9502479799999999</v>
      </c>
      <c r="M19" s="91">
        <f t="shared" si="22"/>
        <v>31.329874019999998</v>
      </c>
      <c r="N19" s="91">
        <f t="shared" si="22"/>
        <v>35.609398289999994</v>
      </c>
      <c r="O19" s="91">
        <f t="shared" si="22"/>
        <v>32.036681599999994</v>
      </c>
      <c r="P19" s="91">
        <f t="shared" si="22"/>
        <v>36.322464839999995</v>
      </c>
      <c r="Q19" s="91">
        <f t="shared" si="22"/>
        <v>15.317355409999998</v>
      </c>
      <c r="R19" s="91">
        <f t="shared" si="22"/>
        <v>17.17441681</v>
      </c>
      <c r="S19" s="91">
        <f t="shared" si="22"/>
        <v>0</v>
      </c>
      <c r="T19" s="91">
        <f t="shared" si="22"/>
        <v>1.4100000000000001</v>
      </c>
      <c r="U19" s="91">
        <f t="shared" si="22"/>
        <v>4.1723721250000017</v>
      </c>
      <c r="V19" s="91">
        <f t="shared" si="22"/>
        <v>5.0068465500000015</v>
      </c>
      <c r="W19" s="91">
        <f t="shared" si="22"/>
        <v>3.5764833333333308</v>
      </c>
      <c r="X19" s="91">
        <f t="shared" si="22"/>
        <v>4.2917799999999966</v>
      </c>
      <c r="Y19" s="94">
        <f t="shared" si="22"/>
        <v>20.566942323333336</v>
      </c>
      <c r="Z19" s="91">
        <f t="shared" si="22"/>
        <v>24.680330787999999</v>
      </c>
      <c r="AA19" s="91">
        <f t="shared" si="22"/>
        <v>0</v>
      </c>
      <c r="AB19" s="91">
        <f t="shared" si="22"/>
        <v>0</v>
      </c>
      <c r="AC19" s="91">
        <f t="shared" si="22"/>
        <v>4.4563702599999999</v>
      </c>
      <c r="AD19" s="91">
        <f t="shared" si="22"/>
        <v>5.0963240499999998</v>
      </c>
      <c r="AE19" s="91">
        <f t="shared" si="22"/>
        <v>3.7413098800000002</v>
      </c>
      <c r="AF19" s="91">
        <f t="shared" si="22"/>
        <v>4.3812574499999997</v>
      </c>
      <c r="AG19" s="114">
        <f t="shared" si="22"/>
        <v>20.735135869999997</v>
      </c>
      <c r="AH19" s="91">
        <f t="shared" si="22"/>
        <v>23.474283366999998</v>
      </c>
      <c r="AI19" s="91">
        <f t="shared" si="22"/>
        <v>0</v>
      </c>
      <c r="AJ19" s="91">
        <f t="shared" si="22"/>
        <v>0</v>
      </c>
      <c r="AK19" s="91">
        <f t="shared" si="22"/>
        <v>9.3416666666666668</v>
      </c>
      <c r="AL19" s="91">
        <f t="shared" si="22"/>
        <v>11.21</v>
      </c>
      <c r="AM19" s="91">
        <f t="shared" si="22"/>
        <v>9.3416666666666668</v>
      </c>
      <c r="AN19" s="91">
        <f t="shared" si="22"/>
        <v>11.21</v>
      </c>
      <c r="AO19" s="91">
        <f t="shared" si="22"/>
        <v>9.7916666666666661</v>
      </c>
      <c r="AP19" s="91">
        <f t="shared" si="22"/>
        <v>11.75</v>
      </c>
      <c r="AQ19" s="91">
        <f t="shared" si="22"/>
        <v>0</v>
      </c>
      <c r="AR19" s="91">
        <f t="shared" si="22"/>
        <v>2.58</v>
      </c>
      <c r="AS19" s="91">
        <f t="shared" si="22"/>
        <v>10.075000000000001</v>
      </c>
      <c r="AT19" s="91">
        <f t="shared" si="22"/>
        <v>12.090000000000002</v>
      </c>
      <c r="AU19" s="91">
        <f t="shared" si="22"/>
        <v>10.075000000000001</v>
      </c>
      <c r="AV19" s="91">
        <f t="shared" si="22"/>
        <v>12.090000000000002</v>
      </c>
      <c r="AW19" s="91">
        <f t="shared" si="22"/>
        <v>9.7916666666666661</v>
      </c>
      <c r="AX19" s="91">
        <f t="shared" si="22"/>
        <v>11.75</v>
      </c>
      <c r="AY19" s="91">
        <f t="shared" si="22"/>
        <v>0</v>
      </c>
      <c r="AZ19" s="91">
        <f t="shared" si="22"/>
        <v>2.58</v>
      </c>
      <c r="BA19" s="91">
        <f t="shared" si="22"/>
        <v>14.775000000000002</v>
      </c>
      <c r="BB19" s="91">
        <f t="shared" si="22"/>
        <v>17.73</v>
      </c>
      <c r="BC19" s="91">
        <f t="shared" si="22"/>
        <v>14.775000000000002</v>
      </c>
      <c r="BD19" s="91">
        <f t="shared" si="22"/>
        <v>17.73</v>
      </c>
      <c r="BE19" s="91">
        <f t="shared" si="22"/>
        <v>14.775000000000002</v>
      </c>
      <c r="BF19" s="91">
        <f t="shared" si="22"/>
        <v>17.73</v>
      </c>
      <c r="BG19" s="91">
        <f t="shared" si="22"/>
        <v>0</v>
      </c>
      <c r="BH19" s="91">
        <f t="shared" si="22"/>
        <v>1.69</v>
      </c>
      <c r="BI19" s="91">
        <f t="shared" si="22"/>
        <v>3.3416666666666668</v>
      </c>
      <c r="BJ19" s="91">
        <f t="shared" si="22"/>
        <v>4.01</v>
      </c>
      <c r="BK19" s="91">
        <f t="shared" si="22"/>
        <v>3.3416666666666668</v>
      </c>
      <c r="BL19" s="91">
        <f t="shared" si="22"/>
        <v>4.01</v>
      </c>
      <c r="BM19" s="91">
        <f t="shared" si="22"/>
        <v>4.0750000000000002</v>
      </c>
      <c r="BN19" s="91">
        <f t="shared" si="22"/>
        <v>4.8899999999999997</v>
      </c>
      <c r="BO19" s="91">
        <f t="shared" si="22"/>
        <v>0</v>
      </c>
      <c r="BP19" s="91">
        <f t="shared" si="22"/>
        <v>0.59</v>
      </c>
      <c r="BQ19" s="91">
        <f t="shared" si="22"/>
        <v>11.133333333333333</v>
      </c>
      <c r="BR19" s="91">
        <f t="shared" si="22"/>
        <v>13.36</v>
      </c>
      <c r="BS19" s="91">
        <f t="shared" si="22"/>
        <v>11.133333333333333</v>
      </c>
      <c r="BT19" s="91">
        <f t="shared" si="22"/>
        <v>13.36</v>
      </c>
      <c r="BU19" s="91">
        <f t="shared" ref="BU19:CF19" si="23">BU278</f>
        <v>11.133333333333333</v>
      </c>
      <c r="BV19" s="91">
        <f t="shared" si="23"/>
        <v>13.36</v>
      </c>
      <c r="BW19" s="91">
        <f t="shared" si="23"/>
        <v>0</v>
      </c>
      <c r="BX19" s="91">
        <f t="shared" si="23"/>
        <v>1.47</v>
      </c>
      <c r="BY19" s="91">
        <f t="shared" si="23"/>
        <v>11.133333333333333</v>
      </c>
      <c r="BZ19" s="91">
        <f t="shared" si="23"/>
        <v>13.36</v>
      </c>
      <c r="CA19" s="91">
        <f t="shared" si="23"/>
        <v>11.133333333333333</v>
      </c>
      <c r="CB19" s="91">
        <f t="shared" si="23"/>
        <v>13.36</v>
      </c>
      <c r="CC19" s="91">
        <f t="shared" si="23"/>
        <v>11.133333333333333</v>
      </c>
      <c r="CD19" s="91">
        <f t="shared" si="23"/>
        <v>13.36</v>
      </c>
      <c r="CE19" s="91">
        <f t="shared" si="23"/>
        <v>0</v>
      </c>
      <c r="CF19" s="91">
        <f t="shared" si="23"/>
        <v>1.47</v>
      </c>
      <c r="CG19" s="92">
        <f t="shared" si="14"/>
        <v>70.752246145000015</v>
      </c>
      <c r="CH19" s="92">
        <f t="shared" si="14"/>
        <v>82.91624483999999</v>
      </c>
      <c r="CI19" s="92">
        <f t="shared" si="14"/>
        <v>70.863164933333337</v>
      </c>
      <c r="CJ19" s="92">
        <f t="shared" si="14"/>
        <v>82.914244839999995</v>
      </c>
      <c r="CK19" s="92">
        <f t="shared" si="14"/>
        <v>71.584297733333329</v>
      </c>
      <c r="CL19" s="92">
        <f t="shared" si="14"/>
        <v>84.694747598000006</v>
      </c>
      <c r="CM19" s="92">
        <f t="shared" si="14"/>
        <v>0</v>
      </c>
      <c r="CN19" s="92">
        <f t="shared" si="14"/>
        <v>7.1499999999999995</v>
      </c>
      <c r="CO19" s="91">
        <f t="shared" si="15"/>
        <v>60.336244280000003</v>
      </c>
      <c r="CP19" s="91">
        <f t="shared" si="15"/>
        <v>70.165722340000002</v>
      </c>
      <c r="CQ19" s="91">
        <f t="shared" si="15"/>
        <v>60.327991480000001</v>
      </c>
      <c r="CR19" s="91">
        <f t="shared" si="15"/>
        <v>70.163722289999995</v>
      </c>
      <c r="CS19" s="91">
        <f t="shared" si="15"/>
        <v>61.052491279999998</v>
      </c>
      <c r="CT19" s="91">
        <f t="shared" si="15"/>
        <v>70.648700176999995</v>
      </c>
      <c r="CU19" s="91">
        <f t="shared" si="15"/>
        <v>0</v>
      </c>
      <c r="CV19" s="91">
        <f t="shared" si="15"/>
        <v>6.05</v>
      </c>
      <c r="CW19" s="93"/>
    </row>
    <row r="20" spans="1:118" ht="25.5" x14ac:dyDescent="0.25">
      <c r="A20" s="88" t="s">
        <v>5582</v>
      </c>
      <c r="B20" s="88" t="s">
        <v>5583</v>
      </c>
      <c r="C20" s="88" t="s">
        <v>5573</v>
      </c>
      <c r="D20" s="88"/>
      <c r="E20" s="88"/>
      <c r="F20" s="56"/>
      <c r="G20" s="56"/>
      <c r="H20" s="91">
        <f t="shared" si="11"/>
        <v>532.58702897787657</v>
      </c>
      <c r="I20" s="91">
        <f t="shared" ref="I20:BT20" si="24">I292</f>
        <v>0</v>
      </c>
      <c r="J20" s="91">
        <f t="shared" si="24"/>
        <v>62.018695350000002</v>
      </c>
      <c r="K20" s="91">
        <f t="shared" si="24"/>
        <v>0.17</v>
      </c>
      <c r="L20" s="91">
        <f t="shared" si="24"/>
        <v>470.39833362787653</v>
      </c>
      <c r="M20" s="91">
        <f t="shared" si="24"/>
        <v>174.59039377966104</v>
      </c>
      <c r="N20" s="91">
        <f t="shared" si="24"/>
        <v>205.62339448889992</v>
      </c>
      <c r="O20" s="91">
        <f t="shared" si="24"/>
        <v>158.79275054838985</v>
      </c>
      <c r="P20" s="91">
        <f t="shared" si="24"/>
        <v>186.98845842469996</v>
      </c>
      <c r="Q20" s="91">
        <f t="shared" si="24"/>
        <v>137.12408766838982</v>
      </c>
      <c r="R20" s="91">
        <f t="shared" si="24"/>
        <v>161.53231438469999</v>
      </c>
      <c r="S20" s="91">
        <f t="shared" si="24"/>
        <v>57.072999999999965</v>
      </c>
      <c r="T20" s="91">
        <f t="shared" si="24"/>
        <v>65.296700000000016</v>
      </c>
      <c r="U20" s="91">
        <f t="shared" si="24"/>
        <v>98.670636961189345</v>
      </c>
      <c r="V20" s="91">
        <f t="shared" si="24"/>
        <v>118.4047643534272</v>
      </c>
      <c r="W20" s="91">
        <f t="shared" si="24"/>
        <v>114.87771644971754</v>
      </c>
      <c r="X20" s="91">
        <f t="shared" si="24"/>
        <v>137.85325973966104</v>
      </c>
      <c r="Y20" s="94">
        <f t="shared" si="24"/>
        <v>136.54637932971752</v>
      </c>
      <c r="Z20" s="91">
        <f t="shared" si="24"/>
        <v>163.85565519566103</v>
      </c>
      <c r="AA20" s="91">
        <f t="shared" si="24"/>
        <v>0</v>
      </c>
      <c r="AB20" s="91">
        <f t="shared" si="24"/>
        <v>0</v>
      </c>
      <c r="AC20" s="91">
        <f t="shared" si="24"/>
        <v>83.343843980333332</v>
      </c>
      <c r="AD20" s="91">
        <f t="shared" si="24"/>
        <v>99.177365664000007</v>
      </c>
      <c r="AE20" s="91">
        <f t="shared" si="24"/>
        <v>98.869603550333338</v>
      </c>
      <c r="AF20" s="91">
        <f t="shared" si="24"/>
        <v>117.81230171999999</v>
      </c>
      <c r="AG20" s="114">
        <f t="shared" si="24"/>
        <v>120.53826643033335</v>
      </c>
      <c r="AH20" s="91">
        <f t="shared" si="24"/>
        <v>143.26844575999999</v>
      </c>
      <c r="AI20" s="91">
        <f t="shared" si="24"/>
        <v>6.0600000000000014</v>
      </c>
      <c r="AJ20" s="91">
        <f t="shared" si="24"/>
        <v>22.361999999999998</v>
      </c>
      <c r="AK20" s="91">
        <f t="shared" si="24"/>
        <v>135.04590287734476</v>
      </c>
      <c r="AL20" s="91">
        <f t="shared" si="24"/>
        <v>162.05508345281368</v>
      </c>
      <c r="AM20" s="91">
        <f t="shared" si="24"/>
        <v>99.635381355932225</v>
      </c>
      <c r="AN20" s="91">
        <f t="shared" si="24"/>
        <v>119.56245762711865</v>
      </c>
      <c r="AO20" s="91">
        <f t="shared" si="24"/>
        <v>99.635381355932225</v>
      </c>
      <c r="AP20" s="91">
        <f t="shared" si="24"/>
        <v>119.56245762711865</v>
      </c>
      <c r="AQ20" s="91">
        <f t="shared" si="24"/>
        <v>0</v>
      </c>
      <c r="AR20" s="91">
        <f t="shared" si="24"/>
        <v>0</v>
      </c>
      <c r="AS20" s="91">
        <f t="shared" si="24"/>
        <v>100.70511941926563</v>
      </c>
      <c r="AT20" s="91">
        <f t="shared" si="24"/>
        <v>120.84614330311885</v>
      </c>
      <c r="AU20" s="91">
        <f t="shared" si="24"/>
        <v>65.955119419265614</v>
      </c>
      <c r="AV20" s="91">
        <f t="shared" si="24"/>
        <v>79.146143303118834</v>
      </c>
      <c r="AW20" s="91">
        <f t="shared" si="24"/>
        <v>65.955119419265614</v>
      </c>
      <c r="AX20" s="91">
        <f t="shared" si="24"/>
        <v>79.146143303118834</v>
      </c>
      <c r="AY20" s="91">
        <f t="shared" si="24"/>
        <v>0</v>
      </c>
      <c r="AZ20" s="91">
        <f t="shared" si="24"/>
        <v>0</v>
      </c>
      <c r="BA20" s="91">
        <f t="shared" si="24"/>
        <v>61.140583486748888</v>
      </c>
      <c r="BB20" s="91">
        <f t="shared" si="24"/>
        <v>73.368700184098671</v>
      </c>
      <c r="BC20" s="91">
        <f t="shared" si="24"/>
        <v>61.123138906466572</v>
      </c>
      <c r="BD20" s="91">
        <f t="shared" si="24"/>
        <v>73.347766687759886</v>
      </c>
      <c r="BE20" s="91">
        <f t="shared" si="24"/>
        <v>61.123138906466572</v>
      </c>
      <c r="BF20" s="91">
        <f t="shared" si="24"/>
        <v>73.347766687759886</v>
      </c>
      <c r="BG20" s="91">
        <f t="shared" si="24"/>
        <v>0</v>
      </c>
      <c r="BH20" s="91">
        <f t="shared" si="24"/>
        <v>0</v>
      </c>
      <c r="BI20" s="91">
        <f t="shared" si="24"/>
        <v>49.405675463443899</v>
      </c>
      <c r="BJ20" s="91">
        <f t="shared" si="24"/>
        <v>59.286810556132657</v>
      </c>
      <c r="BK20" s="91">
        <f t="shared" si="24"/>
        <v>49.405675463443899</v>
      </c>
      <c r="BL20" s="91">
        <f t="shared" si="24"/>
        <v>59.28681055613265</v>
      </c>
      <c r="BM20" s="91">
        <f t="shared" si="24"/>
        <v>49.405675463443899</v>
      </c>
      <c r="BN20" s="91">
        <f t="shared" si="24"/>
        <v>59.28681055613265</v>
      </c>
      <c r="BO20" s="91">
        <f t="shared" si="24"/>
        <v>0</v>
      </c>
      <c r="BP20" s="91">
        <f t="shared" si="24"/>
        <v>0</v>
      </c>
      <c r="BQ20" s="91">
        <f t="shared" si="24"/>
        <v>98.152887017822408</v>
      </c>
      <c r="BR20" s="91">
        <f t="shared" si="24"/>
        <v>117.7834644213869</v>
      </c>
      <c r="BS20" s="91">
        <f t="shared" si="24"/>
        <v>98.152887017822408</v>
      </c>
      <c r="BT20" s="91">
        <f t="shared" si="24"/>
        <v>117.7834644213869</v>
      </c>
      <c r="BU20" s="91">
        <f t="shared" ref="BU20:CF20" si="25">BU292</f>
        <v>98.152887017822408</v>
      </c>
      <c r="BV20" s="91">
        <f t="shared" si="25"/>
        <v>117.7834644213869</v>
      </c>
      <c r="BW20" s="91">
        <f t="shared" si="25"/>
        <v>0</v>
      </c>
      <c r="BX20" s="91">
        <f t="shared" si="25"/>
        <v>0</v>
      </c>
      <c r="BY20" s="91">
        <f t="shared" si="25"/>
        <v>49.778779214397922</v>
      </c>
      <c r="BZ20" s="91">
        <f t="shared" si="25"/>
        <v>59.734535257277528</v>
      </c>
      <c r="CA20" s="91">
        <f t="shared" si="25"/>
        <v>49.778779214397915</v>
      </c>
      <c r="CB20" s="91">
        <f t="shared" si="25"/>
        <v>59.734535257277521</v>
      </c>
      <c r="CC20" s="91">
        <f t="shared" si="25"/>
        <v>49.778779214397915</v>
      </c>
      <c r="CD20" s="91">
        <f t="shared" si="25"/>
        <v>59.734535257277521</v>
      </c>
      <c r="CE20" s="91">
        <f t="shared" si="25"/>
        <v>0</v>
      </c>
      <c r="CF20" s="91">
        <f t="shared" si="25"/>
        <v>0</v>
      </c>
      <c r="CG20" s="92">
        <f t="shared" si="14"/>
        <v>567.60040412276646</v>
      </c>
      <c r="CH20" s="92">
        <f t="shared" si="14"/>
        <v>677.23540690062646</v>
      </c>
      <c r="CI20" s="92">
        <f t="shared" si="14"/>
        <v>532.58187427832854</v>
      </c>
      <c r="CJ20" s="92">
        <f t="shared" si="14"/>
        <v>635.53540690062641</v>
      </c>
      <c r="CK20" s="92">
        <f t="shared" si="14"/>
        <v>532.58187427832854</v>
      </c>
      <c r="CL20" s="92">
        <f t="shared" si="14"/>
        <v>636.08165831662654</v>
      </c>
      <c r="CM20" s="92">
        <f t="shared" si="14"/>
        <v>57.072999999999965</v>
      </c>
      <c r="CN20" s="92">
        <f t="shared" si="14"/>
        <v>65.296700000000016</v>
      </c>
      <c r="CO20" s="91">
        <f t="shared" si="15"/>
        <v>457.82381185710187</v>
      </c>
      <c r="CP20" s="91">
        <f t="shared" si="15"/>
        <v>544.668249269429</v>
      </c>
      <c r="CQ20" s="91">
        <f t="shared" si="15"/>
        <v>422.80192819583061</v>
      </c>
      <c r="CR20" s="91">
        <f t="shared" si="15"/>
        <v>502.96824926122895</v>
      </c>
      <c r="CS20" s="91">
        <f t="shared" si="15"/>
        <v>422.80192819583061</v>
      </c>
      <c r="CT20" s="91">
        <f t="shared" si="15"/>
        <v>502.968249261229</v>
      </c>
      <c r="CU20" s="91">
        <f t="shared" si="15"/>
        <v>63.132999999999967</v>
      </c>
      <c r="CV20" s="91">
        <f t="shared" si="15"/>
        <v>87.65870000000001</v>
      </c>
      <c r="CW20" s="93"/>
    </row>
    <row r="21" spans="1:118" ht="25.5" x14ac:dyDescent="0.25">
      <c r="A21" s="88" t="s">
        <v>5584</v>
      </c>
      <c r="B21" s="88" t="s">
        <v>5585</v>
      </c>
      <c r="C21" s="88" t="s">
        <v>5573</v>
      </c>
      <c r="D21" s="88"/>
      <c r="E21" s="88"/>
      <c r="F21" s="56"/>
      <c r="G21" s="56"/>
      <c r="H21" s="91">
        <f t="shared" ref="H21:BS21" si="26">H22+H45+H48</f>
        <v>2778.5370478648524</v>
      </c>
      <c r="I21" s="91">
        <f t="shared" si="26"/>
        <v>107.11098689629092</v>
      </c>
      <c r="J21" s="91">
        <f t="shared" si="26"/>
        <v>1566.7114323026271</v>
      </c>
      <c r="K21" s="91">
        <f t="shared" si="26"/>
        <v>1050.5154032584744</v>
      </c>
      <c r="L21" s="91">
        <f t="shared" si="26"/>
        <v>54.199225407460439</v>
      </c>
      <c r="M21" s="91">
        <f t="shared" si="26"/>
        <v>487.6555581265311</v>
      </c>
      <c r="N21" s="91">
        <f t="shared" si="26"/>
        <v>572.67195430693221</v>
      </c>
      <c r="O21" s="91">
        <f t="shared" si="26"/>
        <v>437.15257296199997</v>
      </c>
      <c r="P21" s="91">
        <f t="shared" si="26"/>
        <v>513.01447584333232</v>
      </c>
      <c r="Q21" s="91">
        <f t="shared" si="26"/>
        <v>405.90083884200004</v>
      </c>
      <c r="R21" s="91">
        <f t="shared" si="26"/>
        <v>476.33046253813217</v>
      </c>
      <c r="S21" s="91">
        <f t="shared" si="26"/>
        <v>30.990000000000002</v>
      </c>
      <c r="T21" s="91">
        <f t="shared" si="26"/>
        <v>39.230159999999998</v>
      </c>
      <c r="U21" s="91">
        <f t="shared" si="26"/>
        <v>485.33000146055042</v>
      </c>
      <c r="V21" s="91">
        <f t="shared" si="26"/>
        <v>582.39600175266082</v>
      </c>
      <c r="W21" s="91">
        <f t="shared" si="26"/>
        <v>506.11984330457017</v>
      </c>
      <c r="X21" s="91">
        <f t="shared" si="26"/>
        <v>607.34381196548452</v>
      </c>
      <c r="Y21" s="91">
        <f t="shared" si="26"/>
        <v>489.58546267857031</v>
      </c>
      <c r="Z21" s="91">
        <f t="shared" si="26"/>
        <v>587.50255521428426</v>
      </c>
      <c r="AA21" s="91">
        <f t="shared" si="26"/>
        <v>32.840000000000003</v>
      </c>
      <c r="AB21" s="91">
        <f t="shared" si="26"/>
        <v>44.990000000000009</v>
      </c>
      <c r="AC21" s="91">
        <f t="shared" si="26"/>
        <v>496.74573801615821</v>
      </c>
      <c r="AD21" s="91">
        <f t="shared" si="26"/>
        <v>589.18621140400012</v>
      </c>
      <c r="AE21" s="91">
        <f t="shared" si="26"/>
        <v>526.23560557999986</v>
      </c>
      <c r="AF21" s="91">
        <f t="shared" si="26"/>
        <v>624.52691615200001</v>
      </c>
      <c r="AG21" s="91">
        <f t="shared" si="26"/>
        <v>456.49983492999991</v>
      </c>
      <c r="AH21" s="91">
        <f t="shared" si="26"/>
        <v>541.4747465608001</v>
      </c>
      <c r="AI21" s="91">
        <f t="shared" si="26"/>
        <v>33.04</v>
      </c>
      <c r="AJ21" s="91">
        <f t="shared" si="26"/>
        <v>35.29</v>
      </c>
      <c r="AK21" s="91">
        <f t="shared" si="26"/>
        <v>478.10877990441531</v>
      </c>
      <c r="AL21" s="91">
        <f t="shared" si="26"/>
        <v>573.73053588529842</v>
      </c>
      <c r="AM21" s="91">
        <f t="shared" si="26"/>
        <v>494.7750783120681</v>
      </c>
      <c r="AN21" s="91">
        <f t="shared" si="26"/>
        <v>593.73009397448186</v>
      </c>
      <c r="AO21" s="91">
        <f t="shared" si="26"/>
        <v>458.28813701266415</v>
      </c>
      <c r="AP21" s="91">
        <f t="shared" si="26"/>
        <v>549.945764415197</v>
      </c>
      <c r="AQ21" s="91">
        <f t="shared" si="26"/>
        <v>24.72</v>
      </c>
      <c r="AR21" s="91">
        <f t="shared" si="26"/>
        <v>45.4</v>
      </c>
      <c r="AS21" s="91">
        <f t="shared" si="26"/>
        <v>448.53560191406746</v>
      </c>
      <c r="AT21" s="91">
        <f t="shared" si="26"/>
        <v>538.17122685888125</v>
      </c>
      <c r="AU21" s="91">
        <f t="shared" si="26"/>
        <v>472.79104002412407</v>
      </c>
      <c r="AV21" s="91">
        <f t="shared" si="26"/>
        <v>566.02089387128126</v>
      </c>
      <c r="AW21" s="91">
        <f t="shared" si="26"/>
        <v>494.22879192593211</v>
      </c>
      <c r="AX21" s="91">
        <f t="shared" si="26"/>
        <v>591.56801930451866</v>
      </c>
      <c r="AY21" s="91">
        <f t="shared" si="26"/>
        <v>17.119999999999997</v>
      </c>
      <c r="AZ21" s="91">
        <f t="shared" si="26"/>
        <v>56.015499999999989</v>
      </c>
      <c r="BA21" s="91">
        <f t="shared" si="26"/>
        <v>485.78508586353354</v>
      </c>
      <c r="BB21" s="91">
        <f t="shared" si="26"/>
        <v>582.94210303624038</v>
      </c>
      <c r="BC21" s="91">
        <f t="shared" si="26"/>
        <v>502.44036826785305</v>
      </c>
      <c r="BD21" s="91">
        <f t="shared" si="26"/>
        <v>602.92844192142388</v>
      </c>
      <c r="BE21" s="91">
        <f t="shared" si="26"/>
        <v>575.27769171418072</v>
      </c>
      <c r="BF21" s="91">
        <f t="shared" si="26"/>
        <v>690.33323005701709</v>
      </c>
      <c r="BG21" s="91">
        <f t="shared" si="26"/>
        <v>34.260000000000005</v>
      </c>
      <c r="BH21" s="91">
        <f t="shared" si="26"/>
        <v>34.090000000000003</v>
      </c>
      <c r="BI21" s="91">
        <f t="shared" si="26"/>
        <v>422.52391548033916</v>
      </c>
      <c r="BJ21" s="91">
        <f t="shared" si="26"/>
        <v>507.30481157607466</v>
      </c>
      <c r="BK21" s="91">
        <f t="shared" si="26"/>
        <v>422.51991548033919</v>
      </c>
      <c r="BL21" s="91">
        <f t="shared" si="26"/>
        <v>507.30481157607466</v>
      </c>
      <c r="BM21" s="91">
        <f t="shared" si="26"/>
        <v>491.47665839728819</v>
      </c>
      <c r="BN21" s="91">
        <f t="shared" si="26"/>
        <v>587.27075774474588</v>
      </c>
      <c r="BO21" s="91">
        <f t="shared" si="26"/>
        <v>33.000000000000007</v>
      </c>
      <c r="BP21" s="91">
        <f t="shared" si="26"/>
        <v>28.676000000000002</v>
      </c>
      <c r="BQ21" s="91">
        <f t="shared" si="26"/>
        <v>468.51941919686681</v>
      </c>
      <c r="BR21" s="91">
        <f t="shared" si="26"/>
        <v>562.22330303624017</v>
      </c>
      <c r="BS21" s="91">
        <f t="shared" si="26"/>
        <v>468.52198426451969</v>
      </c>
      <c r="BT21" s="91">
        <f t="shared" ref="BT21:CF21" si="27">BT22+BT45+BT48</f>
        <v>562.22638111742367</v>
      </c>
      <c r="BU21" s="91">
        <f t="shared" si="27"/>
        <v>477.67930106326844</v>
      </c>
      <c r="BV21" s="91">
        <f t="shared" si="27"/>
        <v>573.21516127592201</v>
      </c>
      <c r="BW21" s="91">
        <f t="shared" si="27"/>
        <v>40.85</v>
      </c>
      <c r="BX21" s="91">
        <f t="shared" si="27"/>
        <v>36.700000000000003</v>
      </c>
      <c r="BY21" s="91">
        <f t="shared" si="27"/>
        <v>519.8235779775448</v>
      </c>
      <c r="BZ21" s="91">
        <f t="shared" si="27"/>
        <v>623.89949910505379</v>
      </c>
      <c r="CA21" s="91">
        <f t="shared" si="27"/>
        <v>519.82614304519768</v>
      </c>
      <c r="CB21" s="91">
        <f t="shared" si="27"/>
        <v>623.90257718623729</v>
      </c>
      <c r="CC21" s="91">
        <f t="shared" si="27"/>
        <v>529.06254739061319</v>
      </c>
      <c r="CD21" s="91">
        <f t="shared" si="27"/>
        <v>634.96497822473577</v>
      </c>
      <c r="CE21" s="91">
        <f t="shared" si="27"/>
        <v>41.71</v>
      </c>
      <c r="CF21" s="91">
        <f t="shared" si="27"/>
        <v>37.480000000000011</v>
      </c>
      <c r="CG21" s="92">
        <f t="shared" si="14"/>
        <v>2405.3988445518971</v>
      </c>
      <c r="CH21" s="92">
        <f t="shared" si="14"/>
        <v>2873.9638980173722</v>
      </c>
      <c r="CI21" s="92">
        <f t="shared" si="14"/>
        <v>2409.0098471110109</v>
      </c>
      <c r="CJ21" s="92">
        <f t="shared" si="14"/>
        <v>2879.2432048221463</v>
      </c>
      <c r="CK21" s="92">
        <f t="shared" si="14"/>
        <v>2406.7314313106835</v>
      </c>
      <c r="CL21" s="92">
        <f t="shared" si="14"/>
        <v>2877.3271735005524</v>
      </c>
      <c r="CM21" s="92">
        <f t="shared" si="14"/>
        <v>163.66000000000003</v>
      </c>
      <c r="CN21" s="92">
        <f t="shared" si="14"/>
        <v>200.41016000000002</v>
      </c>
      <c r="CO21" s="91">
        <f t="shared" si="15"/>
        <v>2375.2843915146404</v>
      </c>
      <c r="CP21" s="91">
        <f t="shared" si="15"/>
        <v>2831.2337032509422</v>
      </c>
      <c r="CQ21" s="91">
        <f t="shared" si="15"/>
        <v>2378.5252770916609</v>
      </c>
      <c r="CR21" s="91">
        <f t="shared" si="15"/>
        <v>2834.7696746289257</v>
      </c>
      <c r="CS21" s="91">
        <f t="shared" si="15"/>
        <v>2377.1686714858333</v>
      </c>
      <c r="CT21" s="91">
        <f t="shared" si="15"/>
        <v>2831.6089643729324</v>
      </c>
      <c r="CU21" s="91">
        <f t="shared" si="15"/>
        <v>155.86000000000001</v>
      </c>
      <c r="CV21" s="91">
        <f t="shared" si="15"/>
        <v>196.69166000000001</v>
      </c>
      <c r="CW21" s="93"/>
    </row>
    <row r="22" spans="1:118" ht="38.25" x14ac:dyDescent="0.25">
      <c r="A22" s="88" t="s">
        <v>5586</v>
      </c>
      <c r="B22" s="88" t="s">
        <v>5587</v>
      </c>
      <c r="C22" s="88" t="s">
        <v>5573</v>
      </c>
      <c r="D22" s="88"/>
      <c r="E22" s="88"/>
      <c r="F22" s="56"/>
      <c r="G22" s="56"/>
      <c r="H22" s="91">
        <f t="shared" ref="H22:H38" si="28">SUM(I22:L22)</f>
        <v>316.06489728064412</v>
      </c>
      <c r="I22" s="91">
        <f t="shared" ref="I22:BT22" si="29">I23+I41</f>
        <v>23.602968833692096</v>
      </c>
      <c r="J22" s="91">
        <f t="shared" si="29"/>
        <v>194.2490411</v>
      </c>
      <c r="K22" s="91">
        <f t="shared" si="29"/>
        <v>86.220336033333339</v>
      </c>
      <c r="L22" s="91">
        <f t="shared" si="29"/>
        <v>11.992551313618641</v>
      </c>
      <c r="M22" s="91">
        <f t="shared" si="29"/>
        <v>111.58017546664408</v>
      </c>
      <c r="N22" s="91">
        <f t="shared" si="29"/>
        <v>130.60838190693221</v>
      </c>
      <c r="O22" s="91">
        <f t="shared" si="29"/>
        <v>114.589664852</v>
      </c>
      <c r="P22" s="91">
        <f t="shared" si="29"/>
        <v>134.14845840573219</v>
      </c>
      <c r="Q22" s="91">
        <f t="shared" si="29"/>
        <v>108.90509072200001</v>
      </c>
      <c r="R22" s="91">
        <f t="shared" si="29"/>
        <v>127.44601837813219</v>
      </c>
      <c r="S22" s="91">
        <f t="shared" si="29"/>
        <v>9.1300000000000026</v>
      </c>
      <c r="T22" s="91">
        <f t="shared" si="29"/>
        <v>25.40316</v>
      </c>
      <c r="U22" s="91">
        <f t="shared" si="29"/>
        <v>67.230743998403668</v>
      </c>
      <c r="V22" s="91">
        <f t="shared" si="29"/>
        <v>80.676892798084396</v>
      </c>
      <c r="W22" s="91">
        <f t="shared" si="29"/>
        <v>66.054013586237005</v>
      </c>
      <c r="X22" s="91">
        <f t="shared" si="29"/>
        <v>79.264816303484395</v>
      </c>
      <c r="Y22" s="91">
        <f t="shared" si="29"/>
        <v>71.093539259236934</v>
      </c>
      <c r="Z22" s="91">
        <f t="shared" si="29"/>
        <v>85.312247111084318</v>
      </c>
      <c r="AA22" s="91">
        <f t="shared" si="29"/>
        <v>7.6</v>
      </c>
      <c r="AB22" s="91">
        <f t="shared" si="29"/>
        <v>22.53</v>
      </c>
      <c r="AC22" s="91">
        <f t="shared" si="29"/>
        <v>115.47790062</v>
      </c>
      <c r="AD22" s="91">
        <f t="shared" si="29"/>
        <v>136.74042854199996</v>
      </c>
      <c r="AE22" s="91">
        <f t="shared" si="29"/>
        <v>114.28122895</v>
      </c>
      <c r="AF22" s="91">
        <f t="shared" si="29"/>
        <v>135.32835203999997</v>
      </c>
      <c r="AG22" s="91">
        <f t="shared" si="29"/>
        <v>113.47439955999999</v>
      </c>
      <c r="AH22" s="91">
        <f t="shared" si="29"/>
        <v>134.30898285079999</v>
      </c>
      <c r="AI22" s="91">
        <f t="shared" si="29"/>
        <v>10.270000000000001</v>
      </c>
      <c r="AJ22" s="91">
        <f t="shared" si="29"/>
        <v>21.598200000000002</v>
      </c>
      <c r="AK22" s="91">
        <f t="shared" si="29"/>
        <v>55.354319747096341</v>
      </c>
      <c r="AL22" s="91">
        <f t="shared" si="29"/>
        <v>66.425183696515603</v>
      </c>
      <c r="AM22" s="91">
        <f t="shared" si="29"/>
        <v>55.354319747096326</v>
      </c>
      <c r="AN22" s="91">
        <f t="shared" si="29"/>
        <v>66.425183696515603</v>
      </c>
      <c r="AO22" s="91">
        <f t="shared" si="29"/>
        <v>54.504319747096339</v>
      </c>
      <c r="AP22" s="91">
        <f t="shared" si="29"/>
        <v>65.405183696515607</v>
      </c>
      <c r="AQ22" s="91">
        <f t="shared" si="29"/>
        <v>6.4</v>
      </c>
      <c r="AR22" s="91">
        <f t="shared" si="29"/>
        <v>16.16</v>
      </c>
      <c r="AS22" s="91">
        <f t="shared" si="29"/>
        <v>79.105790508022636</v>
      </c>
      <c r="AT22" s="91">
        <f t="shared" si="29"/>
        <v>95.040926813600009</v>
      </c>
      <c r="AU22" s="91">
        <f t="shared" si="29"/>
        <v>79.10578718666676</v>
      </c>
      <c r="AV22" s="91">
        <f t="shared" si="29"/>
        <v>95.040926816000024</v>
      </c>
      <c r="AW22" s="91">
        <f t="shared" si="29"/>
        <v>84.94044229000005</v>
      </c>
      <c r="AX22" s="91">
        <f t="shared" si="29"/>
        <v>101.97102961280001</v>
      </c>
      <c r="AY22" s="91">
        <f t="shared" si="29"/>
        <v>8.08</v>
      </c>
      <c r="AZ22" s="91">
        <f t="shared" si="29"/>
        <v>18.076499999999999</v>
      </c>
      <c r="BA22" s="91">
        <f t="shared" si="29"/>
        <v>40</v>
      </c>
      <c r="BB22" s="91">
        <f t="shared" si="29"/>
        <v>48.000000000000007</v>
      </c>
      <c r="BC22" s="91">
        <f t="shared" si="29"/>
        <v>40.000000000000007</v>
      </c>
      <c r="BD22" s="91">
        <f t="shared" si="29"/>
        <v>48.000000000000007</v>
      </c>
      <c r="BE22" s="91">
        <f t="shared" si="29"/>
        <v>41.733333333333334</v>
      </c>
      <c r="BF22" s="91">
        <f t="shared" si="29"/>
        <v>50.080000000000005</v>
      </c>
      <c r="BG22" s="91">
        <f t="shared" si="29"/>
        <v>6</v>
      </c>
      <c r="BH22" s="91">
        <f t="shared" si="29"/>
        <v>13</v>
      </c>
      <c r="BI22" s="91">
        <f t="shared" si="29"/>
        <v>35.788324166666669</v>
      </c>
      <c r="BJ22" s="91">
        <f t="shared" si="29"/>
        <v>42.945989000000004</v>
      </c>
      <c r="BK22" s="91">
        <f t="shared" si="29"/>
        <v>35.788324166666669</v>
      </c>
      <c r="BL22" s="91">
        <f t="shared" si="29"/>
        <v>42.945989000000004</v>
      </c>
      <c r="BM22" s="91">
        <f t="shared" si="29"/>
        <v>36.688575833333331</v>
      </c>
      <c r="BN22" s="91">
        <f t="shared" si="29"/>
        <v>44.026291000000001</v>
      </c>
      <c r="BO22" s="91">
        <f t="shared" si="29"/>
        <v>4.75</v>
      </c>
      <c r="BP22" s="91">
        <f t="shared" si="29"/>
        <v>13.98</v>
      </c>
      <c r="BQ22" s="91">
        <f t="shared" si="29"/>
        <v>40.000000000000007</v>
      </c>
      <c r="BR22" s="91">
        <f t="shared" si="29"/>
        <v>48.000000000000007</v>
      </c>
      <c r="BS22" s="91">
        <f t="shared" si="29"/>
        <v>40.000000000000007</v>
      </c>
      <c r="BT22" s="91">
        <f t="shared" si="29"/>
        <v>48.000000000000007</v>
      </c>
      <c r="BU22" s="91">
        <f t="shared" ref="BU22:CF22" si="30">BU23+BU41</f>
        <v>40.000000000000007</v>
      </c>
      <c r="BV22" s="91">
        <f t="shared" si="30"/>
        <v>48.000000000000007</v>
      </c>
      <c r="BW22" s="91">
        <f t="shared" si="30"/>
        <v>6</v>
      </c>
      <c r="BX22" s="91">
        <f t="shared" si="30"/>
        <v>13</v>
      </c>
      <c r="BY22" s="91">
        <f t="shared" si="30"/>
        <v>23.333333333333336</v>
      </c>
      <c r="BZ22" s="91">
        <f t="shared" si="30"/>
        <v>28.000000000000004</v>
      </c>
      <c r="CA22" s="91">
        <f t="shared" si="30"/>
        <v>23.333333333333336</v>
      </c>
      <c r="CB22" s="91">
        <f t="shared" si="30"/>
        <v>28.000000000000004</v>
      </c>
      <c r="CC22" s="91">
        <f t="shared" si="30"/>
        <v>23.333333333333336</v>
      </c>
      <c r="CD22" s="91">
        <f t="shared" si="30"/>
        <v>28.000000000000004</v>
      </c>
      <c r="CE22" s="91">
        <f t="shared" si="30"/>
        <v>4.4000000000000004</v>
      </c>
      <c r="CF22" s="91">
        <f t="shared" si="30"/>
        <v>10.5</v>
      </c>
      <c r="CG22" s="92">
        <f t="shared" si="14"/>
        <v>314.16523921214406</v>
      </c>
      <c r="CH22" s="92">
        <f t="shared" si="14"/>
        <v>373.71045840153221</v>
      </c>
      <c r="CI22" s="92">
        <f t="shared" si="14"/>
        <v>315.99799818533336</v>
      </c>
      <c r="CJ22" s="92">
        <f t="shared" si="14"/>
        <v>375.83845840573218</v>
      </c>
      <c r="CK22" s="92">
        <f t="shared" si="14"/>
        <v>316.2362830616666</v>
      </c>
      <c r="CL22" s="92">
        <f t="shared" si="14"/>
        <v>376.24344918573212</v>
      </c>
      <c r="CM22" s="92">
        <f t="shared" si="14"/>
        <v>35.130000000000003</v>
      </c>
      <c r="CN22" s="92">
        <f t="shared" si="14"/>
        <v>90.093159999999997</v>
      </c>
      <c r="CO22" s="91">
        <f t="shared" si="15"/>
        <v>365.2855240946667</v>
      </c>
      <c r="CP22" s="91">
        <f t="shared" si="15"/>
        <v>433.33572626253221</v>
      </c>
      <c r="CQ22" s="91">
        <f t="shared" si="15"/>
        <v>367.09833848866674</v>
      </c>
      <c r="CR22" s="91">
        <f t="shared" si="15"/>
        <v>435.46372626173218</v>
      </c>
      <c r="CS22" s="91">
        <f t="shared" si="15"/>
        <v>367.34184173866674</v>
      </c>
      <c r="CT22" s="91">
        <f t="shared" si="15"/>
        <v>435.75232184173223</v>
      </c>
      <c r="CU22" s="91">
        <f t="shared" si="15"/>
        <v>36.630000000000003</v>
      </c>
      <c r="CV22" s="91">
        <f t="shared" si="15"/>
        <v>89.557860000000005</v>
      </c>
      <c r="CW22" s="93"/>
    </row>
    <row r="23" spans="1:118" ht="63.75" x14ac:dyDescent="0.25">
      <c r="A23" s="155" t="s">
        <v>5588</v>
      </c>
      <c r="B23" s="155" t="s">
        <v>5589</v>
      </c>
      <c r="C23" s="88" t="s">
        <v>5573</v>
      </c>
      <c r="D23" s="88"/>
      <c r="E23" s="88"/>
      <c r="F23" s="56"/>
      <c r="G23" s="56"/>
      <c r="H23" s="91">
        <f t="shared" si="28"/>
        <v>126.625</v>
      </c>
      <c r="I23" s="91">
        <f t="shared" ref="I23:BT23" si="31">SUM(I24:I40)</f>
        <v>13.28568079098023</v>
      </c>
      <c r="J23" s="91">
        <f t="shared" si="31"/>
        <v>76.42575621666667</v>
      </c>
      <c r="K23" s="91">
        <f t="shared" si="31"/>
        <v>34.487417966666669</v>
      </c>
      <c r="L23" s="91">
        <f t="shared" si="31"/>
        <v>2.4261450256864299</v>
      </c>
      <c r="M23" s="91">
        <f t="shared" si="31"/>
        <v>28.672791195999999</v>
      </c>
      <c r="N23" s="91">
        <f t="shared" si="31"/>
        <v>33.720221529</v>
      </c>
      <c r="O23" s="91">
        <f t="shared" si="31"/>
        <v>30.485605590000002</v>
      </c>
      <c r="P23" s="91">
        <f t="shared" si="31"/>
        <v>35.8482215274</v>
      </c>
      <c r="Q23" s="91">
        <f t="shared" si="31"/>
        <v>29.50110484</v>
      </c>
      <c r="R23" s="91">
        <f t="shared" si="31"/>
        <v>34.663212307400002</v>
      </c>
      <c r="S23" s="91">
        <f t="shared" si="31"/>
        <v>2.12</v>
      </c>
      <c r="T23" s="91">
        <f t="shared" si="31"/>
        <v>15.773000000000001</v>
      </c>
      <c r="U23" s="91">
        <f t="shared" si="31"/>
        <v>25.3</v>
      </c>
      <c r="V23" s="91">
        <f t="shared" si="31"/>
        <v>30.36</v>
      </c>
      <c r="W23" s="91">
        <f t="shared" si="31"/>
        <v>25.3</v>
      </c>
      <c r="X23" s="91">
        <f t="shared" si="31"/>
        <v>30.36</v>
      </c>
      <c r="Y23" s="94">
        <f t="shared" si="31"/>
        <v>25.641666666666669</v>
      </c>
      <c r="Z23" s="91">
        <f t="shared" si="31"/>
        <v>30.770000000000003</v>
      </c>
      <c r="AA23" s="91">
        <f t="shared" si="31"/>
        <v>3.6</v>
      </c>
      <c r="AB23" s="91">
        <f t="shared" si="31"/>
        <v>10.14</v>
      </c>
      <c r="AC23" s="91">
        <f t="shared" si="31"/>
        <v>27.113664459999995</v>
      </c>
      <c r="AD23" s="91">
        <f t="shared" si="31"/>
        <v>32.076244544000005</v>
      </c>
      <c r="AE23" s="91">
        <f t="shared" si="31"/>
        <v>27.113664459999995</v>
      </c>
      <c r="AF23" s="91">
        <f t="shared" si="31"/>
        <v>32.076244544000005</v>
      </c>
      <c r="AG23" s="114">
        <f t="shared" si="31"/>
        <v>24.657024499999999</v>
      </c>
      <c r="AH23" s="91">
        <f t="shared" si="31"/>
        <v>29.190272925999999</v>
      </c>
      <c r="AI23" s="91">
        <f t="shared" si="31"/>
        <v>1.5999999999999999</v>
      </c>
      <c r="AJ23" s="91">
        <f t="shared" si="31"/>
        <v>7.1592000000000002</v>
      </c>
      <c r="AK23" s="91">
        <f t="shared" si="31"/>
        <v>30.775000000000002</v>
      </c>
      <c r="AL23" s="91">
        <f t="shared" si="31"/>
        <v>36.93</v>
      </c>
      <c r="AM23" s="91">
        <f t="shared" si="31"/>
        <v>30.775000000000002</v>
      </c>
      <c r="AN23" s="91">
        <f t="shared" si="31"/>
        <v>36.93</v>
      </c>
      <c r="AO23" s="91">
        <f t="shared" si="31"/>
        <v>29.925000000000004</v>
      </c>
      <c r="AP23" s="91">
        <f t="shared" si="31"/>
        <v>35.910000000000004</v>
      </c>
      <c r="AQ23" s="91">
        <f t="shared" si="31"/>
        <v>2.4</v>
      </c>
      <c r="AR23" s="91">
        <f t="shared" si="31"/>
        <v>6.16</v>
      </c>
      <c r="AS23" s="91">
        <f t="shared" si="31"/>
        <v>21.735251666666663</v>
      </c>
      <c r="AT23" s="91">
        <f t="shared" si="31"/>
        <v>26.078301999200001</v>
      </c>
      <c r="AU23" s="91">
        <f t="shared" si="31"/>
        <v>21.735251666666663</v>
      </c>
      <c r="AV23" s="91">
        <f t="shared" si="31"/>
        <v>26.078301999999997</v>
      </c>
      <c r="AW23" s="91">
        <f t="shared" si="31"/>
        <v>24.519643960000003</v>
      </c>
      <c r="AX23" s="91">
        <f t="shared" si="31"/>
        <v>29.357576418000001</v>
      </c>
      <c r="AY23" s="91">
        <f t="shared" si="31"/>
        <v>4.08</v>
      </c>
      <c r="AZ23" s="91">
        <f t="shared" si="31"/>
        <v>6.4764999999999997</v>
      </c>
      <c r="BA23" s="91">
        <f t="shared" si="31"/>
        <v>20</v>
      </c>
      <c r="BB23" s="91">
        <f t="shared" si="31"/>
        <v>24.000000000000004</v>
      </c>
      <c r="BC23" s="91">
        <f t="shared" si="31"/>
        <v>20.000000000000004</v>
      </c>
      <c r="BD23" s="91">
        <f t="shared" si="31"/>
        <v>24.000000000000004</v>
      </c>
      <c r="BE23" s="91">
        <f t="shared" si="31"/>
        <v>21.733333333333334</v>
      </c>
      <c r="BF23" s="91">
        <f t="shared" si="31"/>
        <v>26.080000000000002</v>
      </c>
      <c r="BG23" s="91">
        <f t="shared" si="31"/>
        <v>2</v>
      </c>
      <c r="BH23" s="91">
        <f t="shared" si="31"/>
        <v>3</v>
      </c>
      <c r="BI23" s="91">
        <f t="shared" si="31"/>
        <v>15.788324166666669</v>
      </c>
      <c r="BJ23" s="91">
        <f t="shared" si="31"/>
        <v>18.945989000000001</v>
      </c>
      <c r="BK23" s="91">
        <f t="shared" si="31"/>
        <v>15.788324166666669</v>
      </c>
      <c r="BL23" s="91">
        <f t="shared" si="31"/>
        <v>18.945989000000001</v>
      </c>
      <c r="BM23" s="91">
        <f t="shared" si="31"/>
        <v>16.688575833333331</v>
      </c>
      <c r="BN23" s="91">
        <f t="shared" si="31"/>
        <v>20.026291000000001</v>
      </c>
      <c r="BO23" s="91">
        <f t="shared" si="31"/>
        <v>0.75</v>
      </c>
      <c r="BP23" s="91">
        <f t="shared" si="31"/>
        <v>3.98</v>
      </c>
      <c r="BQ23" s="91">
        <f t="shared" si="31"/>
        <v>20.000000000000004</v>
      </c>
      <c r="BR23" s="91">
        <f t="shared" si="31"/>
        <v>24.000000000000004</v>
      </c>
      <c r="BS23" s="91">
        <f t="shared" si="31"/>
        <v>20.000000000000004</v>
      </c>
      <c r="BT23" s="91">
        <f t="shared" si="31"/>
        <v>24.000000000000004</v>
      </c>
      <c r="BU23" s="91">
        <f t="shared" ref="BU23:CF23" si="32">SUM(BU24:BU40)</f>
        <v>20.000000000000004</v>
      </c>
      <c r="BV23" s="91">
        <f t="shared" si="32"/>
        <v>24.000000000000004</v>
      </c>
      <c r="BW23" s="91">
        <f t="shared" si="32"/>
        <v>2</v>
      </c>
      <c r="BX23" s="91">
        <f t="shared" si="32"/>
        <v>3</v>
      </c>
      <c r="BY23" s="91">
        <f t="shared" si="32"/>
        <v>3.3333333333333335</v>
      </c>
      <c r="BZ23" s="91">
        <f t="shared" si="32"/>
        <v>4</v>
      </c>
      <c r="CA23" s="91">
        <f t="shared" si="32"/>
        <v>3.3333333333333335</v>
      </c>
      <c r="CB23" s="91">
        <f t="shared" si="32"/>
        <v>4</v>
      </c>
      <c r="CC23" s="91">
        <f t="shared" si="32"/>
        <v>3.3333333333333335</v>
      </c>
      <c r="CD23" s="91">
        <f t="shared" si="32"/>
        <v>4</v>
      </c>
      <c r="CE23" s="91">
        <f t="shared" si="32"/>
        <v>0.4</v>
      </c>
      <c r="CF23" s="91">
        <f t="shared" si="32"/>
        <v>0.5</v>
      </c>
      <c r="CG23" s="92">
        <f t="shared" si="14"/>
        <v>124.74779119600001</v>
      </c>
      <c r="CH23" s="92">
        <f t="shared" si="14"/>
        <v>149.01022152900001</v>
      </c>
      <c r="CI23" s="92">
        <f t="shared" si="14"/>
        <v>126.56060559000001</v>
      </c>
      <c r="CJ23" s="92">
        <f t="shared" si="14"/>
        <v>151.13822152739999</v>
      </c>
      <c r="CK23" s="92">
        <f t="shared" si="14"/>
        <v>126.80110484000001</v>
      </c>
      <c r="CL23" s="92">
        <f t="shared" si="14"/>
        <v>151.42321230740001</v>
      </c>
      <c r="CM23" s="92">
        <f t="shared" si="14"/>
        <v>12.120000000000001</v>
      </c>
      <c r="CN23" s="92">
        <f t="shared" si="14"/>
        <v>38.073000000000008</v>
      </c>
      <c r="CO23" s="91">
        <f t="shared" si="15"/>
        <v>96.643364822666655</v>
      </c>
      <c r="CP23" s="91">
        <f t="shared" si="15"/>
        <v>114.8207570722</v>
      </c>
      <c r="CQ23" s="91">
        <f t="shared" si="15"/>
        <v>98.456179216666669</v>
      </c>
      <c r="CR23" s="91">
        <f t="shared" si="15"/>
        <v>116.9487570714</v>
      </c>
      <c r="CS23" s="91">
        <f t="shared" si="15"/>
        <v>98.699682466666673</v>
      </c>
      <c r="CT23" s="91">
        <f t="shared" si="15"/>
        <v>117.2373526514</v>
      </c>
      <c r="CU23" s="91">
        <f t="shared" si="15"/>
        <v>8.9500000000000011</v>
      </c>
      <c r="CV23" s="91">
        <f t="shared" si="15"/>
        <v>33.8887</v>
      </c>
      <c r="CW23" s="93"/>
    </row>
    <row r="24" spans="1:118" ht="76.5" hidden="1" x14ac:dyDescent="0.25">
      <c r="A24" s="88" t="s">
        <v>5590</v>
      </c>
      <c r="B24" s="95" t="s">
        <v>5591</v>
      </c>
      <c r="C24" s="88" t="s">
        <v>5592</v>
      </c>
      <c r="D24" s="88">
        <v>2018</v>
      </c>
      <c r="E24" s="88">
        <v>2022</v>
      </c>
      <c r="F24" s="88">
        <f t="shared" ref="F24:G37" si="33">D24</f>
        <v>2018</v>
      </c>
      <c r="G24" s="88">
        <f t="shared" si="33"/>
        <v>2022</v>
      </c>
      <c r="H24" s="91">
        <f t="shared" si="28"/>
        <v>38.19</v>
      </c>
      <c r="I24" s="91">
        <v>2.4616172316581926</v>
      </c>
      <c r="J24" s="91">
        <v>34.117871466666671</v>
      </c>
      <c r="K24" s="91">
        <v>2.6664666666666725E-3</v>
      </c>
      <c r="L24" s="91">
        <v>1.6078448350084671</v>
      </c>
      <c r="M24" s="91">
        <v>4.0280024860000001</v>
      </c>
      <c r="N24" s="91">
        <v>4.6330748781999995</v>
      </c>
      <c r="O24" s="91">
        <v>4.0280025000000004</v>
      </c>
      <c r="P24" s="91">
        <v>4.6330748774000003</v>
      </c>
      <c r="Q24" s="91">
        <v>4.1929932799999996</v>
      </c>
      <c r="R24" s="91">
        <v>4.7980656574000005</v>
      </c>
      <c r="S24" s="91">
        <v>0</v>
      </c>
      <c r="T24" s="91">
        <v>1.3030000000000004</v>
      </c>
      <c r="U24" s="91">
        <v>4.166666666666667</v>
      </c>
      <c r="V24" s="91">
        <v>5</v>
      </c>
      <c r="W24" s="91">
        <v>4.166666666666667</v>
      </c>
      <c r="X24" s="91">
        <v>5</v>
      </c>
      <c r="Y24" s="91">
        <v>4.166666666666667</v>
      </c>
      <c r="Z24" s="91">
        <v>5</v>
      </c>
      <c r="AA24" s="91">
        <v>0</v>
      </c>
      <c r="AB24" s="91">
        <v>3</v>
      </c>
      <c r="AC24" s="91">
        <v>0.47511518000000003</v>
      </c>
      <c r="AD24" s="91">
        <v>0.5610483799999999</v>
      </c>
      <c r="AE24" s="91">
        <v>0.47511518000000003</v>
      </c>
      <c r="AF24" s="91">
        <v>0.5610483799999999</v>
      </c>
      <c r="AG24" s="91">
        <v>0.47511518000000003</v>
      </c>
      <c r="AH24" s="91">
        <v>0.5610483799999999</v>
      </c>
      <c r="AI24" s="91"/>
      <c r="AJ24" s="91">
        <v>7.4999999999999997E-2</v>
      </c>
      <c r="AK24" s="91">
        <v>10.000000000000002</v>
      </c>
      <c r="AL24" s="91">
        <v>12</v>
      </c>
      <c r="AM24" s="91">
        <v>10.000000000000002</v>
      </c>
      <c r="AN24" s="91">
        <v>12.000000000000002</v>
      </c>
      <c r="AO24" s="91">
        <v>10.000000000000002</v>
      </c>
      <c r="AP24" s="91">
        <v>12.000000000000002</v>
      </c>
      <c r="AQ24" s="91">
        <v>0</v>
      </c>
      <c r="AR24" s="91">
        <v>3</v>
      </c>
      <c r="AS24" s="96">
        <f>AT24/1.2</f>
        <v>4.166666666666667</v>
      </c>
      <c r="AT24" s="96">
        <v>5</v>
      </c>
      <c r="AU24" s="96">
        <f>AV24/1.2</f>
        <v>4.166666666666667</v>
      </c>
      <c r="AV24" s="96">
        <v>5</v>
      </c>
      <c r="AW24" s="96">
        <f>AX24/1.2</f>
        <v>4.166666666666667</v>
      </c>
      <c r="AX24" s="96">
        <v>5</v>
      </c>
      <c r="AY24" s="96">
        <f t="shared" ref="AY24:AZ32" si="34">AQ24</f>
        <v>0</v>
      </c>
      <c r="AZ24" s="96">
        <f t="shared" si="34"/>
        <v>3</v>
      </c>
      <c r="BA24" s="91">
        <v>10</v>
      </c>
      <c r="BB24" s="91">
        <v>12.000000000000002</v>
      </c>
      <c r="BC24" s="91">
        <v>10.000000000000002</v>
      </c>
      <c r="BD24" s="91">
        <v>12.000000000000002</v>
      </c>
      <c r="BE24" s="91">
        <v>10.000000000000002</v>
      </c>
      <c r="BF24" s="91">
        <v>12.000000000000002</v>
      </c>
      <c r="BG24" s="91">
        <v>0</v>
      </c>
      <c r="BH24" s="91">
        <v>3</v>
      </c>
      <c r="BI24" s="97">
        <f>BJ24/1.2</f>
        <v>2.5</v>
      </c>
      <c r="BJ24" s="97">
        <v>3</v>
      </c>
      <c r="BK24" s="97">
        <f>BL24/1.2</f>
        <v>2.5</v>
      </c>
      <c r="BL24" s="97">
        <v>3</v>
      </c>
      <c r="BM24" s="97">
        <f>BN24/1.2</f>
        <v>2.5</v>
      </c>
      <c r="BN24" s="97">
        <v>3</v>
      </c>
      <c r="BO24" s="97">
        <f>BG24</f>
        <v>0</v>
      </c>
      <c r="BP24" s="97">
        <v>0.5</v>
      </c>
      <c r="BQ24" s="91">
        <v>10.000000000000002</v>
      </c>
      <c r="BR24" s="91">
        <v>12.000000000000002</v>
      </c>
      <c r="BS24" s="91">
        <v>10.000000000000002</v>
      </c>
      <c r="BT24" s="91">
        <v>12.000000000000002</v>
      </c>
      <c r="BU24" s="91">
        <v>10.000000000000002</v>
      </c>
      <c r="BV24" s="91">
        <v>12.000000000000002</v>
      </c>
      <c r="BW24" s="91">
        <v>0</v>
      </c>
      <c r="BX24" s="91">
        <v>3</v>
      </c>
      <c r="BY24" s="97">
        <f>BZ24/1.2</f>
        <v>2.5</v>
      </c>
      <c r="BZ24" s="97">
        <v>3</v>
      </c>
      <c r="CA24" s="97">
        <f>CB24/1.2</f>
        <v>2.5</v>
      </c>
      <c r="CB24" s="97">
        <v>3</v>
      </c>
      <c r="CC24" s="97">
        <f>CD24/1.2</f>
        <v>2.5</v>
      </c>
      <c r="CD24" s="97">
        <v>3</v>
      </c>
      <c r="CE24" s="97">
        <f>BW24</f>
        <v>0</v>
      </c>
      <c r="CF24" s="97">
        <v>0.5</v>
      </c>
      <c r="CG24" s="92">
        <f t="shared" si="14"/>
        <v>38.19466915266667</v>
      </c>
      <c r="CH24" s="92">
        <f t="shared" si="14"/>
        <v>45.633074878199999</v>
      </c>
      <c r="CI24" s="92">
        <f t="shared" si="14"/>
        <v>38.194669166666671</v>
      </c>
      <c r="CJ24" s="92">
        <f t="shared" si="14"/>
        <v>45.633074877400006</v>
      </c>
      <c r="CK24" s="92">
        <f t="shared" si="14"/>
        <v>38.359659946666667</v>
      </c>
      <c r="CL24" s="92">
        <f t="shared" si="14"/>
        <v>45.798065657400002</v>
      </c>
      <c r="CM24" s="92">
        <f t="shared" si="14"/>
        <v>0</v>
      </c>
      <c r="CN24" s="92">
        <f t="shared" si="14"/>
        <v>13.303000000000001</v>
      </c>
      <c r="CO24" s="91">
        <f t="shared" si="15"/>
        <v>13.669784332666667</v>
      </c>
      <c r="CP24" s="91">
        <f t="shared" si="15"/>
        <v>16.194123258200001</v>
      </c>
      <c r="CQ24" s="91">
        <f t="shared" si="15"/>
        <v>13.669784346666667</v>
      </c>
      <c r="CR24" s="91">
        <f t="shared" si="15"/>
        <v>16.194123257400001</v>
      </c>
      <c r="CS24" s="91">
        <f t="shared" si="15"/>
        <v>13.834775126666667</v>
      </c>
      <c r="CT24" s="91">
        <f t="shared" si="15"/>
        <v>16.359114037400001</v>
      </c>
      <c r="CU24" s="91">
        <f t="shared" si="15"/>
        <v>0</v>
      </c>
      <c r="CV24" s="91">
        <f t="shared" si="15"/>
        <v>5.3780000000000001</v>
      </c>
      <c r="CW24" s="93"/>
      <c r="CY24" s="80"/>
      <c r="CZ24" s="80"/>
      <c r="DA24" s="80"/>
      <c r="DB24" s="80"/>
      <c r="DC24" s="80"/>
      <c r="DG24" s="80"/>
      <c r="DH24" s="80"/>
      <c r="DI24" s="80"/>
      <c r="DJ24" s="80"/>
      <c r="DK24" s="80"/>
      <c r="DL24" s="80"/>
      <c r="DM24" s="80"/>
      <c r="DN24" s="80"/>
    </row>
    <row r="25" spans="1:118" ht="63.75" hidden="1" x14ac:dyDescent="0.25">
      <c r="A25" s="88" t="s">
        <v>5593</v>
      </c>
      <c r="B25" s="95" t="s">
        <v>5594</v>
      </c>
      <c r="C25" s="88" t="s">
        <v>5595</v>
      </c>
      <c r="D25" s="88">
        <v>2018</v>
      </c>
      <c r="E25" s="88">
        <v>2022</v>
      </c>
      <c r="F25" s="88">
        <f t="shared" si="33"/>
        <v>2018</v>
      </c>
      <c r="G25" s="88">
        <f t="shared" si="33"/>
        <v>2022</v>
      </c>
      <c r="H25" s="91">
        <f t="shared" si="28"/>
        <v>36.049999999999997</v>
      </c>
      <c r="I25" s="91">
        <v>2.4600635593220339</v>
      </c>
      <c r="J25" s="91">
        <v>12.159884749999998</v>
      </c>
      <c r="K25" s="91">
        <v>21.181751500000001</v>
      </c>
      <c r="L25" s="91">
        <v>0.24830019067796272</v>
      </c>
      <c r="M25" s="91">
        <v>1.8817887100000001</v>
      </c>
      <c r="N25" s="91">
        <v>2.2151466508</v>
      </c>
      <c r="O25" s="91">
        <v>1.8817887100000001</v>
      </c>
      <c r="P25" s="91">
        <v>2.2151466499999999</v>
      </c>
      <c r="Q25" s="91">
        <v>1.8817887100000001</v>
      </c>
      <c r="R25" s="91">
        <v>2.2151466499999999</v>
      </c>
      <c r="S25" s="91">
        <v>0.67</v>
      </c>
      <c r="T25" s="91">
        <v>0</v>
      </c>
      <c r="U25" s="91">
        <v>4.166666666666667</v>
      </c>
      <c r="V25" s="91">
        <v>5</v>
      </c>
      <c r="W25" s="91">
        <v>4.166666666666667</v>
      </c>
      <c r="X25" s="91">
        <v>5</v>
      </c>
      <c r="Y25" s="91">
        <v>4.166666666666667</v>
      </c>
      <c r="Z25" s="91">
        <v>5</v>
      </c>
      <c r="AA25" s="91">
        <v>2</v>
      </c>
      <c r="AB25" s="91">
        <v>0</v>
      </c>
      <c r="AC25" s="91"/>
      <c r="AD25" s="91"/>
      <c r="AE25" s="91"/>
      <c r="AF25" s="91"/>
      <c r="AG25" s="91"/>
      <c r="AH25" s="91"/>
      <c r="AI25" s="91"/>
      <c r="AJ25" s="91"/>
      <c r="AK25" s="91">
        <v>10.000000000000002</v>
      </c>
      <c r="AL25" s="91">
        <v>12.000000000000002</v>
      </c>
      <c r="AM25" s="91">
        <v>10.000000000000002</v>
      </c>
      <c r="AN25" s="91">
        <v>12.000000000000002</v>
      </c>
      <c r="AO25" s="91">
        <v>10.000000000000002</v>
      </c>
      <c r="AP25" s="91">
        <v>12.000000000000002</v>
      </c>
      <c r="AQ25" s="91">
        <v>2</v>
      </c>
      <c r="AR25" s="91">
        <v>0</v>
      </c>
      <c r="AS25" s="91">
        <f>(AW25+AG25+Q25)-(M25+AC25)</f>
        <v>2.6399999999999997</v>
      </c>
      <c r="AT25" s="91">
        <f>(AX25+AH25+R25)-(N25+AD25)</f>
        <v>3.1679999992000005</v>
      </c>
      <c r="AU25" s="96">
        <v>2.64</v>
      </c>
      <c r="AV25" s="96">
        <f>AU25*1.2</f>
        <v>3.1680000000000001</v>
      </c>
      <c r="AW25" s="96">
        <v>2.64</v>
      </c>
      <c r="AX25" s="96">
        <f>AW25*1.2</f>
        <v>3.1680000000000001</v>
      </c>
      <c r="AY25" s="96">
        <f t="shared" si="34"/>
        <v>2</v>
      </c>
      <c r="AZ25" s="96">
        <f t="shared" si="34"/>
        <v>0</v>
      </c>
      <c r="BA25" s="91">
        <v>10.000000000000002</v>
      </c>
      <c r="BB25" s="91">
        <v>12.000000000000002</v>
      </c>
      <c r="BC25" s="91">
        <v>10.000000000000002</v>
      </c>
      <c r="BD25" s="91">
        <v>12.000000000000002</v>
      </c>
      <c r="BE25" s="91">
        <v>10.000000000000002</v>
      </c>
      <c r="BF25" s="91">
        <v>12.000000000000002</v>
      </c>
      <c r="BG25" s="91">
        <v>2</v>
      </c>
      <c r="BH25" s="91">
        <v>0</v>
      </c>
      <c r="BI25" s="97">
        <f>BJ25/1.2</f>
        <v>0.83333333333333337</v>
      </c>
      <c r="BJ25" s="97">
        <v>1</v>
      </c>
      <c r="BK25" s="97">
        <f>BL25/1.2</f>
        <v>0.83333333333333337</v>
      </c>
      <c r="BL25" s="97">
        <v>1</v>
      </c>
      <c r="BM25" s="97">
        <f>BN25/1.2</f>
        <v>0.83333333333333337</v>
      </c>
      <c r="BN25" s="97">
        <v>1</v>
      </c>
      <c r="BO25" s="97">
        <v>0.4</v>
      </c>
      <c r="BP25" s="97">
        <f t="shared" ref="BP25:BP35" si="35">BH25</f>
        <v>0</v>
      </c>
      <c r="BQ25" s="91">
        <v>10.000000000000002</v>
      </c>
      <c r="BR25" s="91">
        <v>12.000000000000002</v>
      </c>
      <c r="BS25" s="91">
        <v>10.000000000000002</v>
      </c>
      <c r="BT25" s="91">
        <v>12.000000000000002</v>
      </c>
      <c r="BU25" s="91">
        <v>10.000000000000002</v>
      </c>
      <c r="BV25" s="91">
        <v>12.000000000000002</v>
      </c>
      <c r="BW25" s="91">
        <v>2</v>
      </c>
      <c r="BX25" s="91">
        <v>0</v>
      </c>
      <c r="BY25" s="97">
        <f>BZ25/1.2</f>
        <v>0.83333333333333337</v>
      </c>
      <c r="BZ25" s="97">
        <v>1</v>
      </c>
      <c r="CA25" s="97">
        <f>CB25/1.2</f>
        <v>0.83333333333333337</v>
      </c>
      <c r="CB25" s="97">
        <v>1</v>
      </c>
      <c r="CC25" s="97">
        <f>CD25/1.2</f>
        <v>0.83333333333333337</v>
      </c>
      <c r="CD25" s="97">
        <v>1</v>
      </c>
      <c r="CE25" s="97">
        <v>0.4</v>
      </c>
      <c r="CF25" s="97">
        <f t="shared" ref="CF25:CF38" si="36">BX25</f>
        <v>0</v>
      </c>
      <c r="CG25" s="92">
        <f t="shared" si="14"/>
        <v>36.048455376666674</v>
      </c>
      <c r="CH25" s="92">
        <f t="shared" si="14"/>
        <v>43.215146650800001</v>
      </c>
      <c r="CI25" s="92">
        <f t="shared" si="14"/>
        <v>36.048455376666674</v>
      </c>
      <c r="CJ25" s="92">
        <f t="shared" si="14"/>
        <v>43.215146650000001</v>
      </c>
      <c r="CK25" s="92">
        <f t="shared" si="14"/>
        <v>36.048455376666674</v>
      </c>
      <c r="CL25" s="92">
        <f t="shared" si="14"/>
        <v>43.215146650000001</v>
      </c>
      <c r="CM25" s="92">
        <f t="shared" si="14"/>
        <v>8.67</v>
      </c>
      <c r="CN25" s="92">
        <f t="shared" si="14"/>
        <v>0</v>
      </c>
      <c r="CO25" s="91">
        <f t="shared" si="15"/>
        <v>6.1884553766666661</v>
      </c>
      <c r="CP25" s="91">
        <f t="shared" si="15"/>
        <v>7.3831466500000005</v>
      </c>
      <c r="CQ25" s="91">
        <f t="shared" si="15"/>
        <v>6.1884553766666661</v>
      </c>
      <c r="CR25" s="91">
        <f t="shared" si="15"/>
        <v>7.3831466500000005</v>
      </c>
      <c r="CS25" s="91">
        <f t="shared" si="15"/>
        <v>6.1884553766666661</v>
      </c>
      <c r="CT25" s="91">
        <f t="shared" si="15"/>
        <v>7.3831466500000005</v>
      </c>
      <c r="CU25" s="91">
        <f t="shared" si="15"/>
        <v>3.4699999999999998</v>
      </c>
      <c r="CV25" s="91">
        <f t="shared" si="15"/>
        <v>0</v>
      </c>
      <c r="CW25" s="93"/>
      <c r="CY25" s="80"/>
      <c r="CZ25" s="80"/>
      <c r="DA25" s="80"/>
      <c r="DB25" s="80"/>
      <c r="DC25" s="80"/>
      <c r="DG25" s="80"/>
      <c r="DH25" s="80"/>
      <c r="DI25" s="80"/>
      <c r="DJ25" s="80"/>
      <c r="DK25" s="80"/>
      <c r="DL25" s="80"/>
      <c r="DM25" s="80"/>
      <c r="DN25" s="80"/>
    </row>
    <row r="26" spans="1:118" ht="25.5" hidden="1" x14ac:dyDescent="0.25">
      <c r="A26" s="88" t="s">
        <v>5596</v>
      </c>
      <c r="B26" s="95" t="s">
        <v>5597</v>
      </c>
      <c r="C26" s="88" t="s">
        <v>5598</v>
      </c>
      <c r="D26" s="88">
        <v>2018</v>
      </c>
      <c r="E26" s="88">
        <v>2018</v>
      </c>
      <c r="F26" s="88">
        <f t="shared" si="33"/>
        <v>2018</v>
      </c>
      <c r="G26" s="88">
        <f t="shared" si="33"/>
        <v>2018</v>
      </c>
      <c r="H26" s="91">
        <f t="shared" si="28"/>
        <v>2.92</v>
      </c>
      <c r="I26" s="91">
        <v>0.44</v>
      </c>
      <c r="J26" s="91">
        <v>2.25</v>
      </c>
      <c r="K26" s="91">
        <v>0.23</v>
      </c>
      <c r="L26" s="91">
        <v>0</v>
      </c>
      <c r="M26" s="91">
        <v>2.92</v>
      </c>
      <c r="N26" s="91">
        <v>3.45</v>
      </c>
      <c r="O26" s="91">
        <v>2.9217020000000002</v>
      </c>
      <c r="P26" s="91">
        <v>3.45</v>
      </c>
      <c r="Q26" s="91">
        <v>2.9217020000000002</v>
      </c>
      <c r="R26" s="91">
        <v>3.45</v>
      </c>
      <c r="S26" s="91">
        <v>0</v>
      </c>
      <c r="T26" s="91">
        <v>2.2400000000000002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/>
      <c r="AD26" s="91"/>
      <c r="AE26" s="91"/>
      <c r="AF26" s="91"/>
      <c r="AG26" s="91"/>
      <c r="AH26" s="91"/>
      <c r="AI26" s="91"/>
      <c r="AJ26" s="91"/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f t="shared" ref="AS26:AX32" si="37">AK26</f>
        <v>0</v>
      </c>
      <c r="AT26" s="97">
        <f t="shared" si="37"/>
        <v>0</v>
      </c>
      <c r="AU26" s="97">
        <f t="shared" si="37"/>
        <v>0</v>
      </c>
      <c r="AV26" s="97">
        <f t="shared" si="37"/>
        <v>0</v>
      </c>
      <c r="AW26" s="97">
        <f t="shared" si="37"/>
        <v>0</v>
      </c>
      <c r="AX26" s="97">
        <f t="shared" si="37"/>
        <v>0</v>
      </c>
      <c r="AY26" s="97">
        <f t="shared" si="34"/>
        <v>0</v>
      </c>
      <c r="AZ26" s="97">
        <f t="shared" si="34"/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7">
        <f t="shared" ref="BI26:BO35" si="38">BA26</f>
        <v>0</v>
      </c>
      <c r="BJ26" s="97">
        <f t="shared" si="38"/>
        <v>0</v>
      </c>
      <c r="BK26" s="97">
        <f t="shared" si="38"/>
        <v>0</v>
      </c>
      <c r="BL26" s="97">
        <f t="shared" si="38"/>
        <v>0</v>
      </c>
      <c r="BM26" s="97">
        <f t="shared" si="38"/>
        <v>0</v>
      </c>
      <c r="BN26" s="97">
        <f t="shared" si="38"/>
        <v>0</v>
      </c>
      <c r="BO26" s="97">
        <f t="shared" si="38"/>
        <v>0</v>
      </c>
      <c r="BP26" s="97">
        <f t="shared" si="35"/>
        <v>0</v>
      </c>
      <c r="BQ26" s="91">
        <v>0</v>
      </c>
      <c r="BR26" s="91">
        <v>0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7">
        <f t="shared" ref="BY26:CE38" si="39">BQ26</f>
        <v>0</v>
      </c>
      <c r="BZ26" s="97">
        <f t="shared" si="39"/>
        <v>0</v>
      </c>
      <c r="CA26" s="97">
        <f t="shared" si="39"/>
        <v>0</v>
      </c>
      <c r="CB26" s="97">
        <f t="shared" si="39"/>
        <v>0</v>
      </c>
      <c r="CC26" s="97">
        <f t="shared" si="39"/>
        <v>0</v>
      </c>
      <c r="CD26" s="97">
        <f t="shared" si="39"/>
        <v>0</v>
      </c>
      <c r="CE26" s="97">
        <f t="shared" si="39"/>
        <v>0</v>
      </c>
      <c r="CF26" s="97">
        <f t="shared" si="36"/>
        <v>0</v>
      </c>
      <c r="CG26" s="92">
        <f t="shared" si="14"/>
        <v>2.92</v>
      </c>
      <c r="CH26" s="92">
        <f t="shared" si="14"/>
        <v>3.45</v>
      </c>
      <c r="CI26" s="92">
        <f t="shared" si="14"/>
        <v>2.9217020000000002</v>
      </c>
      <c r="CJ26" s="92">
        <f t="shared" si="14"/>
        <v>3.45</v>
      </c>
      <c r="CK26" s="92">
        <f t="shared" si="14"/>
        <v>2.9217020000000002</v>
      </c>
      <c r="CL26" s="92">
        <f t="shared" si="14"/>
        <v>3.45</v>
      </c>
      <c r="CM26" s="92">
        <f t="shared" si="14"/>
        <v>0</v>
      </c>
      <c r="CN26" s="92">
        <f t="shared" si="14"/>
        <v>2.2400000000000002</v>
      </c>
      <c r="CO26" s="91">
        <f t="shared" si="15"/>
        <v>2.92</v>
      </c>
      <c r="CP26" s="91">
        <f t="shared" si="15"/>
        <v>3.45</v>
      </c>
      <c r="CQ26" s="91">
        <f t="shared" si="15"/>
        <v>2.9217020000000002</v>
      </c>
      <c r="CR26" s="91">
        <f t="shared" si="15"/>
        <v>3.45</v>
      </c>
      <c r="CS26" s="91">
        <f t="shared" si="15"/>
        <v>2.9217020000000002</v>
      </c>
      <c r="CT26" s="91">
        <f t="shared" si="15"/>
        <v>3.45</v>
      </c>
      <c r="CU26" s="91">
        <f t="shared" si="15"/>
        <v>0</v>
      </c>
      <c r="CV26" s="91">
        <f t="shared" si="15"/>
        <v>2.2400000000000002</v>
      </c>
      <c r="CW26" s="93"/>
      <c r="CY26" s="80"/>
    </row>
    <row r="27" spans="1:118" ht="51" hidden="1" x14ac:dyDescent="0.25">
      <c r="A27" s="88" t="s">
        <v>5599</v>
      </c>
      <c r="B27" s="95" t="s">
        <v>5600</v>
      </c>
      <c r="C27" s="88" t="s">
        <v>5601</v>
      </c>
      <c r="D27" s="88">
        <v>2018</v>
      </c>
      <c r="E27" s="88">
        <v>2018</v>
      </c>
      <c r="F27" s="88">
        <f t="shared" si="33"/>
        <v>2018</v>
      </c>
      <c r="G27" s="88">
        <f t="shared" si="33"/>
        <v>2018</v>
      </c>
      <c r="H27" s="91">
        <f t="shared" si="28"/>
        <v>6.49</v>
      </c>
      <c r="I27" s="91">
        <v>0.98</v>
      </c>
      <c r="J27" s="91">
        <v>4.67</v>
      </c>
      <c r="K27" s="91">
        <v>0.84</v>
      </c>
      <c r="L27" s="91">
        <v>0</v>
      </c>
      <c r="M27" s="91">
        <v>6.49</v>
      </c>
      <c r="N27" s="91">
        <v>7.66</v>
      </c>
      <c r="O27" s="91">
        <v>6.4929840999999993</v>
      </c>
      <c r="P27" s="91">
        <v>7.66</v>
      </c>
      <c r="Q27" s="91">
        <v>6.4929840999999993</v>
      </c>
      <c r="R27" s="91">
        <v>7.66</v>
      </c>
      <c r="S27" s="91">
        <v>0.4</v>
      </c>
      <c r="T27" s="91">
        <v>3.7000000000000006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/>
      <c r="AD27" s="91"/>
      <c r="AE27" s="91"/>
      <c r="AF27" s="91"/>
      <c r="AG27" s="91"/>
      <c r="AH27" s="91"/>
      <c r="AI27" s="91"/>
      <c r="AJ27" s="91"/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f t="shared" si="37"/>
        <v>0</v>
      </c>
      <c r="AT27" s="97">
        <f t="shared" si="37"/>
        <v>0</v>
      </c>
      <c r="AU27" s="97">
        <f t="shared" si="37"/>
        <v>0</v>
      </c>
      <c r="AV27" s="97">
        <f t="shared" si="37"/>
        <v>0</v>
      </c>
      <c r="AW27" s="97">
        <f t="shared" si="37"/>
        <v>0</v>
      </c>
      <c r="AX27" s="97">
        <f t="shared" si="37"/>
        <v>0</v>
      </c>
      <c r="AY27" s="97">
        <f t="shared" si="34"/>
        <v>0</v>
      </c>
      <c r="AZ27" s="97">
        <f t="shared" si="34"/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7">
        <f t="shared" si="38"/>
        <v>0</v>
      </c>
      <c r="BJ27" s="97">
        <f t="shared" si="38"/>
        <v>0</v>
      </c>
      <c r="BK27" s="97">
        <f t="shared" si="38"/>
        <v>0</v>
      </c>
      <c r="BL27" s="97">
        <f t="shared" si="38"/>
        <v>0</v>
      </c>
      <c r="BM27" s="97">
        <f t="shared" si="38"/>
        <v>0</v>
      </c>
      <c r="BN27" s="97">
        <f t="shared" si="38"/>
        <v>0</v>
      </c>
      <c r="BO27" s="97">
        <f t="shared" si="38"/>
        <v>0</v>
      </c>
      <c r="BP27" s="97">
        <f t="shared" si="35"/>
        <v>0</v>
      </c>
      <c r="BQ27" s="91">
        <v>0</v>
      </c>
      <c r="BR27" s="91">
        <v>0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7">
        <f t="shared" si="39"/>
        <v>0</v>
      </c>
      <c r="BZ27" s="97">
        <f t="shared" si="39"/>
        <v>0</v>
      </c>
      <c r="CA27" s="97">
        <f t="shared" si="39"/>
        <v>0</v>
      </c>
      <c r="CB27" s="97">
        <f t="shared" si="39"/>
        <v>0</v>
      </c>
      <c r="CC27" s="97">
        <f t="shared" si="39"/>
        <v>0</v>
      </c>
      <c r="CD27" s="97">
        <f t="shared" si="39"/>
        <v>0</v>
      </c>
      <c r="CE27" s="97">
        <f t="shared" si="39"/>
        <v>0</v>
      </c>
      <c r="CF27" s="97">
        <f t="shared" si="36"/>
        <v>0</v>
      </c>
      <c r="CG27" s="92">
        <f t="shared" si="14"/>
        <v>6.49</v>
      </c>
      <c r="CH27" s="92">
        <f t="shared" si="14"/>
        <v>7.66</v>
      </c>
      <c r="CI27" s="92">
        <f t="shared" si="14"/>
        <v>6.4929840999999993</v>
      </c>
      <c r="CJ27" s="92">
        <f t="shared" si="14"/>
        <v>7.66</v>
      </c>
      <c r="CK27" s="92">
        <f t="shared" si="14"/>
        <v>6.4929840999999993</v>
      </c>
      <c r="CL27" s="92">
        <f t="shared" si="14"/>
        <v>7.66</v>
      </c>
      <c r="CM27" s="92">
        <f t="shared" si="14"/>
        <v>0.4</v>
      </c>
      <c r="CN27" s="92">
        <f t="shared" si="14"/>
        <v>3.7000000000000006</v>
      </c>
      <c r="CO27" s="91">
        <f t="shared" si="15"/>
        <v>6.49</v>
      </c>
      <c r="CP27" s="91">
        <f t="shared" si="15"/>
        <v>7.66</v>
      </c>
      <c r="CQ27" s="91">
        <f t="shared" si="15"/>
        <v>6.4929840999999993</v>
      </c>
      <c r="CR27" s="91">
        <f t="shared" si="15"/>
        <v>7.66</v>
      </c>
      <c r="CS27" s="91">
        <f t="shared" si="15"/>
        <v>6.4929840999999993</v>
      </c>
      <c r="CT27" s="91">
        <f t="shared" si="15"/>
        <v>7.66</v>
      </c>
      <c r="CU27" s="91">
        <f t="shared" si="15"/>
        <v>0.4</v>
      </c>
      <c r="CV27" s="91">
        <f t="shared" si="15"/>
        <v>3.7000000000000006</v>
      </c>
      <c r="CW27" s="93"/>
      <c r="CY27" s="80"/>
    </row>
    <row r="28" spans="1:118" ht="51" hidden="1" x14ac:dyDescent="0.25">
      <c r="A28" s="88" t="s">
        <v>5602</v>
      </c>
      <c r="B28" s="95" t="s">
        <v>5603</v>
      </c>
      <c r="C28" s="88" t="s">
        <v>5604</v>
      </c>
      <c r="D28" s="88">
        <v>2018</v>
      </c>
      <c r="E28" s="88">
        <v>2018</v>
      </c>
      <c r="F28" s="88">
        <f t="shared" si="33"/>
        <v>2018</v>
      </c>
      <c r="G28" s="88">
        <f t="shared" si="33"/>
        <v>2018</v>
      </c>
      <c r="H28" s="91">
        <f t="shared" si="28"/>
        <v>5.129999999999999</v>
      </c>
      <c r="I28" s="91">
        <v>0.87</v>
      </c>
      <c r="J28" s="91">
        <v>3.32</v>
      </c>
      <c r="K28" s="91">
        <v>0.94</v>
      </c>
      <c r="L28" s="91">
        <v>0</v>
      </c>
      <c r="M28" s="91">
        <v>4.976</v>
      </c>
      <c r="N28" s="91">
        <v>5.8719999999999999</v>
      </c>
      <c r="O28" s="91">
        <v>5.1325564100000003</v>
      </c>
      <c r="P28" s="91">
        <v>6.06</v>
      </c>
      <c r="Q28" s="91">
        <v>5.1325564100000003</v>
      </c>
      <c r="R28" s="91">
        <v>6.06</v>
      </c>
      <c r="S28" s="91">
        <v>0.4</v>
      </c>
      <c r="T28" s="91">
        <v>2.08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/>
      <c r="AD28" s="91"/>
      <c r="AE28" s="91"/>
      <c r="AF28" s="91"/>
      <c r="AG28" s="91"/>
      <c r="AH28" s="91"/>
      <c r="AI28" s="91"/>
      <c r="AJ28" s="91"/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f t="shared" si="37"/>
        <v>0</v>
      </c>
      <c r="AT28" s="97">
        <f t="shared" si="37"/>
        <v>0</v>
      </c>
      <c r="AU28" s="97">
        <f t="shared" si="37"/>
        <v>0</v>
      </c>
      <c r="AV28" s="97">
        <f t="shared" si="37"/>
        <v>0</v>
      </c>
      <c r="AW28" s="97">
        <f t="shared" si="37"/>
        <v>0</v>
      </c>
      <c r="AX28" s="97">
        <f t="shared" si="37"/>
        <v>0</v>
      </c>
      <c r="AY28" s="97">
        <f t="shared" si="34"/>
        <v>0</v>
      </c>
      <c r="AZ28" s="97">
        <f t="shared" si="34"/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7">
        <f t="shared" si="38"/>
        <v>0</v>
      </c>
      <c r="BJ28" s="97">
        <f t="shared" si="38"/>
        <v>0</v>
      </c>
      <c r="BK28" s="97">
        <f t="shared" si="38"/>
        <v>0</v>
      </c>
      <c r="BL28" s="97">
        <f t="shared" si="38"/>
        <v>0</v>
      </c>
      <c r="BM28" s="97">
        <f t="shared" si="38"/>
        <v>0</v>
      </c>
      <c r="BN28" s="97">
        <f t="shared" si="38"/>
        <v>0</v>
      </c>
      <c r="BO28" s="97">
        <f t="shared" si="38"/>
        <v>0</v>
      </c>
      <c r="BP28" s="97">
        <f t="shared" si="35"/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7">
        <f t="shared" si="39"/>
        <v>0</v>
      </c>
      <c r="BZ28" s="97">
        <f t="shared" si="39"/>
        <v>0</v>
      </c>
      <c r="CA28" s="97">
        <f t="shared" si="39"/>
        <v>0</v>
      </c>
      <c r="CB28" s="97">
        <f t="shared" si="39"/>
        <v>0</v>
      </c>
      <c r="CC28" s="97">
        <f t="shared" si="39"/>
        <v>0</v>
      </c>
      <c r="CD28" s="97">
        <f t="shared" si="39"/>
        <v>0</v>
      </c>
      <c r="CE28" s="97">
        <f t="shared" si="39"/>
        <v>0</v>
      </c>
      <c r="CF28" s="97">
        <f t="shared" si="36"/>
        <v>0</v>
      </c>
      <c r="CG28" s="92">
        <f t="shared" si="14"/>
        <v>4.976</v>
      </c>
      <c r="CH28" s="92">
        <f t="shared" si="14"/>
        <v>5.8719999999999999</v>
      </c>
      <c r="CI28" s="92">
        <f t="shared" si="14"/>
        <v>5.1325564100000003</v>
      </c>
      <c r="CJ28" s="92">
        <f t="shared" si="14"/>
        <v>6.06</v>
      </c>
      <c r="CK28" s="92">
        <f t="shared" si="14"/>
        <v>5.1325564100000003</v>
      </c>
      <c r="CL28" s="92">
        <f t="shared" si="14"/>
        <v>6.06</v>
      </c>
      <c r="CM28" s="92">
        <f t="shared" si="14"/>
        <v>0.4</v>
      </c>
      <c r="CN28" s="92">
        <f t="shared" si="14"/>
        <v>2.08</v>
      </c>
      <c r="CO28" s="91">
        <f t="shared" si="15"/>
        <v>4.976</v>
      </c>
      <c r="CP28" s="91">
        <f t="shared" si="15"/>
        <v>5.8719999999999999</v>
      </c>
      <c r="CQ28" s="91">
        <f t="shared" si="15"/>
        <v>5.1325564100000003</v>
      </c>
      <c r="CR28" s="91">
        <f t="shared" si="15"/>
        <v>6.06</v>
      </c>
      <c r="CS28" s="91">
        <f t="shared" si="15"/>
        <v>5.1325564100000003</v>
      </c>
      <c r="CT28" s="91">
        <f t="shared" si="15"/>
        <v>6.06</v>
      </c>
      <c r="CU28" s="91">
        <f t="shared" si="15"/>
        <v>0.4</v>
      </c>
      <c r="CV28" s="91">
        <f t="shared" si="15"/>
        <v>2.08</v>
      </c>
      <c r="CW28" s="93"/>
      <c r="CY28" s="80"/>
      <c r="CZ28" s="80"/>
    </row>
    <row r="29" spans="1:118" ht="51" hidden="1" x14ac:dyDescent="0.25">
      <c r="A29" s="88" t="s">
        <v>5605</v>
      </c>
      <c r="B29" s="95" t="s">
        <v>5606</v>
      </c>
      <c r="C29" s="88" t="s">
        <v>5607</v>
      </c>
      <c r="D29" s="88">
        <v>2018</v>
      </c>
      <c r="E29" s="88">
        <v>2018</v>
      </c>
      <c r="F29" s="88">
        <f t="shared" si="33"/>
        <v>2018</v>
      </c>
      <c r="G29" s="88">
        <f t="shared" si="33"/>
        <v>2018</v>
      </c>
      <c r="H29" s="91">
        <f t="shared" si="28"/>
        <v>3.1999999999999997</v>
      </c>
      <c r="I29" s="91">
        <v>0.78</v>
      </c>
      <c r="J29" s="91">
        <v>2.36</v>
      </c>
      <c r="K29" s="91">
        <v>0.06</v>
      </c>
      <c r="L29" s="91">
        <v>0</v>
      </c>
      <c r="M29" s="91">
        <v>3.15</v>
      </c>
      <c r="N29" s="91">
        <v>3.7220000000000004</v>
      </c>
      <c r="O29" s="91">
        <v>3.19882344</v>
      </c>
      <c r="P29" s="91">
        <v>3.78</v>
      </c>
      <c r="Q29" s="91">
        <v>3.19882344</v>
      </c>
      <c r="R29" s="91">
        <v>3.78</v>
      </c>
      <c r="S29" s="91">
        <v>0.4</v>
      </c>
      <c r="T29" s="91">
        <v>1.74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/>
      <c r="AD29" s="91"/>
      <c r="AE29" s="91"/>
      <c r="AF29" s="91"/>
      <c r="AG29" s="91"/>
      <c r="AH29" s="91"/>
      <c r="AI29" s="91"/>
      <c r="AJ29" s="91"/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f t="shared" si="37"/>
        <v>0</v>
      </c>
      <c r="AT29" s="97">
        <f t="shared" si="37"/>
        <v>0</v>
      </c>
      <c r="AU29" s="97">
        <f t="shared" si="37"/>
        <v>0</v>
      </c>
      <c r="AV29" s="97">
        <f t="shared" si="37"/>
        <v>0</v>
      </c>
      <c r="AW29" s="97">
        <f t="shared" si="37"/>
        <v>0</v>
      </c>
      <c r="AX29" s="97">
        <f t="shared" si="37"/>
        <v>0</v>
      </c>
      <c r="AY29" s="97">
        <f t="shared" si="34"/>
        <v>0</v>
      </c>
      <c r="AZ29" s="97">
        <f t="shared" si="34"/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7">
        <f t="shared" si="38"/>
        <v>0</v>
      </c>
      <c r="BJ29" s="97">
        <f t="shared" si="38"/>
        <v>0</v>
      </c>
      <c r="BK29" s="97">
        <f t="shared" si="38"/>
        <v>0</v>
      </c>
      <c r="BL29" s="97">
        <f t="shared" si="38"/>
        <v>0</v>
      </c>
      <c r="BM29" s="97">
        <f t="shared" si="38"/>
        <v>0</v>
      </c>
      <c r="BN29" s="97">
        <f t="shared" si="38"/>
        <v>0</v>
      </c>
      <c r="BO29" s="97">
        <f t="shared" si="38"/>
        <v>0</v>
      </c>
      <c r="BP29" s="97">
        <f t="shared" si="35"/>
        <v>0</v>
      </c>
      <c r="BQ29" s="91">
        <v>0</v>
      </c>
      <c r="BR29" s="91">
        <v>0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7">
        <f t="shared" si="39"/>
        <v>0</v>
      </c>
      <c r="BZ29" s="97">
        <f t="shared" si="39"/>
        <v>0</v>
      </c>
      <c r="CA29" s="97">
        <f t="shared" si="39"/>
        <v>0</v>
      </c>
      <c r="CB29" s="97">
        <f t="shared" si="39"/>
        <v>0</v>
      </c>
      <c r="CC29" s="97">
        <f t="shared" si="39"/>
        <v>0</v>
      </c>
      <c r="CD29" s="97">
        <f t="shared" si="39"/>
        <v>0</v>
      </c>
      <c r="CE29" s="97">
        <f t="shared" si="39"/>
        <v>0</v>
      </c>
      <c r="CF29" s="97">
        <f t="shared" si="36"/>
        <v>0</v>
      </c>
      <c r="CG29" s="92">
        <f t="shared" si="14"/>
        <v>3.15</v>
      </c>
      <c r="CH29" s="92">
        <f t="shared" si="14"/>
        <v>3.7220000000000004</v>
      </c>
      <c r="CI29" s="92">
        <f t="shared" si="14"/>
        <v>3.19882344</v>
      </c>
      <c r="CJ29" s="92">
        <f t="shared" si="14"/>
        <v>3.78</v>
      </c>
      <c r="CK29" s="92">
        <f t="shared" si="14"/>
        <v>3.19882344</v>
      </c>
      <c r="CL29" s="92">
        <f t="shared" si="14"/>
        <v>3.78</v>
      </c>
      <c r="CM29" s="92">
        <f t="shared" si="14"/>
        <v>0.4</v>
      </c>
      <c r="CN29" s="92">
        <f t="shared" si="14"/>
        <v>1.74</v>
      </c>
      <c r="CO29" s="91">
        <f t="shared" si="15"/>
        <v>3.15</v>
      </c>
      <c r="CP29" s="91">
        <f t="shared" si="15"/>
        <v>3.7220000000000004</v>
      </c>
      <c r="CQ29" s="91">
        <f t="shared" si="15"/>
        <v>3.19882344</v>
      </c>
      <c r="CR29" s="91">
        <f t="shared" si="15"/>
        <v>3.78</v>
      </c>
      <c r="CS29" s="91">
        <f t="shared" si="15"/>
        <v>3.19882344</v>
      </c>
      <c r="CT29" s="91">
        <f t="shared" si="15"/>
        <v>3.78</v>
      </c>
      <c r="CU29" s="91">
        <f t="shared" si="15"/>
        <v>0.4</v>
      </c>
      <c r="CV29" s="91">
        <f t="shared" si="15"/>
        <v>1.74</v>
      </c>
      <c r="CW29" s="93"/>
      <c r="CY29" s="80"/>
      <c r="CZ29" s="80"/>
    </row>
    <row r="30" spans="1:118" ht="51" hidden="1" x14ac:dyDescent="0.25">
      <c r="A30" s="88" t="s">
        <v>5608</v>
      </c>
      <c r="B30" s="95" t="s">
        <v>5609</v>
      </c>
      <c r="C30" s="88" t="s">
        <v>5610</v>
      </c>
      <c r="D30" s="88">
        <v>2018</v>
      </c>
      <c r="E30" s="88">
        <v>2019</v>
      </c>
      <c r="F30" s="88">
        <f t="shared" si="33"/>
        <v>2018</v>
      </c>
      <c r="G30" s="88">
        <f t="shared" si="33"/>
        <v>2019</v>
      </c>
      <c r="H30" s="91">
        <f t="shared" si="28"/>
        <v>9.9</v>
      </c>
      <c r="I30" s="91">
        <v>1.23</v>
      </c>
      <c r="J30" s="91">
        <v>2.68</v>
      </c>
      <c r="K30" s="91">
        <v>5.84</v>
      </c>
      <c r="L30" s="91">
        <v>0.15</v>
      </c>
      <c r="M30" s="91">
        <v>1.23</v>
      </c>
      <c r="N30" s="91">
        <v>1.45</v>
      </c>
      <c r="O30" s="91">
        <v>1.23</v>
      </c>
      <c r="P30" s="91">
        <v>1.45</v>
      </c>
      <c r="Q30" s="91">
        <v>0</v>
      </c>
      <c r="R30" s="91"/>
      <c r="S30" s="91">
        <v>0</v>
      </c>
      <c r="T30" s="91">
        <v>0</v>
      </c>
      <c r="U30" s="91">
        <v>8.6750000000000007</v>
      </c>
      <c r="V30" s="91">
        <v>10.41</v>
      </c>
      <c r="W30" s="91">
        <v>8.6750000000000007</v>
      </c>
      <c r="X30" s="91">
        <v>10.41</v>
      </c>
      <c r="Y30" s="91">
        <v>9.9</v>
      </c>
      <c r="Z30" s="91">
        <v>11.88</v>
      </c>
      <c r="AA30" s="91">
        <v>0.41</v>
      </c>
      <c r="AB30" s="91">
        <v>4.05</v>
      </c>
      <c r="AC30" s="91">
        <v>10.405878169999999</v>
      </c>
      <c r="AD30" s="91">
        <v>12.27201477</v>
      </c>
      <c r="AE30" s="91">
        <v>10.405878169999999</v>
      </c>
      <c r="AF30" s="91">
        <v>12.27201477</v>
      </c>
      <c r="AG30" s="91">
        <v>11.63388217</v>
      </c>
      <c r="AH30" s="91">
        <v>13.745619570000001</v>
      </c>
      <c r="AI30" s="91">
        <v>0.41</v>
      </c>
      <c r="AJ30" s="91">
        <v>3.9940000000000002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f t="shared" si="37"/>
        <v>0</v>
      </c>
      <c r="AT30" s="97">
        <f t="shared" si="37"/>
        <v>0</v>
      </c>
      <c r="AU30" s="97">
        <f t="shared" si="37"/>
        <v>0</v>
      </c>
      <c r="AV30" s="97">
        <f t="shared" si="37"/>
        <v>0</v>
      </c>
      <c r="AW30" s="97">
        <f t="shared" si="37"/>
        <v>0</v>
      </c>
      <c r="AX30" s="97">
        <f t="shared" si="37"/>
        <v>0</v>
      </c>
      <c r="AY30" s="97">
        <f t="shared" si="34"/>
        <v>0</v>
      </c>
      <c r="AZ30" s="97">
        <f t="shared" si="34"/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7">
        <f t="shared" si="38"/>
        <v>0</v>
      </c>
      <c r="BJ30" s="97">
        <f t="shared" si="38"/>
        <v>0</v>
      </c>
      <c r="BK30" s="97">
        <f t="shared" si="38"/>
        <v>0</v>
      </c>
      <c r="BL30" s="97">
        <f t="shared" si="38"/>
        <v>0</v>
      </c>
      <c r="BM30" s="97">
        <f t="shared" si="38"/>
        <v>0</v>
      </c>
      <c r="BN30" s="97">
        <f t="shared" si="38"/>
        <v>0</v>
      </c>
      <c r="BO30" s="97">
        <f t="shared" si="38"/>
        <v>0</v>
      </c>
      <c r="BP30" s="97">
        <f t="shared" si="35"/>
        <v>0</v>
      </c>
      <c r="BQ30" s="91">
        <v>0</v>
      </c>
      <c r="BR30" s="91">
        <v>0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7">
        <f t="shared" si="39"/>
        <v>0</v>
      </c>
      <c r="BZ30" s="97">
        <f t="shared" si="39"/>
        <v>0</v>
      </c>
      <c r="CA30" s="97">
        <f t="shared" si="39"/>
        <v>0</v>
      </c>
      <c r="CB30" s="97">
        <f t="shared" si="39"/>
        <v>0</v>
      </c>
      <c r="CC30" s="97">
        <f t="shared" si="39"/>
        <v>0</v>
      </c>
      <c r="CD30" s="97">
        <f t="shared" si="39"/>
        <v>0</v>
      </c>
      <c r="CE30" s="97">
        <f t="shared" si="39"/>
        <v>0</v>
      </c>
      <c r="CF30" s="97">
        <f t="shared" si="36"/>
        <v>0</v>
      </c>
      <c r="CG30" s="92">
        <f t="shared" si="14"/>
        <v>9.9050000000000011</v>
      </c>
      <c r="CH30" s="92">
        <f t="shared" si="14"/>
        <v>11.86</v>
      </c>
      <c r="CI30" s="92">
        <f t="shared" si="14"/>
        <v>9.9050000000000011</v>
      </c>
      <c r="CJ30" s="92">
        <f t="shared" si="14"/>
        <v>11.86</v>
      </c>
      <c r="CK30" s="92">
        <f t="shared" si="14"/>
        <v>9.9</v>
      </c>
      <c r="CL30" s="92">
        <f t="shared" si="14"/>
        <v>11.88</v>
      </c>
      <c r="CM30" s="92">
        <f t="shared" si="14"/>
        <v>0.41</v>
      </c>
      <c r="CN30" s="92">
        <f t="shared" si="14"/>
        <v>4.05</v>
      </c>
      <c r="CO30" s="91">
        <f t="shared" si="15"/>
        <v>11.63587817</v>
      </c>
      <c r="CP30" s="91">
        <f t="shared" si="15"/>
        <v>13.722014769999999</v>
      </c>
      <c r="CQ30" s="91">
        <f t="shared" si="15"/>
        <v>11.63587817</v>
      </c>
      <c r="CR30" s="91">
        <f t="shared" si="15"/>
        <v>13.722014769999999</v>
      </c>
      <c r="CS30" s="91">
        <f t="shared" si="15"/>
        <v>11.63388217</v>
      </c>
      <c r="CT30" s="91">
        <f t="shared" si="15"/>
        <v>13.745619570000001</v>
      </c>
      <c r="CU30" s="91">
        <f t="shared" si="15"/>
        <v>0.41</v>
      </c>
      <c r="CV30" s="91">
        <f t="shared" si="15"/>
        <v>3.9940000000000002</v>
      </c>
      <c r="CW30" s="93"/>
      <c r="CY30" s="80"/>
      <c r="CZ30" s="80"/>
    </row>
    <row r="31" spans="1:118" ht="63.75" hidden="1" x14ac:dyDescent="0.25">
      <c r="A31" s="88" t="s">
        <v>5611</v>
      </c>
      <c r="B31" s="95" t="s">
        <v>5612</v>
      </c>
      <c r="C31" s="88" t="s">
        <v>5613</v>
      </c>
      <c r="D31" s="88">
        <v>2018</v>
      </c>
      <c r="E31" s="88">
        <v>2018</v>
      </c>
      <c r="F31" s="88">
        <f t="shared" si="33"/>
        <v>2018</v>
      </c>
      <c r="G31" s="88">
        <f t="shared" si="33"/>
        <v>2018</v>
      </c>
      <c r="H31" s="91">
        <f t="shared" si="28"/>
        <v>3.77</v>
      </c>
      <c r="I31" s="91">
        <v>0.47</v>
      </c>
      <c r="J31" s="91">
        <v>1.76</v>
      </c>
      <c r="K31" s="91">
        <v>1.4</v>
      </c>
      <c r="L31" s="91">
        <v>0.14000000000000001</v>
      </c>
      <c r="M31" s="91">
        <v>2.4</v>
      </c>
      <c r="N31" s="91">
        <v>2.8339999999999996</v>
      </c>
      <c r="O31" s="91">
        <v>3.7311013899999996</v>
      </c>
      <c r="P31" s="91">
        <v>4.4000000000000004</v>
      </c>
      <c r="Q31" s="91">
        <v>3.77135562</v>
      </c>
      <c r="R31" s="91">
        <v>4.45</v>
      </c>
      <c r="S31" s="91">
        <v>0.25</v>
      </c>
      <c r="T31" s="91">
        <v>2.48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/>
      <c r="AD31" s="91"/>
      <c r="AE31" s="91"/>
      <c r="AF31" s="91"/>
      <c r="AG31" s="91"/>
      <c r="AH31" s="91"/>
      <c r="AI31" s="91"/>
      <c r="AJ31" s="91"/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f t="shared" si="37"/>
        <v>0</v>
      </c>
      <c r="AT31" s="97">
        <f t="shared" si="37"/>
        <v>0</v>
      </c>
      <c r="AU31" s="97">
        <f t="shared" si="37"/>
        <v>0</v>
      </c>
      <c r="AV31" s="97">
        <f t="shared" si="37"/>
        <v>0</v>
      </c>
      <c r="AW31" s="97">
        <f t="shared" si="37"/>
        <v>0</v>
      </c>
      <c r="AX31" s="97">
        <f t="shared" si="37"/>
        <v>0</v>
      </c>
      <c r="AY31" s="97">
        <f t="shared" si="34"/>
        <v>0</v>
      </c>
      <c r="AZ31" s="97">
        <f t="shared" si="34"/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97">
        <f t="shared" si="38"/>
        <v>0</v>
      </c>
      <c r="BJ31" s="97">
        <f t="shared" si="38"/>
        <v>0</v>
      </c>
      <c r="BK31" s="97">
        <f t="shared" si="38"/>
        <v>0</v>
      </c>
      <c r="BL31" s="97">
        <f t="shared" si="38"/>
        <v>0</v>
      </c>
      <c r="BM31" s="97">
        <f t="shared" si="38"/>
        <v>0</v>
      </c>
      <c r="BN31" s="97">
        <f t="shared" si="38"/>
        <v>0</v>
      </c>
      <c r="BO31" s="97">
        <f t="shared" si="38"/>
        <v>0</v>
      </c>
      <c r="BP31" s="97">
        <f t="shared" si="35"/>
        <v>0</v>
      </c>
      <c r="BQ31" s="91">
        <v>0</v>
      </c>
      <c r="BR31" s="91">
        <v>0</v>
      </c>
      <c r="BS31" s="91">
        <v>0</v>
      </c>
      <c r="BT31" s="91">
        <v>0</v>
      </c>
      <c r="BU31" s="91">
        <v>0</v>
      </c>
      <c r="BV31" s="91">
        <v>0</v>
      </c>
      <c r="BW31" s="91">
        <v>0</v>
      </c>
      <c r="BX31" s="91">
        <v>0</v>
      </c>
      <c r="BY31" s="97">
        <f t="shared" si="39"/>
        <v>0</v>
      </c>
      <c r="BZ31" s="97">
        <f t="shared" si="39"/>
        <v>0</v>
      </c>
      <c r="CA31" s="97">
        <f t="shared" si="39"/>
        <v>0</v>
      </c>
      <c r="CB31" s="97">
        <f t="shared" si="39"/>
        <v>0</v>
      </c>
      <c r="CC31" s="97">
        <f t="shared" si="39"/>
        <v>0</v>
      </c>
      <c r="CD31" s="97">
        <f t="shared" si="39"/>
        <v>0</v>
      </c>
      <c r="CE31" s="97">
        <f t="shared" si="39"/>
        <v>0</v>
      </c>
      <c r="CF31" s="97">
        <f t="shared" si="36"/>
        <v>0</v>
      </c>
      <c r="CG31" s="92">
        <f t="shared" si="14"/>
        <v>2.4</v>
      </c>
      <c r="CH31" s="92">
        <f t="shared" si="14"/>
        <v>2.8339999999999996</v>
      </c>
      <c r="CI31" s="92">
        <f t="shared" si="14"/>
        <v>3.7311013899999996</v>
      </c>
      <c r="CJ31" s="92">
        <f t="shared" si="14"/>
        <v>4.4000000000000004</v>
      </c>
      <c r="CK31" s="92">
        <f t="shared" si="14"/>
        <v>3.77135562</v>
      </c>
      <c r="CL31" s="92">
        <f t="shared" si="14"/>
        <v>4.45</v>
      </c>
      <c r="CM31" s="92">
        <f t="shared" si="14"/>
        <v>0.25</v>
      </c>
      <c r="CN31" s="92">
        <f t="shared" si="14"/>
        <v>2.48</v>
      </c>
      <c r="CO31" s="91">
        <f t="shared" si="15"/>
        <v>2.4</v>
      </c>
      <c r="CP31" s="91">
        <f t="shared" si="15"/>
        <v>2.8339999999999996</v>
      </c>
      <c r="CQ31" s="91">
        <f t="shared" si="15"/>
        <v>3.7311013899999996</v>
      </c>
      <c r="CR31" s="91">
        <f t="shared" si="15"/>
        <v>4.4000000000000004</v>
      </c>
      <c r="CS31" s="91">
        <f t="shared" si="15"/>
        <v>3.77135562</v>
      </c>
      <c r="CT31" s="91">
        <f t="shared" si="15"/>
        <v>4.45</v>
      </c>
      <c r="CU31" s="91">
        <f t="shared" si="15"/>
        <v>0.25</v>
      </c>
      <c r="CV31" s="91">
        <f t="shared" si="15"/>
        <v>2.48</v>
      </c>
      <c r="CW31" s="93"/>
      <c r="CY31" s="80"/>
      <c r="CZ31" s="80"/>
    </row>
    <row r="32" spans="1:118" ht="25.5" hidden="1" x14ac:dyDescent="0.25">
      <c r="A32" s="88" t="s">
        <v>5614</v>
      </c>
      <c r="B32" s="95" t="s">
        <v>5615</v>
      </c>
      <c r="C32" s="88" t="s">
        <v>5616</v>
      </c>
      <c r="D32" s="88">
        <v>2018</v>
      </c>
      <c r="E32" s="88">
        <v>2018</v>
      </c>
      <c r="F32" s="88">
        <f t="shared" si="33"/>
        <v>2018</v>
      </c>
      <c r="G32" s="88">
        <f t="shared" si="33"/>
        <v>2018</v>
      </c>
      <c r="H32" s="91">
        <f t="shared" si="28"/>
        <v>1.9100000000000001</v>
      </c>
      <c r="I32" s="91">
        <v>0.47</v>
      </c>
      <c r="J32" s="91">
        <v>1.03</v>
      </c>
      <c r="K32" s="91">
        <v>0.3</v>
      </c>
      <c r="L32" s="91">
        <v>0.11</v>
      </c>
      <c r="M32" s="91">
        <v>1.597</v>
      </c>
      <c r="N32" s="91">
        <v>1.8839999999999999</v>
      </c>
      <c r="O32" s="91">
        <v>1.8686470400000001</v>
      </c>
      <c r="P32" s="91">
        <v>2.2000000000000002</v>
      </c>
      <c r="Q32" s="91">
        <v>1.90890128</v>
      </c>
      <c r="R32" s="91">
        <v>2.25</v>
      </c>
      <c r="S32" s="91">
        <v>0</v>
      </c>
      <c r="T32" s="91">
        <v>2.23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/>
      <c r="AD32" s="91"/>
      <c r="AE32" s="91"/>
      <c r="AF32" s="91"/>
      <c r="AG32" s="91"/>
      <c r="AH32" s="91"/>
      <c r="AI32" s="91"/>
      <c r="AJ32" s="91"/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f t="shared" si="37"/>
        <v>0</v>
      </c>
      <c r="AT32" s="97">
        <f t="shared" si="37"/>
        <v>0</v>
      </c>
      <c r="AU32" s="97">
        <f t="shared" si="37"/>
        <v>0</v>
      </c>
      <c r="AV32" s="97">
        <f t="shared" si="37"/>
        <v>0</v>
      </c>
      <c r="AW32" s="97">
        <f t="shared" si="37"/>
        <v>0</v>
      </c>
      <c r="AX32" s="97">
        <f t="shared" si="37"/>
        <v>0</v>
      </c>
      <c r="AY32" s="97">
        <f t="shared" si="34"/>
        <v>0</v>
      </c>
      <c r="AZ32" s="97">
        <f t="shared" si="34"/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7">
        <f t="shared" si="38"/>
        <v>0</v>
      </c>
      <c r="BJ32" s="97">
        <f t="shared" si="38"/>
        <v>0</v>
      </c>
      <c r="BK32" s="97">
        <f t="shared" si="38"/>
        <v>0</v>
      </c>
      <c r="BL32" s="97">
        <f t="shared" si="38"/>
        <v>0</v>
      </c>
      <c r="BM32" s="97">
        <f t="shared" si="38"/>
        <v>0</v>
      </c>
      <c r="BN32" s="97">
        <f t="shared" si="38"/>
        <v>0</v>
      </c>
      <c r="BO32" s="97">
        <f t="shared" si="38"/>
        <v>0</v>
      </c>
      <c r="BP32" s="97">
        <f t="shared" si="35"/>
        <v>0</v>
      </c>
      <c r="BQ32" s="91">
        <v>0</v>
      </c>
      <c r="BR32" s="91">
        <v>0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7">
        <f t="shared" si="39"/>
        <v>0</v>
      </c>
      <c r="BZ32" s="97">
        <f t="shared" si="39"/>
        <v>0</v>
      </c>
      <c r="CA32" s="97">
        <f t="shared" si="39"/>
        <v>0</v>
      </c>
      <c r="CB32" s="97">
        <f t="shared" si="39"/>
        <v>0</v>
      </c>
      <c r="CC32" s="97">
        <f t="shared" si="39"/>
        <v>0</v>
      </c>
      <c r="CD32" s="97">
        <f t="shared" si="39"/>
        <v>0</v>
      </c>
      <c r="CE32" s="97">
        <f t="shared" si="39"/>
        <v>0</v>
      </c>
      <c r="CF32" s="97">
        <f t="shared" si="36"/>
        <v>0</v>
      </c>
      <c r="CG32" s="92">
        <f t="shared" si="14"/>
        <v>1.597</v>
      </c>
      <c r="CH32" s="92">
        <f t="shared" si="14"/>
        <v>1.8839999999999999</v>
      </c>
      <c r="CI32" s="92">
        <f t="shared" si="14"/>
        <v>1.8686470400000001</v>
      </c>
      <c r="CJ32" s="92">
        <f t="shared" si="14"/>
        <v>2.2000000000000002</v>
      </c>
      <c r="CK32" s="92">
        <f t="shared" si="14"/>
        <v>1.90890128</v>
      </c>
      <c r="CL32" s="92">
        <f t="shared" si="14"/>
        <v>2.25</v>
      </c>
      <c r="CM32" s="92">
        <f t="shared" si="14"/>
        <v>0</v>
      </c>
      <c r="CN32" s="92">
        <f t="shared" si="14"/>
        <v>2.23</v>
      </c>
      <c r="CO32" s="91">
        <f t="shared" si="15"/>
        <v>1.597</v>
      </c>
      <c r="CP32" s="91">
        <f t="shared" si="15"/>
        <v>1.8839999999999999</v>
      </c>
      <c r="CQ32" s="91">
        <f t="shared" si="15"/>
        <v>1.8686470400000001</v>
      </c>
      <c r="CR32" s="91">
        <f t="shared" si="15"/>
        <v>2.2000000000000002</v>
      </c>
      <c r="CS32" s="91">
        <f t="shared" si="15"/>
        <v>1.90890128</v>
      </c>
      <c r="CT32" s="91">
        <f t="shared" si="15"/>
        <v>2.25</v>
      </c>
      <c r="CU32" s="91">
        <f t="shared" si="15"/>
        <v>0</v>
      </c>
      <c r="CV32" s="91">
        <f t="shared" si="15"/>
        <v>2.23</v>
      </c>
      <c r="CW32" s="93"/>
      <c r="CY32" s="80"/>
      <c r="CZ32" s="80"/>
    </row>
    <row r="33" spans="1:118" ht="89.25" hidden="1" x14ac:dyDescent="0.25">
      <c r="A33" s="88" t="s">
        <v>5617</v>
      </c>
      <c r="B33" s="95" t="s">
        <v>5618</v>
      </c>
      <c r="C33" s="88" t="s">
        <v>5619</v>
      </c>
      <c r="D33" s="88">
        <v>2019</v>
      </c>
      <c r="E33" s="88">
        <v>2020</v>
      </c>
      <c r="F33" s="88">
        <f t="shared" si="33"/>
        <v>2019</v>
      </c>
      <c r="G33" s="88">
        <f t="shared" si="33"/>
        <v>2020</v>
      </c>
      <c r="H33" s="91">
        <f t="shared" si="28"/>
        <v>9.9250000000000007</v>
      </c>
      <c r="I33" s="91">
        <v>0.88</v>
      </c>
      <c r="J33" s="91">
        <v>9.0449999999999999</v>
      </c>
      <c r="K33" s="91">
        <v>0</v>
      </c>
      <c r="L33" s="91">
        <v>0</v>
      </c>
      <c r="M33" s="91"/>
      <c r="N33" s="91">
        <v>0</v>
      </c>
      <c r="O33" s="91">
        <v>0</v>
      </c>
      <c r="P33" s="91"/>
      <c r="Q33" s="91">
        <v>0</v>
      </c>
      <c r="R33" s="91"/>
      <c r="S33" s="91">
        <v>0</v>
      </c>
      <c r="T33" s="91">
        <v>0</v>
      </c>
      <c r="U33" s="91">
        <v>0.88333333333333341</v>
      </c>
      <c r="V33" s="91">
        <v>1.06</v>
      </c>
      <c r="W33" s="91">
        <v>0.88333333333333341</v>
      </c>
      <c r="X33" s="91">
        <v>1.06</v>
      </c>
      <c r="Y33" s="91">
        <v>0</v>
      </c>
      <c r="Z33" s="91">
        <v>0</v>
      </c>
      <c r="AA33" s="91">
        <v>0</v>
      </c>
      <c r="AB33" s="91">
        <v>0</v>
      </c>
      <c r="AC33" s="91">
        <v>1.07868611</v>
      </c>
      <c r="AD33" s="91">
        <v>1.25571751</v>
      </c>
      <c r="AE33" s="91">
        <v>1.07868611</v>
      </c>
      <c r="AF33" s="91">
        <v>1.25571751</v>
      </c>
      <c r="AG33" s="91">
        <v>0</v>
      </c>
      <c r="AH33" s="91">
        <v>0</v>
      </c>
      <c r="AI33" s="91">
        <v>0</v>
      </c>
      <c r="AJ33" s="91">
        <v>0</v>
      </c>
      <c r="AK33" s="91">
        <v>9.0416666666666661</v>
      </c>
      <c r="AL33" s="91">
        <v>10.85</v>
      </c>
      <c r="AM33" s="91">
        <v>9.0416666666666661</v>
      </c>
      <c r="AN33" s="91">
        <v>10.85</v>
      </c>
      <c r="AO33" s="91">
        <v>9.9250000000000007</v>
      </c>
      <c r="AP33" s="91">
        <v>11.91</v>
      </c>
      <c r="AQ33" s="91">
        <v>0.4</v>
      </c>
      <c r="AR33" s="91">
        <v>3.16</v>
      </c>
      <c r="AS33" s="91">
        <f>AT33/1.2</f>
        <v>7.3583333333333334</v>
      </c>
      <c r="AT33" s="97">
        <v>8.83</v>
      </c>
      <c r="AU33" s="97">
        <f>AV33/1.2</f>
        <v>7.3583333333333334</v>
      </c>
      <c r="AV33" s="97">
        <v>8.83</v>
      </c>
      <c r="AW33" s="97">
        <f>AU33+AE33</f>
        <v>8.4370194433333339</v>
      </c>
      <c r="AX33" s="97">
        <f>AV33+AF33</f>
        <v>10.08571751</v>
      </c>
      <c r="AY33" s="97">
        <f>AQ33</f>
        <v>0.4</v>
      </c>
      <c r="AZ33" s="97">
        <v>3.4765000000000001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97">
        <f t="shared" si="38"/>
        <v>0</v>
      </c>
      <c r="BJ33" s="97">
        <f t="shared" si="38"/>
        <v>0</v>
      </c>
      <c r="BK33" s="97">
        <f t="shared" si="38"/>
        <v>0</v>
      </c>
      <c r="BL33" s="97">
        <f t="shared" si="38"/>
        <v>0</v>
      </c>
      <c r="BM33" s="97">
        <f t="shared" si="38"/>
        <v>0</v>
      </c>
      <c r="BN33" s="97">
        <f t="shared" si="38"/>
        <v>0</v>
      </c>
      <c r="BO33" s="97">
        <f t="shared" si="38"/>
        <v>0</v>
      </c>
      <c r="BP33" s="97">
        <f t="shared" si="35"/>
        <v>0</v>
      </c>
      <c r="BQ33" s="91">
        <v>0</v>
      </c>
      <c r="BR33" s="91">
        <v>0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7">
        <f t="shared" si="39"/>
        <v>0</v>
      </c>
      <c r="BZ33" s="97">
        <f t="shared" si="39"/>
        <v>0</v>
      </c>
      <c r="CA33" s="97">
        <f t="shared" si="39"/>
        <v>0</v>
      </c>
      <c r="CB33" s="97">
        <f t="shared" si="39"/>
        <v>0</v>
      </c>
      <c r="CC33" s="97">
        <f t="shared" si="39"/>
        <v>0</v>
      </c>
      <c r="CD33" s="97">
        <f t="shared" si="39"/>
        <v>0</v>
      </c>
      <c r="CE33" s="97">
        <f t="shared" si="39"/>
        <v>0</v>
      </c>
      <c r="CF33" s="97">
        <f t="shared" si="36"/>
        <v>0</v>
      </c>
      <c r="CG33" s="92">
        <f t="shared" si="14"/>
        <v>9.9249999999999989</v>
      </c>
      <c r="CH33" s="92">
        <f t="shared" si="14"/>
        <v>11.91</v>
      </c>
      <c r="CI33" s="92">
        <f t="shared" si="14"/>
        <v>9.9249999999999989</v>
      </c>
      <c r="CJ33" s="92">
        <f t="shared" si="14"/>
        <v>11.91</v>
      </c>
      <c r="CK33" s="92">
        <f t="shared" si="14"/>
        <v>9.9250000000000007</v>
      </c>
      <c r="CL33" s="92">
        <f t="shared" si="14"/>
        <v>11.91</v>
      </c>
      <c r="CM33" s="92">
        <f t="shared" si="14"/>
        <v>0.4</v>
      </c>
      <c r="CN33" s="92">
        <f t="shared" si="14"/>
        <v>3.16</v>
      </c>
      <c r="CO33" s="91">
        <f t="shared" si="15"/>
        <v>8.4370194433333339</v>
      </c>
      <c r="CP33" s="91">
        <f t="shared" si="15"/>
        <v>10.08571751</v>
      </c>
      <c r="CQ33" s="91">
        <f t="shared" si="15"/>
        <v>8.4370194433333339</v>
      </c>
      <c r="CR33" s="91">
        <f t="shared" si="15"/>
        <v>10.08571751</v>
      </c>
      <c r="CS33" s="91">
        <f t="shared" si="15"/>
        <v>8.4370194433333339</v>
      </c>
      <c r="CT33" s="91">
        <f t="shared" si="15"/>
        <v>10.08571751</v>
      </c>
      <c r="CU33" s="91">
        <f t="shared" si="15"/>
        <v>0.4</v>
      </c>
      <c r="CV33" s="91">
        <f t="shared" si="15"/>
        <v>3.4765000000000001</v>
      </c>
      <c r="CW33" s="93"/>
      <c r="CY33" s="80"/>
      <c r="CZ33" s="80"/>
    </row>
    <row r="34" spans="1:118" ht="25.5" hidden="1" x14ac:dyDescent="0.25">
      <c r="A34" s="88" t="s">
        <v>5620</v>
      </c>
      <c r="B34" s="95" t="s">
        <v>5621</v>
      </c>
      <c r="C34" s="88" t="s">
        <v>5622</v>
      </c>
      <c r="D34" s="88">
        <v>2019</v>
      </c>
      <c r="E34" s="88">
        <v>2019</v>
      </c>
      <c r="F34" s="88">
        <f t="shared" si="33"/>
        <v>2019</v>
      </c>
      <c r="G34" s="88">
        <f t="shared" si="33"/>
        <v>2019</v>
      </c>
      <c r="H34" s="91">
        <f t="shared" si="28"/>
        <v>0.53500000000000003</v>
      </c>
      <c r="I34" s="91">
        <v>0.09</v>
      </c>
      <c r="J34" s="91">
        <v>0.16500000000000001</v>
      </c>
      <c r="K34" s="91">
        <v>0.28000000000000003</v>
      </c>
      <c r="L34" s="91">
        <v>0</v>
      </c>
      <c r="M34" s="91"/>
      <c r="N34" s="91"/>
      <c r="O34" s="91"/>
      <c r="P34" s="91"/>
      <c r="Q34" s="91"/>
      <c r="R34" s="91"/>
      <c r="S34" s="91"/>
      <c r="T34" s="91"/>
      <c r="U34" s="91">
        <v>0.53333333333333333</v>
      </c>
      <c r="V34" s="91">
        <v>0.64</v>
      </c>
      <c r="W34" s="91">
        <v>0.53333333333333333</v>
      </c>
      <c r="X34" s="91">
        <v>0.64</v>
      </c>
      <c r="Y34" s="91">
        <v>0.53333333333333333</v>
      </c>
      <c r="Z34" s="91">
        <v>0.64</v>
      </c>
      <c r="AA34" s="91">
        <v>0</v>
      </c>
      <c r="AB34" s="91">
        <v>0.4</v>
      </c>
      <c r="AC34" s="91">
        <v>0.76649509000000005</v>
      </c>
      <c r="AD34" s="91">
        <v>0.91550055600000002</v>
      </c>
      <c r="AE34" s="91">
        <v>0.76649509000000005</v>
      </c>
      <c r="AF34" s="91">
        <v>0.91550055600000002</v>
      </c>
      <c r="AG34" s="91">
        <v>0.76649509000000005</v>
      </c>
      <c r="AH34" s="91">
        <v>0.91550055600000002</v>
      </c>
      <c r="AI34" s="91">
        <v>0</v>
      </c>
      <c r="AJ34" s="91">
        <v>0.3977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f t="shared" ref="AS34:AX35" si="40">AK34</f>
        <v>0</v>
      </c>
      <c r="AT34" s="97">
        <f t="shared" si="40"/>
        <v>0</v>
      </c>
      <c r="AU34" s="97">
        <f t="shared" si="40"/>
        <v>0</v>
      </c>
      <c r="AV34" s="97">
        <f t="shared" si="40"/>
        <v>0</v>
      </c>
      <c r="AW34" s="97">
        <f t="shared" si="40"/>
        <v>0</v>
      </c>
      <c r="AX34" s="97">
        <f t="shared" si="40"/>
        <v>0</v>
      </c>
      <c r="AY34" s="97">
        <f>AQ34</f>
        <v>0</v>
      </c>
      <c r="AZ34" s="97">
        <f>AR34</f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7">
        <f t="shared" si="38"/>
        <v>0</v>
      </c>
      <c r="BJ34" s="97">
        <f t="shared" si="38"/>
        <v>0</v>
      </c>
      <c r="BK34" s="97">
        <f t="shared" si="38"/>
        <v>0</v>
      </c>
      <c r="BL34" s="97">
        <f t="shared" si="38"/>
        <v>0</v>
      </c>
      <c r="BM34" s="97">
        <f t="shared" si="38"/>
        <v>0</v>
      </c>
      <c r="BN34" s="97">
        <f t="shared" si="38"/>
        <v>0</v>
      </c>
      <c r="BO34" s="97">
        <f t="shared" si="38"/>
        <v>0</v>
      </c>
      <c r="BP34" s="97">
        <f t="shared" si="35"/>
        <v>0</v>
      </c>
      <c r="BQ34" s="91">
        <v>0</v>
      </c>
      <c r="BR34" s="91">
        <v>0</v>
      </c>
      <c r="BS34" s="91">
        <v>0</v>
      </c>
      <c r="BT34" s="91">
        <v>0</v>
      </c>
      <c r="BU34" s="91">
        <v>0</v>
      </c>
      <c r="BV34" s="91">
        <v>0</v>
      </c>
      <c r="BW34" s="91">
        <v>0</v>
      </c>
      <c r="BX34" s="91">
        <v>0</v>
      </c>
      <c r="BY34" s="97">
        <f t="shared" si="39"/>
        <v>0</v>
      </c>
      <c r="BZ34" s="97">
        <f t="shared" si="39"/>
        <v>0</v>
      </c>
      <c r="CA34" s="97">
        <f t="shared" si="39"/>
        <v>0</v>
      </c>
      <c r="CB34" s="97">
        <f t="shared" si="39"/>
        <v>0</v>
      </c>
      <c r="CC34" s="97">
        <f t="shared" si="39"/>
        <v>0</v>
      </c>
      <c r="CD34" s="97">
        <f t="shared" si="39"/>
        <v>0</v>
      </c>
      <c r="CE34" s="97">
        <f t="shared" si="39"/>
        <v>0</v>
      </c>
      <c r="CF34" s="97">
        <f t="shared" si="36"/>
        <v>0</v>
      </c>
      <c r="CG34" s="92">
        <f t="shared" si="14"/>
        <v>0.53333333333333333</v>
      </c>
      <c r="CH34" s="92">
        <f t="shared" si="14"/>
        <v>0.64</v>
      </c>
      <c r="CI34" s="92">
        <f t="shared" si="14"/>
        <v>0.53333333333333333</v>
      </c>
      <c r="CJ34" s="92">
        <f t="shared" si="14"/>
        <v>0.64</v>
      </c>
      <c r="CK34" s="92">
        <f t="shared" si="14"/>
        <v>0.53333333333333333</v>
      </c>
      <c r="CL34" s="92">
        <f t="shared" si="14"/>
        <v>0.64</v>
      </c>
      <c r="CM34" s="92">
        <f t="shared" si="14"/>
        <v>0</v>
      </c>
      <c r="CN34" s="92">
        <f t="shared" si="14"/>
        <v>0.4</v>
      </c>
      <c r="CO34" s="91">
        <f t="shared" si="15"/>
        <v>0.76649509000000005</v>
      </c>
      <c r="CP34" s="91">
        <f t="shared" si="15"/>
        <v>0.91550055600000002</v>
      </c>
      <c r="CQ34" s="91">
        <f t="shared" si="15"/>
        <v>0.76649509000000005</v>
      </c>
      <c r="CR34" s="91">
        <f t="shared" si="15"/>
        <v>0.91550055600000002</v>
      </c>
      <c r="CS34" s="91">
        <f t="shared" si="15"/>
        <v>0.76649509000000005</v>
      </c>
      <c r="CT34" s="91">
        <f t="shared" si="15"/>
        <v>0.91550055600000002</v>
      </c>
      <c r="CU34" s="91">
        <f t="shared" si="15"/>
        <v>0</v>
      </c>
      <c r="CV34" s="91">
        <f t="shared" si="15"/>
        <v>0.3977</v>
      </c>
      <c r="CW34" s="93"/>
      <c r="CY34" s="80"/>
      <c r="CZ34" s="80"/>
    </row>
    <row r="35" spans="1:118" ht="25.5" hidden="1" x14ac:dyDescent="0.25">
      <c r="A35" s="88" t="s">
        <v>5623</v>
      </c>
      <c r="B35" s="95" t="s">
        <v>5624</v>
      </c>
      <c r="C35" s="88" t="s">
        <v>5625</v>
      </c>
      <c r="D35" s="88">
        <v>2019</v>
      </c>
      <c r="E35" s="88">
        <v>2019</v>
      </c>
      <c r="F35" s="88">
        <f t="shared" si="33"/>
        <v>2019</v>
      </c>
      <c r="G35" s="88">
        <f t="shared" si="33"/>
        <v>2019</v>
      </c>
      <c r="H35" s="91">
        <f t="shared" si="28"/>
        <v>0.20500000000000002</v>
      </c>
      <c r="I35" s="91">
        <v>0.09</v>
      </c>
      <c r="J35" s="91">
        <v>3.5000000000000003E-2</v>
      </c>
      <c r="K35" s="91">
        <v>0.08</v>
      </c>
      <c r="L35" s="91">
        <v>0</v>
      </c>
      <c r="M35" s="91"/>
      <c r="N35" s="91"/>
      <c r="O35" s="91"/>
      <c r="P35" s="91"/>
      <c r="Q35" s="91"/>
      <c r="R35" s="91"/>
      <c r="S35" s="91"/>
      <c r="T35" s="91"/>
      <c r="U35" s="91">
        <v>0.20833333333333334</v>
      </c>
      <c r="V35" s="91">
        <v>0.25</v>
      </c>
      <c r="W35" s="91">
        <v>0.20833333333333334</v>
      </c>
      <c r="X35" s="91">
        <v>0.25</v>
      </c>
      <c r="Y35" s="91">
        <v>0.20833333333333334</v>
      </c>
      <c r="Z35" s="91">
        <v>0.25</v>
      </c>
      <c r="AA35" s="91">
        <v>0</v>
      </c>
      <c r="AB35" s="91">
        <v>0.23</v>
      </c>
      <c r="AC35" s="91">
        <v>0.34782853000000002</v>
      </c>
      <c r="AD35" s="91">
        <v>0.416321196</v>
      </c>
      <c r="AE35" s="91">
        <v>0.34782853000000002</v>
      </c>
      <c r="AF35" s="91">
        <v>0.416321196</v>
      </c>
      <c r="AG35" s="91">
        <v>0.34782853000000002</v>
      </c>
      <c r="AH35" s="91">
        <v>0.416321196</v>
      </c>
      <c r="AI35" s="91">
        <v>0</v>
      </c>
      <c r="AJ35" s="91">
        <v>0.23250000000000001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f t="shared" si="40"/>
        <v>0</v>
      </c>
      <c r="AT35" s="97">
        <f t="shared" si="40"/>
        <v>0</v>
      </c>
      <c r="AU35" s="97">
        <f t="shared" si="40"/>
        <v>0</v>
      </c>
      <c r="AV35" s="97">
        <f t="shared" si="40"/>
        <v>0</v>
      </c>
      <c r="AW35" s="97">
        <f t="shared" si="40"/>
        <v>0</v>
      </c>
      <c r="AX35" s="97">
        <f t="shared" si="40"/>
        <v>0</v>
      </c>
      <c r="AY35" s="97">
        <f>AQ35</f>
        <v>0</v>
      </c>
      <c r="AZ35" s="97">
        <f>AR35</f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7">
        <f t="shared" si="38"/>
        <v>0</v>
      </c>
      <c r="BJ35" s="97">
        <f t="shared" si="38"/>
        <v>0</v>
      </c>
      <c r="BK35" s="97">
        <f t="shared" si="38"/>
        <v>0</v>
      </c>
      <c r="BL35" s="97">
        <f t="shared" si="38"/>
        <v>0</v>
      </c>
      <c r="BM35" s="97">
        <f t="shared" si="38"/>
        <v>0</v>
      </c>
      <c r="BN35" s="97">
        <f t="shared" si="38"/>
        <v>0</v>
      </c>
      <c r="BO35" s="97">
        <f t="shared" si="38"/>
        <v>0</v>
      </c>
      <c r="BP35" s="97">
        <f t="shared" si="35"/>
        <v>0</v>
      </c>
      <c r="BQ35" s="91">
        <v>0</v>
      </c>
      <c r="BR35" s="91">
        <v>0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7">
        <f t="shared" si="39"/>
        <v>0</v>
      </c>
      <c r="BZ35" s="97">
        <f t="shared" si="39"/>
        <v>0</v>
      </c>
      <c r="CA35" s="97">
        <f t="shared" si="39"/>
        <v>0</v>
      </c>
      <c r="CB35" s="97">
        <f t="shared" si="39"/>
        <v>0</v>
      </c>
      <c r="CC35" s="97">
        <f t="shared" si="39"/>
        <v>0</v>
      </c>
      <c r="CD35" s="97">
        <f t="shared" si="39"/>
        <v>0</v>
      </c>
      <c r="CE35" s="97">
        <f t="shared" si="39"/>
        <v>0</v>
      </c>
      <c r="CF35" s="97">
        <f t="shared" si="36"/>
        <v>0</v>
      </c>
      <c r="CG35" s="92">
        <f t="shared" si="14"/>
        <v>0.20833333333333334</v>
      </c>
      <c r="CH35" s="92">
        <f t="shared" si="14"/>
        <v>0.25</v>
      </c>
      <c r="CI35" s="92">
        <f t="shared" si="14"/>
        <v>0.20833333333333334</v>
      </c>
      <c r="CJ35" s="92">
        <f t="shared" si="14"/>
        <v>0.25</v>
      </c>
      <c r="CK35" s="92">
        <f t="shared" si="14"/>
        <v>0.20833333333333334</v>
      </c>
      <c r="CL35" s="92">
        <f t="shared" si="14"/>
        <v>0.25</v>
      </c>
      <c r="CM35" s="92">
        <f t="shared" si="14"/>
        <v>0</v>
      </c>
      <c r="CN35" s="92">
        <f t="shared" si="14"/>
        <v>0.23</v>
      </c>
      <c r="CO35" s="91">
        <f t="shared" si="15"/>
        <v>0.34782853000000002</v>
      </c>
      <c r="CP35" s="91">
        <f t="shared" si="15"/>
        <v>0.416321196</v>
      </c>
      <c r="CQ35" s="91">
        <f t="shared" si="15"/>
        <v>0.34782853000000002</v>
      </c>
      <c r="CR35" s="91">
        <f t="shared" si="15"/>
        <v>0.416321196</v>
      </c>
      <c r="CS35" s="91">
        <f t="shared" si="15"/>
        <v>0.34782853000000002</v>
      </c>
      <c r="CT35" s="91">
        <f t="shared" si="15"/>
        <v>0.416321196</v>
      </c>
      <c r="CU35" s="91">
        <f t="shared" si="15"/>
        <v>0</v>
      </c>
      <c r="CV35" s="91">
        <f t="shared" si="15"/>
        <v>0.23250000000000001</v>
      </c>
      <c r="CW35" s="93"/>
      <c r="CY35" s="80"/>
      <c r="CZ35" s="80"/>
    </row>
    <row r="36" spans="1:118" ht="195" hidden="1" customHeight="1" x14ac:dyDescent="0.25">
      <c r="A36" s="88" t="s">
        <v>5626</v>
      </c>
      <c r="B36" s="95" t="s">
        <v>5627</v>
      </c>
      <c r="C36" s="88" t="s">
        <v>5628</v>
      </c>
      <c r="D36" s="88">
        <v>2020</v>
      </c>
      <c r="E36" s="88">
        <v>2021</v>
      </c>
      <c r="F36" s="88">
        <f t="shared" si="33"/>
        <v>2020</v>
      </c>
      <c r="G36" s="88">
        <f t="shared" si="33"/>
        <v>2021</v>
      </c>
      <c r="H36" s="91">
        <f t="shared" si="28"/>
        <v>0.64</v>
      </c>
      <c r="I36" s="91">
        <v>0.64</v>
      </c>
      <c r="J36" s="91">
        <v>0</v>
      </c>
      <c r="K36" s="91">
        <v>0</v>
      </c>
      <c r="L36" s="91">
        <v>0</v>
      </c>
      <c r="M36" s="91"/>
      <c r="N36" s="91">
        <v>0</v>
      </c>
      <c r="O36" s="91">
        <v>0</v>
      </c>
      <c r="P36" s="91"/>
      <c r="Q36" s="91">
        <v>0</v>
      </c>
      <c r="R36" s="91"/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/>
      <c r="AD36" s="91"/>
      <c r="AE36" s="91"/>
      <c r="AF36" s="91"/>
      <c r="AG36" s="91"/>
      <c r="AH36" s="91"/>
      <c r="AI36" s="91"/>
      <c r="AJ36" s="91"/>
      <c r="AK36" s="91">
        <v>0.64166666666666672</v>
      </c>
      <c r="AL36" s="91">
        <v>0.77</v>
      </c>
      <c r="AM36" s="91">
        <v>0.64166666666666672</v>
      </c>
      <c r="AN36" s="91">
        <v>0.77</v>
      </c>
      <c r="AO36" s="91">
        <v>0</v>
      </c>
      <c r="AP36" s="91">
        <v>0</v>
      </c>
      <c r="AQ36" s="91">
        <v>0</v>
      </c>
      <c r="AR36" s="91">
        <v>0</v>
      </c>
      <c r="AS36" s="91">
        <v>0.3573638583333334</v>
      </c>
      <c r="AT36" s="97">
        <v>0.42883663000000005</v>
      </c>
      <c r="AU36" s="97">
        <v>0.3573638583333334</v>
      </c>
      <c r="AV36" s="97">
        <v>0.42883663000000005</v>
      </c>
      <c r="AW36" s="97"/>
      <c r="AX36" s="97"/>
      <c r="AY36" s="97"/>
      <c r="AZ36" s="97"/>
      <c r="BA36" s="91">
        <v>0</v>
      </c>
      <c r="BB36" s="91">
        <v>0</v>
      </c>
      <c r="BC36" s="91">
        <v>0</v>
      </c>
      <c r="BD36" s="91">
        <v>0</v>
      </c>
      <c r="BE36" s="91">
        <v>0.64166666666666672</v>
      </c>
      <c r="BF36" s="91">
        <v>0.77</v>
      </c>
      <c r="BG36" s="91">
        <v>0</v>
      </c>
      <c r="BH36" s="91">
        <v>0</v>
      </c>
      <c r="BI36" s="97">
        <v>6.4633241666666663</v>
      </c>
      <c r="BJ36" s="97">
        <v>7.7559889999999996</v>
      </c>
      <c r="BK36" s="97">
        <v>6.4633241666666663</v>
      </c>
      <c r="BL36" s="97">
        <v>7.7559889999999996</v>
      </c>
      <c r="BM36" s="97">
        <v>6.8206880249999999</v>
      </c>
      <c r="BN36" s="97">
        <v>8.1848256299999989</v>
      </c>
      <c r="BO36" s="97">
        <v>0.1</v>
      </c>
      <c r="BP36" s="97">
        <v>1.1100000000000001</v>
      </c>
      <c r="BQ36" s="91">
        <v>0</v>
      </c>
      <c r="BR36" s="91">
        <v>0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7">
        <f t="shared" si="39"/>
        <v>0</v>
      </c>
      <c r="BZ36" s="97">
        <f t="shared" si="39"/>
        <v>0</v>
      </c>
      <c r="CA36" s="97">
        <f t="shared" si="39"/>
        <v>0</v>
      </c>
      <c r="CB36" s="97">
        <f t="shared" si="39"/>
        <v>0</v>
      </c>
      <c r="CC36" s="97">
        <f t="shared" si="39"/>
        <v>0</v>
      </c>
      <c r="CD36" s="97">
        <f t="shared" si="39"/>
        <v>0</v>
      </c>
      <c r="CE36" s="97">
        <f t="shared" si="39"/>
        <v>0</v>
      </c>
      <c r="CF36" s="97">
        <f t="shared" si="36"/>
        <v>0</v>
      </c>
      <c r="CG36" s="92">
        <f t="shared" si="14"/>
        <v>0.64166666666666672</v>
      </c>
      <c r="CH36" s="92">
        <f t="shared" si="14"/>
        <v>0.77</v>
      </c>
      <c r="CI36" s="92">
        <f t="shared" si="14"/>
        <v>0.64166666666666672</v>
      </c>
      <c r="CJ36" s="92">
        <f t="shared" si="14"/>
        <v>0.77</v>
      </c>
      <c r="CK36" s="92">
        <f t="shared" si="14"/>
        <v>0.64166666666666672</v>
      </c>
      <c r="CL36" s="92">
        <f t="shared" si="14"/>
        <v>0.77</v>
      </c>
      <c r="CM36" s="92">
        <f t="shared" si="14"/>
        <v>0</v>
      </c>
      <c r="CN36" s="92">
        <f t="shared" si="14"/>
        <v>0</v>
      </c>
      <c r="CO36" s="91">
        <f t="shared" si="15"/>
        <v>6.8206880249999999</v>
      </c>
      <c r="CP36" s="91">
        <f t="shared" si="15"/>
        <v>8.1848256299999989</v>
      </c>
      <c r="CQ36" s="91">
        <f t="shared" si="15"/>
        <v>6.8206880249999999</v>
      </c>
      <c r="CR36" s="91">
        <f t="shared" si="15"/>
        <v>8.1848256299999989</v>
      </c>
      <c r="CS36" s="91">
        <f t="shared" si="15"/>
        <v>6.8206880249999999</v>
      </c>
      <c r="CT36" s="91">
        <f t="shared" si="15"/>
        <v>8.1848256299999989</v>
      </c>
      <c r="CU36" s="91">
        <f t="shared" si="15"/>
        <v>0.1</v>
      </c>
      <c r="CV36" s="91">
        <f t="shared" si="15"/>
        <v>1.1100000000000001</v>
      </c>
      <c r="CW36" s="93"/>
      <c r="CY36" s="80"/>
      <c r="CZ36" s="80"/>
    </row>
    <row r="37" spans="1:118" ht="38.25" hidden="1" x14ac:dyDescent="0.25">
      <c r="A37" s="88" t="s">
        <v>5629</v>
      </c>
      <c r="B37" s="95" t="s">
        <v>5630</v>
      </c>
      <c r="C37" s="88" t="s">
        <v>5631</v>
      </c>
      <c r="D37" s="88">
        <v>2020</v>
      </c>
      <c r="E37" s="88">
        <v>2021</v>
      </c>
      <c r="F37" s="88">
        <f t="shared" si="33"/>
        <v>2020</v>
      </c>
      <c r="G37" s="88">
        <f t="shared" si="33"/>
        <v>2021</v>
      </c>
      <c r="H37" s="91">
        <f t="shared" si="28"/>
        <v>0.34</v>
      </c>
      <c r="I37" s="91">
        <v>0.34</v>
      </c>
      <c r="J37" s="91">
        <v>0</v>
      </c>
      <c r="K37" s="91">
        <v>0</v>
      </c>
      <c r="L37" s="91">
        <v>0</v>
      </c>
      <c r="M37" s="91"/>
      <c r="N37" s="91">
        <v>0</v>
      </c>
      <c r="O37" s="91">
        <v>0</v>
      </c>
      <c r="P37" s="91"/>
      <c r="Q37" s="91">
        <v>0</v>
      </c>
      <c r="R37" s="91"/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/>
      <c r="AD37" s="91"/>
      <c r="AE37" s="91"/>
      <c r="AF37" s="91"/>
      <c r="AG37" s="91"/>
      <c r="AH37" s="91"/>
      <c r="AI37" s="91"/>
      <c r="AJ37" s="91"/>
      <c r="AK37" s="91">
        <v>0.34166666666666667</v>
      </c>
      <c r="AL37" s="91">
        <v>0.41</v>
      </c>
      <c r="AM37" s="91">
        <v>0.34166666666666667</v>
      </c>
      <c r="AN37" s="91">
        <v>0.41</v>
      </c>
      <c r="AO37" s="91">
        <v>0</v>
      </c>
      <c r="AP37" s="91">
        <v>0</v>
      </c>
      <c r="AQ37" s="91">
        <v>0</v>
      </c>
      <c r="AR37" s="91">
        <v>0</v>
      </c>
      <c r="AS37" s="91">
        <v>0.184554475</v>
      </c>
      <c r="AT37" s="97">
        <v>0.22146536999999999</v>
      </c>
      <c r="AU37" s="97">
        <v>0.184554475</v>
      </c>
      <c r="AV37" s="97">
        <v>0.22146536999999999</v>
      </c>
      <c r="AW37" s="97"/>
      <c r="AX37" s="97"/>
      <c r="AY37" s="97"/>
      <c r="AZ37" s="97"/>
      <c r="BA37" s="91">
        <v>0</v>
      </c>
      <c r="BB37" s="91">
        <v>0</v>
      </c>
      <c r="BC37" s="91">
        <v>0</v>
      </c>
      <c r="BD37" s="91">
        <v>0</v>
      </c>
      <c r="BE37" s="91">
        <v>0.34166666666666667</v>
      </c>
      <c r="BF37" s="91">
        <v>0.41</v>
      </c>
      <c r="BG37" s="91">
        <v>0</v>
      </c>
      <c r="BH37" s="91">
        <v>0</v>
      </c>
      <c r="BI37" s="97">
        <v>2.0083333333333337</v>
      </c>
      <c r="BJ37" s="97">
        <v>2.4100000000000006</v>
      </c>
      <c r="BK37" s="97">
        <v>2.0083333333333337</v>
      </c>
      <c r="BL37" s="97">
        <v>2.4100000000000006</v>
      </c>
      <c r="BM37" s="97">
        <v>2.1928878083333339</v>
      </c>
      <c r="BN37" s="97">
        <v>2.6314653700000008</v>
      </c>
      <c r="BO37" s="97">
        <v>0</v>
      </c>
      <c r="BP37" s="97">
        <v>0.77</v>
      </c>
      <c r="BQ37" s="91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0</v>
      </c>
      <c r="BW37" s="91">
        <v>0</v>
      </c>
      <c r="BX37" s="91">
        <v>0</v>
      </c>
      <c r="BY37" s="97">
        <f t="shared" si="39"/>
        <v>0</v>
      </c>
      <c r="BZ37" s="97">
        <f t="shared" si="39"/>
        <v>0</v>
      </c>
      <c r="CA37" s="97">
        <f t="shared" si="39"/>
        <v>0</v>
      </c>
      <c r="CB37" s="97">
        <f t="shared" si="39"/>
        <v>0</v>
      </c>
      <c r="CC37" s="97">
        <f t="shared" si="39"/>
        <v>0</v>
      </c>
      <c r="CD37" s="97">
        <f t="shared" si="39"/>
        <v>0</v>
      </c>
      <c r="CE37" s="97">
        <f t="shared" si="39"/>
        <v>0</v>
      </c>
      <c r="CF37" s="97">
        <f t="shared" si="36"/>
        <v>0</v>
      </c>
      <c r="CG37" s="92">
        <f t="shared" si="14"/>
        <v>0.34166666666666667</v>
      </c>
      <c r="CH37" s="92">
        <f t="shared" si="14"/>
        <v>0.41</v>
      </c>
      <c r="CI37" s="92">
        <f t="shared" si="14"/>
        <v>0.34166666666666667</v>
      </c>
      <c r="CJ37" s="92">
        <f t="shared" si="14"/>
        <v>0.41</v>
      </c>
      <c r="CK37" s="92">
        <f t="shared" si="14"/>
        <v>0.34166666666666667</v>
      </c>
      <c r="CL37" s="92">
        <f t="shared" si="14"/>
        <v>0.41</v>
      </c>
      <c r="CM37" s="92">
        <f t="shared" si="14"/>
        <v>0</v>
      </c>
      <c r="CN37" s="92">
        <f t="shared" si="14"/>
        <v>0</v>
      </c>
      <c r="CO37" s="91">
        <f t="shared" si="15"/>
        <v>2.1928878083333339</v>
      </c>
      <c r="CP37" s="91">
        <f t="shared" si="15"/>
        <v>2.6314653700000008</v>
      </c>
      <c r="CQ37" s="91">
        <f t="shared" si="15"/>
        <v>2.1928878083333339</v>
      </c>
      <c r="CR37" s="91">
        <f t="shared" si="15"/>
        <v>2.6314653700000008</v>
      </c>
      <c r="CS37" s="91">
        <f t="shared" si="15"/>
        <v>2.1928878083333339</v>
      </c>
      <c r="CT37" s="91">
        <f t="shared" si="15"/>
        <v>2.6314653700000008</v>
      </c>
      <c r="CU37" s="91">
        <f t="shared" si="15"/>
        <v>0</v>
      </c>
      <c r="CV37" s="91">
        <f t="shared" si="15"/>
        <v>0.77</v>
      </c>
      <c r="CW37" s="93"/>
      <c r="CY37" s="80"/>
      <c r="CZ37" s="80"/>
    </row>
    <row r="38" spans="1:118" ht="38.25" hidden="1" x14ac:dyDescent="0.25">
      <c r="A38" s="88"/>
      <c r="B38" s="95" t="s">
        <v>5632</v>
      </c>
      <c r="C38" s="88" t="s">
        <v>5633</v>
      </c>
      <c r="D38" s="88">
        <v>2020</v>
      </c>
      <c r="E38" s="88">
        <v>2021</v>
      </c>
      <c r="F38" s="88">
        <v>2023</v>
      </c>
      <c r="G38" s="88">
        <v>2023</v>
      </c>
      <c r="H38" s="91">
        <f t="shared" si="28"/>
        <v>0.75</v>
      </c>
      <c r="I38" s="91">
        <v>0.75</v>
      </c>
      <c r="J38" s="91">
        <v>0</v>
      </c>
      <c r="K38" s="91">
        <v>0</v>
      </c>
      <c r="L38" s="91">
        <v>0</v>
      </c>
      <c r="M38" s="91"/>
      <c r="N38" s="91">
        <v>0</v>
      </c>
      <c r="O38" s="91">
        <v>0</v>
      </c>
      <c r="P38" s="91"/>
      <c r="Q38" s="91">
        <v>0</v>
      </c>
      <c r="R38" s="91"/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/>
      <c r="AD38" s="91"/>
      <c r="AE38" s="91"/>
      <c r="AF38" s="91"/>
      <c r="AG38" s="91"/>
      <c r="AH38" s="91"/>
      <c r="AI38" s="91"/>
      <c r="AJ38" s="91"/>
      <c r="AK38" s="91">
        <v>0.75</v>
      </c>
      <c r="AL38" s="91">
        <v>0.9</v>
      </c>
      <c r="AM38" s="91">
        <v>0.75</v>
      </c>
      <c r="AN38" s="91">
        <v>0.89999999999999991</v>
      </c>
      <c r="AO38" s="91">
        <v>0</v>
      </c>
      <c r="AP38" s="91">
        <v>0</v>
      </c>
      <c r="AQ38" s="91">
        <v>0</v>
      </c>
      <c r="AR38" s="91">
        <v>0</v>
      </c>
      <c r="AS38" s="91"/>
      <c r="AT38" s="97"/>
      <c r="AU38" s="97"/>
      <c r="AV38" s="97"/>
      <c r="AW38" s="97"/>
      <c r="AX38" s="97"/>
      <c r="AY38" s="97"/>
      <c r="AZ38" s="97"/>
      <c r="BA38" s="91">
        <v>0</v>
      </c>
      <c r="BB38" s="91">
        <v>0</v>
      </c>
      <c r="BC38" s="91">
        <v>0</v>
      </c>
      <c r="BD38" s="91">
        <v>0</v>
      </c>
      <c r="BE38" s="91">
        <v>0.75</v>
      </c>
      <c r="BF38" s="91">
        <v>0.89999999999999991</v>
      </c>
      <c r="BG38" s="91">
        <v>0</v>
      </c>
      <c r="BH38" s="91">
        <v>0</v>
      </c>
      <c r="BI38" s="97"/>
      <c r="BJ38" s="97"/>
      <c r="BK38" s="97"/>
      <c r="BL38" s="97"/>
      <c r="BM38" s="97"/>
      <c r="BN38" s="97"/>
      <c r="BO38" s="97"/>
      <c r="BP38" s="97"/>
      <c r="BQ38" s="91">
        <v>0</v>
      </c>
      <c r="BR38" s="91">
        <v>0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7">
        <f t="shared" si="39"/>
        <v>0</v>
      </c>
      <c r="BZ38" s="97">
        <f t="shared" si="39"/>
        <v>0</v>
      </c>
      <c r="CA38" s="97">
        <f t="shared" si="39"/>
        <v>0</v>
      </c>
      <c r="CB38" s="97">
        <f t="shared" si="39"/>
        <v>0</v>
      </c>
      <c r="CC38" s="97">
        <f t="shared" si="39"/>
        <v>0</v>
      </c>
      <c r="CD38" s="97">
        <f t="shared" si="39"/>
        <v>0</v>
      </c>
      <c r="CE38" s="97">
        <f t="shared" si="39"/>
        <v>0</v>
      </c>
      <c r="CF38" s="97">
        <f t="shared" si="36"/>
        <v>0</v>
      </c>
      <c r="CG38" s="92">
        <f t="shared" si="14"/>
        <v>0.75</v>
      </c>
      <c r="CH38" s="92">
        <f t="shared" si="14"/>
        <v>0.9</v>
      </c>
      <c r="CI38" s="92">
        <f t="shared" si="14"/>
        <v>0.75</v>
      </c>
      <c r="CJ38" s="92">
        <f t="shared" si="14"/>
        <v>0.89999999999999991</v>
      </c>
      <c r="CK38" s="92">
        <f t="shared" si="14"/>
        <v>0.75</v>
      </c>
      <c r="CL38" s="92">
        <f t="shared" si="14"/>
        <v>0.89999999999999991</v>
      </c>
      <c r="CM38" s="92">
        <f t="shared" si="14"/>
        <v>0</v>
      </c>
      <c r="CN38" s="92">
        <f t="shared" si="14"/>
        <v>0</v>
      </c>
      <c r="CO38" s="91">
        <f t="shared" si="15"/>
        <v>0</v>
      </c>
      <c r="CP38" s="91">
        <f t="shared" si="15"/>
        <v>0</v>
      </c>
      <c r="CQ38" s="91">
        <f t="shared" si="15"/>
        <v>0</v>
      </c>
      <c r="CR38" s="91">
        <f t="shared" si="15"/>
        <v>0</v>
      </c>
      <c r="CS38" s="91">
        <f t="shared" si="15"/>
        <v>0</v>
      </c>
      <c r="CT38" s="91">
        <f t="shared" si="15"/>
        <v>0</v>
      </c>
      <c r="CU38" s="91">
        <f t="shared" si="15"/>
        <v>0</v>
      </c>
      <c r="CV38" s="91">
        <f t="shared" si="15"/>
        <v>0</v>
      </c>
      <c r="CW38" s="93"/>
      <c r="CY38" s="80"/>
      <c r="CZ38" s="80"/>
    </row>
    <row r="39" spans="1:118" ht="76.5" hidden="1" x14ac:dyDescent="0.25">
      <c r="A39" s="88" t="s">
        <v>5634</v>
      </c>
      <c r="B39" s="98" t="s">
        <v>5635</v>
      </c>
      <c r="C39" s="82" t="s">
        <v>5636</v>
      </c>
      <c r="D39" s="88"/>
      <c r="E39" s="88"/>
      <c r="F39" s="88">
        <v>2020</v>
      </c>
      <c r="G39" s="88">
        <v>2021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>
        <v>0.35833333333333334</v>
      </c>
      <c r="AT39" s="97">
        <v>0.43</v>
      </c>
      <c r="AU39" s="97">
        <v>0.35833333333333334</v>
      </c>
      <c r="AV39" s="97">
        <v>0.43</v>
      </c>
      <c r="AW39" s="97"/>
      <c r="AX39" s="97"/>
      <c r="AY39" s="97"/>
      <c r="AZ39" s="97"/>
      <c r="BA39" s="91"/>
      <c r="BB39" s="91"/>
      <c r="BC39" s="91"/>
      <c r="BD39" s="91"/>
      <c r="BE39" s="91"/>
      <c r="BF39" s="91"/>
      <c r="BG39" s="91"/>
      <c r="BH39" s="91"/>
      <c r="BI39" s="97">
        <v>3.9833333333333338</v>
      </c>
      <c r="BJ39" s="97">
        <v>4.78</v>
      </c>
      <c r="BK39" s="97">
        <v>3.9833333333333338</v>
      </c>
      <c r="BL39" s="97">
        <v>4.78</v>
      </c>
      <c r="BM39" s="97">
        <v>4.3416666666666668</v>
      </c>
      <c r="BN39" s="97">
        <v>5.21</v>
      </c>
      <c r="BO39" s="97">
        <v>0.25</v>
      </c>
      <c r="BP39" s="97">
        <v>1.6</v>
      </c>
      <c r="BQ39" s="91"/>
      <c r="BR39" s="91"/>
      <c r="BS39" s="91"/>
      <c r="BT39" s="91"/>
      <c r="BU39" s="91"/>
      <c r="BV39" s="91"/>
      <c r="BW39" s="91"/>
      <c r="BX39" s="91"/>
      <c r="BY39" s="97"/>
      <c r="BZ39" s="97"/>
      <c r="CA39" s="97"/>
      <c r="CB39" s="97"/>
      <c r="CC39" s="97"/>
      <c r="CD39" s="97"/>
      <c r="CE39" s="97"/>
      <c r="CF39" s="97"/>
      <c r="CG39" s="92">
        <f t="shared" si="14"/>
        <v>0</v>
      </c>
      <c r="CH39" s="92">
        <f t="shared" si="14"/>
        <v>0</v>
      </c>
      <c r="CI39" s="92">
        <f t="shared" si="14"/>
        <v>0</v>
      </c>
      <c r="CJ39" s="92">
        <f t="shared" si="14"/>
        <v>0</v>
      </c>
      <c r="CK39" s="92">
        <f t="shared" si="14"/>
        <v>0</v>
      </c>
      <c r="CL39" s="92">
        <f t="shared" si="14"/>
        <v>0</v>
      </c>
      <c r="CM39" s="92">
        <f t="shared" si="14"/>
        <v>0</v>
      </c>
      <c r="CN39" s="92">
        <f t="shared" si="14"/>
        <v>0</v>
      </c>
      <c r="CO39" s="91">
        <f t="shared" si="15"/>
        <v>4.3416666666666668</v>
      </c>
      <c r="CP39" s="91">
        <f t="shared" si="15"/>
        <v>5.21</v>
      </c>
      <c r="CQ39" s="91">
        <f t="shared" si="15"/>
        <v>4.3416666666666668</v>
      </c>
      <c r="CR39" s="91">
        <f t="shared" si="15"/>
        <v>5.21</v>
      </c>
      <c r="CS39" s="91">
        <f t="shared" si="15"/>
        <v>4.3416666666666668</v>
      </c>
      <c r="CT39" s="91">
        <f t="shared" si="15"/>
        <v>5.21</v>
      </c>
      <c r="CU39" s="91">
        <f t="shared" si="15"/>
        <v>0.25</v>
      </c>
      <c r="CV39" s="91">
        <f t="shared" si="15"/>
        <v>1.6</v>
      </c>
      <c r="CW39" s="93"/>
      <c r="CY39" s="80"/>
      <c r="CZ39" s="80"/>
    </row>
    <row r="40" spans="1:118" ht="76.5" hidden="1" x14ac:dyDescent="0.25">
      <c r="A40" s="88" t="s">
        <v>5637</v>
      </c>
      <c r="B40" s="95" t="s">
        <v>5638</v>
      </c>
      <c r="C40" s="88" t="s">
        <v>5639</v>
      </c>
      <c r="D40" s="88">
        <v>2019</v>
      </c>
      <c r="E40" s="88">
        <v>2022</v>
      </c>
      <c r="F40" s="88">
        <f>D40</f>
        <v>2019</v>
      </c>
      <c r="G40" s="88">
        <f>E40</f>
        <v>2022</v>
      </c>
      <c r="H40" s="91">
        <f t="shared" ref="H40:H71" si="41">SUM(I40:L40)</f>
        <v>6.67</v>
      </c>
      <c r="I40" s="91">
        <v>0.33400000000000002</v>
      </c>
      <c r="J40" s="91">
        <v>2.8330000000000002</v>
      </c>
      <c r="K40" s="91">
        <v>3.3330000000000002</v>
      </c>
      <c r="L40" s="91">
        <v>0.17</v>
      </c>
      <c r="M40" s="91"/>
      <c r="N40" s="91">
        <v>0</v>
      </c>
      <c r="O40" s="91">
        <v>0</v>
      </c>
      <c r="P40" s="91"/>
      <c r="Q40" s="91">
        <v>0</v>
      </c>
      <c r="R40" s="91"/>
      <c r="S40" s="91">
        <v>0</v>
      </c>
      <c r="T40" s="91">
        <v>0</v>
      </c>
      <c r="U40" s="91">
        <v>6.6666666666666687</v>
      </c>
      <c r="V40" s="91">
        <v>8.0000000000000018</v>
      </c>
      <c r="W40" s="91">
        <v>6.6666666666666687</v>
      </c>
      <c r="X40" s="91">
        <v>8.0000000000000018</v>
      </c>
      <c r="Y40" s="91">
        <v>6.6666666666666687</v>
      </c>
      <c r="Z40" s="91">
        <v>8.0000000000000018</v>
      </c>
      <c r="AA40" s="91">
        <v>1.19</v>
      </c>
      <c r="AB40" s="91">
        <v>2.46</v>
      </c>
      <c r="AC40" s="91">
        <v>14.03966138</v>
      </c>
      <c r="AD40" s="91">
        <v>16.655642132000001</v>
      </c>
      <c r="AE40" s="91">
        <v>14.03966138</v>
      </c>
      <c r="AF40" s="91">
        <v>16.655642132000001</v>
      </c>
      <c r="AG40" s="91">
        <v>11.433703529999999</v>
      </c>
      <c r="AH40" s="91">
        <v>13.551783223999999</v>
      </c>
      <c r="AI40" s="91">
        <v>1.19</v>
      </c>
      <c r="AJ40" s="91">
        <v>2.46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6">
        <v>6.67</v>
      </c>
      <c r="AT40" s="96">
        <v>8</v>
      </c>
      <c r="AU40" s="96">
        <v>6.67</v>
      </c>
      <c r="AV40" s="96">
        <v>8</v>
      </c>
      <c r="AW40" s="96">
        <f>6.67+(AE40-AG40)</f>
        <v>9.2759578500000011</v>
      </c>
      <c r="AX40" s="96">
        <f>8+(AF40-AH40)</f>
        <v>11.103858908000001</v>
      </c>
      <c r="AY40" s="96">
        <v>1.68</v>
      </c>
      <c r="AZ40" s="96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7">
        <f t="shared" ref="BI40:BP40" si="42">BA40</f>
        <v>0</v>
      </c>
      <c r="BJ40" s="97">
        <f t="shared" si="42"/>
        <v>0</v>
      </c>
      <c r="BK40" s="97">
        <f t="shared" si="42"/>
        <v>0</v>
      </c>
      <c r="BL40" s="97">
        <f t="shared" si="42"/>
        <v>0</v>
      </c>
      <c r="BM40" s="97">
        <f t="shared" si="42"/>
        <v>0</v>
      </c>
      <c r="BN40" s="97">
        <f t="shared" si="42"/>
        <v>0</v>
      </c>
      <c r="BO40" s="97">
        <f t="shared" si="42"/>
        <v>0</v>
      </c>
      <c r="BP40" s="97">
        <f t="shared" si="42"/>
        <v>0</v>
      </c>
      <c r="BQ40" s="91">
        <v>0</v>
      </c>
      <c r="BR40" s="91">
        <v>0</v>
      </c>
      <c r="BS40" s="91">
        <v>0</v>
      </c>
      <c r="BT40" s="91">
        <v>0</v>
      </c>
      <c r="BU40" s="91">
        <v>0</v>
      </c>
      <c r="BV40" s="91">
        <v>0</v>
      </c>
      <c r="BW40" s="91">
        <v>0</v>
      </c>
      <c r="BX40" s="91">
        <v>0</v>
      </c>
      <c r="BY40" s="97">
        <f t="shared" ref="BY40:CF40" si="43">BQ40</f>
        <v>0</v>
      </c>
      <c r="BZ40" s="97">
        <f t="shared" si="43"/>
        <v>0</v>
      </c>
      <c r="CA40" s="97">
        <f t="shared" si="43"/>
        <v>0</v>
      </c>
      <c r="CB40" s="97">
        <f t="shared" si="43"/>
        <v>0</v>
      </c>
      <c r="CC40" s="97">
        <f t="shared" si="43"/>
        <v>0</v>
      </c>
      <c r="CD40" s="97">
        <f t="shared" si="43"/>
        <v>0</v>
      </c>
      <c r="CE40" s="97">
        <f t="shared" si="43"/>
        <v>0</v>
      </c>
      <c r="CF40" s="97">
        <f t="shared" si="43"/>
        <v>0</v>
      </c>
      <c r="CG40" s="92">
        <f t="shared" si="14"/>
        <v>6.6666666666666687</v>
      </c>
      <c r="CH40" s="92">
        <f t="shared" si="14"/>
        <v>8.0000000000000018</v>
      </c>
      <c r="CI40" s="92">
        <f t="shared" si="14"/>
        <v>6.6666666666666687</v>
      </c>
      <c r="CJ40" s="92">
        <f t="shared" si="14"/>
        <v>8.0000000000000018</v>
      </c>
      <c r="CK40" s="92">
        <f t="shared" si="14"/>
        <v>6.6666666666666687</v>
      </c>
      <c r="CL40" s="92">
        <f t="shared" si="14"/>
        <v>8.0000000000000018</v>
      </c>
      <c r="CM40" s="92">
        <f t="shared" si="14"/>
        <v>1.19</v>
      </c>
      <c r="CN40" s="92">
        <f t="shared" si="14"/>
        <v>2.46</v>
      </c>
      <c r="CO40" s="91">
        <f t="shared" si="15"/>
        <v>20.70966138</v>
      </c>
      <c r="CP40" s="91">
        <f t="shared" si="15"/>
        <v>24.655642132000001</v>
      </c>
      <c r="CQ40" s="91">
        <f t="shared" si="15"/>
        <v>20.70966138</v>
      </c>
      <c r="CR40" s="91">
        <f t="shared" si="15"/>
        <v>24.655642132000001</v>
      </c>
      <c r="CS40" s="91">
        <f t="shared" si="15"/>
        <v>20.70966138</v>
      </c>
      <c r="CT40" s="91">
        <f t="shared" si="15"/>
        <v>24.655642132000001</v>
      </c>
      <c r="CU40" s="91">
        <f t="shared" si="15"/>
        <v>2.87</v>
      </c>
      <c r="CV40" s="91">
        <f t="shared" si="15"/>
        <v>2.46</v>
      </c>
      <c r="CW40" s="93"/>
      <c r="DG40" s="99">
        <v>2.1100000004992125E-6</v>
      </c>
      <c r="DH40" s="99">
        <v>-4.2399999955478052E-7</v>
      </c>
      <c r="DJ40" s="55">
        <v>11.433703529999999</v>
      </c>
      <c r="DK40" s="55">
        <v>13.551783223999999</v>
      </c>
    </row>
    <row r="41" spans="1:118" ht="63.75" x14ac:dyDescent="0.25">
      <c r="A41" s="88" t="s">
        <v>5640</v>
      </c>
      <c r="B41" s="88" t="s">
        <v>5641</v>
      </c>
      <c r="C41" s="88" t="s">
        <v>5573</v>
      </c>
      <c r="D41" s="88"/>
      <c r="E41" s="88"/>
      <c r="F41" s="56"/>
      <c r="G41" s="56"/>
      <c r="H41" s="91">
        <f t="shared" si="41"/>
        <v>189.43989728064409</v>
      </c>
      <c r="I41" s="91">
        <f t="shared" ref="I41:BT41" si="44">SUM(I42:I44)</f>
        <v>10.317288042711864</v>
      </c>
      <c r="J41" s="91">
        <f t="shared" si="44"/>
        <v>117.82328488333334</v>
      </c>
      <c r="K41" s="91">
        <f t="shared" si="44"/>
        <v>51.73291806666667</v>
      </c>
      <c r="L41" s="91">
        <f t="shared" si="44"/>
        <v>9.5664062879322103</v>
      </c>
      <c r="M41" s="91">
        <f t="shared" si="44"/>
        <v>82.907384270644073</v>
      </c>
      <c r="N41" s="91">
        <f t="shared" si="44"/>
        <v>96.888160377932223</v>
      </c>
      <c r="O41" s="91">
        <f t="shared" si="44"/>
        <v>84.104059261999993</v>
      </c>
      <c r="P41" s="91">
        <f t="shared" si="44"/>
        <v>98.3002368783322</v>
      </c>
      <c r="Q41" s="91">
        <f t="shared" si="44"/>
        <v>79.403985882000015</v>
      </c>
      <c r="R41" s="91">
        <f t="shared" si="44"/>
        <v>92.782806070732192</v>
      </c>
      <c r="S41" s="91">
        <f t="shared" si="44"/>
        <v>7.0100000000000016</v>
      </c>
      <c r="T41" s="91">
        <f t="shared" si="44"/>
        <v>9.6301600000000001</v>
      </c>
      <c r="U41" s="91">
        <f t="shared" si="44"/>
        <v>41.930743998403663</v>
      </c>
      <c r="V41" s="91">
        <f t="shared" si="44"/>
        <v>50.316892798084403</v>
      </c>
      <c r="W41" s="91">
        <f t="shared" si="44"/>
        <v>40.754013586237001</v>
      </c>
      <c r="X41" s="91">
        <f t="shared" si="44"/>
        <v>48.904816303484402</v>
      </c>
      <c r="Y41" s="91">
        <f t="shared" si="44"/>
        <v>45.451872592570261</v>
      </c>
      <c r="Z41" s="91">
        <f t="shared" si="44"/>
        <v>54.542247111084315</v>
      </c>
      <c r="AA41" s="91">
        <f t="shared" si="44"/>
        <v>4</v>
      </c>
      <c r="AB41" s="91">
        <f t="shared" si="44"/>
        <v>12.39</v>
      </c>
      <c r="AC41" s="91">
        <f t="shared" si="44"/>
        <v>88.364236160000004</v>
      </c>
      <c r="AD41" s="91">
        <f t="shared" si="44"/>
        <v>104.66418399799997</v>
      </c>
      <c r="AE41" s="91">
        <f t="shared" si="44"/>
        <v>87.167564490000004</v>
      </c>
      <c r="AF41" s="91">
        <f t="shared" si="44"/>
        <v>103.25210749599997</v>
      </c>
      <c r="AG41" s="91">
        <f t="shared" si="44"/>
        <v>88.817375059999989</v>
      </c>
      <c r="AH41" s="91">
        <f t="shared" si="44"/>
        <v>105.11870992479999</v>
      </c>
      <c r="AI41" s="91">
        <f t="shared" si="44"/>
        <v>8.6700000000000017</v>
      </c>
      <c r="AJ41" s="91">
        <f t="shared" si="44"/>
        <v>14.439000000000002</v>
      </c>
      <c r="AK41" s="91">
        <f t="shared" si="44"/>
        <v>24.579319747096335</v>
      </c>
      <c r="AL41" s="91">
        <f t="shared" si="44"/>
        <v>29.4951836965156</v>
      </c>
      <c r="AM41" s="91">
        <f t="shared" si="44"/>
        <v>24.579319747096328</v>
      </c>
      <c r="AN41" s="91">
        <f t="shared" si="44"/>
        <v>29.495183696515596</v>
      </c>
      <c r="AO41" s="91">
        <f t="shared" si="44"/>
        <v>24.579319747096335</v>
      </c>
      <c r="AP41" s="91">
        <f t="shared" si="44"/>
        <v>29.4951836965156</v>
      </c>
      <c r="AQ41" s="91">
        <f t="shared" si="44"/>
        <v>4</v>
      </c>
      <c r="AR41" s="91">
        <f t="shared" si="44"/>
        <v>10</v>
      </c>
      <c r="AS41" s="91">
        <f t="shared" si="44"/>
        <v>57.37053884135598</v>
      </c>
      <c r="AT41" s="91">
        <f t="shared" si="44"/>
        <v>68.962624814400016</v>
      </c>
      <c r="AU41" s="91">
        <f t="shared" si="44"/>
        <v>57.370535520000104</v>
      </c>
      <c r="AV41" s="91">
        <f t="shared" si="44"/>
        <v>68.96262481600003</v>
      </c>
      <c r="AW41" s="91">
        <f t="shared" si="44"/>
        <v>60.420798330000039</v>
      </c>
      <c r="AX41" s="91">
        <f t="shared" si="44"/>
        <v>72.613453194800016</v>
      </c>
      <c r="AY41" s="91">
        <f t="shared" si="44"/>
        <v>4</v>
      </c>
      <c r="AZ41" s="91">
        <f t="shared" si="44"/>
        <v>11.6</v>
      </c>
      <c r="BA41" s="91">
        <f t="shared" si="44"/>
        <v>20.000000000000004</v>
      </c>
      <c r="BB41" s="91">
        <f t="shared" si="44"/>
        <v>24.000000000000004</v>
      </c>
      <c r="BC41" s="91">
        <f t="shared" si="44"/>
        <v>20.000000000000004</v>
      </c>
      <c r="BD41" s="91">
        <f t="shared" si="44"/>
        <v>24.000000000000004</v>
      </c>
      <c r="BE41" s="91">
        <f t="shared" si="44"/>
        <v>20.000000000000004</v>
      </c>
      <c r="BF41" s="91">
        <f t="shared" si="44"/>
        <v>24.000000000000004</v>
      </c>
      <c r="BG41" s="91">
        <f t="shared" si="44"/>
        <v>4</v>
      </c>
      <c r="BH41" s="91">
        <f t="shared" si="44"/>
        <v>10</v>
      </c>
      <c r="BI41" s="91">
        <f t="shared" si="44"/>
        <v>20.000000000000004</v>
      </c>
      <c r="BJ41" s="91">
        <f t="shared" si="44"/>
        <v>24.000000000000004</v>
      </c>
      <c r="BK41" s="91">
        <f t="shared" si="44"/>
        <v>20.000000000000004</v>
      </c>
      <c r="BL41" s="91">
        <f t="shared" si="44"/>
        <v>24.000000000000004</v>
      </c>
      <c r="BM41" s="91">
        <f t="shared" si="44"/>
        <v>20.000000000000004</v>
      </c>
      <c r="BN41" s="91">
        <f t="shared" si="44"/>
        <v>24.000000000000004</v>
      </c>
      <c r="BO41" s="91">
        <f t="shared" si="44"/>
        <v>4</v>
      </c>
      <c r="BP41" s="91">
        <f t="shared" si="44"/>
        <v>10</v>
      </c>
      <c r="BQ41" s="91">
        <f t="shared" si="44"/>
        <v>20.000000000000004</v>
      </c>
      <c r="BR41" s="91">
        <f t="shared" si="44"/>
        <v>24.000000000000004</v>
      </c>
      <c r="BS41" s="91">
        <f t="shared" si="44"/>
        <v>20.000000000000004</v>
      </c>
      <c r="BT41" s="91">
        <f t="shared" si="44"/>
        <v>24.000000000000004</v>
      </c>
      <c r="BU41" s="91">
        <f t="shared" ref="BU41:CF41" si="45">SUM(BU42:BU44)</f>
        <v>20.000000000000004</v>
      </c>
      <c r="BV41" s="91">
        <f t="shared" si="45"/>
        <v>24.000000000000004</v>
      </c>
      <c r="BW41" s="91">
        <f t="shared" si="45"/>
        <v>4</v>
      </c>
      <c r="BX41" s="91">
        <f t="shared" si="45"/>
        <v>10</v>
      </c>
      <c r="BY41" s="91">
        <f t="shared" si="45"/>
        <v>20.000000000000004</v>
      </c>
      <c r="BZ41" s="91">
        <f t="shared" si="45"/>
        <v>24.000000000000004</v>
      </c>
      <c r="CA41" s="91">
        <f t="shared" si="45"/>
        <v>20.000000000000004</v>
      </c>
      <c r="CB41" s="91">
        <f t="shared" si="45"/>
        <v>24.000000000000004</v>
      </c>
      <c r="CC41" s="91">
        <f t="shared" si="45"/>
        <v>20.000000000000004</v>
      </c>
      <c r="CD41" s="91">
        <f t="shared" si="45"/>
        <v>24.000000000000004</v>
      </c>
      <c r="CE41" s="91">
        <f t="shared" si="45"/>
        <v>4</v>
      </c>
      <c r="CF41" s="91">
        <f t="shared" si="45"/>
        <v>10</v>
      </c>
      <c r="CG41" s="92">
        <f t="shared" si="14"/>
        <v>189.41744801614408</v>
      </c>
      <c r="CH41" s="92">
        <f t="shared" si="14"/>
        <v>224.70023687253223</v>
      </c>
      <c r="CI41" s="92">
        <f t="shared" si="14"/>
        <v>189.43739259533331</v>
      </c>
      <c r="CJ41" s="92">
        <f t="shared" si="14"/>
        <v>224.70023687833219</v>
      </c>
      <c r="CK41" s="92">
        <f t="shared" si="14"/>
        <v>189.4351782216666</v>
      </c>
      <c r="CL41" s="92">
        <f t="shared" si="14"/>
        <v>224.82023687833211</v>
      </c>
      <c r="CM41" s="92">
        <f t="shared" si="14"/>
        <v>23.01</v>
      </c>
      <c r="CN41" s="92">
        <f t="shared" si="14"/>
        <v>52.020160000000004</v>
      </c>
      <c r="CO41" s="91">
        <f t="shared" si="15"/>
        <v>268.64215927200007</v>
      </c>
      <c r="CP41" s="91">
        <f t="shared" si="15"/>
        <v>318.51496919033218</v>
      </c>
      <c r="CQ41" s="91">
        <f t="shared" si="15"/>
        <v>268.64215927200007</v>
      </c>
      <c r="CR41" s="91">
        <f t="shared" si="15"/>
        <v>318.51496919033218</v>
      </c>
      <c r="CS41" s="91">
        <f t="shared" si="15"/>
        <v>268.64215927200001</v>
      </c>
      <c r="CT41" s="91">
        <f t="shared" si="15"/>
        <v>318.51496919033218</v>
      </c>
      <c r="CU41" s="91">
        <f t="shared" si="15"/>
        <v>27.680000000000003</v>
      </c>
      <c r="CV41" s="91">
        <f t="shared" si="15"/>
        <v>55.669160000000005</v>
      </c>
      <c r="CW41" s="93"/>
    </row>
    <row r="42" spans="1:118" ht="102" hidden="1" x14ac:dyDescent="0.25">
      <c r="A42" s="88" t="s">
        <v>5642</v>
      </c>
      <c r="B42" s="95" t="s">
        <v>5643</v>
      </c>
      <c r="C42" s="88" t="s">
        <v>5644</v>
      </c>
      <c r="D42" s="88">
        <v>2018</v>
      </c>
      <c r="E42" s="88">
        <v>2022</v>
      </c>
      <c r="F42" s="88">
        <f t="shared" ref="F42:G44" si="46">D42</f>
        <v>2018</v>
      </c>
      <c r="G42" s="88">
        <f t="shared" si="46"/>
        <v>2022</v>
      </c>
      <c r="H42" s="91">
        <f t="shared" si="41"/>
        <v>106.57667652827119</v>
      </c>
      <c r="I42" s="91">
        <v>6.834039472316384</v>
      </c>
      <c r="J42" s="91">
        <v>93.156906333333339</v>
      </c>
      <c r="K42" s="91">
        <v>1.1704103333333333</v>
      </c>
      <c r="L42" s="91">
        <v>5.4153203892881407</v>
      </c>
      <c r="M42" s="91">
        <v>51.52996649861015</v>
      </c>
      <c r="N42" s="91">
        <v>60.129402858688195</v>
      </c>
      <c r="O42" s="91">
        <v>51.579176491999974</v>
      </c>
      <c r="P42" s="91">
        <v>60.187470633288129</v>
      </c>
      <c r="Q42" s="91">
        <v>47.28438340200001</v>
      </c>
      <c r="R42" s="91">
        <v>55.143964183688134</v>
      </c>
      <c r="S42" s="91">
        <v>0</v>
      </c>
      <c r="T42" s="91">
        <v>9.6301600000000001</v>
      </c>
      <c r="U42" s="91">
        <v>18.798389826833333</v>
      </c>
      <c r="V42" s="91">
        <v>22.558067792199999</v>
      </c>
      <c r="W42" s="91">
        <v>18.75</v>
      </c>
      <c r="X42" s="91">
        <v>22.5</v>
      </c>
      <c r="Y42" s="91">
        <v>23.042922041333298</v>
      </c>
      <c r="Z42" s="91">
        <v>27.651506449599957</v>
      </c>
      <c r="AA42" s="91">
        <v>0</v>
      </c>
      <c r="AB42" s="91">
        <v>10</v>
      </c>
      <c r="AC42" s="91">
        <v>50.427614659999989</v>
      </c>
      <c r="AD42" s="91">
        <v>59.735640943999982</v>
      </c>
      <c r="AE42" s="91">
        <v>50.378407989999992</v>
      </c>
      <c r="AF42" s="91">
        <v>59.677573143999979</v>
      </c>
      <c r="AG42" s="91">
        <v>54.666236459999986</v>
      </c>
      <c r="AH42" s="91">
        <v>64.70820144919999</v>
      </c>
      <c r="AI42" s="91">
        <v>0</v>
      </c>
      <c r="AJ42" s="91">
        <v>12.035000000000002</v>
      </c>
      <c r="AK42" s="91">
        <v>16.25</v>
      </c>
      <c r="AL42" s="91">
        <v>19.5</v>
      </c>
      <c r="AM42" s="91">
        <v>16.25</v>
      </c>
      <c r="AN42" s="91">
        <v>19.5</v>
      </c>
      <c r="AO42" s="91">
        <v>16.25</v>
      </c>
      <c r="AP42" s="91">
        <v>19.5</v>
      </c>
      <c r="AQ42" s="91">
        <v>0</v>
      </c>
      <c r="AR42" s="91">
        <v>10</v>
      </c>
      <c r="AS42" s="91">
        <v>33.046802243389891</v>
      </c>
      <c r="AT42" s="91">
        <v>39.776920380999968</v>
      </c>
      <c r="AU42" s="96">
        <v>33.0467989200001</v>
      </c>
      <c r="AV42" s="96">
        <v>39.776920406400038</v>
      </c>
      <c r="AW42" s="96">
        <v>33.053763540000034</v>
      </c>
      <c r="AX42" s="96">
        <v>39.789798550800015</v>
      </c>
      <c r="AY42" s="96">
        <f>AQ42</f>
        <v>0</v>
      </c>
      <c r="AZ42" s="96">
        <f>AR42</f>
        <v>10</v>
      </c>
      <c r="BA42" s="91">
        <v>10.000000000000002</v>
      </c>
      <c r="BB42" s="91">
        <v>12.000000000000002</v>
      </c>
      <c r="BC42" s="91">
        <v>10.000000000000002</v>
      </c>
      <c r="BD42" s="91">
        <v>12.000000000000002</v>
      </c>
      <c r="BE42" s="91">
        <v>10.000000000000002</v>
      </c>
      <c r="BF42" s="91">
        <v>12.000000000000002</v>
      </c>
      <c r="BG42" s="91">
        <v>0</v>
      </c>
      <c r="BH42" s="91">
        <v>10</v>
      </c>
      <c r="BI42" s="97">
        <f t="shared" ref="BI42:BP44" si="47">BA42</f>
        <v>10.000000000000002</v>
      </c>
      <c r="BJ42" s="97">
        <f t="shared" si="47"/>
        <v>12.000000000000002</v>
      </c>
      <c r="BK42" s="97">
        <f t="shared" si="47"/>
        <v>10.000000000000002</v>
      </c>
      <c r="BL42" s="97">
        <f t="shared" si="47"/>
        <v>12.000000000000002</v>
      </c>
      <c r="BM42" s="97">
        <f t="shared" si="47"/>
        <v>10.000000000000002</v>
      </c>
      <c r="BN42" s="97">
        <f t="shared" si="47"/>
        <v>12.000000000000002</v>
      </c>
      <c r="BO42" s="97">
        <f t="shared" si="47"/>
        <v>0</v>
      </c>
      <c r="BP42" s="97">
        <f t="shared" si="47"/>
        <v>10</v>
      </c>
      <c r="BQ42" s="91">
        <v>10.000000000000002</v>
      </c>
      <c r="BR42" s="91">
        <v>12.000000000000002</v>
      </c>
      <c r="BS42" s="91">
        <v>10.000000000000002</v>
      </c>
      <c r="BT42" s="91">
        <v>12.000000000000002</v>
      </c>
      <c r="BU42" s="91">
        <v>10.000000000000002</v>
      </c>
      <c r="BV42" s="91">
        <v>12.000000000000002</v>
      </c>
      <c r="BW42" s="91">
        <v>0</v>
      </c>
      <c r="BX42" s="91">
        <v>10</v>
      </c>
      <c r="BY42" s="97">
        <f t="shared" ref="BY42:CF44" si="48">BQ42</f>
        <v>10.000000000000002</v>
      </c>
      <c r="BZ42" s="97">
        <f t="shared" si="48"/>
        <v>12.000000000000002</v>
      </c>
      <c r="CA42" s="97">
        <f t="shared" si="48"/>
        <v>10.000000000000002</v>
      </c>
      <c r="CB42" s="97">
        <f t="shared" si="48"/>
        <v>12.000000000000002</v>
      </c>
      <c r="CC42" s="97">
        <f t="shared" si="48"/>
        <v>10.000000000000002</v>
      </c>
      <c r="CD42" s="97">
        <f t="shared" si="48"/>
        <v>12.000000000000002</v>
      </c>
      <c r="CE42" s="97">
        <f t="shared" si="48"/>
        <v>0</v>
      </c>
      <c r="CF42" s="97">
        <f t="shared" si="48"/>
        <v>10</v>
      </c>
      <c r="CG42" s="92">
        <f t="shared" si="14"/>
        <v>106.57835632544348</v>
      </c>
      <c r="CH42" s="92">
        <f t="shared" si="14"/>
        <v>126.1874706508882</v>
      </c>
      <c r="CI42" s="92">
        <f t="shared" si="14"/>
        <v>106.57917649199997</v>
      </c>
      <c r="CJ42" s="92">
        <f t="shared" si="14"/>
        <v>126.18747063328813</v>
      </c>
      <c r="CK42" s="92">
        <f t="shared" si="14"/>
        <v>106.5773054433333</v>
      </c>
      <c r="CL42" s="92">
        <f t="shared" si="14"/>
        <v>126.29547063328809</v>
      </c>
      <c r="CM42" s="92">
        <f t="shared" si="14"/>
        <v>0</v>
      </c>
      <c r="CN42" s="92">
        <f t="shared" si="14"/>
        <v>49.630160000000004</v>
      </c>
      <c r="CO42" s="91">
        <f t="shared" si="15"/>
        <v>155.00438340200003</v>
      </c>
      <c r="CP42" s="91">
        <f t="shared" si="15"/>
        <v>183.64196418368815</v>
      </c>
      <c r="CQ42" s="91">
        <f t="shared" si="15"/>
        <v>155.00438340200006</v>
      </c>
      <c r="CR42" s="91">
        <f t="shared" si="15"/>
        <v>183.64196418368815</v>
      </c>
      <c r="CS42" s="91">
        <f t="shared" si="15"/>
        <v>155.00438340200003</v>
      </c>
      <c r="CT42" s="91">
        <f t="shared" si="15"/>
        <v>183.64196418368815</v>
      </c>
      <c r="CU42" s="91">
        <f t="shared" si="15"/>
        <v>0</v>
      </c>
      <c r="CV42" s="91">
        <f t="shared" si="15"/>
        <v>51.66516</v>
      </c>
      <c r="CW42" s="93"/>
      <c r="CY42" s="80">
        <f>CT42-CR42</f>
        <v>0</v>
      </c>
      <c r="CZ42" s="80">
        <f t="shared" ref="CZ42:DC43" si="49">CQ42-CI42</f>
        <v>48.425206910000085</v>
      </c>
      <c r="DA42" s="80">
        <f t="shared" si="49"/>
        <v>57.454493550400016</v>
      </c>
      <c r="DB42" s="80">
        <f t="shared" si="49"/>
        <v>48.427077958666729</v>
      </c>
      <c r="DC42" s="80">
        <f t="shared" si="49"/>
        <v>57.346493550400055</v>
      </c>
      <c r="DG42" s="80">
        <f t="shared" ref="DG42:DG43" si="50">CQ42-H42</f>
        <v>48.427706873728866</v>
      </c>
      <c r="DH42" s="80">
        <f>BJ42/1.2-BI42</f>
        <v>0</v>
      </c>
      <c r="DI42" s="80" t="e">
        <f>AS42-#REF!</f>
        <v>#REF!</v>
      </c>
      <c r="DJ42" s="80" t="e">
        <f>AT42-#REF!</f>
        <v>#REF!</v>
      </c>
      <c r="DK42" s="80" t="e">
        <f>AU42-#REF!</f>
        <v>#REF!</v>
      </c>
      <c r="DL42" s="80" t="e">
        <f>AV42-#REF!</f>
        <v>#REF!</v>
      </c>
      <c r="DM42" s="80" t="e">
        <f>AW42-#REF!</f>
        <v>#REF!</v>
      </c>
      <c r="DN42" s="80" t="e">
        <f>AX42-#REF!</f>
        <v>#REF!</v>
      </c>
    </row>
    <row r="43" spans="1:118" ht="76.5" hidden="1" x14ac:dyDescent="0.25">
      <c r="A43" s="88" t="s">
        <v>5645</v>
      </c>
      <c r="B43" s="95" t="s">
        <v>5646</v>
      </c>
      <c r="C43" s="88" t="s">
        <v>5647</v>
      </c>
      <c r="D43" s="88">
        <v>2018</v>
      </c>
      <c r="E43" s="88">
        <v>2022</v>
      </c>
      <c r="F43" s="88">
        <f t="shared" si="46"/>
        <v>2018</v>
      </c>
      <c r="G43" s="88">
        <f t="shared" si="46"/>
        <v>2022</v>
      </c>
      <c r="H43" s="91">
        <f t="shared" si="41"/>
        <v>79.193220752372881</v>
      </c>
      <c r="I43" s="91">
        <v>3.1532485703954802</v>
      </c>
      <c r="J43" s="91">
        <v>23.166378549999997</v>
      </c>
      <c r="K43" s="91">
        <v>48.892507733333332</v>
      </c>
      <c r="L43" s="91">
        <v>3.9810858986440696</v>
      </c>
      <c r="M43" s="91">
        <v>31.377417772033919</v>
      </c>
      <c r="N43" s="91">
        <v>36.758757519244021</v>
      </c>
      <c r="O43" s="91">
        <v>32.524882770000012</v>
      </c>
      <c r="P43" s="91">
        <v>38.112766245044071</v>
      </c>
      <c r="Q43" s="91">
        <v>32.119602480000005</v>
      </c>
      <c r="R43" s="91">
        <v>37.638841887044066</v>
      </c>
      <c r="S43" s="91">
        <v>7.0100000000000016</v>
      </c>
      <c r="T43" s="91">
        <v>0</v>
      </c>
      <c r="U43" s="91">
        <v>19.46568750490367</v>
      </c>
      <c r="V43" s="91">
        <v>23.358825005884402</v>
      </c>
      <c r="W43" s="91">
        <v>18.337346919570333</v>
      </c>
      <c r="X43" s="91">
        <v>22.0048163034844</v>
      </c>
      <c r="Y43" s="91">
        <v>18.742283884570302</v>
      </c>
      <c r="Z43" s="91">
        <v>22.490740661484363</v>
      </c>
      <c r="AA43" s="91">
        <v>4</v>
      </c>
      <c r="AB43" s="91">
        <v>0</v>
      </c>
      <c r="AC43" s="91">
        <v>32.629080460000011</v>
      </c>
      <c r="AD43" s="91">
        <v>38.646138163999993</v>
      </c>
      <c r="AE43" s="91">
        <v>31.481615460000004</v>
      </c>
      <c r="AF43" s="91">
        <v>37.292129461999998</v>
      </c>
      <c r="AG43" s="91">
        <v>31.790632350000006</v>
      </c>
      <c r="AH43" s="91">
        <v>37.647758229599994</v>
      </c>
      <c r="AI43" s="91">
        <v>8.6700000000000017</v>
      </c>
      <c r="AJ43" s="91">
        <v>1.4E-2</v>
      </c>
      <c r="AK43" s="91">
        <v>8.3293197470963332</v>
      </c>
      <c r="AL43" s="91">
        <v>9.9951836965155998</v>
      </c>
      <c r="AM43" s="91">
        <v>8.3293197470963296</v>
      </c>
      <c r="AN43" s="91">
        <v>9.9951836965155945</v>
      </c>
      <c r="AO43" s="91">
        <v>8.3293197470963332</v>
      </c>
      <c r="AP43" s="91">
        <v>9.9951836965155998</v>
      </c>
      <c r="AQ43" s="91">
        <v>4</v>
      </c>
      <c r="AR43" s="91">
        <v>0</v>
      </c>
      <c r="AS43" s="91">
        <v>24.323736597966089</v>
      </c>
      <c r="AT43" s="91">
        <v>29.185704433400048</v>
      </c>
      <c r="AU43" s="96">
        <v>24.323736600000004</v>
      </c>
      <c r="AV43" s="96">
        <v>29.185704409599992</v>
      </c>
      <c r="AW43" s="96">
        <v>24.42</v>
      </c>
      <c r="AX43" s="96">
        <v>29.304000000000002</v>
      </c>
      <c r="AY43" s="96">
        <f>AQ43</f>
        <v>4</v>
      </c>
      <c r="AZ43" s="96">
        <f>AR43</f>
        <v>0</v>
      </c>
      <c r="BA43" s="91">
        <v>10.000000000000002</v>
      </c>
      <c r="BB43" s="91">
        <v>12.000000000000002</v>
      </c>
      <c r="BC43" s="91">
        <v>10.000000000000002</v>
      </c>
      <c r="BD43" s="91">
        <v>12.000000000000002</v>
      </c>
      <c r="BE43" s="91">
        <v>10.000000000000002</v>
      </c>
      <c r="BF43" s="91">
        <v>12.000000000000002</v>
      </c>
      <c r="BG43" s="91">
        <v>4</v>
      </c>
      <c r="BH43" s="91">
        <v>0</v>
      </c>
      <c r="BI43" s="97">
        <f t="shared" si="47"/>
        <v>10.000000000000002</v>
      </c>
      <c r="BJ43" s="97">
        <f t="shared" si="47"/>
        <v>12.000000000000002</v>
      </c>
      <c r="BK43" s="97">
        <f t="shared" si="47"/>
        <v>10.000000000000002</v>
      </c>
      <c r="BL43" s="97">
        <f t="shared" si="47"/>
        <v>12.000000000000002</v>
      </c>
      <c r="BM43" s="97">
        <f t="shared" si="47"/>
        <v>10.000000000000002</v>
      </c>
      <c r="BN43" s="97">
        <f t="shared" si="47"/>
        <v>12.000000000000002</v>
      </c>
      <c r="BO43" s="97">
        <f t="shared" si="47"/>
        <v>4</v>
      </c>
      <c r="BP43" s="97">
        <f t="shared" si="47"/>
        <v>0</v>
      </c>
      <c r="BQ43" s="91">
        <v>10.000000000000002</v>
      </c>
      <c r="BR43" s="91">
        <v>12.000000000000002</v>
      </c>
      <c r="BS43" s="91">
        <v>10.000000000000002</v>
      </c>
      <c r="BT43" s="91">
        <v>12.000000000000002</v>
      </c>
      <c r="BU43" s="91">
        <v>10.000000000000002</v>
      </c>
      <c r="BV43" s="91">
        <v>12.000000000000002</v>
      </c>
      <c r="BW43" s="91">
        <v>4</v>
      </c>
      <c r="BX43" s="91">
        <v>0</v>
      </c>
      <c r="BY43" s="97">
        <f t="shared" si="48"/>
        <v>10.000000000000002</v>
      </c>
      <c r="BZ43" s="97">
        <f t="shared" si="48"/>
        <v>12.000000000000002</v>
      </c>
      <c r="CA43" s="97">
        <f t="shared" si="48"/>
        <v>10.000000000000002</v>
      </c>
      <c r="CB43" s="97">
        <f t="shared" si="48"/>
        <v>12.000000000000002</v>
      </c>
      <c r="CC43" s="97">
        <f t="shared" si="48"/>
        <v>10.000000000000002</v>
      </c>
      <c r="CD43" s="97">
        <f t="shared" si="48"/>
        <v>12.000000000000002</v>
      </c>
      <c r="CE43" s="97">
        <f t="shared" si="48"/>
        <v>4</v>
      </c>
      <c r="CF43" s="97">
        <f t="shared" si="48"/>
        <v>0</v>
      </c>
      <c r="CG43" s="92">
        <f t="shared" si="14"/>
        <v>79.172425024033927</v>
      </c>
      <c r="CH43" s="92">
        <f t="shared" si="14"/>
        <v>94.112766221644023</v>
      </c>
      <c r="CI43" s="92">
        <f t="shared" si="14"/>
        <v>79.191549436666676</v>
      </c>
      <c r="CJ43" s="92">
        <f t="shared" si="14"/>
        <v>94.112766245044071</v>
      </c>
      <c r="CK43" s="92">
        <f t="shared" si="14"/>
        <v>79.191206111666645</v>
      </c>
      <c r="CL43" s="92">
        <f t="shared" si="14"/>
        <v>94.124766245044029</v>
      </c>
      <c r="CM43" s="92">
        <f t="shared" si="14"/>
        <v>23.01</v>
      </c>
      <c r="CN43" s="92">
        <f t="shared" si="14"/>
        <v>0</v>
      </c>
      <c r="CO43" s="91">
        <f t="shared" si="15"/>
        <v>108.33023483000002</v>
      </c>
      <c r="CP43" s="91">
        <f t="shared" si="15"/>
        <v>128.59060011664405</v>
      </c>
      <c r="CQ43" s="91">
        <f t="shared" si="15"/>
        <v>108.33023483000002</v>
      </c>
      <c r="CR43" s="91">
        <f t="shared" si="15"/>
        <v>128.59060011664405</v>
      </c>
      <c r="CS43" s="91">
        <f t="shared" si="15"/>
        <v>108.33023483000001</v>
      </c>
      <c r="CT43" s="91">
        <f t="shared" si="15"/>
        <v>128.59060011664405</v>
      </c>
      <c r="CU43" s="91">
        <f t="shared" si="15"/>
        <v>27.680000000000003</v>
      </c>
      <c r="CV43" s="91">
        <f t="shared" si="15"/>
        <v>1.4E-2</v>
      </c>
      <c r="CW43" s="93"/>
      <c r="CY43" s="80">
        <f>CT43-CR43</f>
        <v>0</v>
      </c>
      <c r="CZ43" s="80">
        <f t="shared" si="49"/>
        <v>29.138685393333347</v>
      </c>
      <c r="DA43" s="80">
        <f t="shared" si="49"/>
        <v>34.477833871599984</v>
      </c>
      <c r="DB43" s="80">
        <f t="shared" si="49"/>
        <v>29.139028718333364</v>
      </c>
      <c r="DC43" s="80">
        <f t="shared" si="49"/>
        <v>34.465833871600026</v>
      </c>
      <c r="DG43" s="80">
        <f t="shared" si="50"/>
        <v>29.137014077627143</v>
      </c>
      <c r="DH43" s="80">
        <f>BJ43/1.2-BI43</f>
        <v>0</v>
      </c>
      <c r="DI43" s="80" t="e">
        <f>AS43-#REF!</f>
        <v>#REF!</v>
      </c>
      <c r="DJ43" s="80" t="e">
        <f>AT43-#REF!</f>
        <v>#REF!</v>
      </c>
      <c r="DK43" s="80" t="e">
        <f>AU43-#REF!</f>
        <v>#REF!</v>
      </c>
      <c r="DL43" s="80" t="e">
        <f>AV43-#REF!</f>
        <v>#REF!</v>
      </c>
      <c r="DM43" s="80" t="e">
        <f>AW43-#REF!</f>
        <v>#REF!</v>
      </c>
      <c r="DN43" s="80" t="e">
        <f>AX43-#REF!</f>
        <v>#REF!</v>
      </c>
    </row>
    <row r="44" spans="1:118" ht="76.5" hidden="1" x14ac:dyDescent="0.25">
      <c r="A44" s="88" t="s">
        <v>5648</v>
      </c>
      <c r="B44" s="95" t="s">
        <v>5649</v>
      </c>
      <c r="C44" s="88" t="s">
        <v>5650</v>
      </c>
      <c r="D44" s="88">
        <v>2019</v>
      </c>
      <c r="E44" s="88">
        <v>2022</v>
      </c>
      <c r="F44" s="88">
        <f t="shared" si="46"/>
        <v>2019</v>
      </c>
      <c r="G44" s="88">
        <f t="shared" si="46"/>
        <v>2022</v>
      </c>
      <c r="H44" s="91">
        <f t="shared" si="41"/>
        <v>3.67</v>
      </c>
      <c r="I44" s="91">
        <v>0.33</v>
      </c>
      <c r="J44" s="91">
        <v>1.5</v>
      </c>
      <c r="K44" s="91">
        <v>1.67</v>
      </c>
      <c r="L44" s="91">
        <v>0.17</v>
      </c>
      <c r="M44" s="91"/>
      <c r="N44" s="91">
        <v>0</v>
      </c>
      <c r="O44" s="91">
        <v>0</v>
      </c>
      <c r="P44" s="91"/>
      <c r="Q44" s="91">
        <v>0</v>
      </c>
      <c r="R44" s="91"/>
      <c r="S44" s="91">
        <v>0</v>
      </c>
      <c r="T44" s="91">
        <v>0</v>
      </c>
      <c r="U44" s="91">
        <v>3.666666666666667</v>
      </c>
      <c r="V44" s="91">
        <v>4.4000000000000004</v>
      </c>
      <c r="W44" s="91">
        <v>3.666666666666667</v>
      </c>
      <c r="X44" s="91">
        <v>4.4000000000000004</v>
      </c>
      <c r="Y44" s="91">
        <v>3.666666666666667</v>
      </c>
      <c r="Z44" s="91">
        <v>4.4000000000000004</v>
      </c>
      <c r="AA44" s="91">
        <v>0</v>
      </c>
      <c r="AB44" s="91">
        <v>2.39</v>
      </c>
      <c r="AC44" s="91">
        <v>5.3075410400000003</v>
      </c>
      <c r="AD44" s="91">
        <v>6.2824048899999996</v>
      </c>
      <c r="AE44" s="91">
        <v>5.3075410400000003</v>
      </c>
      <c r="AF44" s="91">
        <v>6.2824048899999996</v>
      </c>
      <c r="AG44" s="91">
        <v>2.3605062500000003</v>
      </c>
      <c r="AH44" s="91">
        <v>2.762750246</v>
      </c>
      <c r="AI44" s="91">
        <v>0</v>
      </c>
      <c r="AJ44" s="91">
        <v>2.39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7">
        <f>AK44</f>
        <v>0</v>
      </c>
      <c r="AT44" s="97">
        <f>AL44</f>
        <v>0</v>
      </c>
      <c r="AU44" s="97">
        <f>AM44</f>
        <v>0</v>
      </c>
      <c r="AV44" s="97">
        <f>AN44</f>
        <v>0</v>
      </c>
      <c r="AW44" s="97">
        <f>(AE44-AG44)</f>
        <v>2.94703479</v>
      </c>
      <c r="AX44" s="97">
        <f>(AF44-AH44)</f>
        <v>3.5196546439999996</v>
      </c>
      <c r="AY44" s="97">
        <f>AQ44</f>
        <v>0</v>
      </c>
      <c r="AZ44" s="97">
        <v>1.6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7">
        <f t="shared" si="47"/>
        <v>0</v>
      </c>
      <c r="BJ44" s="97">
        <f t="shared" si="47"/>
        <v>0</v>
      </c>
      <c r="BK44" s="97">
        <f t="shared" si="47"/>
        <v>0</v>
      </c>
      <c r="BL44" s="97">
        <f t="shared" si="47"/>
        <v>0</v>
      </c>
      <c r="BM44" s="97">
        <f t="shared" si="47"/>
        <v>0</v>
      </c>
      <c r="BN44" s="97">
        <f t="shared" si="47"/>
        <v>0</v>
      </c>
      <c r="BO44" s="97">
        <f t="shared" si="47"/>
        <v>0</v>
      </c>
      <c r="BP44" s="97">
        <f t="shared" si="47"/>
        <v>0</v>
      </c>
      <c r="BQ44" s="91">
        <v>0</v>
      </c>
      <c r="BR44" s="91">
        <v>0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7">
        <f t="shared" si="48"/>
        <v>0</v>
      </c>
      <c r="BZ44" s="97">
        <f t="shared" si="48"/>
        <v>0</v>
      </c>
      <c r="CA44" s="97">
        <f t="shared" si="48"/>
        <v>0</v>
      </c>
      <c r="CB44" s="97">
        <f t="shared" si="48"/>
        <v>0</v>
      </c>
      <c r="CC44" s="97">
        <f t="shared" si="48"/>
        <v>0</v>
      </c>
      <c r="CD44" s="97">
        <f t="shared" si="48"/>
        <v>0</v>
      </c>
      <c r="CE44" s="97">
        <f t="shared" si="48"/>
        <v>0</v>
      </c>
      <c r="CF44" s="97">
        <f t="shared" si="48"/>
        <v>0</v>
      </c>
      <c r="CG44" s="92">
        <f t="shared" si="14"/>
        <v>3.666666666666667</v>
      </c>
      <c r="CH44" s="92">
        <f t="shared" si="14"/>
        <v>4.4000000000000004</v>
      </c>
      <c r="CI44" s="92">
        <f t="shared" si="14"/>
        <v>3.666666666666667</v>
      </c>
      <c r="CJ44" s="92">
        <f t="shared" si="14"/>
        <v>4.4000000000000004</v>
      </c>
      <c r="CK44" s="92">
        <f t="shared" si="14"/>
        <v>3.666666666666667</v>
      </c>
      <c r="CL44" s="92">
        <f t="shared" si="14"/>
        <v>4.4000000000000004</v>
      </c>
      <c r="CM44" s="92">
        <f t="shared" si="14"/>
        <v>0</v>
      </c>
      <c r="CN44" s="92">
        <f t="shared" si="14"/>
        <v>2.39</v>
      </c>
      <c r="CO44" s="91">
        <f t="shared" si="15"/>
        <v>5.3075410400000003</v>
      </c>
      <c r="CP44" s="91">
        <f t="shared" si="15"/>
        <v>6.2824048899999996</v>
      </c>
      <c r="CQ44" s="91">
        <f t="shared" si="15"/>
        <v>5.3075410400000003</v>
      </c>
      <c r="CR44" s="91">
        <f t="shared" si="15"/>
        <v>6.2824048899999996</v>
      </c>
      <c r="CS44" s="91">
        <f t="shared" si="15"/>
        <v>5.3075410400000003</v>
      </c>
      <c r="CT44" s="91">
        <f t="shared" si="15"/>
        <v>6.2824048899999996</v>
      </c>
      <c r="CU44" s="91">
        <f t="shared" si="15"/>
        <v>0</v>
      </c>
      <c r="CV44" s="91">
        <f t="shared" si="15"/>
        <v>3.99</v>
      </c>
      <c r="CW44" s="100"/>
      <c r="DG44" s="99">
        <v>0</v>
      </c>
      <c r="DH44" s="99">
        <v>3.9999998868722741E-9</v>
      </c>
      <c r="DJ44" s="55">
        <v>2.3605062500000003</v>
      </c>
    </row>
    <row r="45" spans="1:118" ht="38.25" x14ac:dyDescent="0.25">
      <c r="A45" s="88" t="s">
        <v>5651</v>
      </c>
      <c r="B45" s="88" t="s">
        <v>5652</v>
      </c>
      <c r="C45" s="88" t="s">
        <v>5573</v>
      </c>
      <c r="D45" s="88"/>
      <c r="E45" s="88"/>
      <c r="F45" s="56"/>
      <c r="G45" s="56"/>
      <c r="H45" s="91">
        <f t="shared" si="41"/>
        <v>54.623333333333335</v>
      </c>
      <c r="I45" s="91">
        <f t="shared" ref="I45:X46" si="51">I46</f>
        <v>8.3333333333333343E-2</v>
      </c>
      <c r="J45" s="91">
        <f t="shared" si="51"/>
        <v>54.54</v>
      </c>
      <c r="K45" s="91">
        <f t="shared" si="51"/>
        <v>0</v>
      </c>
      <c r="L45" s="91">
        <f t="shared" si="51"/>
        <v>0</v>
      </c>
      <c r="M45" s="91">
        <f t="shared" si="51"/>
        <v>0</v>
      </c>
      <c r="N45" s="91">
        <f t="shared" si="51"/>
        <v>0</v>
      </c>
      <c r="O45" s="91">
        <f t="shared" si="51"/>
        <v>0</v>
      </c>
      <c r="P45" s="91">
        <f t="shared" si="51"/>
        <v>0</v>
      </c>
      <c r="Q45" s="91">
        <f t="shared" si="51"/>
        <v>0</v>
      </c>
      <c r="R45" s="91">
        <f t="shared" si="51"/>
        <v>0</v>
      </c>
      <c r="S45" s="91">
        <f t="shared" si="51"/>
        <v>0</v>
      </c>
      <c r="T45" s="91">
        <f t="shared" si="51"/>
        <v>0</v>
      </c>
      <c r="U45" s="91">
        <f t="shared" si="51"/>
        <v>0</v>
      </c>
      <c r="V45" s="91">
        <f t="shared" si="51"/>
        <v>0</v>
      </c>
      <c r="W45" s="91">
        <f t="shared" si="51"/>
        <v>0</v>
      </c>
      <c r="X45" s="91">
        <f t="shared" si="51"/>
        <v>0</v>
      </c>
      <c r="Y45" s="91">
        <f t="shared" ref="Y45:AN46" si="52">Y46</f>
        <v>0</v>
      </c>
      <c r="Z45" s="91">
        <f t="shared" si="52"/>
        <v>0</v>
      </c>
      <c r="AA45" s="91">
        <f t="shared" si="52"/>
        <v>0</v>
      </c>
      <c r="AB45" s="91">
        <f t="shared" si="52"/>
        <v>0</v>
      </c>
      <c r="AC45" s="91">
        <f t="shared" si="52"/>
        <v>0</v>
      </c>
      <c r="AD45" s="91">
        <f t="shared" si="52"/>
        <v>0</v>
      </c>
      <c r="AE45" s="91">
        <f t="shared" si="52"/>
        <v>0</v>
      </c>
      <c r="AF45" s="91">
        <f t="shared" si="52"/>
        <v>0</v>
      </c>
      <c r="AG45" s="91">
        <f t="shared" si="52"/>
        <v>0</v>
      </c>
      <c r="AH45" s="91">
        <f t="shared" si="52"/>
        <v>0</v>
      </c>
      <c r="AI45" s="91">
        <f t="shared" si="52"/>
        <v>0</v>
      </c>
      <c r="AJ45" s="91">
        <f t="shared" si="52"/>
        <v>0</v>
      </c>
      <c r="AK45" s="91">
        <f t="shared" si="52"/>
        <v>0</v>
      </c>
      <c r="AL45" s="91">
        <f t="shared" si="52"/>
        <v>0</v>
      </c>
      <c r="AM45" s="91">
        <f t="shared" si="52"/>
        <v>0</v>
      </c>
      <c r="AN45" s="91">
        <f t="shared" si="52"/>
        <v>0</v>
      </c>
      <c r="AO45" s="91">
        <f t="shared" ref="AO45:BD46" si="53">AO46</f>
        <v>0</v>
      </c>
      <c r="AP45" s="91">
        <f t="shared" si="53"/>
        <v>0</v>
      </c>
      <c r="AQ45" s="91">
        <f t="shared" si="53"/>
        <v>0</v>
      </c>
      <c r="AR45" s="91">
        <f t="shared" si="53"/>
        <v>0</v>
      </c>
      <c r="AS45" s="91">
        <f t="shared" si="53"/>
        <v>0</v>
      </c>
      <c r="AT45" s="91">
        <f t="shared" si="53"/>
        <v>0</v>
      </c>
      <c r="AU45" s="91">
        <f t="shared" si="53"/>
        <v>0</v>
      </c>
      <c r="AV45" s="91">
        <f t="shared" si="53"/>
        <v>0</v>
      </c>
      <c r="AW45" s="91">
        <f t="shared" si="53"/>
        <v>0</v>
      </c>
      <c r="AX45" s="91">
        <f t="shared" si="53"/>
        <v>0</v>
      </c>
      <c r="AY45" s="91">
        <f t="shared" si="53"/>
        <v>0</v>
      </c>
      <c r="AZ45" s="91">
        <f t="shared" si="53"/>
        <v>0</v>
      </c>
      <c r="BA45" s="91">
        <f t="shared" si="53"/>
        <v>0</v>
      </c>
      <c r="BB45" s="91">
        <f t="shared" si="53"/>
        <v>0</v>
      </c>
      <c r="BC45" s="91">
        <f t="shared" si="53"/>
        <v>0</v>
      </c>
      <c r="BD45" s="91">
        <f t="shared" si="53"/>
        <v>0</v>
      </c>
      <c r="BE45" s="91">
        <f t="shared" ref="BE45:BT46" si="54">BE46</f>
        <v>0</v>
      </c>
      <c r="BF45" s="91">
        <f t="shared" si="54"/>
        <v>0</v>
      </c>
      <c r="BG45" s="91">
        <f t="shared" si="54"/>
        <v>0</v>
      </c>
      <c r="BH45" s="91">
        <f t="shared" si="54"/>
        <v>0</v>
      </c>
      <c r="BI45" s="91">
        <f t="shared" si="54"/>
        <v>0</v>
      </c>
      <c r="BJ45" s="91">
        <f t="shared" si="54"/>
        <v>0</v>
      </c>
      <c r="BK45" s="91">
        <f t="shared" si="54"/>
        <v>0</v>
      </c>
      <c r="BL45" s="91">
        <f t="shared" si="54"/>
        <v>0</v>
      </c>
      <c r="BM45" s="91">
        <f t="shared" si="54"/>
        <v>0</v>
      </c>
      <c r="BN45" s="91">
        <f t="shared" si="54"/>
        <v>0</v>
      </c>
      <c r="BO45" s="91">
        <f t="shared" si="54"/>
        <v>0</v>
      </c>
      <c r="BP45" s="91">
        <f t="shared" si="54"/>
        <v>0</v>
      </c>
      <c r="BQ45" s="91">
        <f t="shared" si="54"/>
        <v>8.3333333333333343E-2</v>
      </c>
      <c r="BR45" s="91">
        <f t="shared" si="54"/>
        <v>0.1</v>
      </c>
      <c r="BS45" s="91">
        <f t="shared" si="54"/>
        <v>8.3333333333333343E-2</v>
      </c>
      <c r="BT45" s="91">
        <f t="shared" si="54"/>
        <v>0.1</v>
      </c>
      <c r="BU45" s="91">
        <f t="shared" ref="BU45:CF46" si="55">BU46</f>
        <v>0</v>
      </c>
      <c r="BV45" s="91">
        <f t="shared" si="55"/>
        <v>0</v>
      </c>
      <c r="BW45" s="91">
        <f t="shared" si="55"/>
        <v>0</v>
      </c>
      <c r="BX45" s="91">
        <f t="shared" si="55"/>
        <v>0</v>
      </c>
      <c r="BY45" s="91">
        <f t="shared" si="55"/>
        <v>8.3333333333333343E-2</v>
      </c>
      <c r="BZ45" s="91">
        <f t="shared" si="55"/>
        <v>0.1</v>
      </c>
      <c r="CA45" s="91">
        <f t="shared" si="55"/>
        <v>8.3333333333333343E-2</v>
      </c>
      <c r="CB45" s="91">
        <f t="shared" si="55"/>
        <v>0.1</v>
      </c>
      <c r="CC45" s="91">
        <f t="shared" si="55"/>
        <v>0</v>
      </c>
      <c r="CD45" s="91">
        <f t="shared" si="55"/>
        <v>0</v>
      </c>
      <c r="CE45" s="91">
        <f t="shared" si="55"/>
        <v>0</v>
      </c>
      <c r="CF45" s="91">
        <f t="shared" si="55"/>
        <v>0</v>
      </c>
      <c r="CG45" s="92">
        <f t="shared" si="14"/>
        <v>8.3333333333333343E-2</v>
      </c>
      <c r="CH45" s="92">
        <f t="shared" si="14"/>
        <v>0.1</v>
      </c>
      <c r="CI45" s="92">
        <f t="shared" si="14"/>
        <v>8.3333333333333343E-2</v>
      </c>
      <c r="CJ45" s="92">
        <f t="shared" si="14"/>
        <v>0.1</v>
      </c>
      <c r="CK45" s="92">
        <f t="shared" si="14"/>
        <v>0</v>
      </c>
      <c r="CL45" s="92">
        <f t="shared" si="14"/>
        <v>0</v>
      </c>
      <c r="CM45" s="92">
        <f t="shared" si="14"/>
        <v>0</v>
      </c>
      <c r="CN45" s="92">
        <f t="shared" si="14"/>
        <v>0</v>
      </c>
      <c r="CO45" s="91">
        <f t="shared" si="15"/>
        <v>8.3333333333333343E-2</v>
      </c>
      <c r="CP45" s="91">
        <f t="shared" si="15"/>
        <v>0.1</v>
      </c>
      <c r="CQ45" s="91">
        <f t="shared" si="15"/>
        <v>8.3333333333333343E-2</v>
      </c>
      <c r="CR45" s="91">
        <f t="shared" si="15"/>
        <v>0.1</v>
      </c>
      <c r="CS45" s="91">
        <f t="shared" si="15"/>
        <v>0</v>
      </c>
      <c r="CT45" s="91">
        <f t="shared" si="15"/>
        <v>0</v>
      </c>
      <c r="CU45" s="91">
        <f t="shared" si="15"/>
        <v>0</v>
      </c>
      <c r="CV45" s="91">
        <f t="shared" si="15"/>
        <v>0</v>
      </c>
      <c r="CW45" s="93"/>
    </row>
    <row r="46" spans="1:118" ht="38.25" x14ac:dyDescent="0.25">
      <c r="A46" s="88" t="s">
        <v>5653</v>
      </c>
      <c r="B46" s="88" t="s">
        <v>5654</v>
      </c>
      <c r="C46" s="88" t="s">
        <v>5573</v>
      </c>
      <c r="D46" s="88"/>
      <c r="E46" s="88"/>
      <c r="F46" s="56"/>
      <c r="G46" s="56"/>
      <c r="H46" s="91">
        <f t="shared" si="41"/>
        <v>54.623333333333335</v>
      </c>
      <c r="I46" s="91">
        <f t="shared" si="51"/>
        <v>8.3333333333333343E-2</v>
      </c>
      <c r="J46" s="91">
        <f t="shared" si="51"/>
        <v>54.54</v>
      </c>
      <c r="K46" s="91">
        <f t="shared" si="51"/>
        <v>0</v>
      </c>
      <c r="L46" s="91">
        <f t="shared" si="51"/>
        <v>0</v>
      </c>
      <c r="M46" s="91">
        <f t="shared" si="51"/>
        <v>0</v>
      </c>
      <c r="N46" s="91">
        <f t="shared" si="51"/>
        <v>0</v>
      </c>
      <c r="O46" s="91">
        <f t="shared" si="51"/>
        <v>0</v>
      </c>
      <c r="P46" s="91">
        <f t="shared" si="51"/>
        <v>0</v>
      </c>
      <c r="Q46" s="91">
        <f t="shared" si="51"/>
        <v>0</v>
      </c>
      <c r="R46" s="91">
        <f t="shared" si="51"/>
        <v>0</v>
      </c>
      <c r="S46" s="91">
        <f t="shared" si="51"/>
        <v>0</v>
      </c>
      <c r="T46" s="91">
        <f t="shared" si="51"/>
        <v>0</v>
      </c>
      <c r="U46" s="91">
        <f t="shared" si="51"/>
        <v>0</v>
      </c>
      <c r="V46" s="91">
        <f t="shared" si="51"/>
        <v>0</v>
      </c>
      <c r="W46" s="91">
        <f t="shared" si="51"/>
        <v>0</v>
      </c>
      <c r="X46" s="91">
        <f t="shared" si="51"/>
        <v>0</v>
      </c>
      <c r="Y46" s="91">
        <f t="shared" si="52"/>
        <v>0</v>
      </c>
      <c r="Z46" s="91">
        <f t="shared" si="52"/>
        <v>0</v>
      </c>
      <c r="AA46" s="91">
        <f t="shared" si="52"/>
        <v>0</v>
      </c>
      <c r="AB46" s="91">
        <f t="shared" si="52"/>
        <v>0</v>
      </c>
      <c r="AC46" s="91">
        <f t="shared" si="52"/>
        <v>0</v>
      </c>
      <c r="AD46" s="91">
        <f t="shared" si="52"/>
        <v>0</v>
      </c>
      <c r="AE46" s="91">
        <f t="shared" si="52"/>
        <v>0</v>
      </c>
      <c r="AF46" s="91">
        <f t="shared" si="52"/>
        <v>0</v>
      </c>
      <c r="AG46" s="91">
        <f t="shared" si="52"/>
        <v>0</v>
      </c>
      <c r="AH46" s="91">
        <f t="shared" si="52"/>
        <v>0</v>
      </c>
      <c r="AI46" s="91">
        <f t="shared" si="52"/>
        <v>0</v>
      </c>
      <c r="AJ46" s="91">
        <f t="shared" si="52"/>
        <v>0</v>
      </c>
      <c r="AK46" s="91">
        <f t="shared" si="52"/>
        <v>0</v>
      </c>
      <c r="AL46" s="91">
        <f t="shared" si="52"/>
        <v>0</v>
      </c>
      <c r="AM46" s="91">
        <f t="shared" si="52"/>
        <v>0</v>
      </c>
      <c r="AN46" s="91">
        <f t="shared" si="52"/>
        <v>0</v>
      </c>
      <c r="AO46" s="91">
        <f t="shared" si="53"/>
        <v>0</v>
      </c>
      <c r="AP46" s="91">
        <f t="shared" si="53"/>
        <v>0</v>
      </c>
      <c r="AQ46" s="91">
        <f t="shared" si="53"/>
        <v>0</v>
      </c>
      <c r="AR46" s="91">
        <f t="shared" si="53"/>
        <v>0</v>
      </c>
      <c r="AS46" s="91">
        <f t="shared" si="53"/>
        <v>0</v>
      </c>
      <c r="AT46" s="91">
        <f t="shared" si="53"/>
        <v>0</v>
      </c>
      <c r="AU46" s="91">
        <f t="shared" si="53"/>
        <v>0</v>
      </c>
      <c r="AV46" s="91">
        <f t="shared" si="53"/>
        <v>0</v>
      </c>
      <c r="AW46" s="91">
        <f t="shared" si="53"/>
        <v>0</v>
      </c>
      <c r="AX46" s="91">
        <f t="shared" si="53"/>
        <v>0</v>
      </c>
      <c r="AY46" s="91">
        <f t="shared" si="53"/>
        <v>0</v>
      </c>
      <c r="AZ46" s="91">
        <f t="shared" si="53"/>
        <v>0</v>
      </c>
      <c r="BA46" s="91">
        <f t="shared" si="53"/>
        <v>0</v>
      </c>
      <c r="BB46" s="91">
        <f t="shared" si="53"/>
        <v>0</v>
      </c>
      <c r="BC46" s="91">
        <f t="shared" si="53"/>
        <v>0</v>
      </c>
      <c r="BD46" s="91">
        <f t="shared" si="53"/>
        <v>0</v>
      </c>
      <c r="BE46" s="91">
        <f t="shared" si="54"/>
        <v>0</v>
      </c>
      <c r="BF46" s="91">
        <f t="shared" si="54"/>
        <v>0</v>
      </c>
      <c r="BG46" s="91">
        <f t="shared" si="54"/>
        <v>0</v>
      </c>
      <c r="BH46" s="91">
        <f t="shared" si="54"/>
        <v>0</v>
      </c>
      <c r="BI46" s="91">
        <f t="shared" si="54"/>
        <v>0</v>
      </c>
      <c r="BJ46" s="91">
        <f t="shared" si="54"/>
        <v>0</v>
      </c>
      <c r="BK46" s="91">
        <f t="shared" si="54"/>
        <v>0</v>
      </c>
      <c r="BL46" s="91">
        <f t="shared" si="54"/>
        <v>0</v>
      </c>
      <c r="BM46" s="91">
        <f t="shared" si="54"/>
        <v>0</v>
      </c>
      <c r="BN46" s="91">
        <f t="shared" si="54"/>
        <v>0</v>
      </c>
      <c r="BO46" s="91">
        <f t="shared" si="54"/>
        <v>0</v>
      </c>
      <c r="BP46" s="91">
        <f t="shared" si="54"/>
        <v>0</v>
      </c>
      <c r="BQ46" s="91">
        <f t="shared" si="54"/>
        <v>8.3333333333333343E-2</v>
      </c>
      <c r="BR46" s="91">
        <f t="shared" si="54"/>
        <v>0.1</v>
      </c>
      <c r="BS46" s="91">
        <f t="shared" si="54"/>
        <v>8.3333333333333343E-2</v>
      </c>
      <c r="BT46" s="91">
        <f t="shared" si="54"/>
        <v>0.1</v>
      </c>
      <c r="BU46" s="91">
        <f t="shared" si="55"/>
        <v>0</v>
      </c>
      <c r="BV46" s="91">
        <f t="shared" si="55"/>
        <v>0</v>
      </c>
      <c r="BW46" s="91">
        <f t="shared" si="55"/>
        <v>0</v>
      </c>
      <c r="BX46" s="91">
        <f t="shared" si="55"/>
        <v>0</v>
      </c>
      <c r="BY46" s="91">
        <f t="shared" si="55"/>
        <v>8.3333333333333343E-2</v>
      </c>
      <c r="BZ46" s="91">
        <f t="shared" si="55"/>
        <v>0.1</v>
      </c>
      <c r="CA46" s="91">
        <f t="shared" si="55"/>
        <v>8.3333333333333343E-2</v>
      </c>
      <c r="CB46" s="91">
        <f t="shared" si="55"/>
        <v>0.1</v>
      </c>
      <c r="CC46" s="91">
        <f t="shared" si="55"/>
        <v>0</v>
      </c>
      <c r="CD46" s="91">
        <f t="shared" si="55"/>
        <v>0</v>
      </c>
      <c r="CE46" s="91">
        <f t="shared" si="55"/>
        <v>0</v>
      </c>
      <c r="CF46" s="91">
        <f t="shared" si="55"/>
        <v>0</v>
      </c>
      <c r="CG46" s="92">
        <f t="shared" si="14"/>
        <v>8.3333333333333343E-2</v>
      </c>
      <c r="CH46" s="92">
        <f t="shared" si="14"/>
        <v>0.1</v>
      </c>
      <c r="CI46" s="92">
        <f t="shared" si="14"/>
        <v>8.3333333333333343E-2</v>
      </c>
      <c r="CJ46" s="92">
        <f t="shared" si="14"/>
        <v>0.1</v>
      </c>
      <c r="CK46" s="92">
        <f t="shared" si="14"/>
        <v>0</v>
      </c>
      <c r="CL46" s="92">
        <f t="shared" si="14"/>
        <v>0</v>
      </c>
      <c r="CM46" s="92">
        <f t="shared" si="14"/>
        <v>0</v>
      </c>
      <c r="CN46" s="92">
        <f t="shared" ref="CN46:CN109" si="56">T46+AB46+AR46+BH46+BX46</f>
        <v>0</v>
      </c>
      <c r="CO46" s="91">
        <f t="shared" si="15"/>
        <v>8.3333333333333343E-2</v>
      </c>
      <c r="CP46" s="91">
        <f t="shared" si="15"/>
        <v>0.1</v>
      </c>
      <c r="CQ46" s="91">
        <f t="shared" si="15"/>
        <v>8.3333333333333343E-2</v>
      </c>
      <c r="CR46" s="91">
        <f t="shared" si="15"/>
        <v>0.1</v>
      </c>
      <c r="CS46" s="91">
        <f t="shared" si="15"/>
        <v>0</v>
      </c>
      <c r="CT46" s="91">
        <f t="shared" si="15"/>
        <v>0</v>
      </c>
      <c r="CU46" s="91">
        <f t="shared" si="15"/>
        <v>0</v>
      </c>
      <c r="CV46" s="91">
        <f t="shared" ref="CV46:CV109" si="57">T46+AJ46+AZ46++BP46+CF46</f>
        <v>0</v>
      </c>
      <c r="CW46" s="93"/>
    </row>
    <row r="47" spans="1:118" hidden="1" x14ac:dyDescent="0.25">
      <c r="A47" s="88" t="s">
        <v>5655</v>
      </c>
      <c r="B47" s="95" t="s">
        <v>5656</v>
      </c>
      <c r="C47" s="88" t="s">
        <v>5657</v>
      </c>
      <c r="D47" s="88">
        <v>2022</v>
      </c>
      <c r="E47" s="88">
        <v>2023</v>
      </c>
      <c r="F47" s="88">
        <f>D47</f>
        <v>2022</v>
      </c>
      <c r="G47" s="88">
        <f>E47</f>
        <v>2023</v>
      </c>
      <c r="H47" s="91">
        <f t="shared" si="41"/>
        <v>54.623333333333335</v>
      </c>
      <c r="I47" s="91">
        <v>8.3333333333333343E-2</v>
      </c>
      <c r="J47" s="91">
        <v>54.54</v>
      </c>
      <c r="K47" s="91">
        <v>0</v>
      </c>
      <c r="L47" s="91">
        <v>0</v>
      </c>
      <c r="M47" s="91"/>
      <c r="N47" s="91">
        <v>0</v>
      </c>
      <c r="O47" s="91">
        <v>0</v>
      </c>
      <c r="P47" s="91"/>
      <c r="Q47" s="91">
        <v>0</v>
      </c>
      <c r="R47" s="91"/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/>
      <c r="AD47" s="91"/>
      <c r="AE47" s="91"/>
      <c r="AF47" s="91"/>
      <c r="AG47" s="91"/>
      <c r="AH47" s="91"/>
      <c r="AI47" s="91"/>
      <c r="AJ47" s="91"/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f t="shared" ref="AS47:AZ47" si="58">AK47</f>
        <v>0</v>
      </c>
      <c r="AT47" s="91">
        <f t="shared" si="58"/>
        <v>0</v>
      </c>
      <c r="AU47" s="91">
        <f t="shared" si="58"/>
        <v>0</v>
      </c>
      <c r="AV47" s="91">
        <f t="shared" si="58"/>
        <v>0</v>
      </c>
      <c r="AW47" s="91">
        <f t="shared" si="58"/>
        <v>0</v>
      </c>
      <c r="AX47" s="91">
        <f t="shared" si="58"/>
        <v>0</v>
      </c>
      <c r="AY47" s="91">
        <f t="shared" si="58"/>
        <v>0</v>
      </c>
      <c r="AZ47" s="91">
        <f t="shared" si="58"/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7">
        <f t="shared" ref="BI47:BP47" si="59">BA47</f>
        <v>0</v>
      </c>
      <c r="BJ47" s="97">
        <f t="shared" si="59"/>
        <v>0</v>
      </c>
      <c r="BK47" s="97">
        <f t="shared" si="59"/>
        <v>0</v>
      </c>
      <c r="BL47" s="97">
        <f t="shared" si="59"/>
        <v>0</v>
      </c>
      <c r="BM47" s="97">
        <f t="shared" si="59"/>
        <v>0</v>
      </c>
      <c r="BN47" s="97">
        <f t="shared" si="59"/>
        <v>0</v>
      </c>
      <c r="BO47" s="97">
        <f t="shared" si="59"/>
        <v>0</v>
      </c>
      <c r="BP47" s="97">
        <f t="shared" si="59"/>
        <v>0</v>
      </c>
      <c r="BQ47" s="91">
        <v>8.3333333333333343E-2</v>
      </c>
      <c r="BR47" s="91">
        <v>0.1</v>
      </c>
      <c r="BS47" s="91">
        <v>8.3333333333333343E-2</v>
      </c>
      <c r="BT47" s="91">
        <v>0.1</v>
      </c>
      <c r="BU47" s="91">
        <v>0</v>
      </c>
      <c r="BV47" s="91">
        <v>0</v>
      </c>
      <c r="BW47" s="91">
        <v>0</v>
      </c>
      <c r="BX47" s="91">
        <v>0</v>
      </c>
      <c r="BY47" s="97">
        <f t="shared" ref="BY47:CF47" si="60">BQ47</f>
        <v>8.3333333333333343E-2</v>
      </c>
      <c r="BZ47" s="97">
        <f t="shared" si="60"/>
        <v>0.1</v>
      </c>
      <c r="CA47" s="97">
        <f t="shared" si="60"/>
        <v>8.3333333333333343E-2</v>
      </c>
      <c r="CB47" s="97">
        <f t="shared" si="60"/>
        <v>0.1</v>
      </c>
      <c r="CC47" s="97">
        <f t="shared" si="60"/>
        <v>0</v>
      </c>
      <c r="CD47" s="97">
        <f t="shared" si="60"/>
        <v>0</v>
      </c>
      <c r="CE47" s="97">
        <f t="shared" si="60"/>
        <v>0</v>
      </c>
      <c r="CF47" s="97">
        <f t="shared" si="60"/>
        <v>0</v>
      </c>
      <c r="CG47" s="92">
        <f t="shared" ref="CG47:CM78" si="61">M47+U47+AK47+BA47+BQ47</f>
        <v>8.3333333333333343E-2</v>
      </c>
      <c r="CH47" s="92">
        <f t="shared" si="61"/>
        <v>0.1</v>
      </c>
      <c r="CI47" s="92">
        <f t="shared" si="61"/>
        <v>8.3333333333333343E-2</v>
      </c>
      <c r="CJ47" s="92">
        <f t="shared" si="61"/>
        <v>0.1</v>
      </c>
      <c r="CK47" s="92">
        <f t="shared" si="61"/>
        <v>0</v>
      </c>
      <c r="CL47" s="92">
        <f t="shared" si="61"/>
        <v>0</v>
      </c>
      <c r="CM47" s="92">
        <f t="shared" si="61"/>
        <v>0</v>
      </c>
      <c r="CN47" s="92">
        <f t="shared" si="56"/>
        <v>0</v>
      </c>
      <c r="CO47" s="91">
        <f t="shared" ref="CO47:CU83" si="62">M47+AC47+AS47++BI47+BY47</f>
        <v>8.3333333333333343E-2</v>
      </c>
      <c r="CP47" s="91">
        <f t="shared" si="62"/>
        <v>0.1</v>
      </c>
      <c r="CQ47" s="91">
        <f t="shared" si="62"/>
        <v>8.3333333333333343E-2</v>
      </c>
      <c r="CR47" s="91">
        <f t="shared" si="62"/>
        <v>0.1</v>
      </c>
      <c r="CS47" s="91">
        <f t="shared" si="62"/>
        <v>0</v>
      </c>
      <c r="CT47" s="91">
        <f t="shared" si="62"/>
        <v>0</v>
      </c>
      <c r="CU47" s="91">
        <f t="shared" si="62"/>
        <v>0</v>
      </c>
      <c r="CV47" s="91">
        <f t="shared" si="57"/>
        <v>0</v>
      </c>
      <c r="CW47" s="93"/>
      <c r="CY47" s="80">
        <f>CT47-CR47</f>
        <v>-0.1</v>
      </c>
      <c r="CZ47" s="80">
        <f>CQ47-CI47</f>
        <v>0</v>
      </c>
      <c r="DA47" s="80">
        <f>CR47-CJ47</f>
        <v>0</v>
      </c>
      <c r="DB47" s="80">
        <f>CS47-CK47</f>
        <v>0</v>
      </c>
      <c r="DC47" s="80">
        <f>CT47-CL47</f>
        <v>0</v>
      </c>
      <c r="DG47" s="80">
        <f>CQ47-H47</f>
        <v>-54.54</v>
      </c>
      <c r="DH47" s="80">
        <f>BJ47/1.2-BI47</f>
        <v>0</v>
      </c>
      <c r="DI47" s="80" t="e">
        <f>AS47-#REF!</f>
        <v>#REF!</v>
      </c>
      <c r="DJ47" s="80" t="e">
        <f>AT47-#REF!</f>
        <v>#REF!</v>
      </c>
      <c r="DK47" s="80" t="e">
        <f>AU47-#REF!</f>
        <v>#REF!</v>
      </c>
      <c r="DL47" s="80" t="e">
        <f>AV47-#REF!</f>
        <v>#REF!</v>
      </c>
      <c r="DM47" s="80" t="e">
        <f>AW47-#REF!</f>
        <v>#REF!</v>
      </c>
      <c r="DN47" s="80" t="e">
        <f>AX47-#REF!</f>
        <v>#REF!</v>
      </c>
    </row>
    <row r="48" spans="1:118" ht="89.25" x14ac:dyDescent="0.25">
      <c r="A48" s="88" t="s">
        <v>5658</v>
      </c>
      <c r="B48" s="88" t="s">
        <v>5659</v>
      </c>
      <c r="C48" s="88" t="s">
        <v>5573</v>
      </c>
      <c r="D48" s="88"/>
      <c r="E48" s="88"/>
      <c r="F48" s="56"/>
      <c r="G48" s="56"/>
      <c r="H48" s="91">
        <f t="shared" si="41"/>
        <v>2407.8488172508751</v>
      </c>
      <c r="I48" s="91">
        <f t="shared" ref="I48:BT48" si="63">I49+I185</f>
        <v>83.424684729265493</v>
      </c>
      <c r="J48" s="91">
        <f t="shared" si="63"/>
        <v>1317.9223912026271</v>
      </c>
      <c r="K48" s="91">
        <f t="shared" si="63"/>
        <v>964.295067225141</v>
      </c>
      <c r="L48" s="91">
        <f t="shared" si="63"/>
        <v>42.206674093841798</v>
      </c>
      <c r="M48" s="91">
        <f t="shared" si="63"/>
        <v>376.07538265988705</v>
      </c>
      <c r="N48" s="91">
        <f t="shared" si="63"/>
        <v>442.0635724</v>
      </c>
      <c r="O48" s="91">
        <f t="shared" si="63"/>
        <v>322.56290810999997</v>
      </c>
      <c r="P48" s="91">
        <f t="shared" si="63"/>
        <v>378.86601743760008</v>
      </c>
      <c r="Q48" s="91">
        <f t="shared" si="63"/>
        <v>296.99574812000003</v>
      </c>
      <c r="R48" s="91">
        <f t="shared" si="63"/>
        <v>348.88444415999999</v>
      </c>
      <c r="S48" s="91">
        <f t="shared" si="63"/>
        <v>21.86</v>
      </c>
      <c r="T48" s="91">
        <f t="shared" si="63"/>
        <v>13.827</v>
      </c>
      <c r="U48" s="91">
        <f t="shared" si="63"/>
        <v>418.09925746214674</v>
      </c>
      <c r="V48" s="91">
        <f t="shared" si="63"/>
        <v>501.71910895457637</v>
      </c>
      <c r="W48" s="91">
        <f t="shared" si="63"/>
        <v>440.06582971833319</v>
      </c>
      <c r="X48" s="91">
        <f t="shared" si="63"/>
        <v>528.07899566200012</v>
      </c>
      <c r="Y48" s="91">
        <f t="shared" si="63"/>
        <v>418.49192341933338</v>
      </c>
      <c r="Z48" s="91">
        <f t="shared" si="63"/>
        <v>502.19030810319998</v>
      </c>
      <c r="AA48" s="91">
        <f t="shared" si="63"/>
        <v>25.240000000000002</v>
      </c>
      <c r="AB48" s="91">
        <f t="shared" si="63"/>
        <v>22.460000000000004</v>
      </c>
      <c r="AC48" s="91">
        <f t="shared" si="63"/>
        <v>381.2678373961582</v>
      </c>
      <c r="AD48" s="91">
        <f t="shared" si="63"/>
        <v>452.44578286200016</v>
      </c>
      <c r="AE48" s="91">
        <f t="shared" si="63"/>
        <v>411.9543766299999</v>
      </c>
      <c r="AF48" s="91">
        <f t="shared" si="63"/>
        <v>489.19856411200004</v>
      </c>
      <c r="AG48" s="91">
        <f t="shared" si="63"/>
        <v>343.02543536999991</v>
      </c>
      <c r="AH48" s="91">
        <f t="shared" si="63"/>
        <v>407.16576371000008</v>
      </c>
      <c r="AI48" s="91">
        <f t="shared" si="63"/>
        <v>22.77</v>
      </c>
      <c r="AJ48" s="91">
        <f t="shared" si="63"/>
        <v>13.691799999999997</v>
      </c>
      <c r="AK48" s="91">
        <f t="shared" si="63"/>
        <v>422.75446015731899</v>
      </c>
      <c r="AL48" s="91">
        <f t="shared" si="63"/>
        <v>507.30535218878276</v>
      </c>
      <c r="AM48" s="91">
        <f t="shared" si="63"/>
        <v>439.42075856497178</v>
      </c>
      <c r="AN48" s="91">
        <f t="shared" si="63"/>
        <v>527.3049102779662</v>
      </c>
      <c r="AO48" s="91">
        <f t="shared" si="63"/>
        <v>403.78381726556779</v>
      </c>
      <c r="AP48" s="91">
        <f t="shared" si="63"/>
        <v>484.54058071868138</v>
      </c>
      <c r="AQ48" s="91">
        <f t="shared" si="63"/>
        <v>18.32</v>
      </c>
      <c r="AR48" s="91">
        <f t="shared" si="63"/>
        <v>29.24</v>
      </c>
      <c r="AS48" s="91">
        <f t="shared" si="63"/>
        <v>369.42981140604485</v>
      </c>
      <c r="AT48" s="91">
        <f t="shared" si="63"/>
        <v>443.13030004528127</v>
      </c>
      <c r="AU48" s="91">
        <f t="shared" si="63"/>
        <v>393.68525283745731</v>
      </c>
      <c r="AV48" s="91">
        <f t="shared" si="63"/>
        <v>470.97996705528129</v>
      </c>
      <c r="AW48" s="91">
        <f t="shared" si="63"/>
        <v>409.28834963593204</v>
      </c>
      <c r="AX48" s="91">
        <f t="shared" si="63"/>
        <v>489.5969896917187</v>
      </c>
      <c r="AY48" s="91">
        <f t="shared" si="63"/>
        <v>9.0399999999999991</v>
      </c>
      <c r="AZ48" s="91">
        <f t="shared" si="63"/>
        <v>37.938999999999993</v>
      </c>
      <c r="BA48" s="91">
        <f t="shared" si="63"/>
        <v>445.78508586353354</v>
      </c>
      <c r="BB48" s="91">
        <f t="shared" si="63"/>
        <v>534.94210303624038</v>
      </c>
      <c r="BC48" s="91">
        <f t="shared" si="63"/>
        <v>462.44036826785305</v>
      </c>
      <c r="BD48" s="91">
        <f t="shared" si="63"/>
        <v>554.92844192142388</v>
      </c>
      <c r="BE48" s="91">
        <f t="shared" si="63"/>
        <v>533.54435838084737</v>
      </c>
      <c r="BF48" s="91">
        <f t="shared" si="63"/>
        <v>640.25323005701705</v>
      </c>
      <c r="BG48" s="91">
        <f t="shared" si="63"/>
        <v>28.260000000000005</v>
      </c>
      <c r="BH48" s="91">
        <f t="shared" si="63"/>
        <v>21.090000000000003</v>
      </c>
      <c r="BI48" s="91">
        <f t="shared" si="63"/>
        <v>386.7355913136725</v>
      </c>
      <c r="BJ48" s="91">
        <f t="shared" si="63"/>
        <v>464.35882257607466</v>
      </c>
      <c r="BK48" s="91">
        <f t="shared" si="63"/>
        <v>386.73159131367254</v>
      </c>
      <c r="BL48" s="91">
        <f t="shared" si="63"/>
        <v>464.35882257607466</v>
      </c>
      <c r="BM48" s="91">
        <f t="shared" si="63"/>
        <v>454.78808256395484</v>
      </c>
      <c r="BN48" s="91">
        <f t="shared" si="63"/>
        <v>543.24446674474586</v>
      </c>
      <c r="BO48" s="91">
        <f t="shared" si="63"/>
        <v>28.250000000000007</v>
      </c>
      <c r="BP48" s="91">
        <f t="shared" si="63"/>
        <v>14.696</v>
      </c>
      <c r="BQ48" s="91">
        <f t="shared" si="63"/>
        <v>428.43608586353349</v>
      </c>
      <c r="BR48" s="91">
        <f t="shared" si="63"/>
        <v>514.12330303624015</v>
      </c>
      <c r="BS48" s="91">
        <f t="shared" si="63"/>
        <v>428.43865093118637</v>
      </c>
      <c r="BT48" s="91">
        <f t="shared" si="63"/>
        <v>514.12638111742365</v>
      </c>
      <c r="BU48" s="91">
        <f t="shared" ref="BU48:CF48" si="64">BU49+BU185</f>
        <v>437.67930106326844</v>
      </c>
      <c r="BV48" s="91">
        <f t="shared" si="64"/>
        <v>525.21516127592201</v>
      </c>
      <c r="BW48" s="91">
        <f t="shared" si="64"/>
        <v>34.85</v>
      </c>
      <c r="BX48" s="91">
        <f t="shared" si="64"/>
        <v>23.700000000000006</v>
      </c>
      <c r="BY48" s="91">
        <f t="shared" si="64"/>
        <v>496.40691131087817</v>
      </c>
      <c r="BZ48" s="91">
        <f t="shared" si="64"/>
        <v>595.79949910505377</v>
      </c>
      <c r="CA48" s="91">
        <f t="shared" si="64"/>
        <v>496.40947637853105</v>
      </c>
      <c r="CB48" s="91">
        <f t="shared" si="64"/>
        <v>595.80257718623727</v>
      </c>
      <c r="CC48" s="91">
        <f t="shared" si="64"/>
        <v>505.72921405727982</v>
      </c>
      <c r="CD48" s="91">
        <f t="shared" si="64"/>
        <v>606.96497822473577</v>
      </c>
      <c r="CE48" s="91">
        <f t="shared" si="64"/>
        <v>37.31</v>
      </c>
      <c r="CF48" s="91">
        <f t="shared" si="64"/>
        <v>26.980000000000011</v>
      </c>
      <c r="CG48" s="92">
        <f t="shared" si="61"/>
        <v>2091.15027200642</v>
      </c>
      <c r="CH48" s="92">
        <f t="shared" si="61"/>
        <v>2500.1534396158395</v>
      </c>
      <c r="CI48" s="92">
        <f t="shared" si="61"/>
        <v>2092.9285155923444</v>
      </c>
      <c r="CJ48" s="92">
        <f t="shared" si="61"/>
        <v>2503.3047464164138</v>
      </c>
      <c r="CK48" s="92">
        <f t="shared" si="61"/>
        <v>2090.4951482490169</v>
      </c>
      <c r="CL48" s="92">
        <f t="shared" si="61"/>
        <v>2501.0837243148208</v>
      </c>
      <c r="CM48" s="92">
        <f t="shared" si="61"/>
        <v>128.53</v>
      </c>
      <c r="CN48" s="92">
        <f t="shared" si="56"/>
        <v>110.31700000000001</v>
      </c>
      <c r="CO48" s="91">
        <f t="shared" si="62"/>
        <v>2009.9155340866409</v>
      </c>
      <c r="CP48" s="91">
        <f t="shared" si="62"/>
        <v>2397.7979769884096</v>
      </c>
      <c r="CQ48" s="91">
        <f t="shared" si="62"/>
        <v>2011.3436052696607</v>
      </c>
      <c r="CR48" s="91">
        <f t="shared" si="62"/>
        <v>2399.2059483671933</v>
      </c>
      <c r="CS48" s="91">
        <f t="shared" si="62"/>
        <v>2009.8268297471668</v>
      </c>
      <c r="CT48" s="91">
        <f t="shared" si="62"/>
        <v>2395.8566425312001</v>
      </c>
      <c r="CU48" s="91">
        <f t="shared" si="62"/>
        <v>119.23</v>
      </c>
      <c r="CV48" s="91">
        <f t="shared" si="57"/>
        <v>107.13380000000001</v>
      </c>
      <c r="CW48" s="93"/>
    </row>
    <row r="49" spans="1:118" ht="63.75" x14ac:dyDescent="0.25">
      <c r="A49" s="88" t="s">
        <v>5660</v>
      </c>
      <c r="B49" s="88" t="s">
        <v>5661</v>
      </c>
      <c r="C49" s="88" t="s">
        <v>5573</v>
      </c>
      <c r="D49" s="88"/>
      <c r="E49" s="88"/>
      <c r="F49" s="56"/>
      <c r="G49" s="56"/>
      <c r="H49" s="91">
        <f t="shared" si="41"/>
        <v>2386.800935894943</v>
      </c>
      <c r="I49" s="91">
        <f t="shared" ref="I49:AN49" si="65">SUM(I50:I184)</f>
        <v>82.20604066146889</v>
      </c>
      <c r="J49" s="91">
        <f t="shared" si="65"/>
        <v>1310.9856962873728</v>
      </c>
      <c r="K49" s="91">
        <f t="shared" si="65"/>
        <v>951.49438925903928</v>
      </c>
      <c r="L49" s="91">
        <f t="shared" si="65"/>
        <v>42.114809687062134</v>
      </c>
      <c r="M49" s="91">
        <f t="shared" si="65"/>
        <v>376.07538265988705</v>
      </c>
      <c r="N49" s="91">
        <f t="shared" si="65"/>
        <v>442.0635724</v>
      </c>
      <c r="O49" s="91">
        <f t="shared" si="65"/>
        <v>322.56290810999997</v>
      </c>
      <c r="P49" s="91">
        <f t="shared" si="65"/>
        <v>378.86601743760008</v>
      </c>
      <c r="Q49" s="91">
        <f t="shared" si="65"/>
        <v>296.99574812000003</v>
      </c>
      <c r="R49" s="91">
        <f t="shared" si="65"/>
        <v>348.88444415999999</v>
      </c>
      <c r="S49" s="91">
        <f t="shared" si="65"/>
        <v>21.86</v>
      </c>
      <c r="T49" s="91">
        <f t="shared" si="65"/>
        <v>13.827</v>
      </c>
      <c r="U49" s="91">
        <f t="shared" si="65"/>
        <v>418.09925746214674</v>
      </c>
      <c r="V49" s="91">
        <f t="shared" si="65"/>
        <v>501.71910895457637</v>
      </c>
      <c r="W49" s="91">
        <f t="shared" si="65"/>
        <v>440.06582971833319</v>
      </c>
      <c r="X49" s="91">
        <f t="shared" si="65"/>
        <v>528.07899566200012</v>
      </c>
      <c r="Y49" s="91">
        <f t="shared" si="65"/>
        <v>418.49192341933338</v>
      </c>
      <c r="Z49" s="91">
        <f t="shared" si="65"/>
        <v>502.19030810319998</v>
      </c>
      <c r="AA49" s="91">
        <f t="shared" si="65"/>
        <v>25.240000000000002</v>
      </c>
      <c r="AB49" s="91">
        <f t="shared" si="65"/>
        <v>22.460000000000004</v>
      </c>
      <c r="AC49" s="91">
        <f t="shared" si="65"/>
        <v>381.2678373961582</v>
      </c>
      <c r="AD49" s="91">
        <f t="shared" si="65"/>
        <v>452.44578286200016</v>
      </c>
      <c r="AE49" s="91">
        <f t="shared" si="65"/>
        <v>411.9543766299999</v>
      </c>
      <c r="AF49" s="91">
        <f t="shared" si="65"/>
        <v>489.19856411200004</v>
      </c>
      <c r="AG49" s="91">
        <f t="shared" si="65"/>
        <v>343.02543536999991</v>
      </c>
      <c r="AH49" s="91">
        <f t="shared" si="65"/>
        <v>407.16576371000008</v>
      </c>
      <c r="AI49" s="91">
        <f t="shared" si="65"/>
        <v>22.77</v>
      </c>
      <c r="AJ49" s="91">
        <f t="shared" si="65"/>
        <v>13.691799999999997</v>
      </c>
      <c r="AK49" s="91">
        <f t="shared" si="65"/>
        <v>409.38157880138681</v>
      </c>
      <c r="AL49" s="91">
        <f t="shared" si="65"/>
        <v>491.2578945616641</v>
      </c>
      <c r="AM49" s="91">
        <f t="shared" si="65"/>
        <v>426.0478772090396</v>
      </c>
      <c r="AN49" s="91">
        <f t="shared" si="65"/>
        <v>511.25745265084754</v>
      </c>
      <c r="AO49" s="91">
        <f t="shared" ref="AO49:CF49" si="66">SUM(AO50:AO184)</f>
        <v>390.41093590963561</v>
      </c>
      <c r="AP49" s="91">
        <f t="shared" si="66"/>
        <v>468.49312309156272</v>
      </c>
      <c r="AQ49" s="91">
        <f t="shared" si="66"/>
        <v>17.059999999999999</v>
      </c>
      <c r="AR49" s="91">
        <f t="shared" si="66"/>
        <v>28.939999999999998</v>
      </c>
      <c r="AS49" s="91">
        <f t="shared" si="66"/>
        <v>356.05693005011267</v>
      </c>
      <c r="AT49" s="91">
        <f t="shared" si="66"/>
        <v>427.08284241816261</v>
      </c>
      <c r="AU49" s="91">
        <f t="shared" si="66"/>
        <v>380.31237148152513</v>
      </c>
      <c r="AV49" s="91">
        <f t="shared" si="66"/>
        <v>454.93250942816263</v>
      </c>
      <c r="AW49" s="91">
        <f t="shared" si="66"/>
        <v>395.91546827999986</v>
      </c>
      <c r="AX49" s="91">
        <f t="shared" si="66"/>
        <v>473.54953206460004</v>
      </c>
      <c r="AY49" s="91">
        <f t="shared" si="66"/>
        <v>7.7799999999999994</v>
      </c>
      <c r="AZ49" s="91">
        <f t="shared" si="66"/>
        <v>37.638999999999996</v>
      </c>
      <c r="BA49" s="91">
        <f t="shared" si="66"/>
        <v>439.78508586353354</v>
      </c>
      <c r="BB49" s="91">
        <f t="shared" si="66"/>
        <v>527.74210303624034</v>
      </c>
      <c r="BC49" s="91">
        <f t="shared" si="66"/>
        <v>456.44036826785305</v>
      </c>
      <c r="BD49" s="91">
        <f t="shared" si="66"/>
        <v>547.72844192142384</v>
      </c>
      <c r="BE49" s="91">
        <f t="shared" si="66"/>
        <v>527.54435838084737</v>
      </c>
      <c r="BF49" s="91">
        <f t="shared" si="66"/>
        <v>633.053230057017</v>
      </c>
      <c r="BG49" s="91">
        <f t="shared" si="66"/>
        <v>27.630000000000006</v>
      </c>
      <c r="BH49" s="91">
        <f t="shared" si="66"/>
        <v>20.490000000000002</v>
      </c>
      <c r="BI49" s="91">
        <f t="shared" si="66"/>
        <v>380.7355913136725</v>
      </c>
      <c r="BJ49" s="91">
        <f t="shared" si="66"/>
        <v>457.15882257607467</v>
      </c>
      <c r="BK49" s="91">
        <f t="shared" si="66"/>
        <v>380.73159131367254</v>
      </c>
      <c r="BL49" s="91">
        <f t="shared" si="66"/>
        <v>457.15882257607467</v>
      </c>
      <c r="BM49" s="91">
        <f t="shared" si="66"/>
        <v>448.78808256395484</v>
      </c>
      <c r="BN49" s="91">
        <f t="shared" si="66"/>
        <v>536.04446674474582</v>
      </c>
      <c r="BO49" s="91">
        <f t="shared" si="66"/>
        <v>27.620000000000008</v>
      </c>
      <c r="BP49" s="91">
        <f t="shared" si="66"/>
        <v>14.096</v>
      </c>
      <c r="BQ49" s="91">
        <f t="shared" si="66"/>
        <v>426.76108586353348</v>
      </c>
      <c r="BR49" s="91">
        <f t="shared" si="66"/>
        <v>512.11330303624015</v>
      </c>
      <c r="BS49" s="91">
        <f t="shared" si="66"/>
        <v>426.76365093118636</v>
      </c>
      <c r="BT49" s="91">
        <f t="shared" si="66"/>
        <v>512.11638111742366</v>
      </c>
      <c r="BU49" s="91">
        <f t="shared" si="66"/>
        <v>436.00430106326843</v>
      </c>
      <c r="BV49" s="91">
        <f t="shared" si="66"/>
        <v>523.20516127592202</v>
      </c>
      <c r="BW49" s="91">
        <f t="shared" si="66"/>
        <v>32.85</v>
      </c>
      <c r="BX49" s="91">
        <f t="shared" si="66"/>
        <v>23.700000000000006</v>
      </c>
      <c r="BY49" s="91">
        <f t="shared" si="66"/>
        <v>494.73191131087816</v>
      </c>
      <c r="BZ49" s="91">
        <f t="shared" si="66"/>
        <v>593.78949910505378</v>
      </c>
      <c r="CA49" s="91">
        <f t="shared" si="66"/>
        <v>494.73447637853104</v>
      </c>
      <c r="CB49" s="91">
        <f t="shared" si="66"/>
        <v>593.79257718623728</v>
      </c>
      <c r="CC49" s="91">
        <f t="shared" si="66"/>
        <v>504.05421405727981</v>
      </c>
      <c r="CD49" s="91">
        <f t="shared" si="66"/>
        <v>604.95497822473578</v>
      </c>
      <c r="CE49" s="91">
        <f t="shared" si="66"/>
        <v>35.31</v>
      </c>
      <c r="CF49" s="91">
        <f t="shared" si="66"/>
        <v>26.980000000000011</v>
      </c>
      <c r="CG49" s="92">
        <f t="shared" si="61"/>
        <v>2070.1023906504879</v>
      </c>
      <c r="CH49" s="92">
        <f t="shared" si="61"/>
        <v>2474.8959819887209</v>
      </c>
      <c r="CI49" s="92">
        <f t="shared" si="61"/>
        <v>2071.8806342364123</v>
      </c>
      <c r="CJ49" s="92">
        <f t="shared" si="61"/>
        <v>2478.0472887892952</v>
      </c>
      <c r="CK49" s="92">
        <f t="shared" si="61"/>
        <v>2069.4472668930848</v>
      </c>
      <c r="CL49" s="92">
        <f t="shared" si="61"/>
        <v>2475.8262666877017</v>
      </c>
      <c r="CM49" s="92">
        <f t="shared" si="61"/>
        <v>124.64000000000001</v>
      </c>
      <c r="CN49" s="92">
        <f t="shared" si="56"/>
        <v>109.41700000000002</v>
      </c>
      <c r="CO49" s="91">
        <f t="shared" si="62"/>
        <v>1988.8676527307086</v>
      </c>
      <c r="CP49" s="91">
        <f t="shared" si="62"/>
        <v>2372.5405193612914</v>
      </c>
      <c r="CQ49" s="91">
        <f t="shared" si="62"/>
        <v>1990.2957239137288</v>
      </c>
      <c r="CR49" s="91">
        <f t="shared" si="62"/>
        <v>2373.9484907400747</v>
      </c>
      <c r="CS49" s="91">
        <f t="shared" si="62"/>
        <v>1988.7789483912343</v>
      </c>
      <c r="CT49" s="91">
        <f t="shared" si="62"/>
        <v>2370.599184904082</v>
      </c>
      <c r="CU49" s="91">
        <f t="shared" si="62"/>
        <v>115.34</v>
      </c>
      <c r="CV49" s="91">
        <f t="shared" si="57"/>
        <v>106.2338</v>
      </c>
      <c r="CW49" s="93"/>
    </row>
    <row r="50" spans="1:118" ht="38.25" hidden="1" x14ac:dyDescent="0.25">
      <c r="A50" s="88" t="s">
        <v>5662</v>
      </c>
      <c r="B50" s="95" t="s">
        <v>5663</v>
      </c>
      <c r="C50" s="88" t="s">
        <v>5664</v>
      </c>
      <c r="D50" s="88">
        <v>2022</v>
      </c>
      <c r="E50" s="88">
        <v>2023</v>
      </c>
      <c r="F50" s="88">
        <f t="shared" ref="F50:G54" si="67">D50</f>
        <v>2022</v>
      </c>
      <c r="G50" s="88">
        <f t="shared" si="67"/>
        <v>2023</v>
      </c>
      <c r="H50" s="91">
        <f t="shared" si="41"/>
        <v>14.85</v>
      </c>
      <c r="I50" s="91">
        <v>0.08</v>
      </c>
      <c r="J50" s="91">
        <v>14.77</v>
      </c>
      <c r="K50" s="91">
        <v>0</v>
      </c>
      <c r="L50" s="91">
        <v>0</v>
      </c>
      <c r="M50" s="91"/>
      <c r="N50" s="91">
        <v>0</v>
      </c>
      <c r="O50" s="91">
        <v>0</v>
      </c>
      <c r="P50" s="91"/>
      <c r="Q50" s="91">
        <v>0</v>
      </c>
      <c r="R50" s="91"/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/>
      <c r="AD50" s="91"/>
      <c r="AE50" s="91"/>
      <c r="AF50" s="91"/>
      <c r="AG50" s="91"/>
      <c r="AH50" s="91"/>
      <c r="AI50" s="91"/>
      <c r="AJ50" s="91"/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f t="shared" ref="AS50:AZ61" si="68">AK50</f>
        <v>0</v>
      </c>
      <c r="AT50" s="91">
        <f t="shared" si="68"/>
        <v>0</v>
      </c>
      <c r="AU50" s="91">
        <f t="shared" si="68"/>
        <v>0</v>
      </c>
      <c r="AV50" s="91">
        <f t="shared" si="68"/>
        <v>0</v>
      </c>
      <c r="AW50" s="91">
        <f t="shared" si="68"/>
        <v>0</v>
      </c>
      <c r="AX50" s="91">
        <f t="shared" si="68"/>
        <v>0</v>
      </c>
      <c r="AY50" s="91">
        <f t="shared" si="68"/>
        <v>0</v>
      </c>
      <c r="AZ50" s="91">
        <f t="shared" si="68"/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7">
        <f t="shared" ref="BI50:BP61" si="69">BA50</f>
        <v>0</v>
      </c>
      <c r="BJ50" s="97">
        <f t="shared" si="69"/>
        <v>0</v>
      </c>
      <c r="BK50" s="97">
        <f t="shared" si="69"/>
        <v>0</v>
      </c>
      <c r="BL50" s="97">
        <f t="shared" si="69"/>
        <v>0</v>
      </c>
      <c r="BM50" s="97">
        <f t="shared" si="69"/>
        <v>0</v>
      </c>
      <c r="BN50" s="97">
        <f t="shared" si="69"/>
        <v>0</v>
      </c>
      <c r="BO50" s="97">
        <f t="shared" si="69"/>
        <v>0</v>
      </c>
      <c r="BP50" s="97">
        <f t="shared" si="69"/>
        <v>0</v>
      </c>
      <c r="BQ50" s="91">
        <v>8.3333333333333343E-2</v>
      </c>
      <c r="BR50" s="91">
        <v>0.1</v>
      </c>
      <c r="BS50" s="91">
        <v>8.3333333333333343E-2</v>
      </c>
      <c r="BT50" s="91">
        <v>0.1</v>
      </c>
      <c r="BU50" s="91">
        <v>0</v>
      </c>
      <c r="BV50" s="91">
        <v>0</v>
      </c>
      <c r="BW50" s="91">
        <v>0</v>
      </c>
      <c r="BX50" s="91">
        <v>0</v>
      </c>
      <c r="BY50" s="97">
        <f t="shared" ref="BY50:CF63" si="70">BQ50</f>
        <v>8.3333333333333343E-2</v>
      </c>
      <c r="BZ50" s="97">
        <f t="shared" si="70"/>
        <v>0.1</v>
      </c>
      <c r="CA50" s="97">
        <f t="shared" si="70"/>
        <v>8.3333333333333343E-2</v>
      </c>
      <c r="CB50" s="97">
        <f t="shared" si="70"/>
        <v>0.1</v>
      </c>
      <c r="CC50" s="97">
        <f t="shared" si="70"/>
        <v>0</v>
      </c>
      <c r="CD50" s="97">
        <f t="shared" si="70"/>
        <v>0</v>
      </c>
      <c r="CE50" s="97">
        <f t="shared" si="70"/>
        <v>0</v>
      </c>
      <c r="CF50" s="97">
        <f t="shared" si="70"/>
        <v>0</v>
      </c>
      <c r="CG50" s="92">
        <f t="shared" si="61"/>
        <v>8.3333333333333343E-2</v>
      </c>
      <c r="CH50" s="92">
        <f t="shared" si="61"/>
        <v>0.1</v>
      </c>
      <c r="CI50" s="92">
        <f t="shared" si="61"/>
        <v>8.3333333333333343E-2</v>
      </c>
      <c r="CJ50" s="92">
        <f t="shared" si="61"/>
        <v>0.1</v>
      </c>
      <c r="CK50" s="92">
        <f t="shared" si="61"/>
        <v>0</v>
      </c>
      <c r="CL50" s="92">
        <f t="shared" si="61"/>
        <v>0</v>
      </c>
      <c r="CM50" s="92">
        <f t="shared" si="61"/>
        <v>0</v>
      </c>
      <c r="CN50" s="92">
        <f t="shared" si="56"/>
        <v>0</v>
      </c>
      <c r="CO50" s="91">
        <f t="shared" si="62"/>
        <v>8.3333333333333343E-2</v>
      </c>
      <c r="CP50" s="91">
        <f t="shared" si="62"/>
        <v>0.1</v>
      </c>
      <c r="CQ50" s="91">
        <f t="shared" si="62"/>
        <v>8.3333333333333343E-2</v>
      </c>
      <c r="CR50" s="91">
        <f t="shared" si="62"/>
        <v>0.1</v>
      </c>
      <c r="CS50" s="91">
        <f t="shared" si="62"/>
        <v>0</v>
      </c>
      <c r="CT50" s="91">
        <f t="shared" si="62"/>
        <v>0</v>
      </c>
      <c r="CU50" s="91">
        <f t="shared" si="62"/>
        <v>0</v>
      </c>
      <c r="CV50" s="91">
        <f t="shared" si="57"/>
        <v>0</v>
      </c>
      <c r="CW50" s="93"/>
      <c r="CY50" s="80">
        <f t="shared" ref="CY50:CY113" si="71">CT50-CR50</f>
        <v>-0.1</v>
      </c>
      <c r="CZ50" s="80">
        <f t="shared" ref="CZ50:DC81" si="72">CQ50-CI50</f>
        <v>0</v>
      </c>
      <c r="DA50" s="80">
        <f t="shared" si="72"/>
        <v>0</v>
      </c>
      <c r="DB50" s="80">
        <f t="shared" si="72"/>
        <v>0</v>
      </c>
      <c r="DC50" s="80">
        <f t="shared" si="72"/>
        <v>0</v>
      </c>
      <c r="DG50" s="80">
        <f t="shared" ref="DG50:DG113" si="73">CQ50-H50</f>
        <v>-14.766666666666666</v>
      </c>
      <c r="DH50" s="80">
        <f t="shared" ref="DH50:DH113" si="74">BJ50/1.2-BI50</f>
        <v>0</v>
      </c>
      <c r="DI50" s="80" t="e">
        <f>AS50-#REF!</f>
        <v>#REF!</v>
      </c>
      <c r="DJ50" s="80" t="e">
        <f>AT50-#REF!</f>
        <v>#REF!</v>
      </c>
      <c r="DK50" s="80" t="e">
        <f>AU50-#REF!</f>
        <v>#REF!</v>
      </c>
      <c r="DL50" s="80" t="e">
        <f>AV50-#REF!</f>
        <v>#REF!</v>
      </c>
      <c r="DM50" s="80" t="e">
        <f>AW50-#REF!</f>
        <v>#REF!</v>
      </c>
      <c r="DN50" s="80" t="e">
        <f>AX50-#REF!</f>
        <v>#REF!</v>
      </c>
    </row>
    <row r="51" spans="1:118" ht="38.25" hidden="1" x14ac:dyDescent="0.25">
      <c r="A51" s="88" t="s">
        <v>5665</v>
      </c>
      <c r="B51" s="95" t="s">
        <v>5666</v>
      </c>
      <c r="C51" s="88" t="s">
        <v>5667</v>
      </c>
      <c r="D51" s="88">
        <v>2022</v>
      </c>
      <c r="E51" s="88">
        <v>2023</v>
      </c>
      <c r="F51" s="88">
        <f t="shared" si="67"/>
        <v>2022</v>
      </c>
      <c r="G51" s="88">
        <f t="shared" si="67"/>
        <v>2023</v>
      </c>
      <c r="H51" s="91">
        <f t="shared" si="41"/>
        <v>1.7406625</v>
      </c>
      <c r="I51" s="91">
        <v>8.3537500000000001E-2</v>
      </c>
      <c r="J51" s="91">
        <v>1.657125</v>
      </c>
      <c r="K51" s="91">
        <v>0</v>
      </c>
      <c r="L51" s="91">
        <v>0</v>
      </c>
      <c r="M51" s="91"/>
      <c r="N51" s="91">
        <v>0</v>
      </c>
      <c r="O51" s="91">
        <v>0</v>
      </c>
      <c r="P51" s="91"/>
      <c r="Q51" s="91">
        <v>0</v>
      </c>
      <c r="R51" s="91"/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/>
      <c r="AD51" s="91"/>
      <c r="AE51" s="91"/>
      <c r="AF51" s="91"/>
      <c r="AG51" s="91"/>
      <c r="AH51" s="91"/>
      <c r="AI51" s="91"/>
      <c r="AJ51" s="91"/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f t="shared" si="68"/>
        <v>0</v>
      </c>
      <c r="AT51" s="91">
        <f t="shared" si="68"/>
        <v>0</v>
      </c>
      <c r="AU51" s="91">
        <f t="shared" si="68"/>
        <v>0</v>
      </c>
      <c r="AV51" s="91">
        <f t="shared" si="68"/>
        <v>0</v>
      </c>
      <c r="AW51" s="91">
        <f t="shared" si="68"/>
        <v>0</v>
      </c>
      <c r="AX51" s="91">
        <f t="shared" si="68"/>
        <v>0</v>
      </c>
      <c r="AY51" s="91">
        <f t="shared" si="68"/>
        <v>0</v>
      </c>
      <c r="AZ51" s="91">
        <f t="shared" si="68"/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97">
        <f t="shared" si="69"/>
        <v>0</v>
      </c>
      <c r="BJ51" s="97">
        <f t="shared" si="69"/>
        <v>0</v>
      </c>
      <c r="BK51" s="97">
        <f t="shared" si="69"/>
        <v>0</v>
      </c>
      <c r="BL51" s="97">
        <f t="shared" si="69"/>
        <v>0</v>
      </c>
      <c r="BM51" s="97">
        <f t="shared" si="69"/>
        <v>0</v>
      </c>
      <c r="BN51" s="97">
        <f t="shared" si="69"/>
        <v>0</v>
      </c>
      <c r="BO51" s="97">
        <f t="shared" si="69"/>
        <v>0</v>
      </c>
      <c r="BP51" s="97">
        <f t="shared" si="69"/>
        <v>0</v>
      </c>
      <c r="BQ51" s="91">
        <v>8.3333333333333343E-2</v>
      </c>
      <c r="BR51" s="91">
        <v>0.1</v>
      </c>
      <c r="BS51" s="91">
        <v>8.3333333333333343E-2</v>
      </c>
      <c r="BT51" s="91">
        <v>0.1</v>
      </c>
      <c r="BU51" s="91">
        <v>0</v>
      </c>
      <c r="BV51" s="91">
        <v>0</v>
      </c>
      <c r="BW51" s="91">
        <v>0</v>
      </c>
      <c r="BX51" s="91">
        <v>0</v>
      </c>
      <c r="BY51" s="97">
        <f t="shared" si="70"/>
        <v>8.3333333333333343E-2</v>
      </c>
      <c r="BZ51" s="97">
        <f t="shared" si="70"/>
        <v>0.1</v>
      </c>
      <c r="CA51" s="97">
        <f t="shared" si="70"/>
        <v>8.3333333333333343E-2</v>
      </c>
      <c r="CB51" s="97">
        <f t="shared" si="70"/>
        <v>0.1</v>
      </c>
      <c r="CC51" s="97">
        <f t="shared" si="70"/>
        <v>0</v>
      </c>
      <c r="CD51" s="97">
        <f t="shared" si="70"/>
        <v>0</v>
      </c>
      <c r="CE51" s="97">
        <f t="shared" si="70"/>
        <v>0</v>
      </c>
      <c r="CF51" s="97">
        <f t="shared" si="70"/>
        <v>0</v>
      </c>
      <c r="CG51" s="92">
        <f t="shared" si="61"/>
        <v>8.3333333333333343E-2</v>
      </c>
      <c r="CH51" s="92">
        <f t="shared" si="61"/>
        <v>0.1</v>
      </c>
      <c r="CI51" s="92">
        <f t="shared" si="61"/>
        <v>8.3333333333333343E-2</v>
      </c>
      <c r="CJ51" s="92">
        <f t="shared" si="61"/>
        <v>0.1</v>
      </c>
      <c r="CK51" s="92">
        <f t="shared" si="61"/>
        <v>0</v>
      </c>
      <c r="CL51" s="92">
        <f t="shared" si="61"/>
        <v>0</v>
      </c>
      <c r="CM51" s="92">
        <f t="shared" si="61"/>
        <v>0</v>
      </c>
      <c r="CN51" s="92">
        <f t="shared" si="56"/>
        <v>0</v>
      </c>
      <c r="CO51" s="91">
        <f t="shared" si="62"/>
        <v>8.3333333333333343E-2</v>
      </c>
      <c r="CP51" s="91">
        <f t="shared" si="62"/>
        <v>0.1</v>
      </c>
      <c r="CQ51" s="91">
        <f t="shared" si="62"/>
        <v>8.3333333333333343E-2</v>
      </c>
      <c r="CR51" s="91">
        <f t="shared" si="62"/>
        <v>0.1</v>
      </c>
      <c r="CS51" s="91">
        <f t="shared" si="62"/>
        <v>0</v>
      </c>
      <c r="CT51" s="91">
        <f t="shared" si="62"/>
        <v>0</v>
      </c>
      <c r="CU51" s="91">
        <f t="shared" si="62"/>
        <v>0</v>
      </c>
      <c r="CV51" s="91">
        <f t="shared" si="57"/>
        <v>0</v>
      </c>
      <c r="CW51" s="93"/>
      <c r="CY51" s="80">
        <f t="shared" si="71"/>
        <v>-0.1</v>
      </c>
      <c r="CZ51" s="80">
        <f t="shared" si="72"/>
        <v>0</v>
      </c>
      <c r="DA51" s="80">
        <f t="shared" si="72"/>
        <v>0</v>
      </c>
      <c r="DB51" s="80">
        <f t="shared" si="72"/>
        <v>0</v>
      </c>
      <c r="DC51" s="80">
        <f t="shared" si="72"/>
        <v>0</v>
      </c>
      <c r="DG51" s="80">
        <f t="shared" si="73"/>
        <v>-1.6573291666666667</v>
      </c>
      <c r="DH51" s="80">
        <f t="shared" si="74"/>
        <v>0</v>
      </c>
      <c r="DI51" s="80" t="e">
        <f>AS51-#REF!</f>
        <v>#REF!</v>
      </c>
      <c r="DJ51" s="80" t="e">
        <f>AT51-#REF!</f>
        <v>#REF!</v>
      </c>
      <c r="DK51" s="80" t="e">
        <f>AU51-#REF!</f>
        <v>#REF!</v>
      </c>
      <c r="DL51" s="80" t="e">
        <f>AV51-#REF!</f>
        <v>#REF!</v>
      </c>
      <c r="DM51" s="80" t="e">
        <f>AW51-#REF!</f>
        <v>#REF!</v>
      </c>
      <c r="DN51" s="80" t="e">
        <f>AX51-#REF!</f>
        <v>#REF!</v>
      </c>
    </row>
    <row r="52" spans="1:118" ht="38.25" hidden="1" x14ac:dyDescent="0.25">
      <c r="A52" s="88" t="s">
        <v>5668</v>
      </c>
      <c r="B52" s="95" t="s">
        <v>5669</v>
      </c>
      <c r="C52" s="88" t="s">
        <v>5670</v>
      </c>
      <c r="D52" s="88">
        <v>2019</v>
      </c>
      <c r="E52" s="88">
        <v>2020</v>
      </c>
      <c r="F52" s="88">
        <f t="shared" si="67"/>
        <v>2019</v>
      </c>
      <c r="G52" s="88">
        <f t="shared" si="67"/>
        <v>2020</v>
      </c>
      <c r="H52" s="91">
        <f t="shared" si="41"/>
        <v>32.676906681666665</v>
      </c>
      <c r="I52" s="91">
        <v>1.6992</v>
      </c>
      <c r="J52" s="91">
        <v>30.977706681666668</v>
      </c>
      <c r="K52" s="91">
        <v>0</v>
      </c>
      <c r="L52" s="91">
        <v>0</v>
      </c>
      <c r="M52" s="91"/>
      <c r="N52" s="91">
        <v>0</v>
      </c>
      <c r="O52" s="91">
        <v>0</v>
      </c>
      <c r="P52" s="91"/>
      <c r="Q52" s="91">
        <v>0</v>
      </c>
      <c r="R52" s="91"/>
      <c r="S52" s="91">
        <v>0</v>
      </c>
      <c r="T52" s="91">
        <v>0</v>
      </c>
      <c r="U52" s="91">
        <v>5.8416666666666668</v>
      </c>
      <c r="V52" s="91">
        <v>7.01</v>
      </c>
      <c r="W52" s="91">
        <v>5.8416666666666668</v>
      </c>
      <c r="X52" s="91">
        <v>7.01</v>
      </c>
      <c r="Y52" s="91">
        <v>0</v>
      </c>
      <c r="Z52" s="91">
        <v>0</v>
      </c>
      <c r="AA52" s="91">
        <v>0</v>
      </c>
      <c r="AB52" s="91">
        <v>0</v>
      </c>
      <c r="AC52" s="91">
        <v>7.2110330000000005</v>
      </c>
      <c r="AD52" s="91">
        <v>8.6532396000000009</v>
      </c>
      <c r="AE52" s="91">
        <v>1.675</v>
      </c>
      <c r="AF52" s="91">
        <v>2.0099999999999998</v>
      </c>
      <c r="AG52" s="91"/>
      <c r="AH52" s="91"/>
      <c r="AI52" s="91"/>
      <c r="AJ52" s="91"/>
      <c r="AK52" s="91">
        <v>26.833333333333336</v>
      </c>
      <c r="AL52" s="91">
        <v>32.200000000000003</v>
      </c>
      <c r="AM52" s="91">
        <v>26.833333333333336</v>
      </c>
      <c r="AN52" s="91">
        <v>32.200000000000003</v>
      </c>
      <c r="AO52" s="91">
        <v>32.675000000000004</v>
      </c>
      <c r="AP52" s="91">
        <v>39.21</v>
      </c>
      <c r="AQ52" s="91">
        <v>0</v>
      </c>
      <c r="AR52" s="91">
        <v>2.4</v>
      </c>
      <c r="AS52" s="91">
        <f>AW52-AC52</f>
        <v>34.963966999999997</v>
      </c>
      <c r="AT52" s="91">
        <f>AX52-AD52</f>
        <v>41.9567604</v>
      </c>
      <c r="AU52" s="96">
        <v>40.5</v>
      </c>
      <c r="AV52" s="96">
        <v>48.6</v>
      </c>
      <c r="AW52" s="96">
        <f>AU52+AE52</f>
        <v>42.174999999999997</v>
      </c>
      <c r="AX52" s="96">
        <f>AV52+AF52</f>
        <v>50.61</v>
      </c>
      <c r="AY52" s="96">
        <f t="shared" si="68"/>
        <v>0</v>
      </c>
      <c r="AZ52" s="96">
        <f t="shared" si="68"/>
        <v>2.4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7">
        <f t="shared" si="69"/>
        <v>0</v>
      </c>
      <c r="BJ52" s="97">
        <f t="shared" si="69"/>
        <v>0</v>
      </c>
      <c r="BK52" s="97">
        <f t="shared" si="69"/>
        <v>0</v>
      </c>
      <c r="BL52" s="97">
        <f t="shared" si="69"/>
        <v>0</v>
      </c>
      <c r="BM52" s="97">
        <f t="shared" si="69"/>
        <v>0</v>
      </c>
      <c r="BN52" s="97">
        <f t="shared" si="69"/>
        <v>0</v>
      </c>
      <c r="BO52" s="97">
        <f t="shared" si="69"/>
        <v>0</v>
      </c>
      <c r="BP52" s="97">
        <f t="shared" si="69"/>
        <v>0</v>
      </c>
      <c r="BQ52" s="91">
        <v>0</v>
      </c>
      <c r="BR52" s="91">
        <v>0</v>
      </c>
      <c r="BS52" s="91">
        <v>0</v>
      </c>
      <c r="BT52" s="91">
        <v>0</v>
      </c>
      <c r="BU52" s="91">
        <v>0</v>
      </c>
      <c r="BV52" s="91">
        <v>0</v>
      </c>
      <c r="BW52" s="91">
        <v>0</v>
      </c>
      <c r="BX52" s="91">
        <v>0</v>
      </c>
      <c r="BY52" s="97">
        <f t="shared" si="70"/>
        <v>0</v>
      </c>
      <c r="BZ52" s="97">
        <f t="shared" si="70"/>
        <v>0</v>
      </c>
      <c r="CA52" s="97">
        <f t="shared" si="70"/>
        <v>0</v>
      </c>
      <c r="CB52" s="97">
        <f t="shared" si="70"/>
        <v>0</v>
      </c>
      <c r="CC52" s="97">
        <f t="shared" si="70"/>
        <v>0</v>
      </c>
      <c r="CD52" s="97">
        <f t="shared" si="70"/>
        <v>0</v>
      </c>
      <c r="CE52" s="97">
        <f t="shared" si="70"/>
        <v>0</v>
      </c>
      <c r="CF52" s="97">
        <f t="shared" si="70"/>
        <v>0</v>
      </c>
      <c r="CG52" s="92">
        <f t="shared" si="61"/>
        <v>32.675000000000004</v>
      </c>
      <c r="CH52" s="92">
        <f t="shared" si="61"/>
        <v>39.21</v>
      </c>
      <c r="CI52" s="92">
        <f t="shared" si="61"/>
        <v>32.675000000000004</v>
      </c>
      <c r="CJ52" s="92">
        <f t="shared" si="61"/>
        <v>39.21</v>
      </c>
      <c r="CK52" s="92">
        <f t="shared" si="61"/>
        <v>32.675000000000004</v>
      </c>
      <c r="CL52" s="92">
        <f t="shared" si="61"/>
        <v>39.21</v>
      </c>
      <c r="CM52" s="92">
        <f t="shared" si="61"/>
        <v>0</v>
      </c>
      <c r="CN52" s="92">
        <f t="shared" si="56"/>
        <v>2.4</v>
      </c>
      <c r="CO52" s="91">
        <f t="shared" si="62"/>
        <v>42.174999999999997</v>
      </c>
      <c r="CP52" s="91">
        <f t="shared" si="62"/>
        <v>50.61</v>
      </c>
      <c r="CQ52" s="91">
        <f t="shared" si="62"/>
        <v>42.174999999999997</v>
      </c>
      <c r="CR52" s="91">
        <f t="shared" si="62"/>
        <v>50.61</v>
      </c>
      <c r="CS52" s="91">
        <f t="shared" si="62"/>
        <v>42.174999999999997</v>
      </c>
      <c r="CT52" s="91">
        <f t="shared" si="62"/>
        <v>50.61</v>
      </c>
      <c r="CU52" s="91">
        <f t="shared" si="62"/>
        <v>0</v>
      </c>
      <c r="CV52" s="91">
        <f t="shared" si="57"/>
        <v>2.4</v>
      </c>
      <c r="CW52" s="93"/>
      <c r="CY52" s="80">
        <f t="shared" si="71"/>
        <v>0</v>
      </c>
      <c r="CZ52" s="80">
        <f t="shared" si="72"/>
        <v>9.4999999999999929</v>
      </c>
      <c r="DA52" s="80">
        <f t="shared" si="72"/>
        <v>11.399999999999999</v>
      </c>
      <c r="DB52" s="80">
        <f t="shared" si="72"/>
        <v>9.4999999999999929</v>
      </c>
      <c r="DC52" s="80">
        <f t="shared" si="72"/>
        <v>11.399999999999999</v>
      </c>
      <c r="DG52" s="80">
        <f t="shared" si="73"/>
        <v>9.498093318333332</v>
      </c>
      <c r="DH52" s="80">
        <f t="shared" si="74"/>
        <v>0</v>
      </c>
      <c r="DI52" s="80" t="e">
        <f>AS52-#REF!</f>
        <v>#REF!</v>
      </c>
      <c r="DJ52" s="80" t="e">
        <f>AT52-#REF!</f>
        <v>#REF!</v>
      </c>
      <c r="DK52" s="80" t="e">
        <f>AU52-#REF!</f>
        <v>#REF!</v>
      </c>
      <c r="DL52" s="80" t="e">
        <f>AV52-#REF!</f>
        <v>#REF!</v>
      </c>
      <c r="DM52" s="80" t="e">
        <f>AW52-#REF!</f>
        <v>#REF!</v>
      </c>
      <c r="DN52" s="80" t="e">
        <f>AX52-#REF!</f>
        <v>#REF!</v>
      </c>
    </row>
    <row r="53" spans="1:118" ht="25.5" hidden="1" x14ac:dyDescent="0.25">
      <c r="A53" s="88" t="s">
        <v>5671</v>
      </c>
      <c r="B53" s="95" t="s">
        <v>5672</v>
      </c>
      <c r="C53" s="88" t="s">
        <v>5673</v>
      </c>
      <c r="D53" s="88">
        <v>2022</v>
      </c>
      <c r="E53" s="88">
        <v>2022</v>
      </c>
      <c r="F53" s="88">
        <f t="shared" si="67"/>
        <v>2022</v>
      </c>
      <c r="G53" s="88">
        <f t="shared" si="67"/>
        <v>2022</v>
      </c>
      <c r="H53" s="91">
        <f t="shared" si="41"/>
        <v>8.4182299999999994</v>
      </c>
      <c r="I53" s="91">
        <v>0.87373000000000001</v>
      </c>
      <c r="J53" s="91">
        <v>7.5445000000000002</v>
      </c>
      <c r="K53" s="91">
        <v>0</v>
      </c>
      <c r="L53" s="91">
        <v>0</v>
      </c>
      <c r="M53" s="91"/>
      <c r="N53" s="91">
        <v>0</v>
      </c>
      <c r="O53" s="91">
        <v>0</v>
      </c>
      <c r="P53" s="91"/>
      <c r="Q53" s="91">
        <v>0</v>
      </c>
      <c r="R53" s="91"/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/>
      <c r="AD53" s="91"/>
      <c r="AE53" s="91"/>
      <c r="AF53" s="91"/>
      <c r="AG53" s="91"/>
      <c r="AH53" s="91"/>
      <c r="AI53" s="91"/>
      <c r="AJ53" s="91"/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f t="shared" ref="AS53:AX61" si="75">AK53</f>
        <v>0</v>
      </c>
      <c r="AT53" s="91">
        <f t="shared" si="75"/>
        <v>0</v>
      </c>
      <c r="AU53" s="91">
        <f t="shared" si="75"/>
        <v>0</v>
      </c>
      <c r="AV53" s="91">
        <f t="shared" si="75"/>
        <v>0</v>
      </c>
      <c r="AW53" s="91">
        <f t="shared" si="75"/>
        <v>0</v>
      </c>
      <c r="AX53" s="91">
        <f t="shared" si="75"/>
        <v>0</v>
      </c>
      <c r="AY53" s="91">
        <f t="shared" si="68"/>
        <v>0</v>
      </c>
      <c r="AZ53" s="91">
        <f t="shared" si="68"/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7">
        <f t="shared" si="69"/>
        <v>0</v>
      </c>
      <c r="BJ53" s="97">
        <f t="shared" si="69"/>
        <v>0</v>
      </c>
      <c r="BK53" s="97">
        <f t="shared" si="69"/>
        <v>0</v>
      </c>
      <c r="BL53" s="97">
        <f t="shared" si="69"/>
        <v>0</v>
      </c>
      <c r="BM53" s="97">
        <f t="shared" si="69"/>
        <v>0</v>
      </c>
      <c r="BN53" s="97">
        <f t="shared" si="69"/>
        <v>0</v>
      </c>
      <c r="BO53" s="97">
        <f t="shared" si="69"/>
        <v>0</v>
      </c>
      <c r="BP53" s="97">
        <f t="shared" si="69"/>
        <v>0</v>
      </c>
      <c r="BQ53" s="91">
        <v>8.4152542372881349</v>
      </c>
      <c r="BR53" s="91">
        <v>10.098305084745762</v>
      </c>
      <c r="BS53" s="91">
        <v>8.4152542372881349</v>
      </c>
      <c r="BT53" s="91">
        <v>10.098305084745762</v>
      </c>
      <c r="BU53" s="91">
        <v>8.4152542372881349</v>
      </c>
      <c r="BV53" s="91">
        <v>10.098305084745762</v>
      </c>
      <c r="BW53" s="91">
        <v>0</v>
      </c>
      <c r="BX53" s="91">
        <v>1.1000000000000001</v>
      </c>
      <c r="BY53" s="97">
        <f t="shared" si="70"/>
        <v>8.4152542372881349</v>
      </c>
      <c r="BZ53" s="97">
        <f t="shared" si="70"/>
        <v>10.098305084745762</v>
      </c>
      <c r="CA53" s="97">
        <f t="shared" si="70"/>
        <v>8.4152542372881349</v>
      </c>
      <c r="CB53" s="97">
        <f t="shared" si="70"/>
        <v>10.098305084745762</v>
      </c>
      <c r="CC53" s="97">
        <f t="shared" si="70"/>
        <v>8.4152542372881349</v>
      </c>
      <c r="CD53" s="97">
        <f t="shared" si="70"/>
        <v>10.098305084745762</v>
      </c>
      <c r="CE53" s="97">
        <f t="shared" si="70"/>
        <v>0</v>
      </c>
      <c r="CF53" s="97">
        <f t="shared" si="70"/>
        <v>1.1000000000000001</v>
      </c>
      <c r="CG53" s="92">
        <f t="shared" si="61"/>
        <v>8.4152542372881349</v>
      </c>
      <c r="CH53" s="92">
        <f t="shared" si="61"/>
        <v>10.098305084745762</v>
      </c>
      <c r="CI53" s="92">
        <f t="shared" si="61"/>
        <v>8.4152542372881349</v>
      </c>
      <c r="CJ53" s="92">
        <f t="shared" si="61"/>
        <v>10.098305084745762</v>
      </c>
      <c r="CK53" s="92">
        <f t="shared" si="61"/>
        <v>8.4152542372881349</v>
      </c>
      <c r="CL53" s="92">
        <f t="shared" si="61"/>
        <v>10.098305084745762</v>
      </c>
      <c r="CM53" s="92">
        <f t="shared" si="61"/>
        <v>0</v>
      </c>
      <c r="CN53" s="92">
        <f t="shared" si="56"/>
        <v>1.1000000000000001</v>
      </c>
      <c r="CO53" s="91">
        <f t="shared" si="62"/>
        <v>8.4152542372881349</v>
      </c>
      <c r="CP53" s="91">
        <f t="shared" si="62"/>
        <v>10.098305084745762</v>
      </c>
      <c r="CQ53" s="91">
        <f t="shared" si="62"/>
        <v>8.4152542372881349</v>
      </c>
      <c r="CR53" s="91">
        <f t="shared" si="62"/>
        <v>10.098305084745762</v>
      </c>
      <c r="CS53" s="91">
        <f t="shared" si="62"/>
        <v>8.4152542372881349</v>
      </c>
      <c r="CT53" s="91">
        <f t="shared" si="62"/>
        <v>10.098305084745762</v>
      </c>
      <c r="CU53" s="91">
        <f t="shared" si="62"/>
        <v>0</v>
      </c>
      <c r="CV53" s="91">
        <f t="shared" si="57"/>
        <v>1.1000000000000001</v>
      </c>
      <c r="CW53" s="93"/>
      <c r="CY53" s="80">
        <f t="shared" si="71"/>
        <v>0</v>
      </c>
      <c r="CZ53" s="80">
        <f t="shared" si="72"/>
        <v>0</v>
      </c>
      <c r="DA53" s="80">
        <f t="shared" si="72"/>
        <v>0</v>
      </c>
      <c r="DB53" s="80">
        <f t="shared" si="72"/>
        <v>0</v>
      </c>
      <c r="DC53" s="80">
        <f t="shared" si="72"/>
        <v>0</v>
      </c>
      <c r="DG53" s="80">
        <f t="shared" si="73"/>
        <v>-2.9757627118645047E-3</v>
      </c>
      <c r="DH53" s="80">
        <f t="shared" si="74"/>
        <v>0</v>
      </c>
      <c r="DI53" s="80" t="e">
        <f>AS53-#REF!</f>
        <v>#REF!</v>
      </c>
      <c r="DJ53" s="80" t="e">
        <f>AT53-#REF!</f>
        <v>#REF!</v>
      </c>
      <c r="DK53" s="80" t="e">
        <f>AU53-#REF!</f>
        <v>#REF!</v>
      </c>
      <c r="DL53" s="80" t="e">
        <f>AV53-#REF!</f>
        <v>#REF!</v>
      </c>
      <c r="DM53" s="80" t="e">
        <f>AW53-#REF!</f>
        <v>#REF!</v>
      </c>
      <c r="DN53" s="80" t="e">
        <f>AX53-#REF!</f>
        <v>#REF!</v>
      </c>
    </row>
    <row r="54" spans="1:118" ht="51" hidden="1" x14ac:dyDescent="0.25">
      <c r="A54" s="88" t="s">
        <v>5674</v>
      </c>
      <c r="B54" s="95" t="s">
        <v>5675</v>
      </c>
      <c r="C54" s="88" t="s">
        <v>5676</v>
      </c>
      <c r="D54" s="88">
        <v>2019</v>
      </c>
      <c r="E54" s="88">
        <v>2019</v>
      </c>
      <c r="F54" s="88">
        <f t="shared" si="67"/>
        <v>2019</v>
      </c>
      <c r="G54" s="88">
        <f t="shared" si="67"/>
        <v>2019</v>
      </c>
      <c r="H54" s="91">
        <f t="shared" si="41"/>
        <v>5.7590246699999996</v>
      </c>
      <c r="I54" s="91">
        <v>0.36666666999999997</v>
      </c>
      <c r="J54" s="91">
        <v>5.3923579999999998</v>
      </c>
      <c r="K54" s="91">
        <v>0</v>
      </c>
      <c r="L54" s="91">
        <v>0</v>
      </c>
      <c r="M54" s="91"/>
      <c r="N54" s="91">
        <v>0</v>
      </c>
      <c r="O54" s="91">
        <v>0</v>
      </c>
      <c r="P54" s="91"/>
      <c r="Q54" s="91">
        <v>0</v>
      </c>
      <c r="R54" s="91"/>
      <c r="S54" s="91">
        <v>0</v>
      </c>
      <c r="T54" s="91">
        <v>0</v>
      </c>
      <c r="U54" s="91">
        <v>5.7583333333333337</v>
      </c>
      <c r="V54" s="91">
        <v>6.91</v>
      </c>
      <c r="W54" s="91">
        <v>5.7583333333333337</v>
      </c>
      <c r="X54" s="91">
        <v>6.91</v>
      </c>
      <c r="Y54" s="91">
        <v>5.7583333333333337</v>
      </c>
      <c r="Z54" s="91">
        <v>6.91</v>
      </c>
      <c r="AA54" s="91">
        <v>0</v>
      </c>
      <c r="AB54" s="91">
        <v>0.5</v>
      </c>
      <c r="AC54" s="91">
        <v>5.4578063000000006</v>
      </c>
      <c r="AD54" s="91">
        <v>6.4715802299999998</v>
      </c>
      <c r="AE54" s="91">
        <v>5.4578063000000006</v>
      </c>
      <c r="AF54" s="91">
        <v>6.4715802299999998</v>
      </c>
      <c r="AG54" s="91">
        <v>5.4578063000000006</v>
      </c>
      <c r="AH54" s="91">
        <v>6.4715802299999998</v>
      </c>
      <c r="AI54" s="91"/>
      <c r="AJ54" s="91">
        <v>0.997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f t="shared" si="75"/>
        <v>0</v>
      </c>
      <c r="AT54" s="91">
        <f t="shared" si="75"/>
        <v>0</v>
      </c>
      <c r="AU54" s="91">
        <f t="shared" si="75"/>
        <v>0</v>
      </c>
      <c r="AV54" s="91">
        <f t="shared" si="75"/>
        <v>0</v>
      </c>
      <c r="AW54" s="91">
        <f t="shared" si="75"/>
        <v>0</v>
      </c>
      <c r="AX54" s="91">
        <f t="shared" si="75"/>
        <v>0</v>
      </c>
      <c r="AY54" s="91">
        <f t="shared" si="68"/>
        <v>0</v>
      </c>
      <c r="AZ54" s="91">
        <f t="shared" si="68"/>
        <v>0</v>
      </c>
      <c r="BA54" s="91">
        <v>0</v>
      </c>
      <c r="BB54" s="91">
        <v>0</v>
      </c>
      <c r="BC54" s="91">
        <v>0</v>
      </c>
      <c r="BD54" s="91">
        <v>0</v>
      </c>
      <c r="BE54" s="91">
        <v>0</v>
      </c>
      <c r="BF54" s="91">
        <v>0</v>
      </c>
      <c r="BG54" s="91">
        <v>0</v>
      </c>
      <c r="BH54" s="91">
        <v>0</v>
      </c>
      <c r="BI54" s="97">
        <f t="shared" si="69"/>
        <v>0</v>
      </c>
      <c r="BJ54" s="97">
        <f t="shared" si="69"/>
        <v>0</v>
      </c>
      <c r="BK54" s="97">
        <f t="shared" si="69"/>
        <v>0</v>
      </c>
      <c r="BL54" s="97">
        <f t="shared" si="69"/>
        <v>0</v>
      </c>
      <c r="BM54" s="97">
        <f t="shared" si="69"/>
        <v>0</v>
      </c>
      <c r="BN54" s="97">
        <f t="shared" si="69"/>
        <v>0</v>
      </c>
      <c r="BO54" s="97">
        <f t="shared" si="69"/>
        <v>0</v>
      </c>
      <c r="BP54" s="97">
        <f t="shared" si="69"/>
        <v>0</v>
      </c>
      <c r="BQ54" s="91">
        <v>0</v>
      </c>
      <c r="BR54" s="91">
        <v>0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7">
        <f t="shared" si="70"/>
        <v>0</v>
      </c>
      <c r="BZ54" s="97">
        <f t="shared" si="70"/>
        <v>0</v>
      </c>
      <c r="CA54" s="97">
        <f t="shared" si="70"/>
        <v>0</v>
      </c>
      <c r="CB54" s="97">
        <f t="shared" si="70"/>
        <v>0</v>
      </c>
      <c r="CC54" s="97">
        <f t="shared" si="70"/>
        <v>0</v>
      </c>
      <c r="CD54" s="97">
        <f t="shared" si="70"/>
        <v>0</v>
      </c>
      <c r="CE54" s="97">
        <f t="shared" si="70"/>
        <v>0</v>
      </c>
      <c r="CF54" s="97">
        <f t="shared" si="70"/>
        <v>0</v>
      </c>
      <c r="CG54" s="92">
        <f t="shared" si="61"/>
        <v>5.7583333333333337</v>
      </c>
      <c r="CH54" s="92">
        <f t="shared" si="61"/>
        <v>6.91</v>
      </c>
      <c r="CI54" s="92">
        <f t="shared" si="61"/>
        <v>5.7583333333333337</v>
      </c>
      <c r="CJ54" s="92">
        <f t="shared" si="61"/>
        <v>6.91</v>
      </c>
      <c r="CK54" s="92">
        <f t="shared" si="61"/>
        <v>5.7583333333333337</v>
      </c>
      <c r="CL54" s="92">
        <f t="shared" si="61"/>
        <v>6.91</v>
      </c>
      <c r="CM54" s="92">
        <f t="shared" si="61"/>
        <v>0</v>
      </c>
      <c r="CN54" s="92">
        <f t="shared" si="56"/>
        <v>0.5</v>
      </c>
      <c r="CO54" s="91">
        <f t="shared" si="62"/>
        <v>5.4578063000000006</v>
      </c>
      <c r="CP54" s="91">
        <f t="shared" si="62"/>
        <v>6.4715802299999998</v>
      </c>
      <c r="CQ54" s="91">
        <f t="shared" si="62"/>
        <v>5.4578063000000006</v>
      </c>
      <c r="CR54" s="91">
        <f t="shared" si="62"/>
        <v>6.4715802299999998</v>
      </c>
      <c r="CS54" s="91">
        <f t="shared" si="62"/>
        <v>5.4578063000000006</v>
      </c>
      <c r="CT54" s="91">
        <f t="shared" si="62"/>
        <v>6.4715802299999998</v>
      </c>
      <c r="CU54" s="91">
        <f t="shared" si="62"/>
        <v>0</v>
      </c>
      <c r="CV54" s="91">
        <f t="shared" si="57"/>
        <v>0.997</v>
      </c>
      <c r="CW54" s="86"/>
      <c r="CY54" s="80">
        <f t="shared" si="71"/>
        <v>0</v>
      </c>
      <c r="CZ54" s="80">
        <f t="shared" si="72"/>
        <v>-0.30052703333333319</v>
      </c>
      <c r="DA54" s="80">
        <f t="shared" si="72"/>
        <v>-0.43841977000000032</v>
      </c>
      <c r="DB54" s="80">
        <f t="shared" si="72"/>
        <v>-0.30052703333333319</v>
      </c>
      <c r="DC54" s="80">
        <f t="shared" si="72"/>
        <v>-0.43841977000000032</v>
      </c>
      <c r="DG54" s="80">
        <f t="shared" si="73"/>
        <v>-0.30121836999999907</v>
      </c>
      <c r="DH54" s="80">
        <f t="shared" si="74"/>
        <v>0</v>
      </c>
      <c r="DI54" s="80" t="e">
        <f>AS54-#REF!</f>
        <v>#REF!</v>
      </c>
      <c r="DJ54" s="80" t="e">
        <f>AT54-#REF!</f>
        <v>#REF!</v>
      </c>
      <c r="DK54" s="80" t="e">
        <f>AU54-#REF!</f>
        <v>#REF!</v>
      </c>
      <c r="DL54" s="80" t="e">
        <f>AV54-#REF!</f>
        <v>#REF!</v>
      </c>
      <c r="DM54" s="80" t="e">
        <f>AW54-#REF!</f>
        <v>#REF!</v>
      </c>
      <c r="DN54" s="80" t="e">
        <f>AX54-#REF!</f>
        <v>#REF!</v>
      </c>
    </row>
    <row r="55" spans="1:118" ht="51" hidden="1" x14ac:dyDescent="0.25">
      <c r="A55" s="88" t="s">
        <v>5677</v>
      </c>
      <c r="B55" s="95" t="s">
        <v>5678</v>
      </c>
      <c r="C55" s="88" t="s">
        <v>5679</v>
      </c>
      <c r="D55" s="88">
        <v>2022</v>
      </c>
      <c r="E55" s="88">
        <v>2023</v>
      </c>
      <c r="F55" s="88">
        <v>2021</v>
      </c>
      <c r="G55" s="88">
        <v>2022</v>
      </c>
      <c r="H55" s="101">
        <f t="shared" si="41"/>
        <v>28.553795000000001</v>
      </c>
      <c r="I55" s="91">
        <v>0.55601</v>
      </c>
      <c r="J55" s="91">
        <v>27.997785</v>
      </c>
      <c r="K55" s="91">
        <v>0</v>
      </c>
      <c r="L55" s="91">
        <v>0</v>
      </c>
      <c r="M55" s="91"/>
      <c r="N55" s="91">
        <v>0</v>
      </c>
      <c r="O55" s="91">
        <v>0</v>
      </c>
      <c r="P55" s="91"/>
      <c r="Q55" s="91">
        <v>0</v>
      </c>
      <c r="R55" s="91"/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/>
      <c r="AD55" s="91"/>
      <c r="AE55" s="91"/>
      <c r="AF55" s="91"/>
      <c r="AG55" s="91"/>
      <c r="AH55" s="91"/>
      <c r="AI55" s="91"/>
      <c r="AJ55" s="91"/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f t="shared" si="75"/>
        <v>0</v>
      </c>
      <c r="AT55" s="91">
        <f t="shared" si="75"/>
        <v>0</v>
      </c>
      <c r="AU55" s="91">
        <f t="shared" si="75"/>
        <v>0</v>
      </c>
      <c r="AV55" s="91">
        <f t="shared" si="75"/>
        <v>0</v>
      </c>
      <c r="AW55" s="91">
        <f t="shared" si="75"/>
        <v>0</v>
      </c>
      <c r="AX55" s="91">
        <f t="shared" si="75"/>
        <v>0</v>
      </c>
      <c r="AY55" s="91">
        <f t="shared" si="68"/>
        <v>0</v>
      </c>
      <c r="AZ55" s="91">
        <f t="shared" si="68"/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6">
        <v>23.83</v>
      </c>
      <c r="BJ55" s="96">
        <v>28.6</v>
      </c>
      <c r="BK55" s="96">
        <v>23.83</v>
      </c>
      <c r="BL55" s="96">
        <v>28.6</v>
      </c>
      <c r="BM55" s="96">
        <v>23.83</v>
      </c>
      <c r="BN55" s="96">
        <v>28.6</v>
      </c>
      <c r="BO55" s="96">
        <v>3.26</v>
      </c>
      <c r="BP55" s="96">
        <f t="shared" si="69"/>
        <v>0</v>
      </c>
      <c r="BQ55" s="91">
        <v>8.3333333333333343E-2</v>
      </c>
      <c r="BR55" s="91">
        <v>0.1</v>
      </c>
      <c r="BS55" s="91">
        <v>8.3333333333333343E-2</v>
      </c>
      <c r="BT55" s="91">
        <v>0.1</v>
      </c>
      <c r="BU55" s="91">
        <v>0</v>
      </c>
      <c r="BV55" s="91">
        <v>0</v>
      </c>
      <c r="BW55" s="91">
        <v>0</v>
      </c>
      <c r="BX55" s="91">
        <v>0</v>
      </c>
      <c r="BY55" s="96">
        <v>11.916</v>
      </c>
      <c r="BZ55" s="96">
        <v>14.3</v>
      </c>
      <c r="CA55" s="96">
        <v>11.916</v>
      </c>
      <c r="CB55" s="96">
        <v>14.3</v>
      </c>
      <c r="CC55" s="96">
        <v>11.916</v>
      </c>
      <c r="CD55" s="96">
        <v>14.3</v>
      </c>
      <c r="CE55" s="96">
        <v>1.26</v>
      </c>
      <c r="CF55" s="96">
        <f t="shared" si="70"/>
        <v>0</v>
      </c>
      <c r="CG55" s="92">
        <f t="shared" si="61"/>
        <v>8.3333333333333343E-2</v>
      </c>
      <c r="CH55" s="92">
        <f t="shared" si="61"/>
        <v>0.1</v>
      </c>
      <c r="CI55" s="92">
        <f t="shared" si="61"/>
        <v>8.3333333333333343E-2</v>
      </c>
      <c r="CJ55" s="92">
        <f t="shared" si="61"/>
        <v>0.1</v>
      </c>
      <c r="CK55" s="92">
        <f t="shared" si="61"/>
        <v>0</v>
      </c>
      <c r="CL55" s="92">
        <f t="shared" si="61"/>
        <v>0</v>
      </c>
      <c r="CM55" s="92">
        <f t="shared" si="61"/>
        <v>0</v>
      </c>
      <c r="CN55" s="92">
        <f t="shared" si="56"/>
        <v>0</v>
      </c>
      <c r="CO55" s="91">
        <f t="shared" si="62"/>
        <v>35.745999999999995</v>
      </c>
      <c r="CP55" s="91">
        <f t="shared" si="62"/>
        <v>42.900000000000006</v>
      </c>
      <c r="CQ55" s="91">
        <f t="shared" si="62"/>
        <v>35.745999999999995</v>
      </c>
      <c r="CR55" s="91">
        <f t="shared" si="62"/>
        <v>42.900000000000006</v>
      </c>
      <c r="CS55" s="91">
        <f t="shared" si="62"/>
        <v>35.745999999999995</v>
      </c>
      <c r="CT55" s="91">
        <f t="shared" si="62"/>
        <v>42.900000000000006</v>
      </c>
      <c r="CU55" s="91">
        <f t="shared" si="62"/>
        <v>4.5199999999999996</v>
      </c>
      <c r="CV55" s="91">
        <f t="shared" si="57"/>
        <v>0</v>
      </c>
      <c r="CW55" s="93"/>
      <c r="CY55" s="80">
        <f t="shared" si="71"/>
        <v>0</v>
      </c>
      <c r="CZ55" s="80">
        <f t="shared" si="72"/>
        <v>35.662666666666659</v>
      </c>
      <c r="DA55" s="80">
        <f t="shared" si="72"/>
        <v>42.800000000000004</v>
      </c>
      <c r="DB55" s="80">
        <f t="shared" si="72"/>
        <v>35.745999999999995</v>
      </c>
      <c r="DC55" s="80">
        <f t="shared" si="72"/>
        <v>42.900000000000006</v>
      </c>
      <c r="DG55" s="80">
        <f t="shared" si="73"/>
        <v>7.1922049999999942</v>
      </c>
      <c r="DH55" s="80">
        <f t="shared" si="74"/>
        <v>3.3333333333374071E-3</v>
      </c>
      <c r="DI55" s="80" t="e">
        <f>AS55-#REF!</f>
        <v>#REF!</v>
      </c>
      <c r="DJ55" s="80" t="e">
        <f>AT55-#REF!</f>
        <v>#REF!</v>
      </c>
      <c r="DK55" s="80" t="e">
        <f>AU55-#REF!</f>
        <v>#REF!</v>
      </c>
      <c r="DL55" s="80" t="e">
        <f>AV55-#REF!</f>
        <v>#REF!</v>
      </c>
      <c r="DM55" s="80" t="e">
        <f>AW55-#REF!</f>
        <v>#REF!</v>
      </c>
      <c r="DN55" s="80" t="e">
        <f>AX55-#REF!</f>
        <v>#REF!</v>
      </c>
    </row>
    <row r="56" spans="1:118" ht="63.75" hidden="1" x14ac:dyDescent="0.25">
      <c r="A56" s="88" t="s">
        <v>5680</v>
      </c>
      <c r="B56" s="95" t="s">
        <v>5681</v>
      </c>
      <c r="C56" s="88" t="s">
        <v>5682</v>
      </c>
      <c r="D56" s="88">
        <v>2018</v>
      </c>
      <c r="E56" s="88">
        <v>2023</v>
      </c>
      <c r="F56" s="88">
        <f t="shared" ref="F56:G61" si="76">D56</f>
        <v>2018</v>
      </c>
      <c r="G56" s="88">
        <f t="shared" si="76"/>
        <v>2023</v>
      </c>
      <c r="H56" s="91">
        <f t="shared" si="41"/>
        <v>32.072972350000001</v>
      </c>
      <c r="I56" s="91">
        <v>0.2795936</v>
      </c>
      <c r="J56" s="91">
        <v>31.7764296</v>
      </c>
      <c r="K56" s="91">
        <v>0</v>
      </c>
      <c r="L56" s="91">
        <v>1.6949150000000003E-2</v>
      </c>
      <c r="M56" s="91">
        <v>1.9770099999999999E-2</v>
      </c>
      <c r="N56" s="91">
        <v>1.9770099999999999E-2</v>
      </c>
      <c r="O56" s="91">
        <v>1.9770099999999999E-2</v>
      </c>
      <c r="P56" s="91">
        <v>1.9770099999999999E-2</v>
      </c>
      <c r="Q56" s="91">
        <v>0</v>
      </c>
      <c r="R56" s="91"/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/>
      <c r="AD56" s="91"/>
      <c r="AE56" s="91"/>
      <c r="AF56" s="91"/>
      <c r="AG56" s="91"/>
      <c r="AH56" s="91"/>
      <c r="AI56" s="91"/>
      <c r="AJ56" s="91"/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f t="shared" si="75"/>
        <v>0</v>
      </c>
      <c r="AT56" s="91">
        <f t="shared" si="75"/>
        <v>0</v>
      </c>
      <c r="AU56" s="91">
        <f t="shared" si="75"/>
        <v>0</v>
      </c>
      <c r="AV56" s="91">
        <f t="shared" si="75"/>
        <v>0</v>
      </c>
      <c r="AW56" s="91">
        <f t="shared" si="75"/>
        <v>0</v>
      </c>
      <c r="AX56" s="91">
        <f t="shared" si="75"/>
        <v>0</v>
      </c>
      <c r="AY56" s="91">
        <f t="shared" si="68"/>
        <v>0</v>
      </c>
      <c r="AZ56" s="91">
        <f t="shared" si="68"/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7">
        <f t="shared" ref="BI56:BO65" si="77">BA56</f>
        <v>0</v>
      </c>
      <c r="BJ56" s="97">
        <f t="shared" si="77"/>
        <v>0</v>
      </c>
      <c r="BK56" s="97">
        <f t="shared" si="77"/>
        <v>0</v>
      </c>
      <c r="BL56" s="97">
        <f t="shared" si="77"/>
        <v>0</v>
      </c>
      <c r="BM56" s="97">
        <f t="shared" si="77"/>
        <v>0</v>
      </c>
      <c r="BN56" s="97">
        <f t="shared" si="77"/>
        <v>0</v>
      </c>
      <c r="BO56" s="97">
        <f t="shared" si="77"/>
        <v>0</v>
      </c>
      <c r="BP56" s="97">
        <f t="shared" si="69"/>
        <v>0</v>
      </c>
      <c r="BQ56" s="91">
        <v>8.3333333333333343E-2</v>
      </c>
      <c r="BR56" s="91">
        <v>0.1</v>
      </c>
      <c r="BS56" s="91">
        <v>8.3333333333333343E-2</v>
      </c>
      <c r="BT56" s="91">
        <v>0.1</v>
      </c>
      <c r="BU56" s="91">
        <v>0</v>
      </c>
      <c r="BV56" s="91">
        <v>0</v>
      </c>
      <c r="BW56" s="91">
        <v>0</v>
      </c>
      <c r="BX56" s="91">
        <v>0</v>
      </c>
      <c r="BY56" s="97">
        <f t="shared" ref="BY56:CE63" si="78">BQ56</f>
        <v>8.3333333333333343E-2</v>
      </c>
      <c r="BZ56" s="97">
        <f t="shared" si="78"/>
        <v>0.1</v>
      </c>
      <c r="CA56" s="97">
        <f t="shared" si="78"/>
        <v>8.3333333333333343E-2</v>
      </c>
      <c r="CB56" s="97">
        <f t="shared" si="78"/>
        <v>0.1</v>
      </c>
      <c r="CC56" s="97">
        <f t="shared" si="78"/>
        <v>0</v>
      </c>
      <c r="CD56" s="97">
        <f t="shared" si="78"/>
        <v>0</v>
      </c>
      <c r="CE56" s="97">
        <f t="shared" si="78"/>
        <v>0</v>
      </c>
      <c r="CF56" s="97">
        <f t="shared" si="70"/>
        <v>0</v>
      </c>
      <c r="CG56" s="92">
        <f t="shared" si="61"/>
        <v>0.10310343333333334</v>
      </c>
      <c r="CH56" s="92">
        <f t="shared" si="61"/>
        <v>0.1197701</v>
      </c>
      <c r="CI56" s="92">
        <f t="shared" si="61"/>
        <v>0.10310343333333334</v>
      </c>
      <c r="CJ56" s="92">
        <f t="shared" si="61"/>
        <v>0.1197701</v>
      </c>
      <c r="CK56" s="92">
        <f t="shared" si="61"/>
        <v>0</v>
      </c>
      <c r="CL56" s="92">
        <f t="shared" si="61"/>
        <v>0</v>
      </c>
      <c r="CM56" s="92">
        <f t="shared" si="61"/>
        <v>0</v>
      </c>
      <c r="CN56" s="92">
        <f t="shared" si="56"/>
        <v>0</v>
      </c>
      <c r="CO56" s="91">
        <f t="shared" si="62"/>
        <v>0.10310343333333334</v>
      </c>
      <c r="CP56" s="91">
        <f t="shared" si="62"/>
        <v>0.1197701</v>
      </c>
      <c r="CQ56" s="91">
        <f t="shared" si="62"/>
        <v>0.10310343333333334</v>
      </c>
      <c r="CR56" s="91">
        <f t="shared" si="62"/>
        <v>0.1197701</v>
      </c>
      <c r="CS56" s="91">
        <f t="shared" si="62"/>
        <v>0</v>
      </c>
      <c r="CT56" s="91">
        <f t="shared" si="62"/>
        <v>0</v>
      </c>
      <c r="CU56" s="91">
        <f t="shared" si="62"/>
        <v>0</v>
      </c>
      <c r="CV56" s="91">
        <f t="shared" si="57"/>
        <v>0</v>
      </c>
      <c r="CW56" s="93"/>
      <c r="CY56" s="80">
        <f t="shared" si="71"/>
        <v>-0.1197701</v>
      </c>
      <c r="CZ56" s="80">
        <f t="shared" si="72"/>
        <v>0</v>
      </c>
      <c r="DA56" s="80">
        <f t="shared" si="72"/>
        <v>0</v>
      </c>
      <c r="DB56" s="80">
        <f t="shared" si="72"/>
        <v>0</v>
      </c>
      <c r="DC56" s="80">
        <f t="shared" si="72"/>
        <v>0</v>
      </c>
      <c r="DG56" s="80">
        <f t="shared" si="73"/>
        <v>-31.969868916666666</v>
      </c>
      <c r="DH56" s="80">
        <f t="shared" si="74"/>
        <v>0</v>
      </c>
      <c r="DI56" s="80" t="e">
        <f>AS56-#REF!</f>
        <v>#REF!</v>
      </c>
      <c r="DJ56" s="80" t="e">
        <f>AT56-#REF!</f>
        <v>#REF!</v>
      </c>
      <c r="DK56" s="80" t="e">
        <f>AU56-#REF!</f>
        <v>#REF!</v>
      </c>
      <c r="DL56" s="80" t="e">
        <f>AV56-#REF!</f>
        <v>#REF!</v>
      </c>
      <c r="DM56" s="80" t="e">
        <f>AW56-#REF!</f>
        <v>#REF!</v>
      </c>
      <c r="DN56" s="80" t="e">
        <f>AX56-#REF!</f>
        <v>#REF!</v>
      </c>
    </row>
    <row r="57" spans="1:118" ht="63.75" hidden="1" x14ac:dyDescent="0.25">
      <c r="A57" s="88" t="s">
        <v>5683</v>
      </c>
      <c r="B57" s="95" t="s">
        <v>5684</v>
      </c>
      <c r="C57" s="88" t="s">
        <v>5685</v>
      </c>
      <c r="D57" s="88">
        <v>2018</v>
      </c>
      <c r="E57" s="88">
        <v>2022</v>
      </c>
      <c r="F57" s="88">
        <f t="shared" si="76"/>
        <v>2018</v>
      </c>
      <c r="G57" s="88">
        <f t="shared" si="76"/>
        <v>2022</v>
      </c>
      <c r="H57" s="91">
        <f t="shared" si="41"/>
        <v>12.49936703</v>
      </c>
      <c r="I57" s="91">
        <v>0</v>
      </c>
      <c r="J57" s="91">
        <v>12.4953121</v>
      </c>
      <c r="K57" s="91">
        <v>0</v>
      </c>
      <c r="L57" s="91">
        <v>4.05493E-3</v>
      </c>
      <c r="M57" s="91">
        <v>4.05493E-3</v>
      </c>
      <c r="N57" s="91">
        <v>4.05493E-3</v>
      </c>
      <c r="O57" s="91">
        <v>4.05493E-3</v>
      </c>
      <c r="P57" s="91">
        <v>4.05493E-3</v>
      </c>
      <c r="Q57" s="91">
        <v>0</v>
      </c>
      <c r="R57" s="91"/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/>
      <c r="AD57" s="91"/>
      <c r="AE57" s="91"/>
      <c r="AF57" s="91"/>
      <c r="AG57" s="91"/>
      <c r="AH57" s="91"/>
      <c r="AI57" s="91"/>
      <c r="AJ57" s="91"/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f t="shared" si="75"/>
        <v>0</v>
      </c>
      <c r="AT57" s="91">
        <f t="shared" si="75"/>
        <v>0</v>
      </c>
      <c r="AU57" s="91">
        <f t="shared" si="75"/>
        <v>0</v>
      </c>
      <c r="AV57" s="91">
        <f t="shared" si="75"/>
        <v>0</v>
      </c>
      <c r="AW57" s="91">
        <f t="shared" si="75"/>
        <v>0</v>
      </c>
      <c r="AX57" s="91">
        <f t="shared" si="75"/>
        <v>0</v>
      </c>
      <c r="AY57" s="91">
        <f t="shared" si="68"/>
        <v>0</v>
      </c>
      <c r="AZ57" s="91">
        <f t="shared" si="68"/>
        <v>0</v>
      </c>
      <c r="BA57" s="91">
        <v>8.3333333333333339</v>
      </c>
      <c r="BB57" s="91">
        <v>10</v>
      </c>
      <c r="BC57" s="91">
        <v>8.3333333333333339</v>
      </c>
      <c r="BD57" s="91">
        <v>10</v>
      </c>
      <c r="BE57" s="91">
        <v>8.3333333333333339</v>
      </c>
      <c r="BF57" s="91">
        <v>10</v>
      </c>
      <c r="BG57" s="91">
        <v>2</v>
      </c>
      <c r="BH57" s="91">
        <v>0</v>
      </c>
      <c r="BI57" s="96">
        <v>12.491</v>
      </c>
      <c r="BJ57" s="96">
        <v>14.99</v>
      </c>
      <c r="BK57" s="96">
        <v>12.491</v>
      </c>
      <c r="BL57" s="96">
        <v>14.99</v>
      </c>
      <c r="BM57" s="96">
        <f>12.491+O57</f>
        <v>12.49505493</v>
      </c>
      <c r="BN57" s="96">
        <f>12.491+P57</f>
        <v>12.49505493</v>
      </c>
      <c r="BO57" s="96">
        <f t="shared" si="77"/>
        <v>2</v>
      </c>
      <c r="BP57" s="96">
        <f t="shared" si="69"/>
        <v>0</v>
      </c>
      <c r="BQ57" s="91">
        <v>4.166666666666667</v>
      </c>
      <c r="BR57" s="91">
        <v>5</v>
      </c>
      <c r="BS57" s="91">
        <v>4.166666666666667</v>
      </c>
      <c r="BT57" s="91">
        <v>5</v>
      </c>
      <c r="BU57" s="91">
        <v>4.166666666666667</v>
      </c>
      <c r="BV57" s="91">
        <v>5</v>
      </c>
      <c r="BW57" s="91">
        <v>0</v>
      </c>
      <c r="BX57" s="91">
        <v>0.57999999999999996</v>
      </c>
      <c r="BY57" s="96">
        <v>3.3330000000000002</v>
      </c>
      <c r="BZ57" s="96">
        <v>4</v>
      </c>
      <c r="CA57" s="96">
        <v>3.3330000000000002</v>
      </c>
      <c r="CB57" s="96">
        <v>4</v>
      </c>
      <c r="CC57" s="96">
        <v>3.3330000000000002</v>
      </c>
      <c r="CD57" s="96">
        <v>4</v>
      </c>
      <c r="CE57" s="96">
        <f t="shared" si="78"/>
        <v>0</v>
      </c>
      <c r="CF57" s="96">
        <f t="shared" si="70"/>
        <v>0.57999999999999996</v>
      </c>
      <c r="CG57" s="92">
        <f t="shared" si="61"/>
        <v>12.504054930000002</v>
      </c>
      <c r="CH57" s="92">
        <f t="shared" si="61"/>
        <v>15.004054930000001</v>
      </c>
      <c r="CI57" s="92">
        <f t="shared" si="61"/>
        <v>12.504054930000002</v>
      </c>
      <c r="CJ57" s="92">
        <f t="shared" si="61"/>
        <v>15.004054930000001</v>
      </c>
      <c r="CK57" s="92">
        <f t="shared" si="61"/>
        <v>12.5</v>
      </c>
      <c r="CL57" s="92">
        <f t="shared" si="61"/>
        <v>15</v>
      </c>
      <c r="CM57" s="92">
        <f t="shared" si="61"/>
        <v>2</v>
      </c>
      <c r="CN57" s="92">
        <f t="shared" si="56"/>
        <v>0.57999999999999996</v>
      </c>
      <c r="CO57" s="91">
        <f t="shared" si="62"/>
        <v>15.82805493</v>
      </c>
      <c r="CP57" s="91">
        <f t="shared" si="62"/>
        <v>18.994054930000001</v>
      </c>
      <c r="CQ57" s="91">
        <f t="shared" si="62"/>
        <v>15.82805493</v>
      </c>
      <c r="CR57" s="91">
        <f t="shared" si="62"/>
        <v>18.994054930000001</v>
      </c>
      <c r="CS57" s="91">
        <f t="shared" si="62"/>
        <v>15.82805493</v>
      </c>
      <c r="CT57" s="91">
        <f t="shared" si="62"/>
        <v>16.495054930000002</v>
      </c>
      <c r="CU57" s="91">
        <f t="shared" si="62"/>
        <v>2</v>
      </c>
      <c r="CV57" s="91">
        <f t="shared" si="57"/>
        <v>0.57999999999999996</v>
      </c>
      <c r="CW57" s="93"/>
      <c r="CY57" s="80">
        <f t="shared" si="71"/>
        <v>-2.4989999999999988</v>
      </c>
      <c r="CZ57" s="80">
        <f t="shared" si="72"/>
        <v>3.3239999999999981</v>
      </c>
      <c r="DA57" s="80">
        <f t="shared" si="72"/>
        <v>3.99</v>
      </c>
      <c r="DB57" s="80">
        <f t="shared" si="72"/>
        <v>3.3280549300000004</v>
      </c>
      <c r="DC57" s="80">
        <f t="shared" si="72"/>
        <v>1.495054930000002</v>
      </c>
      <c r="DG57" s="80">
        <f t="shared" si="73"/>
        <v>3.3286879000000003</v>
      </c>
      <c r="DH57" s="80">
        <f t="shared" si="74"/>
        <v>6.6666666666748142E-4</v>
      </c>
      <c r="DI57" s="80" t="e">
        <f>AS57-#REF!</f>
        <v>#REF!</v>
      </c>
      <c r="DJ57" s="80" t="e">
        <f>AT57-#REF!</f>
        <v>#REF!</v>
      </c>
      <c r="DK57" s="80" t="e">
        <f>AU57-#REF!</f>
        <v>#REF!</v>
      </c>
      <c r="DL57" s="80" t="e">
        <f>AV57-#REF!</f>
        <v>#REF!</v>
      </c>
      <c r="DM57" s="80" t="e">
        <f>AW57-#REF!</f>
        <v>#REF!</v>
      </c>
      <c r="DN57" s="80" t="e">
        <f>AX57-#REF!</f>
        <v>#REF!</v>
      </c>
    </row>
    <row r="58" spans="1:118" ht="25.5" hidden="1" x14ac:dyDescent="0.25">
      <c r="A58" s="88" t="s">
        <v>5686</v>
      </c>
      <c r="B58" s="95" t="s">
        <v>5687</v>
      </c>
      <c r="C58" s="88" t="s">
        <v>5688</v>
      </c>
      <c r="D58" s="88">
        <v>2022</v>
      </c>
      <c r="E58" s="88">
        <v>2023</v>
      </c>
      <c r="F58" s="88">
        <f t="shared" si="76"/>
        <v>2022</v>
      </c>
      <c r="G58" s="88">
        <f t="shared" si="76"/>
        <v>2023</v>
      </c>
      <c r="H58" s="91">
        <f t="shared" si="41"/>
        <v>37.541220000000003</v>
      </c>
      <c r="I58" s="91">
        <v>0.96</v>
      </c>
      <c r="J58" s="91">
        <v>36.581220000000002</v>
      </c>
      <c r="K58" s="91">
        <v>0</v>
      </c>
      <c r="L58" s="91">
        <v>0</v>
      </c>
      <c r="M58" s="91"/>
      <c r="N58" s="91">
        <v>0</v>
      </c>
      <c r="O58" s="91">
        <v>0</v>
      </c>
      <c r="P58" s="91"/>
      <c r="Q58" s="91">
        <v>0</v>
      </c>
      <c r="R58" s="91"/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/>
      <c r="AD58" s="91"/>
      <c r="AE58" s="91"/>
      <c r="AF58" s="91"/>
      <c r="AG58" s="91"/>
      <c r="AH58" s="91"/>
      <c r="AI58" s="91"/>
      <c r="AJ58" s="91"/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f t="shared" si="75"/>
        <v>0</v>
      </c>
      <c r="AT58" s="91">
        <f t="shared" si="75"/>
        <v>0</v>
      </c>
      <c r="AU58" s="91">
        <f t="shared" si="75"/>
        <v>0</v>
      </c>
      <c r="AV58" s="91">
        <f t="shared" si="75"/>
        <v>0</v>
      </c>
      <c r="AW58" s="91">
        <f t="shared" si="75"/>
        <v>0</v>
      </c>
      <c r="AX58" s="91">
        <f t="shared" si="75"/>
        <v>0</v>
      </c>
      <c r="AY58" s="91">
        <f t="shared" si="68"/>
        <v>0</v>
      </c>
      <c r="AZ58" s="91">
        <f t="shared" si="68"/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7">
        <f t="shared" ref="BI58:BN61" si="79">BA58</f>
        <v>0</v>
      </c>
      <c r="BJ58" s="97">
        <f t="shared" si="79"/>
        <v>0</v>
      </c>
      <c r="BK58" s="97">
        <f t="shared" si="79"/>
        <v>0</v>
      </c>
      <c r="BL58" s="97">
        <f t="shared" si="79"/>
        <v>0</v>
      </c>
      <c r="BM58" s="97">
        <f t="shared" si="79"/>
        <v>0</v>
      </c>
      <c r="BN58" s="97">
        <f t="shared" si="79"/>
        <v>0</v>
      </c>
      <c r="BO58" s="97">
        <f t="shared" si="77"/>
        <v>0</v>
      </c>
      <c r="BP58" s="97">
        <f t="shared" si="69"/>
        <v>0</v>
      </c>
      <c r="BQ58" s="91">
        <v>8.3333333333333343E-2</v>
      </c>
      <c r="BR58" s="91">
        <v>0.1</v>
      </c>
      <c r="BS58" s="91">
        <v>8.3333333333333343E-2</v>
      </c>
      <c r="BT58" s="91">
        <v>0.1</v>
      </c>
      <c r="BU58" s="91">
        <v>0</v>
      </c>
      <c r="BV58" s="91">
        <v>0</v>
      </c>
      <c r="BW58" s="91">
        <v>0</v>
      </c>
      <c r="BX58" s="91">
        <v>0</v>
      </c>
      <c r="BY58" s="97">
        <f t="shared" ref="BY58:CD63" si="80">BQ58</f>
        <v>8.3333333333333343E-2</v>
      </c>
      <c r="BZ58" s="97">
        <f t="shared" si="80"/>
        <v>0.1</v>
      </c>
      <c r="CA58" s="97">
        <f t="shared" si="80"/>
        <v>8.3333333333333343E-2</v>
      </c>
      <c r="CB58" s="97">
        <f t="shared" si="80"/>
        <v>0.1</v>
      </c>
      <c r="CC58" s="97">
        <f t="shared" si="80"/>
        <v>0</v>
      </c>
      <c r="CD58" s="97">
        <f t="shared" si="80"/>
        <v>0</v>
      </c>
      <c r="CE58" s="97">
        <f t="shared" si="78"/>
        <v>0</v>
      </c>
      <c r="CF58" s="97">
        <f t="shared" si="70"/>
        <v>0</v>
      </c>
      <c r="CG58" s="92">
        <f t="shared" si="61"/>
        <v>8.3333333333333343E-2</v>
      </c>
      <c r="CH58" s="92">
        <f t="shared" si="61"/>
        <v>0.1</v>
      </c>
      <c r="CI58" s="92">
        <f t="shared" si="61"/>
        <v>8.3333333333333343E-2</v>
      </c>
      <c r="CJ58" s="92">
        <f t="shared" si="61"/>
        <v>0.1</v>
      </c>
      <c r="CK58" s="92">
        <f t="shared" si="61"/>
        <v>0</v>
      </c>
      <c r="CL58" s="92">
        <f t="shared" si="61"/>
        <v>0</v>
      </c>
      <c r="CM58" s="92">
        <f t="shared" si="61"/>
        <v>0</v>
      </c>
      <c r="CN58" s="92">
        <f t="shared" si="56"/>
        <v>0</v>
      </c>
      <c r="CO58" s="91">
        <f t="shared" si="62"/>
        <v>8.3333333333333343E-2</v>
      </c>
      <c r="CP58" s="91">
        <f t="shared" si="62"/>
        <v>0.1</v>
      </c>
      <c r="CQ58" s="91">
        <f t="shared" si="62"/>
        <v>8.3333333333333343E-2</v>
      </c>
      <c r="CR58" s="91">
        <f t="shared" si="62"/>
        <v>0.1</v>
      </c>
      <c r="CS58" s="91">
        <f t="shared" si="62"/>
        <v>0</v>
      </c>
      <c r="CT58" s="91">
        <f t="shared" si="62"/>
        <v>0</v>
      </c>
      <c r="CU58" s="91">
        <f t="shared" si="62"/>
        <v>0</v>
      </c>
      <c r="CV58" s="91">
        <f t="shared" si="57"/>
        <v>0</v>
      </c>
      <c r="CW58" s="93"/>
      <c r="CY58" s="80">
        <f t="shared" si="71"/>
        <v>-0.1</v>
      </c>
      <c r="CZ58" s="80">
        <f t="shared" si="72"/>
        <v>0</v>
      </c>
      <c r="DA58" s="80">
        <f t="shared" si="72"/>
        <v>0</v>
      </c>
      <c r="DB58" s="80">
        <f t="shared" si="72"/>
        <v>0</v>
      </c>
      <c r="DC58" s="80">
        <f t="shared" si="72"/>
        <v>0</v>
      </c>
      <c r="DG58" s="80">
        <f t="shared" si="73"/>
        <v>-37.457886666666667</v>
      </c>
      <c r="DH58" s="80">
        <f t="shared" si="74"/>
        <v>0</v>
      </c>
      <c r="DI58" s="80" t="e">
        <f>AS58-#REF!</f>
        <v>#REF!</v>
      </c>
      <c r="DJ58" s="80" t="e">
        <f>AT58-#REF!</f>
        <v>#REF!</v>
      </c>
      <c r="DK58" s="80" t="e">
        <f>AU58-#REF!</f>
        <v>#REF!</v>
      </c>
      <c r="DL58" s="80" t="e">
        <f>AV58-#REF!</f>
        <v>#REF!</v>
      </c>
      <c r="DM58" s="80" t="e">
        <f>AW58-#REF!</f>
        <v>#REF!</v>
      </c>
      <c r="DN58" s="80" t="e">
        <f>AX58-#REF!</f>
        <v>#REF!</v>
      </c>
    </row>
    <row r="59" spans="1:118" ht="25.5" hidden="1" x14ac:dyDescent="0.25">
      <c r="A59" s="88" t="s">
        <v>5689</v>
      </c>
      <c r="B59" s="95" t="s">
        <v>5690</v>
      </c>
      <c r="C59" s="88" t="s">
        <v>5691</v>
      </c>
      <c r="D59" s="88">
        <v>2022</v>
      </c>
      <c r="E59" s="88">
        <v>2023</v>
      </c>
      <c r="F59" s="88">
        <f t="shared" si="76"/>
        <v>2022</v>
      </c>
      <c r="G59" s="88">
        <f t="shared" si="76"/>
        <v>2023</v>
      </c>
      <c r="H59" s="91">
        <f t="shared" si="41"/>
        <v>44.496138000000002</v>
      </c>
      <c r="I59" s="91">
        <v>0.55601</v>
      </c>
      <c r="J59" s="91">
        <v>43.940128000000001</v>
      </c>
      <c r="K59" s="91">
        <v>0</v>
      </c>
      <c r="L59" s="91">
        <v>0</v>
      </c>
      <c r="M59" s="91"/>
      <c r="N59" s="91">
        <v>0</v>
      </c>
      <c r="O59" s="91">
        <v>0</v>
      </c>
      <c r="P59" s="91"/>
      <c r="Q59" s="91">
        <v>0</v>
      </c>
      <c r="R59" s="91"/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/>
      <c r="AD59" s="91"/>
      <c r="AE59" s="91"/>
      <c r="AF59" s="91"/>
      <c r="AG59" s="91"/>
      <c r="AH59" s="91"/>
      <c r="AI59" s="91"/>
      <c r="AJ59" s="91"/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91">
        <v>0</v>
      </c>
      <c r="AS59" s="91">
        <f t="shared" si="75"/>
        <v>0</v>
      </c>
      <c r="AT59" s="91">
        <f t="shared" si="75"/>
        <v>0</v>
      </c>
      <c r="AU59" s="91">
        <f t="shared" si="75"/>
        <v>0</v>
      </c>
      <c r="AV59" s="91">
        <f t="shared" si="75"/>
        <v>0</v>
      </c>
      <c r="AW59" s="91">
        <f t="shared" si="75"/>
        <v>0</v>
      </c>
      <c r="AX59" s="91">
        <f t="shared" si="75"/>
        <v>0</v>
      </c>
      <c r="AY59" s="91">
        <f t="shared" si="68"/>
        <v>0</v>
      </c>
      <c r="AZ59" s="91">
        <f t="shared" si="68"/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7">
        <f t="shared" si="79"/>
        <v>0</v>
      </c>
      <c r="BJ59" s="97">
        <f t="shared" si="79"/>
        <v>0</v>
      </c>
      <c r="BK59" s="97">
        <f t="shared" si="79"/>
        <v>0</v>
      </c>
      <c r="BL59" s="97">
        <f t="shared" si="79"/>
        <v>0</v>
      </c>
      <c r="BM59" s="97">
        <f t="shared" si="79"/>
        <v>0</v>
      </c>
      <c r="BN59" s="97">
        <f t="shared" si="79"/>
        <v>0</v>
      </c>
      <c r="BO59" s="97">
        <f t="shared" si="77"/>
        <v>0</v>
      </c>
      <c r="BP59" s="97">
        <f t="shared" si="69"/>
        <v>0</v>
      </c>
      <c r="BQ59" s="91">
        <v>8.3333333333333343E-2</v>
      </c>
      <c r="BR59" s="91">
        <v>0.1</v>
      </c>
      <c r="BS59" s="91">
        <v>8.3333333333333343E-2</v>
      </c>
      <c r="BT59" s="91">
        <v>0.1</v>
      </c>
      <c r="BU59" s="91">
        <v>0</v>
      </c>
      <c r="BV59" s="91">
        <v>0</v>
      </c>
      <c r="BW59" s="91">
        <v>0</v>
      </c>
      <c r="BX59" s="91">
        <v>0</v>
      </c>
      <c r="BY59" s="97">
        <f t="shared" si="80"/>
        <v>8.3333333333333343E-2</v>
      </c>
      <c r="BZ59" s="97">
        <f t="shared" si="80"/>
        <v>0.1</v>
      </c>
      <c r="CA59" s="97">
        <f t="shared" si="80"/>
        <v>8.3333333333333343E-2</v>
      </c>
      <c r="CB59" s="97">
        <f t="shared" si="80"/>
        <v>0.1</v>
      </c>
      <c r="CC59" s="97">
        <f t="shared" si="80"/>
        <v>0</v>
      </c>
      <c r="CD59" s="97">
        <f t="shared" si="80"/>
        <v>0</v>
      </c>
      <c r="CE59" s="97">
        <f t="shared" si="78"/>
        <v>0</v>
      </c>
      <c r="CF59" s="97">
        <f t="shared" si="70"/>
        <v>0</v>
      </c>
      <c r="CG59" s="92">
        <f t="shared" si="61"/>
        <v>8.3333333333333343E-2</v>
      </c>
      <c r="CH59" s="92">
        <f t="shared" si="61"/>
        <v>0.1</v>
      </c>
      <c r="CI59" s="92">
        <f t="shared" si="61"/>
        <v>8.3333333333333343E-2</v>
      </c>
      <c r="CJ59" s="92">
        <f t="shared" si="61"/>
        <v>0.1</v>
      </c>
      <c r="CK59" s="92">
        <f t="shared" si="61"/>
        <v>0</v>
      </c>
      <c r="CL59" s="92">
        <f t="shared" si="61"/>
        <v>0</v>
      </c>
      <c r="CM59" s="92">
        <f t="shared" si="61"/>
        <v>0</v>
      </c>
      <c r="CN59" s="92">
        <f t="shared" si="56"/>
        <v>0</v>
      </c>
      <c r="CO59" s="91">
        <f t="shared" si="62"/>
        <v>8.3333333333333343E-2</v>
      </c>
      <c r="CP59" s="91">
        <f t="shared" si="62"/>
        <v>0.1</v>
      </c>
      <c r="CQ59" s="91">
        <f t="shared" si="62"/>
        <v>8.3333333333333343E-2</v>
      </c>
      <c r="CR59" s="91">
        <f t="shared" si="62"/>
        <v>0.1</v>
      </c>
      <c r="CS59" s="91">
        <f t="shared" si="62"/>
        <v>0</v>
      </c>
      <c r="CT59" s="91">
        <f t="shared" si="62"/>
        <v>0</v>
      </c>
      <c r="CU59" s="91">
        <f t="shared" si="62"/>
        <v>0</v>
      </c>
      <c r="CV59" s="91">
        <f t="shared" si="57"/>
        <v>0</v>
      </c>
      <c r="CW59" s="93"/>
      <c r="CY59" s="80">
        <f t="shared" si="71"/>
        <v>-0.1</v>
      </c>
      <c r="CZ59" s="80">
        <f t="shared" si="72"/>
        <v>0</v>
      </c>
      <c r="DA59" s="80">
        <f t="shared" si="72"/>
        <v>0</v>
      </c>
      <c r="DB59" s="80">
        <f t="shared" si="72"/>
        <v>0</v>
      </c>
      <c r="DC59" s="80">
        <f t="shared" si="72"/>
        <v>0</v>
      </c>
      <c r="DG59" s="80">
        <f t="shared" si="73"/>
        <v>-44.412804666666666</v>
      </c>
      <c r="DH59" s="80">
        <f t="shared" si="74"/>
        <v>0</v>
      </c>
      <c r="DI59" s="80" t="e">
        <f>AS59-#REF!</f>
        <v>#REF!</v>
      </c>
      <c r="DJ59" s="80" t="e">
        <f>AT59-#REF!</f>
        <v>#REF!</v>
      </c>
      <c r="DK59" s="80" t="e">
        <f>AU59-#REF!</f>
        <v>#REF!</v>
      </c>
      <c r="DL59" s="80" t="e">
        <f>AV59-#REF!</f>
        <v>#REF!</v>
      </c>
      <c r="DM59" s="80" t="e">
        <f>AW59-#REF!</f>
        <v>#REF!</v>
      </c>
      <c r="DN59" s="80" t="e">
        <f>AX59-#REF!</f>
        <v>#REF!</v>
      </c>
    </row>
    <row r="60" spans="1:118" ht="51.75" hidden="1" customHeight="1" x14ac:dyDescent="0.25">
      <c r="A60" s="88" t="s">
        <v>5692</v>
      </c>
      <c r="B60" s="95" t="s">
        <v>5693</v>
      </c>
      <c r="C60" s="88" t="s">
        <v>5694</v>
      </c>
      <c r="D60" s="88">
        <v>2018</v>
      </c>
      <c r="E60" s="88">
        <v>2022</v>
      </c>
      <c r="F60" s="88">
        <f t="shared" si="76"/>
        <v>2018</v>
      </c>
      <c r="G60" s="88">
        <f t="shared" si="76"/>
        <v>2022</v>
      </c>
      <c r="H60" s="91">
        <f t="shared" si="41"/>
        <v>35.592093470000002</v>
      </c>
      <c r="I60" s="91">
        <v>1.69</v>
      </c>
      <c r="J60" s="91">
        <v>20.146394999999998</v>
      </c>
      <c r="K60" s="91">
        <v>13.593365</v>
      </c>
      <c r="L60" s="91">
        <v>0.16233347000000001</v>
      </c>
      <c r="M60" s="91">
        <v>17.954028385254237</v>
      </c>
      <c r="N60" s="91">
        <v>21.156533469999996</v>
      </c>
      <c r="O60" s="91">
        <v>1.85233347</v>
      </c>
      <c r="P60" s="91">
        <v>2.1565334699999998</v>
      </c>
      <c r="Q60" s="91">
        <v>0</v>
      </c>
      <c r="R60" s="91"/>
      <c r="S60" s="91">
        <v>0</v>
      </c>
      <c r="T60" s="91">
        <v>0</v>
      </c>
      <c r="U60" s="91">
        <v>11.094555441666667</v>
      </c>
      <c r="V60" s="91">
        <v>13.313466529999999</v>
      </c>
      <c r="W60" s="91">
        <v>26.927888775</v>
      </c>
      <c r="X60" s="91">
        <v>32.313466529999999</v>
      </c>
      <c r="Y60" s="91">
        <v>28.780222245000001</v>
      </c>
      <c r="Z60" s="91">
        <v>34.536266693999998</v>
      </c>
      <c r="AA60" s="91">
        <v>2.5</v>
      </c>
      <c r="AB60" s="91">
        <v>0</v>
      </c>
      <c r="AC60" s="91">
        <v>10.539635010000001</v>
      </c>
      <c r="AD60" s="91">
        <v>12.249499310000001</v>
      </c>
      <c r="AE60" s="91">
        <v>26.372968309999997</v>
      </c>
      <c r="AF60" s="91">
        <v>31.249499310000001</v>
      </c>
      <c r="AG60" s="91">
        <v>27.67727412</v>
      </c>
      <c r="AH60" s="91">
        <v>32.768005120000005</v>
      </c>
      <c r="AI60" s="91">
        <v>2.5</v>
      </c>
      <c r="AJ60" s="91">
        <v>0.96679999999999999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f t="shared" si="75"/>
        <v>0</v>
      </c>
      <c r="AT60" s="91">
        <f t="shared" si="75"/>
        <v>0</v>
      </c>
      <c r="AU60" s="91">
        <f t="shared" si="75"/>
        <v>0</v>
      </c>
      <c r="AV60" s="91">
        <f t="shared" si="75"/>
        <v>0</v>
      </c>
      <c r="AW60" s="91">
        <f t="shared" si="75"/>
        <v>0</v>
      </c>
      <c r="AX60" s="91">
        <f t="shared" si="75"/>
        <v>0</v>
      </c>
      <c r="AY60" s="91">
        <f t="shared" si="68"/>
        <v>0</v>
      </c>
      <c r="AZ60" s="91">
        <f t="shared" si="68"/>
        <v>0</v>
      </c>
      <c r="BA60" s="91">
        <v>0</v>
      </c>
      <c r="BB60" s="91">
        <v>0</v>
      </c>
      <c r="BC60" s="91">
        <v>0</v>
      </c>
      <c r="BD60" s="91">
        <v>0</v>
      </c>
      <c r="BE60" s="91">
        <v>0</v>
      </c>
      <c r="BF60" s="91">
        <v>0</v>
      </c>
      <c r="BG60" s="91">
        <v>0</v>
      </c>
      <c r="BH60" s="91">
        <v>0</v>
      </c>
      <c r="BI60" s="97">
        <f t="shared" si="79"/>
        <v>0</v>
      </c>
      <c r="BJ60" s="97">
        <f t="shared" si="79"/>
        <v>0</v>
      </c>
      <c r="BK60" s="97">
        <f t="shared" si="79"/>
        <v>0</v>
      </c>
      <c r="BL60" s="97">
        <f t="shared" si="79"/>
        <v>0</v>
      </c>
      <c r="BM60" s="97">
        <f t="shared" si="79"/>
        <v>0</v>
      </c>
      <c r="BN60" s="97">
        <f t="shared" si="79"/>
        <v>0</v>
      </c>
      <c r="BO60" s="97">
        <f t="shared" si="77"/>
        <v>0</v>
      </c>
      <c r="BP60" s="97">
        <f t="shared" si="69"/>
        <v>0</v>
      </c>
      <c r="BQ60" s="91">
        <v>6.8166666666666664</v>
      </c>
      <c r="BR60" s="91">
        <v>8.18</v>
      </c>
      <c r="BS60" s="91">
        <v>6.8166666666666664</v>
      </c>
      <c r="BT60" s="91">
        <v>8.18</v>
      </c>
      <c r="BU60" s="91">
        <v>6.8166666666666664</v>
      </c>
      <c r="BV60" s="91">
        <v>8.18</v>
      </c>
      <c r="BW60" s="91">
        <v>0</v>
      </c>
      <c r="BX60" s="91">
        <v>1.8</v>
      </c>
      <c r="BY60" s="97">
        <v>6.2686390066666711</v>
      </c>
      <c r="BZ60" s="97">
        <v>7.5419723400000009</v>
      </c>
      <c r="CA60" s="97">
        <v>6.2686390066666711</v>
      </c>
      <c r="CB60" s="97">
        <v>7.5419723400000009</v>
      </c>
      <c r="CC60" s="97">
        <f t="shared" si="80"/>
        <v>6.8166666666666664</v>
      </c>
      <c r="CD60" s="97">
        <f t="shared" si="80"/>
        <v>8.18</v>
      </c>
      <c r="CE60" s="97">
        <f t="shared" si="78"/>
        <v>0</v>
      </c>
      <c r="CF60" s="97">
        <f t="shared" si="70"/>
        <v>1.8</v>
      </c>
      <c r="CG60" s="92">
        <f t="shared" si="61"/>
        <v>35.865250493587567</v>
      </c>
      <c r="CH60" s="92">
        <f t="shared" si="61"/>
        <v>42.65</v>
      </c>
      <c r="CI60" s="92">
        <f t="shared" si="61"/>
        <v>35.596888911666667</v>
      </c>
      <c r="CJ60" s="92">
        <f t="shared" si="61"/>
        <v>42.65</v>
      </c>
      <c r="CK60" s="92">
        <f t="shared" si="61"/>
        <v>35.596888911666667</v>
      </c>
      <c r="CL60" s="92">
        <f t="shared" si="61"/>
        <v>42.716266693999998</v>
      </c>
      <c r="CM60" s="92">
        <f t="shared" si="61"/>
        <v>2.5</v>
      </c>
      <c r="CN60" s="92">
        <f t="shared" si="56"/>
        <v>1.8</v>
      </c>
      <c r="CO60" s="91">
        <f t="shared" si="62"/>
        <v>34.762302401920905</v>
      </c>
      <c r="CP60" s="91">
        <f t="shared" si="62"/>
        <v>40.948005119999998</v>
      </c>
      <c r="CQ60" s="91">
        <f t="shared" si="62"/>
        <v>34.49394078666667</v>
      </c>
      <c r="CR60" s="91">
        <f t="shared" si="62"/>
        <v>40.948005120000005</v>
      </c>
      <c r="CS60" s="91">
        <f t="shared" si="62"/>
        <v>34.49394078666667</v>
      </c>
      <c r="CT60" s="91">
        <f t="shared" si="62"/>
        <v>40.948005120000005</v>
      </c>
      <c r="CU60" s="91">
        <f t="shared" si="62"/>
        <v>2.5</v>
      </c>
      <c r="CV60" s="91">
        <f t="shared" si="57"/>
        <v>2.7667999999999999</v>
      </c>
      <c r="CW60" s="82"/>
      <c r="CY60" s="80">
        <f t="shared" si="71"/>
        <v>0</v>
      </c>
      <c r="CZ60" s="80">
        <f t="shared" si="72"/>
        <v>-1.1029481249999975</v>
      </c>
      <c r="DA60" s="80">
        <f t="shared" si="72"/>
        <v>-1.7019948799999938</v>
      </c>
      <c r="DB60" s="80">
        <f t="shared" si="72"/>
        <v>-1.1029481249999975</v>
      </c>
      <c r="DC60" s="80">
        <f t="shared" si="72"/>
        <v>-1.7682615739999932</v>
      </c>
      <c r="DG60" s="80">
        <f t="shared" si="73"/>
        <v>-1.0981526833333319</v>
      </c>
      <c r="DH60" s="80">
        <f t="shared" si="74"/>
        <v>0</v>
      </c>
      <c r="DI60" s="80" t="e">
        <f>AS60-#REF!</f>
        <v>#REF!</v>
      </c>
      <c r="DJ60" s="80" t="e">
        <f>AT60-#REF!</f>
        <v>#REF!</v>
      </c>
      <c r="DK60" s="80" t="e">
        <f>AU60-#REF!</f>
        <v>#REF!</v>
      </c>
      <c r="DL60" s="80" t="e">
        <f>AV60-#REF!</f>
        <v>#REF!</v>
      </c>
      <c r="DM60" s="80" t="e">
        <f>AW60-#REF!</f>
        <v>#REF!</v>
      </c>
      <c r="DN60" s="80" t="e">
        <f>AX60-#REF!</f>
        <v>#REF!</v>
      </c>
    </row>
    <row r="61" spans="1:118" ht="38.25" hidden="1" x14ac:dyDescent="0.25">
      <c r="A61" s="88" t="s">
        <v>5695</v>
      </c>
      <c r="B61" s="95" t="s">
        <v>5696</v>
      </c>
      <c r="C61" s="88" t="s">
        <v>5697</v>
      </c>
      <c r="D61" s="88">
        <v>2018</v>
      </c>
      <c r="E61" s="88">
        <v>2023</v>
      </c>
      <c r="F61" s="88">
        <f t="shared" si="76"/>
        <v>2018</v>
      </c>
      <c r="G61" s="88">
        <f t="shared" si="76"/>
        <v>2023</v>
      </c>
      <c r="H61" s="91">
        <f t="shared" si="41"/>
        <v>135.49562576</v>
      </c>
      <c r="I61" s="91">
        <v>1.68</v>
      </c>
      <c r="J61" s="91">
        <v>133.79769257999999</v>
      </c>
      <c r="K61" s="91">
        <v>0</v>
      </c>
      <c r="L61" s="91">
        <v>1.7933179999999996E-2</v>
      </c>
      <c r="M61" s="91">
        <v>1.5434179999999999E-2</v>
      </c>
      <c r="N61" s="91">
        <v>1.5434179999999999E-2</v>
      </c>
      <c r="O61" s="91">
        <v>1.5433179999999999E-2</v>
      </c>
      <c r="P61" s="91">
        <v>1.5434179999999999E-2</v>
      </c>
      <c r="Q61" s="91">
        <v>0</v>
      </c>
      <c r="R61" s="91"/>
      <c r="S61" s="91">
        <v>0</v>
      </c>
      <c r="T61" s="91">
        <v>0</v>
      </c>
      <c r="U61" s="91">
        <v>8.3333333333333339E-4</v>
      </c>
      <c r="V61" s="91">
        <v>1E-3</v>
      </c>
      <c r="W61" s="91">
        <v>8.3333333333333339E-4</v>
      </c>
      <c r="X61" s="91">
        <v>1E-3</v>
      </c>
      <c r="Y61" s="91">
        <v>0</v>
      </c>
      <c r="Z61" s="91">
        <v>0</v>
      </c>
      <c r="AA61" s="91">
        <v>0</v>
      </c>
      <c r="AB61" s="91">
        <v>0</v>
      </c>
      <c r="AC61" s="91">
        <v>6.6166E-4</v>
      </c>
      <c r="AD61" s="91">
        <v>6.6166E-4</v>
      </c>
      <c r="AE61" s="91">
        <v>6.6166E-4</v>
      </c>
      <c r="AF61" s="91">
        <v>6.6166E-4</v>
      </c>
      <c r="AG61" s="91"/>
      <c r="AH61" s="91"/>
      <c r="AI61" s="91"/>
      <c r="AJ61" s="91"/>
      <c r="AK61" s="91">
        <v>8.3333333333333339E-4</v>
      </c>
      <c r="AL61" s="91">
        <v>1E-3</v>
      </c>
      <c r="AM61" s="91">
        <v>8.3333333333333339E-4</v>
      </c>
      <c r="AN61" s="91">
        <v>1E-3</v>
      </c>
      <c r="AO61" s="91">
        <v>0</v>
      </c>
      <c r="AP61" s="91">
        <v>0</v>
      </c>
      <c r="AQ61" s="91">
        <v>0</v>
      </c>
      <c r="AR61" s="91">
        <v>0</v>
      </c>
      <c r="AS61" s="91">
        <f t="shared" si="75"/>
        <v>8.3333333333333339E-4</v>
      </c>
      <c r="AT61" s="91">
        <f t="shared" si="75"/>
        <v>1E-3</v>
      </c>
      <c r="AU61" s="91">
        <f t="shared" si="75"/>
        <v>8.3333333333333339E-4</v>
      </c>
      <c r="AV61" s="91">
        <f t="shared" si="75"/>
        <v>1E-3</v>
      </c>
      <c r="AW61" s="91">
        <f t="shared" si="75"/>
        <v>0</v>
      </c>
      <c r="AX61" s="91">
        <f t="shared" si="75"/>
        <v>0</v>
      </c>
      <c r="AY61" s="91">
        <f t="shared" si="68"/>
        <v>0</v>
      </c>
      <c r="AZ61" s="91">
        <f t="shared" si="68"/>
        <v>0</v>
      </c>
      <c r="BA61" s="91">
        <v>8.3333333333333339E-4</v>
      </c>
      <c r="BB61" s="91">
        <v>1E-3</v>
      </c>
      <c r="BC61" s="91">
        <v>8.3333333333333339E-4</v>
      </c>
      <c r="BD61" s="91">
        <v>1E-3</v>
      </c>
      <c r="BE61" s="91">
        <v>0</v>
      </c>
      <c r="BF61" s="91">
        <v>0</v>
      </c>
      <c r="BG61" s="91">
        <v>0</v>
      </c>
      <c r="BH61" s="91">
        <v>0</v>
      </c>
      <c r="BI61" s="97">
        <f t="shared" si="79"/>
        <v>8.3333333333333339E-4</v>
      </c>
      <c r="BJ61" s="97">
        <f t="shared" si="79"/>
        <v>1E-3</v>
      </c>
      <c r="BK61" s="97">
        <f t="shared" si="79"/>
        <v>8.3333333333333339E-4</v>
      </c>
      <c r="BL61" s="97">
        <f t="shared" si="79"/>
        <v>1E-3</v>
      </c>
      <c r="BM61" s="97">
        <f t="shared" si="79"/>
        <v>0</v>
      </c>
      <c r="BN61" s="97">
        <f t="shared" si="79"/>
        <v>0</v>
      </c>
      <c r="BO61" s="97">
        <f t="shared" si="77"/>
        <v>0</v>
      </c>
      <c r="BP61" s="97">
        <f t="shared" si="69"/>
        <v>0</v>
      </c>
      <c r="BQ61" s="91">
        <v>1.6949152542372881</v>
      </c>
      <c r="BR61" s="91">
        <v>2.0338983050847457</v>
      </c>
      <c r="BS61" s="91">
        <v>1.6949152542372881</v>
      </c>
      <c r="BT61" s="91">
        <v>2.0338983050847457</v>
      </c>
      <c r="BU61" s="91">
        <v>0</v>
      </c>
      <c r="BV61" s="91">
        <v>0</v>
      </c>
      <c r="BW61" s="91">
        <v>0</v>
      </c>
      <c r="BX61" s="91">
        <v>0</v>
      </c>
      <c r="BY61" s="97">
        <f t="shared" ref="BY61:CB63" si="81">BQ61</f>
        <v>1.6949152542372881</v>
      </c>
      <c r="BZ61" s="97">
        <f t="shared" si="81"/>
        <v>2.0338983050847457</v>
      </c>
      <c r="CA61" s="97">
        <f t="shared" si="81"/>
        <v>1.6949152542372881</v>
      </c>
      <c r="CB61" s="97">
        <f t="shared" si="81"/>
        <v>2.0338983050847457</v>
      </c>
      <c r="CC61" s="97">
        <f t="shared" si="80"/>
        <v>0</v>
      </c>
      <c r="CD61" s="97">
        <f t="shared" si="80"/>
        <v>0</v>
      </c>
      <c r="CE61" s="97">
        <f t="shared" si="78"/>
        <v>0</v>
      </c>
      <c r="CF61" s="97">
        <f t="shared" si="70"/>
        <v>0</v>
      </c>
      <c r="CG61" s="92">
        <f t="shared" si="61"/>
        <v>1.712849434237288</v>
      </c>
      <c r="CH61" s="92">
        <f t="shared" si="61"/>
        <v>2.0523324850847455</v>
      </c>
      <c r="CI61" s="92">
        <f t="shared" si="61"/>
        <v>1.7128484342372881</v>
      </c>
      <c r="CJ61" s="92">
        <f t="shared" si="61"/>
        <v>2.0523324850847455</v>
      </c>
      <c r="CK61" s="92">
        <f t="shared" si="61"/>
        <v>0</v>
      </c>
      <c r="CL61" s="92">
        <f t="shared" si="61"/>
        <v>0</v>
      </c>
      <c r="CM61" s="92">
        <f t="shared" si="61"/>
        <v>0</v>
      </c>
      <c r="CN61" s="92">
        <f t="shared" si="56"/>
        <v>0</v>
      </c>
      <c r="CO61" s="91">
        <f t="shared" si="62"/>
        <v>1.7126777609039547</v>
      </c>
      <c r="CP61" s="91">
        <f t="shared" si="62"/>
        <v>2.0519941450847456</v>
      </c>
      <c r="CQ61" s="91">
        <f t="shared" si="62"/>
        <v>1.7126767609039548</v>
      </c>
      <c r="CR61" s="91">
        <f t="shared" si="62"/>
        <v>2.0519941450847456</v>
      </c>
      <c r="CS61" s="91">
        <f t="shared" si="62"/>
        <v>0</v>
      </c>
      <c r="CT61" s="91">
        <f t="shared" si="62"/>
        <v>0</v>
      </c>
      <c r="CU61" s="91">
        <f t="shared" si="62"/>
        <v>0</v>
      </c>
      <c r="CV61" s="91">
        <f t="shared" si="57"/>
        <v>0</v>
      </c>
      <c r="CW61" s="93"/>
      <c r="CY61" s="80">
        <f t="shared" si="71"/>
        <v>-2.0519941450847456</v>
      </c>
      <c r="CZ61" s="80">
        <f t="shared" si="72"/>
        <v>-1.716733333332332E-4</v>
      </c>
      <c r="DA61" s="80">
        <f t="shared" si="72"/>
        <v>-3.3833999999988151E-4</v>
      </c>
      <c r="DB61" s="80">
        <f t="shared" si="72"/>
        <v>0</v>
      </c>
      <c r="DC61" s="80">
        <f t="shared" si="72"/>
        <v>0</v>
      </c>
      <c r="DG61" s="80">
        <f t="shared" si="73"/>
        <v>-133.78294899909605</v>
      </c>
      <c r="DH61" s="80">
        <f t="shared" si="74"/>
        <v>0</v>
      </c>
      <c r="DI61" s="80" t="e">
        <f>AS61-#REF!</f>
        <v>#REF!</v>
      </c>
      <c r="DJ61" s="80" t="e">
        <f>AT61-#REF!</f>
        <v>#REF!</v>
      </c>
      <c r="DK61" s="80" t="e">
        <f>AU61-#REF!</f>
        <v>#REF!</v>
      </c>
      <c r="DL61" s="80" t="e">
        <f>AV61-#REF!</f>
        <v>#REF!</v>
      </c>
      <c r="DM61" s="80" t="e">
        <f>AW61-#REF!</f>
        <v>#REF!</v>
      </c>
      <c r="DN61" s="80" t="e">
        <f>AX61-#REF!</f>
        <v>#REF!</v>
      </c>
    </row>
    <row r="62" spans="1:118" ht="51" hidden="1" x14ac:dyDescent="0.25">
      <c r="A62" s="88" t="s">
        <v>5698</v>
      </c>
      <c r="B62" s="95" t="s">
        <v>5699</v>
      </c>
      <c r="C62" s="88" t="s">
        <v>5700</v>
      </c>
      <c r="D62" s="88">
        <v>2019</v>
      </c>
      <c r="E62" s="88">
        <v>2020</v>
      </c>
      <c r="F62" s="88">
        <f>D62</f>
        <v>2019</v>
      </c>
      <c r="G62" s="88">
        <v>2021</v>
      </c>
      <c r="H62" s="91">
        <f t="shared" si="41"/>
        <v>24.973996</v>
      </c>
      <c r="I62" s="91">
        <v>1.3554423999999998</v>
      </c>
      <c r="J62" s="91">
        <v>23.618553599999998</v>
      </c>
      <c r="K62" s="91">
        <v>0</v>
      </c>
      <c r="L62" s="91">
        <v>0</v>
      </c>
      <c r="M62" s="91"/>
      <c r="N62" s="91">
        <v>0</v>
      </c>
      <c r="O62" s="91">
        <v>0</v>
      </c>
      <c r="P62" s="91"/>
      <c r="Q62" s="91">
        <v>0</v>
      </c>
      <c r="R62" s="91"/>
      <c r="S62" s="91">
        <v>0</v>
      </c>
      <c r="T62" s="91">
        <v>0</v>
      </c>
      <c r="U62" s="91">
        <v>15.025000000000002</v>
      </c>
      <c r="V62" s="91">
        <v>18.03</v>
      </c>
      <c r="W62" s="91">
        <v>15.025000000000002</v>
      </c>
      <c r="X62" s="91">
        <v>18.03</v>
      </c>
      <c r="Y62" s="91">
        <v>15.025000000000002</v>
      </c>
      <c r="Z62" s="91">
        <v>18.03</v>
      </c>
      <c r="AA62" s="91">
        <v>1.26</v>
      </c>
      <c r="AB62" s="91">
        <v>0.35</v>
      </c>
      <c r="AC62" s="91">
        <v>9.3297869499999972</v>
      </c>
      <c r="AD62" s="91">
        <v>11.129885452</v>
      </c>
      <c r="AE62" s="91">
        <v>9.3297869499999972</v>
      </c>
      <c r="AF62" s="91">
        <v>11.129885452</v>
      </c>
      <c r="AG62" s="91"/>
      <c r="AH62" s="91"/>
      <c r="AI62" s="91"/>
      <c r="AJ62" s="91"/>
      <c r="AK62" s="91">
        <v>9.9499999999999993</v>
      </c>
      <c r="AL62" s="91">
        <v>11.94</v>
      </c>
      <c r="AM62" s="91">
        <v>9.9499999999999993</v>
      </c>
      <c r="AN62" s="91">
        <v>11.94</v>
      </c>
      <c r="AO62" s="91">
        <v>9.9499999999999993</v>
      </c>
      <c r="AP62" s="91">
        <v>11.94</v>
      </c>
      <c r="AQ62" s="91">
        <v>1.26</v>
      </c>
      <c r="AR62" s="91">
        <v>0.35</v>
      </c>
      <c r="AS62" s="91">
        <v>18.707999999999998</v>
      </c>
      <c r="AT62" s="91">
        <v>22.45</v>
      </c>
      <c r="AU62" s="96">
        <v>18.707999999999998</v>
      </c>
      <c r="AV62" s="96">
        <v>22.45</v>
      </c>
      <c r="AW62" s="96">
        <v>27.83</v>
      </c>
      <c r="AX62" s="96">
        <v>33.340000000000003</v>
      </c>
      <c r="AY62" s="96">
        <v>2.52</v>
      </c>
      <c r="AZ62" s="96">
        <f>AR62</f>
        <v>0.35</v>
      </c>
      <c r="BA62" s="91">
        <v>0</v>
      </c>
      <c r="BB62" s="91">
        <v>0</v>
      </c>
      <c r="BC62" s="91">
        <v>0</v>
      </c>
      <c r="BD62" s="91">
        <v>0</v>
      </c>
      <c r="BE62" s="91">
        <v>0</v>
      </c>
      <c r="BF62" s="91">
        <v>0</v>
      </c>
      <c r="BG62" s="91">
        <v>0</v>
      </c>
      <c r="BH62" s="91">
        <v>0</v>
      </c>
      <c r="BI62" s="96">
        <v>3.516</v>
      </c>
      <c r="BJ62" s="96">
        <v>4.22</v>
      </c>
      <c r="BK62" s="96">
        <v>3.516</v>
      </c>
      <c r="BL62" s="96">
        <v>4.22</v>
      </c>
      <c r="BM62" s="96">
        <v>3.7170000000000001</v>
      </c>
      <c r="BN62" s="96">
        <v>4.46</v>
      </c>
      <c r="BO62" s="96">
        <f t="shared" si="77"/>
        <v>0</v>
      </c>
      <c r="BP62" s="96">
        <v>0.32800000000000001</v>
      </c>
      <c r="BQ62" s="91">
        <v>0</v>
      </c>
      <c r="BR62" s="91">
        <v>0</v>
      </c>
      <c r="BS62" s="91">
        <v>0</v>
      </c>
      <c r="BT62" s="91">
        <v>0</v>
      </c>
      <c r="BU62" s="91">
        <v>0</v>
      </c>
      <c r="BV62" s="91">
        <v>0</v>
      </c>
      <c r="BW62" s="91">
        <v>0</v>
      </c>
      <c r="BX62" s="91">
        <v>0</v>
      </c>
      <c r="BY62" s="97">
        <f t="shared" si="81"/>
        <v>0</v>
      </c>
      <c r="BZ62" s="97">
        <f t="shared" si="81"/>
        <v>0</v>
      </c>
      <c r="CA62" s="97">
        <f t="shared" si="81"/>
        <v>0</v>
      </c>
      <c r="CB62" s="97">
        <f t="shared" si="81"/>
        <v>0</v>
      </c>
      <c r="CC62" s="97">
        <f t="shared" si="80"/>
        <v>0</v>
      </c>
      <c r="CD62" s="97">
        <f t="shared" si="80"/>
        <v>0</v>
      </c>
      <c r="CE62" s="97">
        <f t="shared" si="78"/>
        <v>0</v>
      </c>
      <c r="CF62" s="97">
        <f t="shared" si="70"/>
        <v>0</v>
      </c>
      <c r="CG62" s="92">
        <f t="shared" si="61"/>
        <v>24.975000000000001</v>
      </c>
      <c r="CH62" s="92">
        <f t="shared" si="61"/>
        <v>29.97</v>
      </c>
      <c r="CI62" s="92">
        <f t="shared" si="61"/>
        <v>24.975000000000001</v>
      </c>
      <c r="CJ62" s="92">
        <f t="shared" si="61"/>
        <v>29.97</v>
      </c>
      <c r="CK62" s="92">
        <f t="shared" si="61"/>
        <v>24.975000000000001</v>
      </c>
      <c r="CL62" s="92">
        <f t="shared" si="61"/>
        <v>29.97</v>
      </c>
      <c r="CM62" s="92">
        <f t="shared" si="61"/>
        <v>2.52</v>
      </c>
      <c r="CN62" s="92">
        <f t="shared" si="56"/>
        <v>0.7</v>
      </c>
      <c r="CO62" s="91">
        <f t="shared" si="62"/>
        <v>31.553786949999996</v>
      </c>
      <c r="CP62" s="91">
        <f t="shared" si="62"/>
        <v>37.799885451999998</v>
      </c>
      <c r="CQ62" s="91">
        <f t="shared" si="62"/>
        <v>31.553786949999996</v>
      </c>
      <c r="CR62" s="91">
        <f t="shared" si="62"/>
        <v>37.799885451999998</v>
      </c>
      <c r="CS62" s="91">
        <f t="shared" si="62"/>
        <v>31.546999999999997</v>
      </c>
      <c r="CT62" s="91">
        <f t="shared" si="62"/>
        <v>37.800000000000004</v>
      </c>
      <c r="CU62" s="91">
        <f t="shared" si="62"/>
        <v>2.52</v>
      </c>
      <c r="CV62" s="91">
        <f t="shared" si="57"/>
        <v>0.67799999999999994</v>
      </c>
      <c r="CW62" s="93"/>
      <c r="CY62" s="80">
        <f t="shared" si="71"/>
        <v>1.1454800000620935E-4</v>
      </c>
      <c r="CZ62" s="80">
        <f t="shared" si="72"/>
        <v>6.5787869499999942</v>
      </c>
      <c r="DA62" s="80">
        <f t="shared" si="72"/>
        <v>7.8298854519999992</v>
      </c>
      <c r="DB62" s="80">
        <f t="shared" si="72"/>
        <v>6.5719999999999956</v>
      </c>
      <c r="DC62" s="80">
        <f t="shared" si="72"/>
        <v>7.8300000000000054</v>
      </c>
      <c r="DG62" s="80">
        <f t="shared" si="73"/>
        <v>6.579790949999996</v>
      </c>
      <c r="DH62" s="80">
        <f t="shared" si="74"/>
        <v>6.6666666666659324E-4</v>
      </c>
      <c r="DI62" s="80" t="e">
        <f>AS62-#REF!</f>
        <v>#REF!</v>
      </c>
      <c r="DJ62" s="80" t="e">
        <f>AT62-#REF!</f>
        <v>#REF!</v>
      </c>
      <c r="DK62" s="80" t="e">
        <f>AU62-#REF!</f>
        <v>#REF!</v>
      </c>
      <c r="DL62" s="80" t="e">
        <f>AV62-#REF!</f>
        <v>#REF!</v>
      </c>
      <c r="DM62" s="80" t="e">
        <f>AW62-#REF!</f>
        <v>#REF!</v>
      </c>
      <c r="DN62" s="80" t="e">
        <f>AX62-#REF!</f>
        <v>#REF!</v>
      </c>
    </row>
    <row r="63" spans="1:118" ht="51" hidden="1" x14ac:dyDescent="0.25">
      <c r="A63" s="88" t="s">
        <v>5701</v>
      </c>
      <c r="B63" s="95" t="s">
        <v>5702</v>
      </c>
      <c r="C63" s="88" t="s">
        <v>5703</v>
      </c>
      <c r="D63" s="88">
        <v>2022</v>
      </c>
      <c r="E63" s="88">
        <v>2022</v>
      </c>
      <c r="F63" s="88">
        <f>D63</f>
        <v>2022</v>
      </c>
      <c r="G63" s="88">
        <f>E63</f>
        <v>2022</v>
      </c>
      <c r="H63" s="91">
        <f t="shared" si="41"/>
        <v>18.508474576271187</v>
      </c>
      <c r="I63" s="91">
        <v>0.92542372881355939</v>
      </c>
      <c r="J63" s="91">
        <v>5.7355932203389823</v>
      </c>
      <c r="K63" s="91">
        <v>11.755932203389831</v>
      </c>
      <c r="L63" s="91">
        <v>9.152542372881356E-2</v>
      </c>
      <c r="M63" s="91"/>
      <c r="N63" s="91">
        <v>0</v>
      </c>
      <c r="O63" s="91">
        <v>0</v>
      </c>
      <c r="P63" s="91"/>
      <c r="Q63" s="91">
        <v>0</v>
      </c>
      <c r="R63" s="91"/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/>
      <c r="AD63" s="91"/>
      <c r="AE63" s="91"/>
      <c r="AF63" s="91"/>
      <c r="AG63" s="91"/>
      <c r="AH63" s="91"/>
      <c r="AI63" s="91"/>
      <c r="AJ63" s="91"/>
      <c r="AK63" s="91">
        <v>0</v>
      </c>
      <c r="AL63" s="91">
        <v>0</v>
      </c>
      <c r="AM63" s="91">
        <v>0</v>
      </c>
      <c r="AN63" s="91">
        <v>0</v>
      </c>
      <c r="AO63" s="91">
        <v>0</v>
      </c>
      <c r="AP63" s="91">
        <v>0</v>
      </c>
      <c r="AQ63" s="91">
        <v>0</v>
      </c>
      <c r="AR63" s="91">
        <v>0</v>
      </c>
      <c r="AS63" s="91">
        <f t="shared" ref="AS63:AY63" si="82">AK63</f>
        <v>0</v>
      </c>
      <c r="AT63" s="91">
        <f t="shared" si="82"/>
        <v>0</v>
      </c>
      <c r="AU63" s="91">
        <f t="shared" si="82"/>
        <v>0</v>
      </c>
      <c r="AV63" s="91">
        <f t="shared" si="82"/>
        <v>0</v>
      </c>
      <c r="AW63" s="91">
        <f t="shared" si="82"/>
        <v>0</v>
      </c>
      <c r="AX63" s="91">
        <f t="shared" si="82"/>
        <v>0</v>
      </c>
      <c r="AY63" s="91">
        <f t="shared" si="82"/>
        <v>0</v>
      </c>
      <c r="AZ63" s="91">
        <f>AR63</f>
        <v>0</v>
      </c>
      <c r="BA63" s="91">
        <v>0</v>
      </c>
      <c r="BB63" s="91">
        <v>0</v>
      </c>
      <c r="BC63" s="91">
        <v>0</v>
      </c>
      <c r="BD63" s="91">
        <v>0</v>
      </c>
      <c r="BE63" s="91">
        <v>0</v>
      </c>
      <c r="BF63" s="91">
        <v>0</v>
      </c>
      <c r="BG63" s="91">
        <v>0</v>
      </c>
      <c r="BH63" s="91">
        <v>0</v>
      </c>
      <c r="BI63" s="97">
        <f t="shared" ref="BI63:BN65" si="83">BA63</f>
        <v>0</v>
      </c>
      <c r="BJ63" s="97">
        <f t="shared" si="83"/>
        <v>0</v>
      </c>
      <c r="BK63" s="97">
        <f t="shared" si="83"/>
        <v>0</v>
      </c>
      <c r="BL63" s="97">
        <f t="shared" si="83"/>
        <v>0</v>
      </c>
      <c r="BM63" s="97">
        <f t="shared" si="83"/>
        <v>0</v>
      </c>
      <c r="BN63" s="97">
        <f t="shared" si="83"/>
        <v>0</v>
      </c>
      <c r="BO63" s="97">
        <f t="shared" si="77"/>
        <v>0</v>
      </c>
      <c r="BP63" s="97">
        <f>BH63</f>
        <v>0</v>
      </c>
      <c r="BQ63" s="91">
        <v>15.423728813559324</v>
      </c>
      <c r="BR63" s="91">
        <v>18.508474576271187</v>
      </c>
      <c r="BS63" s="91">
        <v>15.423728813559324</v>
      </c>
      <c r="BT63" s="91">
        <v>18.508474576271187</v>
      </c>
      <c r="BU63" s="91">
        <v>15.423728813559324</v>
      </c>
      <c r="BV63" s="91">
        <v>18.508474576271187</v>
      </c>
      <c r="BW63" s="91">
        <v>2</v>
      </c>
      <c r="BX63" s="91">
        <v>0.7</v>
      </c>
      <c r="BY63" s="97">
        <f t="shared" si="81"/>
        <v>15.423728813559324</v>
      </c>
      <c r="BZ63" s="97">
        <f t="shared" si="81"/>
        <v>18.508474576271187</v>
      </c>
      <c r="CA63" s="97">
        <f t="shared" si="81"/>
        <v>15.423728813559324</v>
      </c>
      <c r="CB63" s="97">
        <f t="shared" si="81"/>
        <v>18.508474576271187</v>
      </c>
      <c r="CC63" s="97">
        <f t="shared" si="80"/>
        <v>15.423728813559324</v>
      </c>
      <c r="CD63" s="97">
        <f t="shared" si="80"/>
        <v>18.508474576271187</v>
      </c>
      <c r="CE63" s="97">
        <f t="shared" si="78"/>
        <v>2</v>
      </c>
      <c r="CF63" s="97">
        <f t="shared" si="70"/>
        <v>0.7</v>
      </c>
      <c r="CG63" s="92">
        <f t="shared" si="61"/>
        <v>15.423728813559324</v>
      </c>
      <c r="CH63" s="92">
        <f t="shared" si="61"/>
        <v>18.508474576271187</v>
      </c>
      <c r="CI63" s="92">
        <f t="shared" si="61"/>
        <v>15.423728813559324</v>
      </c>
      <c r="CJ63" s="92">
        <f t="shared" si="61"/>
        <v>18.508474576271187</v>
      </c>
      <c r="CK63" s="92">
        <f t="shared" si="61"/>
        <v>15.423728813559324</v>
      </c>
      <c r="CL63" s="92">
        <f t="shared" si="61"/>
        <v>18.508474576271187</v>
      </c>
      <c r="CM63" s="92">
        <f t="shared" si="61"/>
        <v>2</v>
      </c>
      <c r="CN63" s="92">
        <f t="shared" si="56"/>
        <v>0.7</v>
      </c>
      <c r="CO63" s="91">
        <f t="shared" si="62"/>
        <v>15.423728813559324</v>
      </c>
      <c r="CP63" s="91">
        <f t="shared" si="62"/>
        <v>18.508474576271187</v>
      </c>
      <c r="CQ63" s="91">
        <f t="shared" si="62"/>
        <v>15.423728813559324</v>
      </c>
      <c r="CR63" s="91">
        <f t="shared" si="62"/>
        <v>18.508474576271187</v>
      </c>
      <c r="CS63" s="91">
        <f t="shared" si="62"/>
        <v>15.423728813559324</v>
      </c>
      <c r="CT63" s="91">
        <f t="shared" si="62"/>
        <v>18.508474576271187</v>
      </c>
      <c r="CU63" s="91">
        <f t="shared" si="62"/>
        <v>2</v>
      </c>
      <c r="CV63" s="91">
        <f t="shared" si="57"/>
        <v>0.7</v>
      </c>
      <c r="CW63" s="93"/>
      <c r="CY63" s="80">
        <f t="shared" si="71"/>
        <v>0</v>
      </c>
      <c r="CZ63" s="80">
        <f t="shared" si="72"/>
        <v>0</v>
      </c>
      <c r="DA63" s="80">
        <f t="shared" si="72"/>
        <v>0</v>
      </c>
      <c r="DB63" s="80">
        <f t="shared" si="72"/>
        <v>0</v>
      </c>
      <c r="DC63" s="80">
        <f t="shared" si="72"/>
        <v>0</v>
      </c>
      <c r="DG63" s="80">
        <f t="shared" si="73"/>
        <v>-3.0847457627118633</v>
      </c>
      <c r="DH63" s="80">
        <f t="shared" si="74"/>
        <v>0</v>
      </c>
      <c r="DI63" s="80" t="e">
        <f>AS63-#REF!</f>
        <v>#REF!</v>
      </c>
      <c r="DJ63" s="80" t="e">
        <f>AT63-#REF!</f>
        <v>#REF!</v>
      </c>
      <c r="DK63" s="80" t="e">
        <f>AU63-#REF!</f>
        <v>#REF!</v>
      </c>
      <c r="DL63" s="80" t="e">
        <f>AV63-#REF!</f>
        <v>#REF!</v>
      </c>
      <c r="DM63" s="80" t="e">
        <f>AW63-#REF!</f>
        <v>#REF!</v>
      </c>
      <c r="DN63" s="80" t="e">
        <f>AX63-#REF!</f>
        <v>#REF!</v>
      </c>
    </row>
    <row r="64" spans="1:118" ht="51" hidden="1" x14ac:dyDescent="0.25">
      <c r="A64" s="88" t="s">
        <v>5704</v>
      </c>
      <c r="B64" s="95" t="s">
        <v>5705</v>
      </c>
      <c r="C64" s="88" t="s">
        <v>5706</v>
      </c>
      <c r="D64" s="88">
        <v>2019</v>
      </c>
      <c r="E64" s="88">
        <v>2020</v>
      </c>
      <c r="F64" s="88">
        <v>2022</v>
      </c>
      <c r="G64" s="88">
        <v>2022</v>
      </c>
      <c r="H64" s="91">
        <f t="shared" si="41"/>
        <v>5.4016719999999996</v>
      </c>
      <c r="I64" s="91">
        <v>0.26666600000000001</v>
      </c>
      <c r="J64" s="91">
        <v>1.2837514999999999</v>
      </c>
      <c r="K64" s="91">
        <v>3.8512545</v>
      </c>
      <c r="L64" s="91">
        <v>0</v>
      </c>
      <c r="M64" s="91"/>
      <c r="N64" s="91">
        <v>0</v>
      </c>
      <c r="O64" s="91">
        <v>0</v>
      </c>
      <c r="P64" s="91"/>
      <c r="Q64" s="91">
        <v>0</v>
      </c>
      <c r="R64" s="91"/>
      <c r="S64" s="91">
        <v>0</v>
      </c>
      <c r="T64" s="91">
        <v>0</v>
      </c>
      <c r="U64" s="91">
        <v>0.26666666666666666</v>
      </c>
      <c r="V64" s="91">
        <v>0.32</v>
      </c>
      <c r="W64" s="91">
        <v>0.26666666666666666</v>
      </c>
      <c r="X64" s="91">
        <v>0.32</v>
      </c>
      <c r="Y64" s="91">
        <v>0</v>
      </c>
      <c r="Z64" s="91">
        <v>0</v>
      </c>
      <c r="AA64" s="91">
        <v>0</v>
      </c>
      <c r="AB64" s="91">
        <v>0</v>
      </c>
      <c r="AC64" s="91"/>
      <c r="AD64" s="91"/>
      <c r="AE64" s="91"/>
      <c r="AF64" s="91"/>
      <c r="AG64" s="91"/>
      <c r="AH64" s="91"/>
      <c r="AI64" s="91"/>
      <c r="AJ64" s="91"/>
      <c r="AK64" s="91">
        <v>5.1333333333333337</v>
      </c>
      <c r="AL64" s="91">
        <v>6.16</v>
      </c>
      <c r="AM64" s="91">
        <v>5.1333333333333337</v>
      </c>
      <c r="AN64" s="91">
        <v>6.16</v>
      </c>
      <c r="AO64" s="91">
        <v>5.4</v>
      </c>
      <c r="AP64" s="91">
        <v>6.48</v>
      </c>
      <c r="AQ64" s="91">
        <v>0.8</v>
      </c>
      <c r="AR64" s="91">
        <v>0.5</v>
      </c>
      <c r="AS64" s="91"/>
      <c r="AT64" s="91"/>
      <c r="AU64" s="91"/>
      <c r="AV64" s="91"/>
      <c r="AW64" s="91"/>
      <c r="AX64" s="91"/>
      <c r="AY64" s="91"/>
      <c r="AZ64" s="91"/>
      <c r="BA64" s="91">
        <v>0</v>
      </c>
      <c r="BB64" s="91">
        <v>0</v>
      </c>
      <c r="BC64" s="91">
        <v>0</v>
      </c>
      <c r="BD64" s="91">
        <v>0</v>
      </c>
      <c r="BE64" s="91">
        <v>0</v>
      </c>
      <c r="BF64" s="91">
        <v>0</v>
      </c>
      <c r="BG64" s="91">
        <v>0</v>
      </c>
      <c r="BH64" s="91">
        <v>0</v>
      </c>
      <c r="BI64" s="97">
        <f t="shared" si="83"/>
        <v>0</v>
      </c>
      <c r="BJ64" s="97">
        <f t="shared" si="83"/>
        <v>0</v>
      </c>
      <c r="BK64" s="97">
        <f t="shared" si="83"/>
        <v>0</v>
      </c>
      <c r="BL64" s="97">
        <f t="shared" si="83"/>
        <v>0</v>
      </c>
      <c r="BM64" s="97">
        <f t="shared" si="83"/>
        <v>0</v>
      </c>
      <c r="BN64" s="97">
        <f t="shared" si="83"/>
        <v>0</v>
      </c>
      <c r="BO64" s="97">
        <f t="shared" si="77"/>
        <v>0</v>
      </c>
      <c r="BP64" s="97">
        <f>BH64</f>
        <v>0</v>
      </c>
      <c r="BQ64" s="91">
        <v>0</v>
      </c>
      <c r="BR64" s="91">
        <v>0</v>
      </c>
      <c r="BS64" s="91">
        <v>0</v>
      </c>
      <c r="BT64" s="91">
        <v>0</v>
      </c>
      <c r="BU64" s="91">
        <v>0</v>
      </c>
      <c r="BV64" s="91">
        <v>0</v>
      </c>
      <c r="BW64" s="91">
        <v>0</v>
      </c>
      <c r="BX64" s="91">
        <v>0</v>
      </c>
      <c r="BY64" s="97">
        <v>5.4</v>
      </c>
      <c r="BZ64" s="97">
        <v>6.48</v>
      </c>
      <c r="CA64" s="97">
        <v>5.4</v>
      </c>
      <c r="CB64" s="97">
        <v>6.48</v>
      </c>
      <c r="CC64" s="97">
        <v>5.4</v>
      </c>
      <c r="CD64" s="97">
        <v>6.48</v>
      </c>
      <c r="CE64" s="97">
        <v>0.8</v>
      </c>
      <c r="CF64" s="97">
        <v>0.5</v>
      </c>
      <c r="CG64" s="92">
        <f t="shared" si="61"/>
        <v>5.4</v>
      </c>
      <c r="CH64" s="92">
        <f t="shared" si="61"/>
        <v>6.48</v>
      </c>
      <c r="CI64" s="92">
        <f t="shared" si="61"/>
        <v>5.4</v>
      </c>
      <c r="CJ64" s="92">
        <f t="shared" si="61"/>
        <v>6.48</v>
      </c>
      <c r="CK64" s="92">
        <f t="shared" si="61"/>
        <v>5.4</v>
      </c>
      <c r="CL64" s="92">
        <f t="shared" si="61"/>
        <v>6.48</v>
      </c>
      <c r="CM64" s="92">
        <f t="shared" si="61"/>
        <v>0.8</v>
      </c>
      <c r="CN64" s="92">
        <f t="shared" si="56"/>
        <v>0.5</v>
      </c>
      <c r="CO64" s="91">
        <f t="shared" si="62"/>
        <v>5.4</v>
      </c>
      <c r="CP64" s="91">
        <f t="shared" si="62"/>
        <v>6.48</v>
      </c>
      <c r="CQ64" s="91">
        <f t="shared" si="62"/>
        <v>5.4</v>
      </c>
      <c r="CR64" s="91">
        <f t="shared" si="62"/>
        <v>6.48</v>
      </c>
      <c r="CS64" s="91">
        <f t="shared" si="62"/>
        <v>5.4</v>
      </c>
      <c r="CT64" s="91">
        <f t="shared" si="62"/>
        <v>6.48</v>
      </c>
      <c r="CU64" s="91">
        <f t="shared" si="62"/>
        <v>0.8</v>
      </c>
      <c r="CV64" s="91">
        <f t="shared" si="57"/>
        <v>0.5</v>
      </c>
      <c r="CW64" s="93"/>
      <c r="CY64" s="80">
        <f t="shared" si="71"/>
        <v>0</v>
      </c>
      <c r="CZ64" s="80">
        <f t="shared" si="72"/>
        <v>0</v>
      </c>
      <c r="DA64" s="80">
        <f t="shared" si="72"/>
        <v>0</v>
      </c>
      <c r="DB64" s="80">
        <f t="shared" si="72"/>
        <v>0</v>
      </c>
      <c r="DC64" s="80">
        <f t="shared" si="72"/>
        <v>0</v>
      </c>
      <c r="DG64" s="80">
        <f t="shared" si="73"/>
        <v>-1.6719999999992297E-3</v>
      </c>
      <c r="DH64" s="80">
        <f t="shared" si="74"/>
        <v>0</v>
      </c>
      <c r="DI64" s="80" t="e">
        <f>AS64-#REF!</f>
        <v>#REF!</v>
      </c>
      <c r="DJ64" s="80" t="e">
        <f>AT64-#REF!</f>
        <v>#REF!</v>
      </c>
      <c r="DK64" s="80" t="e">
        <f>AU64-#REF!</f>
        <v>#REF!</v>
      </c>
      <c r="DL64" s="80" t="e">
        <f>AV64-#REF!</f>
        <v>#REF!</v>
      </c>
      <c r="DM64" s="80" t="e">
        <f>AW64-#REF!</f>
        <v>#REF!</v>
      </c>
      <c r="DN64" s="80" t="e">
        <f>AX64-#REF!</f>
        <v>#REF!</v>
      </c>
    </row>
    <row r="65" spans="1:118" ht="76.5" hidden="1" x14ac:dyDescent="0.25">
      <c r="A65" s="88" t="s">
        <v>5707</v>
      </c>
      <c r="B65" s="95" t="s">
        <v>5708</v>
      </c>
      <c r="C65" s="88" t="s">
        <v>5709</v>
      </c>
      <c r="D65" s="88">
        <v>2022</v>
      </c>
      <c r="E65" s="88">
        <v>2023</v>
      </c>
      <c r="F65" s="88">
        <f t="shared" ref="F65:G67" si="84">D65</f>
        <v>2022</v>
      </c>
      <c r="G65" s="88">
        <f t="shared" si="84"/>
        <v>2023</v>
      </c>
      <c r="H65" s="91">
        <f t="shared" si="41"/>
        <v>2.7988583299999998</v>
      </c>
      <c r="I65" s="91">
        <v>8.3333329999999997E-2</v>
      </c>
      <c r="J65" s="91">
        <v>2.715525</v>
      </c>
      <c r="K65" s="91">
        <v>0</v>
      </c>
      <c r="L65" s="91">
        <v>0</v>
      </c>
      <c r="M65" s="91"/>
      <c r="N65" s="91">
        <v>0</v>
      </c>
      <c r="O65" s="91">
        <v>0</v>
      </c>
      <c r="P65" s="91"/>
      <c r="Q65" s="91">
        <v>0</v>
      </c>
      <c r="R65" s="91"/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/>
      <c r="AD65" s="91"/>
      <c r="AE65" s="91"/>
      <c r="AF65" s="91"/>
      <c r="AG65" s="91"/>
      <c r="AH65" s="91"/>
      <c r="AI65" s="91"/>
      <c r="AJ65" s="91"/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</v>
      </c>
      <c r="AQ65" s="91">
        <v>0</v>
      </c>
      <c r="AR65" s="91">
        <v>0</v>
      </c>
      <c r="AS65" s="91">
        <f t="shared" ref="AS65:AZ65" si="85">AK65</f>
        <v>0</v>
      </c>
      <c r="AT65" s="91">
        <f t="shared" si="85"/>
        <v>0</v>
      </c>
      <c r="AU65" s="91">
        <f t="shared" si="85"/>
        <v>0</v>
      </c>
      <c r="AV65" s="91">
        <f t="shared" si="85"/>
        <v>0</v>
      </c>
      <c r="AW65" s="91">
        <f t="shared" si="85"/>
        <v>0</v>
      </c>
      <c r="AX65" s="91">
        <f t="shared" si="85"/>
        <v>0</v>
      </c>
      <c r="AY65" s="91">
        <f t="shared" si="85"/>
        <v>0</v>
      </c>
      <c r="AZ65" s="91">
        <f t="shared" si="85"/>
        <v>0</v>
      </c>
      <c r="BA65" s="91">
        <v>0</v>
      </c>
      <c r="BB65" s="91">
        <v>0</v>
      </c>
      <c r="BC65" s="91">
        <v>0</v>
      </c>
      <c r="BD65" s="91">
        <v>0</v>
      </c>
      <c r="BE65" s="91">
        <v>0</v>
      </c>
      <c r="BF65" s="91">
        <v>0</v>
      </c>
      <c r="BG65" s="91">
        <v>0</v>
      </c>
      <c r="BH65" s="91">
        <v>0</v>
      </c>
      <c r="BI65" s="97">
        <f t="shared" si="83"/>
        <v>0</v>
      </c>
      <c r="BJ65" s="97">
        <f t="shared" si="83"/>
        <v>0</v>
      </c>
      <c r="BK65" s="97">
        <f t="shared" si="83"/>
        <v>0</v>
      </c>
      <c r="BL65" s="97">
        <f t="shared" si="83"/>
        <v>0</v>
      </c>
      <c r="BM65" s="97">
        <f t="shared" si="83"/>
        <v>0</v>
      </c>
      <c r="BN65" s="97">
        <f t="shared" si="83"/>
        <v>0</v>
      </c>
      <c r="BO65" s="97">
        <f t="shared" si="77"/>
        <v>0</v>
      </c>
      <c r="BP65" s="97">
        <f>BH65</f>
        <v>0</v>
      </c>
      <c r="BQ65" s="91">
        <v>8.3333333333333343E-2</v>
      </c>
      <c r="BR65" s="91">
        <v>0.1</v>
      </c>
      <c r="BS65" s="91">
        <v>8.3333333333333343E-2</v>
      </c>
      <c r="BT65" s="91">
        <v>0.1</v>
      </c>
      <c r="BU65" s="91">
        <v>0</v>
      </c>
      <c r="BV65" s="91">
        <v>0</v>
      </c>
      <c r="BW65" s="91">
        <v>0</v>
      </c>
      <c r="BX65" s="91">
        <v>0</v>
      </c>
      <c r="BY65" s="97">
        <f t="shared" ref="BY65:CF65" si="86">BQ65</f>
        <v>8.3333333333333343E-2</v>
      </c>
      <c r="BZ65" s="97">
        <f t="shared" si="86"/>
        <v>0.1</v>
      </c>
      <c r="CA65" s="97">
        <f t="shared" si="86"/>
        <v>8.3333333333333343E-2</v>
      </c>
      <c r="CB65" s="97">
        <f t="shared" si="86"/>
        <v>0.1</v>
      </c>
      <c r="CC65" s="97">
        <f t="shared" si="86"/>
        <v>0</v>
      </c>
      <c r="CD65" s="97">
        <f t="shared" si="86"/>
        <v>0</v>
      </c>
      <c r="CE65" s="97">
        <f t="shared" si="86"/>
        <v>0</v>
      </c>
      <c r="CF65" s="97">
        <f t="shared" si="86"/>
        <v>0</v>
      </c>
      <c r="CG65" s="92">
        <f t="shared" si="61"/>
        <v>8.3333333333333343E-2</v>
      </c>
      <c r="CH65" s="92">
        <f t="shared" si="61"/>
        <v>0.1</v>
      </c>
      <c r="CI65" s="92">
        <f t="shared" si="61"/>
        <v>8.3333333333333343E-2</v>
      </c>
      <c r="CJ65" s="92">
        <f t="shared" si="61"/>
        <v>0.1</v>
      </c>
      <c r="CK65" s="92">
        <f t="shared" si="61"/>
        <v>0</v>
      </c>
      <c r="CL65" s="92">
        <f t="shared" si="61"/>
        <v>0</v>
      </c>
      <c r="CM65" s="92">
        <f t="shared" si="61"/>
        <v>0</v>
      </c>
      <c r="CN65" s="92">
        <f t="shared" si="56"/>
        <v>0</v>
      </c>
      <c r="CO65" s="91">
        <f t="shared" si="62"/>
        <v>8.3333333333333343E-2</v>
      </c>
      <c r="CP65" s="91">
        <f t="shared" si="62"/>
        <v>0.1</v>
      </c>
      <c r="CQ65" s="91">
        <f t="shared" si="62"/>
        <v>8.3333333333333343E-2</v>
      </c>
      <c r="CR65" s="91">
        <f t="shared" si="62"/>
        <v>0.1</v>
      </c>
      <c r="CS65" s="91">
        <f t="shared" si="62"/>
        <v>0</v>
      </c>
      <c r="CT65" s="91">
        <f t="shared" si="62"/>
        <v>0</v>
      </c>
      <c r="CU65" s="91">
        <f t="shared" si="62"/>
        <v>0</v>
      </c>
      <c r="CV65" s="91">
        <f t="shared" si="57"/>
        <v>0</v>
      </c>
      <c r="CW65" s="93"/>
      <c r="CY65" s="80">
        <f t="shared" si="71"/>
        <v>-0.1</v>
      </c>
      <c r="CZ65" s="80">
        <f t="shared" si="72"/>
        <v>0</v>
      </c>
      <c r="DA65" s="80">
        <f t="shared" si="72"/>
        <v>0</v>
      </c>
      <c r="DB65" s="80">
        <f t="shared" si="72"/>
        <v>0</v>
      </c>
      <c r="DC65" s="80">
        <f t="shared" si="72"/>
        <v>0</v>
      </c>
      <c r="DG65" s="80">
        <f t="shared" si="73"/>
        <v>-2.7155249966666664</v>
      </c>
      <c r="DH65" s="80">
        <f t="shared" si="74"/>
        <v>0</v>
      </c>
      <c r="DI65" s="80" t="e">
        <f>AS65-#REF!</f>
        <v>#REF!</v>
      </c>
      <c r="DJ65" s="80" t="e">
        <f>AT65-#REF!</f>
        <v>#REF!</v>
      </c>
      <c r="DK65" s="80" t="e">
        <f>AU65-#REF!</f>
        <v>#REF!</v>
      </c>
      <c r="DL65" s="80" t="e">
        <f>AV65-#REF!</f>
        <v>#REF!</v>
      </c>
      <c r="DM65" s="80" t="e">
        <f>AW65-#REF!</f>
        <v>#REF!</v>
      </c>
      <c r="DN65" s="80" t="e">
        <f>AX65-#REF!</f>
        <v>#REF!</v>
      </c>
    </row>
    <row r="66" spans="1:118" ht="51" hidden="1" x14ac:dyDescent="0.25">
      <c r="A66" s="88" t="s">
        <v>5710</v>
      </c>
      <c r="B66" s="95" t="s">
        <v>5711</v>
      </c>
      <c r="C66" s="88" t="s">
        <v>5712</v>
      </c>
      <c r="D66" s="88">
        <v>2018</v>
      </c>
      <c r="E66" s="88">
        <v>2022</v>
      </c>
      <c r="F66" s="88">
        <f t="shared" si="84"/>
        <v>2018</v>
      </c>
      <c r="G66" s="88">
        <f t="shared" si="84"/>
        <v>2022</v>
      </c>
      <c r="H66" s="91">
        <f t="shared" si="41"/>
        <v>102.18481526762713</v>
      </c>
      <c r="I66" s="91">
        <v>1.3531210000000002</v>
      </c>
      <c r="J66" s="91">
        <v>47.003916389661015</v>
      </c>
      <c r="K66" s="91">
        <v>51.1823148779661</v>
      </c>
      <c r="L66" s="91">
        <v>2.6454629999999999</v>
      </c>
      <c r="M66" s="91">
        <v>8.8227859800000008</v>
      </c>
      <c r="N66" s="91">
        <v>10.271452439999999</v>
      </c>
      <c r="O66" s="91">
        <v>8.8227859800000008</v>
      </c>
      <c r="P66" s="91">
        <v>10.271452439999999</v>
      </c>
      <c r="Q66" s="91">
        <v>8.9878363199999995</v>
      </c>
      <c r="R66" s="91">
        <v>10.465485839999999</v>
      </c>
      <c r="S66" s="91">
        <v>1.26</v>
      </c>
      <c r="T66" s="91">
        <v>0.45500000000000002</v>
      </c>
      <c r="U66" s="91">
        <v>23.675000000000001</v>
      </c>
      <c r="V66" s="91">
        <v>28.41</v>
      </c>
      <c r="W66" s="91">
        <v>23.675000000000001</v>
      </c>
      <c r="X66" s="91">
        <v>28.41</v>
      </c>
      <c r="Y66" s="91">
        <v>23.675000000000001</v>
      </c>
      <c r="Z66" s="91">
        <v>28.41</v>
      </c>
      <c r="AA66" s="91">
        <v>2.52</v>
      </c>
      <c r="AB66" s="91">
        <v>0.23</v>
      </c>
      <c r="AC66" s="91">
        <v>21.856357550000002</v>
      </c>
      <c r="AD66" s="91">
        <v>25.857125349999997</v>
      </c>
      <c r="AE66" s="91">
        <v>21.856357550000002</v>
      </c>
      <c r="AF66" s="91">
        <v>25.857125349999997</v>
      </c>
      <c r="AG66" s="91">
        <v>22.207919129999997</v>
      </c>
      <c r="AH66" s="91">
        <v>26.266653049999999</v>
      </c>
      <c r="AI66" s="91">
        <v>1.26</v>
      </c>
      <c r="AJ66" s="91">
        <v>0.42099999999999999</v>
      </c>
      <c r="AK66" s="91">
        <v>22.200000000000003</v>
      </c>
      <c r="AL66" s="91">
        <v>26.64</v>
      </c>
      <c r="AM66" s="91">
        <v>22.200000000000003</v>
      </c>
      <c r="AN66" s="91">
        <v>26.640000000000004</v>
      </c>
      <c r="AO66" s="91">
        <v>22.200000000000003</v>
      </c>
      <c r="AP66" s="91">
        <v>26.640000000000004</v>
      </c>
      <c r="AQ66" s="91">
        <v>2.52</v>
      </c>
      <c r="AR66" s="91">
        <v>0.8</v>
      </c>
      <c r="AS66" s="96">
        <v>32.536999999999999</v>
      </c>
      <c r="AT66" s="96">
        <v>39.045000000000002</v>
      </c>
      <c r="AU66" s="96">
        <v>32.536999999999999</v>
      </c>
      <c r="AV66" s="96">
        <v>39.045000000000002</v>
      </c>
      <c r="AW66" s="96">
        <v>33.03</v>
      </c>
      <c r="AX66" s="96">
        <v>39.81</v>
      </c>
      <c r="AY66" s="96">
        <v>2</v>
      </c>
      <c r="AZ66" s="96">
        <v>2.42</v>
      </c>
      <c r="BA66" s="91">
        <v>17.058333333333334</v>
      </c>
      <c r="BB66" s="91">
        <v>20.47</v>
      </c>
      <c r="BC66" s="91">
        <v>17.058333333333334</v>
      </c>
      <c r="BD66" s="91">
        <v>20.47</v>
      </c>
      <c r="BE66" s="91">
        <v>17.058333333333334</v>
      </c>
      <c r="BF66" s="91">
        <v>20.47</v>
      </c>
      <c r="BG66" s="91">
        <v>2.52</v>
      </c>
      <c r="BH66" s="91">
        <v>0.7</v>
      </c>
      <c r="BI66" s="96">
        <v>12.5</v>
      </c>
      <c r="BJ66" s="96">
        <v>15</v>
      </c>
      <c r="BK66" s="96">
        <v>12.5</v>
      </c>
      <c r="BL66" s="96">
        <v>15</v>
      </c>
      <c r="BM66" s="96">
        <v>12.5</v>
      </c>
      <c r="BN66" s="96">
        <v>15</v>
      </c>
      <c r="BO66" s="96">
        <v>1.26</v>
      </c>
      <c r="BP66" s="96">
        <v>0.156</v>
      </c>
      <c r="BQ66" s="91">
        <v>30.425000000000001</v>
      </c>
      <c r="BR66" s="91">
        <v>36.51</v>
      </c>
      <c r="BS66" s="91">
        <v>30.425000000000001</v>
      </c>
      <c r="BT66" s="91">
        <v>36.51</v>
      </c>
      <c r="BU66" s="91">
        <v>30.425000000000001</v>
      </c>
      <c r="BV66" s="91">
        <v>36.51</v>
      </c>
      <c r="BW66" s="91">
        <v>2.52</v>
      </c>
      <c r="BX66" s="91">
        <v>0.94</v>
      </c>
      <c r="BY66" s="96">
        <v>26.808</v>
      </c>
      <c r="BZ66" s="96">
        <v>32.17</v>
      </c>
      <c r="CA66" s="96">
        <v>26.808</v>
      </c>
      <c r="CB66" s="96">
        <v>32.17</v>
      </c>
      <c r="CC66" s="96">
        <v>26.808</v>
      </c>
      <c r="CD66" s="96">
        <v>32.17</v>
      </c>
      <c r="CE66" s="96">
        <v>2</v>
      </c>
      <c r="CF66" s="96">
        <f>BX66</f>
        <v>0.94</v>
      </c>
      <c r="CG66" s="92">
        <f t="shared" si="61"/>
        <v>102.18111931333334</v>
      </c>
      <c r="CH66" s="92">
        <f t="shared" si="61"/>
        <v>122.30145243999999</v>
      </c>
      <c r="CI66" s="92">
        <f t="shared" si="61"/>
        <v>102.18111931333334</v>
      </c>
      <c r="CJ66" s="92">
        <f t="shared" si="61"/>
        <v>122.30145243999999</v>
      </c>
      <c r="CK66" s="92">
        <f t="shared" si="61"/>
        <v>102.34616965333333</v>
      </c>
      <c r="CL66" s="92">
        <f t="shared" si="61"/>
        <v>122.49548583999999</v>
      </c>
      <c r="CM66" s="92">
        <f t="shared" si="61"/>
        <v>11.34</v>
      </c>
      <c r="CN66" s="92">
        <f t="shared" si="56"/>
        <v>3.125</v>
      </c>
      <c r="CO66" s="91">
        <f t="shared" si="62"/>
        <v>102.52414353</v>
      </c>
      <c r="CP66" s="91">
        <f t="shared" si="62"/>
        <v>122.34357779</v>
      </c>
      <c r="CQ66" s="91">
        <f t="shared" si="62"/>
        <v>102.52414353</v>
      </c>
      <c r="CR66" s="91">
        <f t="shared" si="62"/>
        <v>122.34357779</v>
      </c>
      <c r="CS66" s="91">
        <f t="shared" si="62"/>
        <v>103.53375545</v>
      </c>
      <c r="CT66" s="91">
        <f t="shared" si="62"/>
        <v>123.71213889000001</v>
      </c>
      <c r="CU66" s="91">
        <f t="shared" si="62"/>
        <v>7.7799999999999994</v>
      </c>
      <c r="CV66" s="91">
        <f t="shared" si="57"/>
        <v>4.3919999999999995</v>
      </c>
      <c r="CW66" s="93"/>
      <c r="CY66" s="80">
        <f t="shared" si="71"/>
        <v>1.368561100000008</v>
      </c>
      <c r="CZ66" s="80">
        <f t="shared" si="72"/>
        <v>0.34302421666666305</v>
      </c>
      <c r="DA66" s="80">
        <f t="shared" si="72"/>
        <v>4.2125350000006279E-2</v>
      </c>
      <c r="DB66" s="80">
        <f t="shared" si="72"/>
        <v>1.1875857966666672</v>
      </c>
      <c r="DC66" s="80">
        <f t="shared" si="72"/>
        <v>1.2166530500000192</v>
      </c>
      <c r="DG66" s="80">
        <f t="shared" si="73"/>
        <v>0.33932826237287372</v>
      </c>
      <c r="DH66" s="80">
        <f t="shared" si="74"/>
        <v>0</v>
      </c>
      <c r="DI66" s="80" t="e">
        <f>AS66-#REF!</f>
        <v>#REF!</v>
      </c>
      <c r="DJ66" s="80" t="e">
        <f>AT66-#REF!</f>
        <v>#REF!</v>
      </c>
      <c r="DK66" s="80" t="e">
        <f>AU66-#REF!</f>
        <v>#REF!</v>
      </c>
      <c r="DL66" s="80" t="e">
        <f>AV66-#REF!</f>
        <v>#REF!</v>
      </c>
      <c r="DM66" s="80" t="e">
        <f>AW66-#REF!</f>
        <v>#REF!</v>
      </c>
      <c r="DN66" s="80" t="e">
        <f>AX66-#REF!</f>
        <v>#REF!</v>
      </c>
    </row>
    <row r="67" spans="1:118" hidden="1" x14ac:dyDescent="0.25">
      <c r="A67" s="88" t="s">
        <v>5713</v>
      </c>
      <c r="B67" s="95" t="s">
        <v>5714</v>
      </c>
      <c r="C67" s="88" t="s">
        <v>5715</v>
      </c>
      <c r="D67" s="88">
        <v>2022</v>
      </c>
      <c r="E67" s="88">
        <v>2023</v>
      </c>
      <c r="F67" s="88">
        <f t="shared" si="84"/>
        <v>2022</v>
      </c>
      <c r="G67" s="88">
        <f t="shared" si="84"/>
        <v>2023</v>
      </c>
      <c r="H67" s="91">
        <f t="shared" si="41"/>
        <v>11.659725000000002</v>
      </c>
      <c r="I67" s="91">
        <v>0.58499999999999996</v>
      </c>
      <c r="J67" s="91">
        <v>11.074725000000001</v>
      </c>
      <c r="K67" s="91">
        <v>0</v>
      </c>
      <c r="L67" s="91">
        <v>0</v>
      </c>
      <c r="M67" s="91"/>
      <c r="N67" s="91">
        <v>0</v>
      </c>
      <c r="O67" s="91">
        <v>0</v>
      </c>
      <c r="P67" s="91"/>
      <c r="Q67" s="91">
        <v>0</v>
      </c>
      <c r="R67" s="91"/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/>
      <c r="AD67" s="91"/>
      <c r="AE67" s="91"/>
      <c r="AF67" s="91"/>
      <c r="AG67" s="91"/>
      <c r="AH67" s="91"/>
      <c r="AI67" s="91"/>
      <c r="AJ67" s="91"/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91">
        <f t="shared" ref="AS67:AZ67" si="87">AK67</f>
        <v>0</v>
      </c>
      <c r="AT67" s="91">
        <f t="shared" si="87"/>
        <v>0</v>
      </c>
      <c r="AU67" s="91">
        <f t="shared" si="87"/>
        <v>0</v>
      </c>
      <c r="AV67" s="91">
        <f t="shared" si="87"/>
        <v>0</v>
      </c>
      <c r="AW67" s="91">
        <f t="shared" si="87"/>
        <v>0</v>
      </c>
      <c r="AX67" s="91">
        <f t="shared" si="87"/>
        <v>0</v>
      </c>
      <c r="AY67" s="91">
        <f t="shared" si="87"/>
        <v>0</v>
      </c>
      <c r="AZ67" s="91">
        <f t="shared" si="87"/>
        <v>0</v>
      </c>
      <c r="BA67" s="91">
        <v>0</v>
      </c>
      <c r="BB67" s="91">
        <v>0</v>
      </c>
      <c r="BC67" s="91">
        <v>0</v>
      </c>
      <c r="BD67" s="91">
        <v>0</v>
      </c>
      <c r="BE67" s="91">
        <v>0</v>
      </c>
      <c r="BF67" s="91">
        <v>0</v>
      </c>
      <c r="BG67" s="91">
        <v>0</v>
      </c>
      <c r="BH67" s="91">
        <v>0</v>
      </c>
      <c r="BI67" s="97">
        <f t="shared" ref="BI67:BP67" si="88">BA67</f>
        <v>0</v>
      </c>
      <c r="BJ67" s="97">
        <f t="shared" si="88"/>
        <v>0</v>
      </c>
      <c r="BK67" s="97">
        <f t="shared" si="88"/>
        <v>0</v>
      </c>
      <c r="BL67" s="97">
        <f t="shared" si="88"/>
        <v>0</v>
      </c>
      <c r="BM67" s="97">
        <f t="shared" si="88"/>
        <v>0</v>
      </c>
      <c r="BN67" s="97">
        <f t="shared" si="88"/>
        <v>0</v>
      </c>
      <c r="BO67" s="97">
        <f t="shared" si="88"/>
        <v>0</v>
      </c>
      <c r="BP67" s="97">
        <f t="shared" si="88"/>
        <v>0</v>
      </c>
      <c r="BQ67" s="91">
        <v>8.3333333333333343E-2</v>
      </c>
      <c r="BR67" s="91">
        <v>0.1</v>
      </c>
      <c r="BS67" s="91">
        <v>8.3333333333333343E-2</v>
      </c>
      <c r="BT67" s="91">
        <v>0.1</v>
      </c>
      <c r="BU67" s="91">
        <v>0</v>
      </c>
      <c r="BV67" s="91">
        <v>0</v>
      </c>
      <c r="BW67" s="91">
        <v>0</v>
      </c>
      <c r="BX67" s="91">
        <v>0</v>
      </c>
      <c r="BY67" s="97">
        <f t="shared" ref="BY67:CE69" si="89">BQ67</f>
        <v>8.3333333333333343E-2</v>
      </c>
      <c r="BZ67" s="97">
        <f t="shared" si="89"/>
        <v>0.1</v>
      </c>
      <c r="CA67" s="97">
        <f t="shared" si="89"/>
        <v>8.3333333333333343E-2</v>
      </c>
      <c r="CB67" s="97">
        <f t="shared" si="89"/>
        <v>0.1</v>
      </c>
      <c r="CC67" s="97">
        <f t="shared" si="89"/>
        <v>0</v>
      </c>
      <c r="CD67" s="97">
        <f t="shared" si="89"/>
        <v>0</v>
      </c>
      <c r="CE67" s="97">
        <f t="shared" si="89"/>
        <v>0</v>
      </c>
      <c r="CF67" s="97">
        <f>BX67</f>
        <v>0</v>
      </c>
      <c r="CG67" s="92">
        <f t="shared" si="61"/>
        <v>8.3333333333333343E-2</v>
      </c>
      <c r="CH67" s="92">
        <f t="shared" si="61"/>
        <v>0.1</v>
      </c>
      <c r="CI67" s="92">
        <f t="shared" si="61"/>
        <v>8.3333333333333343E-2</v>
      </c>
      <c r="CJ67" s="92">
        <f t="shared" si="61"/>
        <v>0.1</v>
      </c>
      <c r="CK67" s="92">
        <f t="shared" si="61"/>
        <v>0</v>
      </c>
      <c r="CL67" s="92">
        <f t="shared" si="61"/>
        <v>0</v>
      </c>
      <c r="CM67" s="92">
        <f t="shared" si="61"/>
        <v>0</v>
      </c>
      <c r="CN67" s="92">
        <f t="shared" si="56"/>
        <v>0</v>
      </c>
      <c r="CO67" s="91">
        <f t="shared" si="62"/>
        <v>8.3333333333333343E-2</v>
      </c>
      <c r="CP67" s="91">
        <f t="shared" si="62"/>
        <v>0.1</v>
      </c>
      <c r="CQ67" s="91">
        <f t="shared" si="62"/>
        <v>8.3333333333333343E-2</v>
      </c>
      <c r="CR67" s="91">
        <f t="shared" si="62"/>
        <v>0.1</v>
      </c>
      <c r="CS67" s="91">
        <f t="shared" si="62"/>
        <v>0</v>
      </c>
      <c r="CT67" s="91">
        <f t="shared" si="62"/>
        <v>0</v>
      </c>
      <c r="CU67" s="91">
        <f t="shared" si="62"/>
        <v>0</v>
      </c>
      <c r="CV67" s="91">
        <f t="shared" si="57"/>
        <v>0</v>
      </c>
      <c r="CW67" s="93"/>
      <c r="CY67" s="80">
        <f t="shared" si="71"/>
        <v>-0.1</v>
      </c>
      <c r="CZ67" s="80">
        <f t="shared" si="72"/>
        <v>0</v>
      </c>
      <c r="DA67" s="80">
        <f t="shared" si="72"/>
        <v>0</v>
      </c>
      <c r="DB67" s="80">
        <f t="shared" si="72"/>
        <v>0</v>
      </c>
      <c r="DC67" s="80">
        <f t="shared" si="72"/>
        <v>0</v>
      </c>
      <c r="DG67" s="80">
        <f t="shared" si="73"/>
        <v>-11.576391666666668</v>
      </c>
      <c r="DH67" s="80">
        <f t="shared" si="74"/>
        <v>0</v>
      </c>
      <c r="DI67" s="80" t="e">
        <f>AS67-#REF!</f>
        <v>#REF!</v>
      </c>
      <c r="DJ67" s="80" t="e">
        <f>AT67-#REF!</f>
        <v>#REF!</v>
      </c>
      <c r="DK67" s="80" t="e">
        <f>AU67-#REF!</f>
        <v>#REF!</v>
      </c>
      <c r="DL67" s="80" t="e">
        <f>AV67-#REF!</f>
        <v>#REF!</v>
      </c>
      <c r="DM67" s="80" t="e">
        <f>AW67-#REF!</f>
        <v>#REF!</v>
      </c>
      <c r="DN67" s="80" t="e">
        <f>AX67-#REF!</f>
        <v>#REF!</v>
      </c>
    </row>
    <row r="68" spans="1:118" hidden="1" x14ac:dyDescent="0.25">
      <c r="A68" s="88" t="s">
        <v>5716</v>
      </c>
      <c r="B68" s="95" t="s">
        <v>5717</v>
      </c>
      <c r="C68" s="88" t="s">
        <v>5718</v>
      </c>
      <c r="D68" s="88">
        <v>2021</v>
      </c>
      <c r="E68" s="88">
        <v>2021</v>
      </c>
      <c r="F68" s="88">
        <v>2020</v>
      </c>
      <c r="G68" s="88">
        <v>2020</v>
      </c>
      <c r="H68" s="91">
        <f t="shared" si="41"/>
        <v>13.705776</v>
      </c>
      <c r="I68" s="91">
        <v>0.307944</v>
      </c>
      <c r="J68" s="91">
        <v>4.8056400000000004</v>
      </c>
      <c r="K68" s="91">
        <v>8.5921920000000007</v>
      </c>
      <c r="L68" s="91">
        <v>0</v>
      </c>
      <c r="M68" s="91"/>
      <c r="N68" s="91">
        <v>0</v>
      </c>
      <c r="O68" s="91">
        <v>0</v>
      </c>
      <c r="P68" s="91"/>
      <c r="Q68" s="91">
        <v>0</v>
      </c>
      <c r="R68" s="91"/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/>
      <c r="AD68" s="91"/>
      <c r="AE68" s="91"/>
      <c r="AF68" s="91"/>
      <c r="AG68" s="91"/>
      <c r="AH68" s="91"/>
      <c r="AI68" s="91"/>
      <c r="AJ68" s="91"/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6">
        <v>15.833</v>
      </c>
      <c r="AT68" s="96">
        <v>19</v>
      </c>
      <c r="AU68" s="96">
        <v>15.833</v>
      </c>
      <c r="AV68" s="96">
        <v>19</v>
      </c>
      <c r="AW68" s="96">
        <v>15.833</v>
      </c>
      <c r="AX68" s="96">
        <v>19</v>
      </c>
      <c r="AY68" s="96">
        <v>0</v>
      </c>
      <c r="AZ68" s="96">
        <v>1.55</v>
      </c>
      <c r="BA68" s="91">
        <v>13.703389830508472</v>
      </c>
      <c r="BB68" s="91">
        <v>16.444067796610167</v>
      </c>
      <c r="BC68" s="91">
        <v>13.703389830508472</v>
      </c>
      <c r="BD68" s="91">
        <v>16.444067796610167</v>
      </c>
      <c r="BE68" s="91">
        <v>13.703389830508472</v>
      </c>
      <c r="BF68" s="91">
        <v>16.444067796610167</v>
      </c>
      <c r="BG68" s="91">
        <v>1.26</v>
      </c>
      <c r="BH68" s="91">
        <v>0.4</v>
      </c>
      <c r="BI68" s="97"/>
      <c r="BJ68" s="97"/>
      <c r="BK68" s="97"/>
      <c r="BL68" s="97"/>
      <c r="BM68" s="97"/>
      <c r="BN68" s="97"/>
      <c r="BO68" s="97"/>
      <c r="BP68" s="97">
        <v>0</v>
      </c>
      <c r="BQ68" s="91">
        <v>0</v>
      </c>
      <c r="BR68" s="91">
        <v>0</v>
      </c>
      <c r="BS68" s="91">
        <v>0</v>
      </c>
      <c r="BT68" s="91">
        <v>0</v>
      </c>
      <c r="BU68" s="91">
        <v>0</v>
      </c>
      <c r="BV68" s="91">
        <v>0</v>
      </c>
      <c r="BW68" s="91">
        <v>0</v>
      </c>
      <c r="BX68" s="91">
        <v>0</v>
      </c>
      <c r="BY68" s="97">
        <f t="shared" si="89"/>
        <v>0</v>
      </c>
      <c r="BZ68" s="97">
        <f t="shared" si="89"/>
        <v>0</v>
      </c>
      <c r="CA68" s="97">
        <f t="shared" si="89"/>
        <v>0</v>
      </c>
      <c r="CB68" s="97">
        <f t="shared" si="89"/>
        <v>0</v>
      </c>
      <c r="CC68" s="97">
        <f t="shared" si="89"/>
        <v>0</v>
      </c>
      <c r="CD68" s="97">
        <f t="shared" si="89"/>
        <v>0</v>
      </c>
      <c r="CE68" s="97">
        <f t="shared" si="89"/>
        <v>0</v>
      </c>
      <c r="CF68" s="97">
        <f>BX68</f>
        <v>0</v>
      </c>
      <c r="CG68" s="92">
        <f t="shared" si="61"/>
        <v>13.703389830508472</v>
      </c>
      <c r="CH68" s="92">
        <f t="shared" si="61"/>
        <v>16.444067796610167</v>
      </c>
      <c r="CI68" s="92">
        <f t="shared" si="61"/>
        <v>13.703389830508472</v>
      </c>
      <c r="CJ68" s="92">
        <f t="shared" si="61"/>
        <v>16.444067796610167</v>
      </c>
      <c r="CK68" s="92">
        <f t="shared" si="61"/>
        <v>13.703389830508472</v>
      </c>
      <c r="CL68" s="92">
        <f t="shared" si="61"/>
        <v>16.444067796610167</v>
      </c>
      <c r="CM68" s="92">
        <f t="shared" si="61"/>
        <v>1.26</v>
      </c>
      <c r="CN68" s="92">
        <f t="shared" si="56"/>
        <v>0.4</v>
      </c>
      <c r="CO68" s="91">
        <f t="shared" si="62"/>
        <v>15.833</v>
      </c>
      <c r="CP68" s="91">
        <f t="shared" si="62"/>
        <v>19</v>
      </c>
      <c r="CQ68" s="91">
        <f t="shared" si="62"/>
        <v>15.833</v>
      </c>
      <c r="CR68" s="91">
        <f t="shared" si="62"/>
        <v>19</v>
      </c>
      <c r="CS68" s="91">
        <f t="shared" si="62"/>
        <v>15.833</v>
      </c>
      <c r="CT68" s="91">
        <f t="shared" si="62"/>
        <v>19</v>
      </c>
      <c r="CU68" s="91">
        <f t="shared" si="62"/>
        <v>0</v>
      </c>
      <c r="CV68" s="91">
        <f t="shared" si="57"/>
        <v>1.55</v>
      </c>
      <c r="CW68" s="93"/>
      <c r="CY68" s="80">
        <f t="shared" si="71"/>
        <v>0</v>
      </c>
      <c r="CZ68" s="80">
        <f t="shared" si="72"/>
        <v>2.1296101694915279</v>
      </c>
      <c r="DA68" s="80">
        <f t="shared" si="72"/>
        <v>2.5559322033898333</v>
      </c>
      <c r="DB68" s="80">
        <f t="shared" si="72"/>
        <v>2.1296101694915279</v>
      </c>
      <c r="DC68" s="80">
        <f t="shared" si="72"/>
        <v>2.5559322033898333</v>
      </c>
      <c r="DG68" s="80">
        <f t="shared" si="73"/>
        <v>2.127224</v>
      </c>
      <c r="DH68" s="80">
        <f t="shared" si="74"/>
        <v>0</v>
      </c>
      <c r="DI68" s="80" t="e">
        <f>AS68-#REF!</f>
        <v>#REF!</v>
      </c>
      <c r="DJ68" s="80" t="e">
        <f>AT68-#REF!</f>
        <v>#REF!</v>
      </c>
      <c r="DK68" s="80" t="e">
        <f>AU68-#REF!</f>
        <v>#REF!</v>
      </c>
      <c r="DL68" s="80" t="e">
        <f>AV68-#REF!</f>
        <v>#REF!</v>
      </c>
      <c r="DM68" s="80" t="e">
        <f>AW68-#REF!</f>
        <v>#REF!</v>
      </c>
      <c r="DN68" s="80" t="e">
        <f>AX68-#REF!</f>
        <v>#REF!</v>
      </c>
    </row>
    <row r="69" spans="1:118" ht="51" hidden="1" x14ac:dyDescent="0.25">
      <c r="A69" s="88" t="s">
        <v>5719</v>
      </c>
      <c r="B69" s="95" t="s">
        <v>5720</v>
      </c>
      <c r="C69" s="88" t="s">
        <v>5721</v>
      </c>
      <c r="D69" s="88">
        <v>2022</v>
      </c>
      <c r="E69" s="88">
        <v>2022</v>
      </c>
      <c r="F69" s="88">
        <f>D69</f>
        <v>2022</v>
      </c>
      <c r="G69" s="88">
        <f>E69</f>
        <v>2022</v>
      </c>
      <c r="H69" s="91">
        <f t="shared" si="41"/>
        <v>18.828586000000001</v>
      </c>
      <c r="I69" s="91">
        <v>0.80224300000000004</v>
      </c>
      <c r="J69" s="91">
        <v>9.1613830000000007</v>
      </c>
      <c r="K69" s="91">
        <v>8.86496</v>
      </c>
      <c r="L69" s="91">
        <v>0</v>
      </c>
      <c r="M69" s="91"/>
      <c r="N69" s="91">
        <v>0</v>
      </c>
      <c r="O69" s="91">
        <v>0</v>
      </c>
      <c r="P69" s="91"/>
      <c r="Q69" s="91">
        <v>0</v>
      </c>
      <c r="R69" s="91"/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/>
      <c r="AD69" s="91"/>
      <c r="AE69" s="91"/>
      <c r="AF69" s="91"/>
      <c r="AG69" s="91"/>
      <c r="AH69" s="91"/>
      <c r="AI69" s="91"/>
      <c r="AJ69" s="91"/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91">
        <f t="shared" ref="AS69:AZ69" si="90">AK69</f>
        <v>0</v>
      </c>
      <c r="AT69" s="91">
        <f t="shared" si="90"/>
        <v>0</v>
      </c>
      <c r="AU69" s="91">
        <f t="shared" si="90"/>
        <v>0</v>
      </c>
      <c r="AV69" s="91">
        <f t="shared" si="90"/>
        <v>0</v>
      </c>
      <c r="AW69" s="91">
        <f t="shared" si="90"/>
        <v>0</v>
      </c>
      <c r="AX69" s="91">
        <f t="shared" si="90"/>
        <v>0</v>
      </c>
      <c r="AY69" s="91">
        <f t="shared" si="90"/>
        <v>0</v>
      </c>
      <c r="AZ69" s="91">
        <f t="shared" si="90"/>
        <v>0</v>
      </c>
      <c r="BA69" s="91">
        <v>0</v>
      </c>
      <c r="BB69" s="91">
        <v>0</v>
      </c>
      <c r="BC69" s="91">
        <v>0</v>
      </c>
      <c r="BD69" s="91">
        <v>0</v>
      </c>
      <c r="BE69" s="91">
        <v>0</v>
      </c>
      <c r="BF69" s="91">
        <v>0</v>
      </c>
      <c r="BG69" s="91">
        <v>0</v>
      </c>
      <c r="BH69" s="91">
        <v>0</v>
      </c>
      <c r="BI69" s="97">
        <f t="shared" ref="BI69:BP70" si="91">BA69</f>
        <v>0</v>
      </c>
      <c r="BJ69" s="97">
        <f t="shared" si="91"/>
        <v>0</v>
      </c>
      <c r="BK69" s="97">
        <f t="shared" si="91"/>
        <v>0</v>
      </c>
      <c r="BL69" s="97">
        <f t="shared" si="91"/>
        <v>0</v>
      </c>
      <c r="BM69" s="97">
        <f t="shared" si="91"/>
        <v>0</v>
      </c>
      <c r="BN69" s="97">
        <f t="shared" si="91"/>
        <v>0</v>
      </c>
      <c r="BO69" s="97">
        <f t="shared" si="91"/>
        <v>0</v>
      </c>
      <c r="BP69" s="97">
        <f t="shared" si="91"/>
        <v>0</v>
      </c>
      <c r="BQ69" s="91">
        <v>18.824999999999999</v>
      </c>
      <c r="BR69" s="91">
        <v>22.59</v>
      </c>
      <c r="BS69" s="91">
        <v>18.824999999999999</v>
      </c>
      <c r="BT69" s="91">
        <v>22.59</v>
      </c>
      <c r="BU69" s="91">
        <v>18.824999999999999</v>
      </c>
      <c r="BV69" s="91">
        <v>22.59</v>
      </c>
      <c r="BW69" s="91">
        <v>1.26</v>
      </c>
      <c r="BX69" s="91">
        <v>0.12</v>
      </c>
      <c r="BY69" s="97">
        <f t="shared" si="89"/>
        <v>18.824999999999999</v>
      </c>
      <c r="BZ69" s="97">
        <f t="shared" si="89"/>
        <v>22.59</v>
      </c>
      <c r="CA69" s="97">
        <f t="shared" si="89"/>
        <v>18.824999999999999</v>
      </c>
      <c r="CB69" s="97">
        <f t="shared" si="89"/>
        <v>22.59</v>
      </c>
      <c r="CC69" s="97">
        <f t="shared" si="89"/>
        <v>18.824999999999999</v>
      </c>
      <c r="CD69" s="97">
        <f t="shared" si="89"/>
        <v>22.59</v>
      </c>
      <c r="CE69" s="97">
        <f t="shared" si="89"/>
        <v>1.26</v>
      </c>
      <c r="CF69" s="97">
        <f>BX69</f>
        <v>0.12</v>
      </c>
      <c r="CG69" s="92">
        <f t="shared" si="61"/>
        <v>18.824999999999999</v>
      </c>
      <c r="CH69" s="92">
        <f t="shared" si="61"/>
        <v>22.59</v>
      </c>
      <c r="CI69" s="92">
        <f t="shared" si="61"/>
        <v>18.824999999999999</v>
      </c>
      <c r="CJ69" s="92">
        <f t="shared" si="61"/>
        <v>22.59</v>
      </c>
      <c r="CK69" s="92">
        <f t="shared" si="61"/>
        <v>18.824999999999999</v>
      </c>
      <c r="CL69" s="92">
        <f t="shared" si="61"/>
        <v>22.59</v>
      </c>
      <c r="CM69" s="92">
        <f t="shared" si="61"/>
        <v>1.26</v>
      </c>
      <c r="CN69" s="92">
        <f t="shared" si="56"/>
        <v>0.12</v>
      </c>
      <c r="CO69" s="91">
        <f t="shared" si="62"/>
        <v>18.824999999999999</v>
      </c>
      <c r="CP69" s="91">
        <f t="shared" si="62"/>
        <v>22.59</v>
      </c>
      <c r="CQ69" s="91">
        <f t="shared" si="62"/>
        <v>18.824999999999999</v>
      </c>
      <c r="CR69" s="91">
        <f t="shared" si="62"/>
        <v>22.59</v>
      </c>
      <c r="CS69" s="91">
        <f t="shared" si="62"/>
        <v>18.824999999999999</v>
      </c>
      <c r="CT69" s="91">
        <f t="shared" si="62"/>
        <v>22.59</v>
      </c>
      <c r="CU69" s="91">
        <f t="shared" si="62"/>
        <v>1.26</v>
      </c>
      <c r="CV69" s="91">
        <f t="shared" si="57"/>
        <v>0.12</v>
      </c>
      <c r="CW69" s="93"/>
      <c r="CY69" s="80">
        <f t="shared" si="71"/>
        <v>0</v>
      </c>
      <c r="CZ69" s="80">
        <f t="shared" si="72"/>
        <v>0</v>
      </c>
      <c r="DA69" s="80">
        <f t="shared" si="72"/>
        <v>0</v>
      </c>
      <c r="DB69" s="80">
        <f t="shared" si="72"/>
        <v>0</v>
      </c>
      <c r="DC69" s="80">
        <f t="shared" si="72"/>
        <v>0</v>
      </c>
      <c r="DG69" s="80">
        <f t="shared" si="73"/>
        <v>-3.5860000000020875E-3</v>
      </c>
      <c r="DH69" s="80">
        <f t="shared" si="74"/>
        <v>0</v>
      </c>
      <c r="DI69" s="80" t="e">
        <f>AS69-#REF!</f>
        <v>#REF!</v>
      </c>
      <c r="DJ69" s="80" t="e">
        <f>AT69-#REF!</f>
        <v>#REF!</v>
      </c>
      <c r="DK69" s="80" t="e">
        <f>AU69-#REF!</f>
        <v>#REF!</v>
      </c>
      <c r="DL69" s="80" t="e">
        <f>AV69-#REF!</f>
        <v>#REF!</v>
      </c>
      <c r="DM69" s="80" t="e">
        <f>AW69-#REF!</f>
        <v>#REF!</v>
      </c>
      <c r="DN69" s="80" t="e">
        <f>AX69-#REF!</f>
        <v>#REF!</v>
      </c>
    </row>
    <row r="70" spans="1:118" ht="25.5" hidden="1" x14ac:dyDescent="0.25">
      <c r="A70" s="88" t="s">
        <v>5722</v>
      </c>
      <c r="B70" s="95" t="s">
        <v>5723</v>
      </c>
      <c r="C70" s="88" t="s">
        <v>5724</v>
      </c>
      <c r="D70" s="88">
        <v>2020</v>
      </c>
      <c r="E70" s="88">
        <v>2020</v>
      </c>
      <c r="F70" s="88">
        <v>2022</v>
      </c>
      <c r="G70" s="88">
        <v>2022</v>
      </c>
      <c r="H70" s="91">
        <f t="shared" si="41"/>
        <v>12.552824000000001</v>
      </c>
      <c r="I70" s="91">
        <v>0.22362599999999999</v>
      </c>
      <c r="J70" s="91">
        <v>4.0097740000000002</v>
      </c>
      <c r="K70" s="91">
        <v>8.3194239999999997</v>
      </c>
      <c r="L70" s="91">
        <v>0</v>
      </c>
      <c r="M70" s="91"/>
      <c r="N70" s="91">
        <v>0</v>
      </c>
      <c r="O70" s="91">
        <v>0</v>
      </c>
      <c r="P70" s="91"/>
      <c r="Q70" s="91">
        <v>0</v>
      </c>
      <c r="R70" s="91"/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/>
      <c r="AD70" s="91"/>
      <c r="AE70" s="91"/>
      <c r="AF70" s="91"/>
      <c r="AG70" s="91"/>
      <c r="AH70" s="91"/>
      <c r="AI70" s="91"/>
      <c r="AJ70" s="91"/>
      <c r="AK70" s="91">
        <v>12.550847457627119</v>
      </c>
      <c r="AL70" s="91">
        <v>15.061016949152542</v>
      </c>
      <c r="AM70" s="91">
        <v>12.550847457627119</v>
      </c>
      <c r="AN70" s="91">
        <v>15.061016949152542</v>
      </c>
      <c r="AO70" s="91">
        <v>12.550847457627119</v>
      </c>
      <c r="AP70" s="91">
        <v>15.061016949152542</v>
      </c>
      <c r="AQ70" s="91">
        <v>1.26</v>
      </c>
      <c r="AR70" s="91">
        <v>0.3</v>
      </c>
      <c r="AS70" s="91"/>
      <c r="AT70" s="91"/>
      <c r="AU70" s="91"/>
      <c r="AV70" s="91"/>
      <c r="AW70" s="91"/>
      <c r="AX70" s="91"/>
      <c r="AY70" s="91"/>
      <c r="AZ70" s="91"/>
      <c r="BA70" s="91">
        <v>0</v>
      </c>
      <c r="BB70" s="91">
        <v>0</v>
      </c>
      <c r="BC70" s="91">
        <v>0</v>
      </c>
      <c r="BD70" s="91">
        <v>0</v>
      </c>
      <c r="BE70" s="91">
        <v>0</v>
      </c>
      <c r="BF70" s="91">
        <v>0</v>
      </c>
      <c r="BG70" s="91">
        <v>0</v>
      </c>
      <c r="BH70" s="91">
        <v>0</v>
      </c>
      <c r="BI70" s="97">
        <f t="shared" si="91"/>
        <v>0</v>
      </c>
      <c r="BJ70" s="97">
        <f t="shared" si="91"/>
        <v>0</v>
      </c>
      <c r="BK70" s="97">
        <f t="shared" si="91"/>
        <v>0</v>
      </c>
      <c r="BL70" s="97">
        <f t="shared" si="91"/>
        <v>0</v>
      </c>
      <c r="BM70" s="97">
        <f t="shared" si="91"/>
        <v>0</v>
      </c>
      <c r="BN70" s="97">
        <f t="shared" si="91"/>
        <v>0</v>
      </c>
      <c r="BO70" s="97">
        <f t="shared" si="91"/>
        <v>0</v>
      </c>
      <c r="BP70" s="97">
        <f t="shared" si="91"/>
        <v>0</v>
      </c>
      <c r="BQ70" s="91">
        <v>0</v>
      </c>
      <c r="BR70" s="91">
        <v>0</v>
      </c>
      <c r="BS70" s="91">
        <v>0</v>
      </c>
      <c r="BT70" s="91">
        <v>0</v>
      </c>
      <c r="BU70" s="91">
        <v>0</v>
      </c>
      <c r="BV70" s="91">
        <v>0</v>
      </c>
      <c r="BW70" s="91">
        <v>0</v>
      </c>
      <c r="BX70" s="91">
        <v>0</v>
      </c>
      <c r="BY70" s="91">
        <v>12.550847457627119</v>
      </c>
      <c r="BZ70" s="91">
        <v>15.061016949152542</v>
      </c>
      <c r="CA70" s="91">
        <v>12.550847457627119</v>
      </c>
      <c r="CB70" s="91">
        <v>15.061016949152542</v>
      </c>
      <c r="CC70" s="91">
        <v>12.550847457627119</v>
      </c>
      <c r="CD70" s="91">
        <v>15.061016949152542</v>
      </c>
      <c r="CE70" s="91">
        <v>1.26</v>
      </c>
      <c r="CF70" s="91">
        <v>0.3</v>
      </c>
      <c r="CG70" s="92">
        <f t="shared" si="61"/>
        <v>12.550847457627119</v>
      </c>
      <c r="CH70" s="92">
        <f t="shared" si="61"/>
        <v>15.061016949152542</v>
      </c>
      <c r="CI70" s="92">
        <f t="shared" si="61"/>
        <v>12.550847457627119</v>
      </c>
      <c r="CJ70" s="92">
        <f t="shared" si="61"/>
        <v>15.061016949152542</v>
      </c>
      <c r="CK70" s="92">
        <f t="shared" si="61"/>
        <v>12.550847457627119</v>
      </c>
      <c r="CL70" s="92">
        <f t="shared" si="61"/>
        <v>15.061016949152542</v>
      </c>
      <c r="CM70" s="92">
        <f t="shared" si="61"/>
        <v>1.26</v>
      </c>
      <c r="CN70" s="92">
        <f t="shared" si="56"/>
        <v>0.3</v>
      </c>
      <c r="CO70" s="91">
        <f t="shared" si="62"/>
        <v>12.550847457627119</v>
      </c>
      <c r="CP70" s="91">
        <f t="shared" si="62"/>
        <v>15.061016949152542</v>
      </c>
      <c r="CQ70" s="91">
        <f t="shared" si="62"/>
        <v>12.550847457627119</v>
      </c>
      <c r="CR70" s="91">
        <f t="shared" si="62"/>
        <v>15.061016949152542</v>
      </c>
      <c r="CS70" s="91">
        <f t="shared" si="62"/>
        <v>12.550847457627119</v>
      </c>
      <c r="CT70" s="91">
        <f t="shared" si="62"/>
        <v>15.061016949152542</v>
      </c>
      <c r="CU70" s="91">
        <f t="shared" si="62"/>
        <v>1.26</v>
      </c>
      <c r="CV70" s="91">
        <f t="shared" si="57"/>
        <v>0.3</v>
      </c>
      <c r="CW70" s="93"/>
      <c r="CY70" s="80">
        <f t="shared" si="71"/>
        <v>0</v>
      </c>
      <c r="CZ70" s="80">
        <f t="shared" si="72"/>
        <v>0</v>
      </c>
      <c r="DA70" s="80">
        <f t="shared" si="72"/>
        <v>0</v>
      </c>
      <c r="DB70" s="80">
        <f t="shared" si="72"/>
        <v>0</v>
      </c>
      <c r="DC70" s="80">
        <f t="shared" si="72"/>
        <v>0</v>
      </c>
      <c r="DG70" s="80">
        <f t="shared" si="73"/>
        <v>-1.9765423728816955E-3</v>
      </c>
      <c r="DH70" s="80">
        <f t="shared" si="74"/>
        <v>0</v>
      </c>
      <c r="DI70" s="80" t="e">
        <f>AS70-#REF!</f>
        <v>#REF!</v>
      </c>
      <c r="DJ70" s="80" t="e">
        <f>AT70-#REF!</f>
        <v>#REF!</v>
      </c>
      <c r="DK70" s="80" t="e">
        <f>AU70-#REF!</f>
        <v>#REF!</v>
      </c>
      <c r="DL70" s="80" t="e">
        <f>AV70-#REF!</f>
        <v>#REF!</v>
      </c>
      <c r="DM70" s="80" t="e">
        <f>AW70-#REF!</f>
        <v>#REF!</v>
      </c>
      <c r="DN70" s="80" t="e">
        <f>AX70-#REF!</f>
        <v>#REF!</v>
      </c>
    </row>
    <row r="71" spans="1:118" ht="51" hidden="1" x14ac:dyDescent="0.25">
      <c r="A71" s="88" t="s">
        <v>5725</v>
      </c>
      <c r="B71" s="95" t="s">
        <v>5726</v>
      </c>
      <c r="C71" s="88" t="s">
        <v>5727</v>
      </c>
      <c r="D71" s="88">
        <v>2019</v>
      </c>
      <c r="E71" s="88">
        <v>2021</v>
      </c>
      <c r="F71" s="88">
        <f t="shared" ref="F71:G102" si="92">D71</f>
        <v>2019</v>
      </c>
      <c r="G71" s="88">
        <v>2022</v>
      </c>
      <c r="H71" s="91">
        <f t="shared" si="41"/>
        <v>75.470319469999993</v>
      </c>
      <c r="I71" s="91">
        <v>1.8862519999999998</v>
      </c>
      <c r="J71" s="91">
        <v>24.03108447</v>
      </c>
      <c r="K71" s="91">
        <v>47.577055000000001</v>
      </c>
      <c r="L71" s="91">
        <v>1.9759279999999999</v>
      </c>
      <c r="M71" s="91"/>
      <c r="N71" s="91">
        <v>0</v>
      </c>
      <c r="O71" s="91">
        <v>0</v>
      </c>
      <c r="P71" s="91"/>
      <c r="Q71" s="91">
        <v>0</v>
      </c>
      <c r="R71" s="91"/>
      <c r="S71" s="91">
        <v>0</v>
      </c>
      <c r="T71" s="91">
        <v>0</v>
      </c>
      <c r="U71" s="91">
        <v>28.900000000000002</v>
      </c>
      <c r="V71" s="91">
        <v>34.68</v>
      </c>
      <c r="W71" s="91">
        <v>28.900000000000002</v>
      </c>
      <c r="X71" s="91">
        <v>34.68</v>
      </c>
      <c r="Y71" s="91">
        <v>28.900000000000002</v>
      </c>
      <c r="Z71" s="91">
        <v>34.68</v>
      </c>
      <c r="AA71" s="91">
        <v>2.52</v>
      </c>
      <c r="AB71" s="91">
        <v>0.45</v>
      </c>
      <c r="AC71" s="91">
        <v>27.944922930000001</v>
      </c>
      <c r="AD71" s="91">
        <v>33.098079729999995</v>
      </c>
      <c r="AE71" s="91">
        <v>27.944922930000001</v>
      </c>
      <c r="AF71" s="91">
        <v>33.098079729999995</v>
      </c>
      <c r="AG71" s="91">
        <v>27.226839680000001</v>
      </c>
      <c r="AH71" s="91">
        <v>32.25299648</v>
      </c>
      <c r="AI71" s="91">
        <v>4</v>
      </c>
      <c r="AJ71" s="91">
        <v>1.6139999999999999</v>
      </c>
      <c r="AK71" s="91">
        <v>19.925000000000001</v>
      </c>
      <c r="AL71" s="91">
        <v>23.91</v>
      </c>
      <c r="AM71" s="91">
        <v>19.925000000000001</v>
      </c>
      <c r="AN71" s="91">
        <v>23.91</v>
      </c>
      <c r="AO71" s="91">
        <v>19.925000000000001</v>
      </c>
      <c r="AP71" s="91">
        <v>23.91</v>
      </c>
      <c r="AQ71" s="91">
        <v>2.52</v>
      </c>
      <c r="AR71" s="91">
        <v>0.45</v>
      </c>
      <c r="AS71" s="96">
        <f>(AG71+AW71)-(AC71)</f>
        <v>1.8019167500000002</v>
      </c>
      <c r="AT71" s="96">
        <f>(AH71+AX71)-(AD71)</f>
        <v>2.3849167500000021</v>
      </c>
      <c r="AU71" s="96">
        <f>(AV71+AF71)-AD71</f>
        <v>1.8019167500000037</v>
      </c>
      <c r="AV71" s="96">
        <f>(AW71+AG71)-AE71</f>
        <v>1.8019167500000002</v>
      </c>
      <c r="AW71" s="96">
        <v>2.52</v>
      </c>
      <c r="AX71" s="96">
        <v>3.23</v>
      </c>
      <c r="AY71" s="96">
        <v>0</v>
      </c>
      <c r="AZ71" s="96">
        <v>0.41799999999999998</v>
      </c>
      <c r="BA71" s="91">
        <v>26.650000000000002</v>
      </c>
      <c r="BB71" s="91">
        <v>31.98</v>
      </c>
      <c r="BC71" s="91">
        <v>26.639999999999997</v>
      </c>
      <c r="BD71" s="91">
        <v>31.967999999999996</v>
      </c>
      <c r="BE71" s="91">
        <v>26.639999999999997</v>
      </c>
      <c r="BF71" s="91">
        <v>31.967999999999996</v>
      </c>
      <c r="BG71" s="91">
        <v>2.52</v>
      </c>
      <c r="BH71" s="91">
        <v>0.8</v>
      </c>
      <c r="BI71" s="96">
        <v>25</v>
      </c>
      <c r="BJ71" s="96">
        <v>30</v>
      </c>
      <c r="BK71" s="96">
        <v>25</v>
      </c>
      <c r="BL71" s="96">
        <v>30</v>
      </c>
      <c r="BM71" s="96">
        <v>25</v>
      </c>
      <c r="BN71" s="96">
        <v>30</v>
      </c>
      <c r="BO71" s="96">
        <v>4</v>
      </c>
      <c r="BP71" s="96">
        <v>0.14199999999999999</v>
      </c>
      <c r="BQ71" s="91">
        <v>0</v>
      </c>
      <c r="BR71" s="91">
        <v>0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6">
        <v>15.416666666666668</v>
      </c>
      <c r="BZ71" s="96">
        <v>18.5</v>
      </c>
      <c r="CA71" s="96">
        <f>CB71/1.2</f>
        <v>15.416666666666668</v>
      </c>
      <c r="CB71" s="96">
        <v>18.5</v>
      </c>
      <c r="CC71" s="96">
        <v>15.416666666666668</v>
      </c>
      <c r="CD71" s="96">
        <v>18.5</v>
      </c>
      <c r="CE71" s="96">
        <v>1.26</v>
      </c>
      <c r="CF71" s="96">
        <v>0.6</v>
      </c>
      <c r="CG71" s="92">
        <f t="shared" si="61"/>
        <v>75.475000000000009</v>
      </c>
      <c r="CH71" s="92">
        <f t="shared" si="61"/>
        <v>90.570000000000007</v>
      </c>
      <c r="CI71" s="92">
        <f t="shared" si="61"/>
        <v>75.465000000000003</v>
      </c>
      <c r="CJ71" s="92">
        <f t="shared" si="61"/>
        <v>90.557999999999993</v>
      </c>
      <c r="CK71" s="92">
        <f t="shared" si="61"/>
        <v>75.465000000000003</v>
      </c>
      <c r="CL71" s="92">
        <f t="shared" si="61"/>
        <v>90.557999999999993</v>
      </c>
      <c r="CM71" s="92">
        <f t="shared" si="61"/>
        <v>7.5600000000000005</v>
      </c>
      <c r="CN71" s="92">
        <f t="shared" si="56"/>
        <v>1.7000000000000002</v>
      </c>
      <c r="CO71" s="91">
        <f t="shared" si="62"/>
        <v>70.163506346666665</v>
      </c>
      <c r="CP71" s="91">
        <f t="shared" si="62"/>
        <v>83.982996479999997</v>
      </c>
      <c r="CQ71" s="91">
        <f t="shared" si="62"/>
        <v>70.163506346666679</v>
      </c>
      <c r="CR71" s="91">
        <f t="shared" si="62"/>
        <v>83.399996479999999</v>
      </c>
      <c r="CS71" s="91">
        <f t="shared" si="62"/>
        <v>70.163506346666665</v>
      </c>
      <c r="CT71" s="91">
        <f t="shared" si="62"/>
        <v>83.982996479999997</v>
      </c>
      <c r="CU71" s="91">
        <f t="shared" si="62"/>
        <v>9.26</v>
      </c>
      <c r="CV71" s="91">
        <f t="shared" si="57"/>
        <v>2.774</v>
      </c>
      <c r="CW71" s="93"/>
      <c r="CY71" s="80">
        <f t="shared" si="71"/>
        <v>0.58299999999999841</v>
      </c>
      <c r="CZ71" s="80">
        <f t="shared" si="72"/>
        <v>-5.3014936533333241</v>
      </c>
      <c r="DA71" s="80">
        <f t="shared" si="72"/>
        <v>-7.1580035199999941</v>
      </c>
      <c r="DB71" s="80">
        <f t="shared" si="72"/>
        <v>-5.3014936533333383</v>
      </c>
      <c r="DC71" s="80">
        <f t="shared" si="72"/>
        <v>-6.5750035199999957</v>
      </c>
      <c r="DG71" s="80">
        <f t="shared" si="73"/>
        <v>-5.3068131233333133</v>
      </c>
      <c r="DH71" s="80">
        <f t="shared" si="74"/>
        <v>0</v>
      </c>
      <c r="DI71" s="80" t="e">
        <f>AS71-#REF!</f>
        <v>#REF!</v>
      </c>
      <c r="DJ71" s="80" t="e">
        <f>AT71-#REF!</f>
        <v>#REF!</v>
      </c>
      <c r="DK71" s="80" t="e">
        <f>AU71-#REF!</f>
        <v>#REF!</v>
      </c>
      <c r="DL71" s="80" t="e">
        <f>AV71-#REF!</f>
        <v>#REF!</v>
      </c>
      <c r="DM71" s="80" t="e">
        <f>AW71-#REF!</f>
        <v>#REF!</v>
      </c>
      <c r="DN71" s="80" t="e">
        <f>AX71-#REF!</f>
        <v>#REF!</v>
      </c>
    </row>
    <row r="72" spans="1:118" ht="51" hidden="1" x14ac:dyDescent="0.25">
      <c r="A72" s="88" t="s">
        <v>5728</v>
      </c>
      <c r="B72" s="95" t="s">
        <v>5729</v>
      </c>
      <c r="C72" s="88" t="s">
        <v>5730</v>
      </c>
      <c r="D72" s="88">
        <v>2020</v>
      </c>
      <c r="E72" s="88">
        <v>2021</v>
      </c>
      <c r="F72" s="88">
        <f t="shared" si="92"/>
        <v>2020</v>
      </c>
      <c r="G72" s="88">
        <v>2022</v>
      </c>
      <c r="H72" s="91">
        <f t="shared" ref="H72:H103" si="93">SUM(I72:L72)</f>
        <v>37.796003999999996</v>
      </c>
      <c r="I72" s="91">
        <v>1.127977</v>
      </c>
      <c r="J72" s="91">
        <v>10.901451</v>
      </c>
      <c r="K72" s="91">
        <v>25.766575999999997</v>
      </c>
      <c r="L72" s="91">
        <v>0</v>
      </c>
      <c r="M72" s="91"/>
      <c r="N72" s="91">
        <v>0</v>
      </c>
      <c r="O72" s="91">
        <v>0</v>
      </c>
      <c r="P72" s="91"/>
      <c r="Q72" s="91">
        <v>0</v>
      </c>
      <c r="R72" s="91"/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/>
      <c r="AD72" s="91"/>
      <c r="AE72" s="91"/>
      <c r="AF72" s="91"/>
      <c r="AG72" s="91"/>
      <c r="AH72" s="91"/>
      <c r="AI72" s="91"/>
      <c r="AJ72" s="91"/>
      <c r="AK72" s="91">
        <v>0.77500000000000002</v>
      </c>
      <c r="AL72" s="91">
        <v>0.93</v>
      </c>
      <c r="AM72" s="91">
        <v>0.77500000000000002</v>
      </c>
      <c r="AN72" s="91">
        <v>0.92999999999999994</v>
      </c>
      <c r="AO72" s="91">
        <v>0</v>
      </c>
      <c r="AP72" s="91">
        <v>0</v>
      </c>
      <c r="AQ72" s="91">
        <v>0</v>
      </c>
      <c r="AR72" s="91">
        <v>0</v>
      </c>
      <c r="AS72" s="96">
        <v>13.5</v>
      </c>
      <c r="AT72" s="96">
        <v>16.2</v>
      </c>
      <c r="AU72" s="96">
        <v>13.5</v>
      </c>
      <c r="AV72" s="96">
        <v>16.2</v>
      </c>
      <c r="AW72" s="96">
        <v>13.5</v>
      </c>
      <c r="AX72" s="96">
        <v>16.2</v>
      </c>
      <c r="AY72" s="96">
        <v>1.26</v>
      </c>
      <c r="AZ72" s="96">
        <v>1.1200000000000001</v>
      </c>
      <c r="BA72" s="91">
        <v>37.024999999999999</v>
      </c>
      <c r="BB72" s="91">
        <v>44.43</v>
      </c>
      <c r="BC72" s="91">
        <v>37.024999999999999</v>
      </c>
      <c r="BD72" s="91">
        <v>44.43</v>
      </c>
      <c r="BE72" s="91">
        <v>37.800000000000004</v>
      </c>
      <c r="BF72" s="91">
        <v>45.360000000000007</v>
      </c>
      <c r="BG72" s="91">
        <v>1.26</v>
      </c>
      <c r="BH72" s="91">
        <v>0.75</v>
      </c>
      <c r="BI72" s="96">
        <v>16.666</v>
      </c>
      <c r="BJ72" s="96">
        <v>20</v>
      </c>
      <c r="BK72" s="96">
        <v>16.666</v>
      </c>
      <c r="BL72" s="96">
        <v>20</v>
      </c>
      <c r="BM72" s="96">
        <v>16.666</v>
      </c>
      <c r="BN72" s="96">
        <v>20</v>
      </c>
      <c r="BO72" s="96">
        <f t="shared" ref="BO72:BO77" si="94">BG72</f>
        <v>1.26</v>
      </c>
      <c r="BP72" s="96">
        <v>0.36</v>
      </c>
      <c r="BQ72" s="91">
        <v>0</v>
      </c>
      <c r="BR72" s="91">
        <v>0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6">
        <v>7.63</v>
      </c>
      <c r="BZ72" s="96">
        <v>9.16</v>
      </c>
      <c r="CA72" s="96">
        <v>7.63</v>
      </c>
      <c r="CB72" s="96">
        <v>9.16</v>
      </c>
      <c r="CC72" s="96">
        <v>7.63</v>
      </c>
      <c r="CD72" s="96">
        <v>9.16</v>
      </c>
      <c r="CE72" s="96">
        <f>BW72</f>
        <v>0</v>
      </c>
      <c r="CF72" s="96">
        <v>0.9</v>
      </c>
      <c r="CG72" s="92">
        <f t="shared" si="61"/>
        <v>37.799999999999997</v>
      </c>
      <c r="CH72" s="92">
        <f t="shared" si="61"/>
        <v>45.36</v>
      </c>
      <c r="CI72" s="92">
        <f t="shared" si="61"/>
        <v>37.799999999999997</v>
      </c>
      <c r="CJ72" s="92">
        <f t="shared" si="61"/>
        <v>45.36</v>
      </c>
      <c r="CK72" s="92">
        <f t="shared" si="61"/>
        <v>37.800000000000004</v>
      </c>
      <c r="CL72" s="92">
        <f t="shared" si="61"/>
        <v>45.360000000000007</v>
      </c>
      <c r="CM72" s="92">
        <f t="shared" si="61"/>
        <v>1.26</v>
      </c>
      <c r="CN72" s="92">
        <f t="shared" si="56"/>
        <v>0.75</v>
      </c>
      <c r="CO72" s="91">
        <f t="shared" si="62"/>
        <v>37.795999999999999</v>
      </c>
      <c r="CP72" s="91">
        <f t="shared" si="62"/>
        <v>45.36</v>
      </c>
      <c r="CQ72" s="91">
        <f t="shared" si="62"/>
        <v>37.795999999999999</v>
      </c>
      <c r="CR72" s="91">
        <f t="shared" si="62"/>
        <v>45.36</v>
      </c>
      <c r="CS72" s="91">
        <f t="shared" si="62"/>
        <v>37.795999999999999</v>
      </c>
      <c r="CT72" s="91">
        <f t="shared" si="62"/>
        <v>45.36</v>
      </c>
      <c r="CU72" s="91">
        <f t="shared" si="62"/>
        <v>2.52</v>
      </c>
      <c r="CV72" s="91">
        <f t="shared" si="57"/>
        <v>2.38</v>
      </c>
      <c r="CW72" s="93"/>
      <c r="CY72" s="80">
        <f t="shared" si="71"/>
        <v>0</v>
      </c>
      <c r="CZ72" s="80">
        <f t="shared" si="72"/>
        <v>-3.9999999999977831E-3</v>
      </c>
      <c r="DA72" s="80">
        <f t="shared" si="72"/>
        <v>0</v>
      </c>
      <c r="DB72" s="80">
        <f t="shared" si="72"/>
        <v>-4.0000000000048885E-3</v>
      </c>
      <c r="DC72" s="80">
        <f t="shared" si="72"/>
        <v>0</v>
      </c>
      <c r="DG72" s="80">
        <f t="shared" si="73"/>
        <v>-3.9999999970063982E-6</v>
      </c>
      <c r="DH72" s="80">
        <f t="shared" si="74"/>
        <v>6.6666666666748142E-4</v>
      </c>
      <c r="DI72" s="80" t="e">
        <f>AS72-#REF!</f>
        <v>#REF!</v>
      </c>
      <c r="DJ72" s="80" t="e">
        <f>AT72-#REF!</f>
        <v>#REF!</v>
      </c>
      <c r="DK72" s="80" t="e">
        <f>AU72-#REF!</f>
        <v>#REF!</v>
      </c>
      <c r="DL72" s="80" t="e">
        <f>AV72-#REF!</f>
        <v>#REF!</v>
      </c>
      <c r="DM72" s="80" t="e">
        <f>AW72-#REF!</f>
        <v>#REF!</v>
      </c>
      <c r="DN72" s="80" t="e">
        <f>AX72-#REF!</f>
        <v>#REF!</v>
      </c>
    </row>
    <row r="73" spans="1:118" ht="51" hidden="1" x14ac:dyDescent="0.25">
      <c r="A73" s="88" t="s">
        <v>5731</v>
      </c>
      <c r="B73" s="95" t="s">
        <v>5732</v>
      </c>
      <c r="C73" s="88" t="s">
        <v>5733</v>
      </c>
      <c r="D73" s="88">
        <v>2020</v>
      </c>
      <c r="E73" s="88">
        <v>2020</v>
      </c>
      <c r="F73" s="88">
        <f t="shared" si="92"/>
        <v>2020</v>
      </c>
      <c r="G73" s="88">
        <v>2022</v>
      </c>
      <c r="H73" s="91">
        <f t="shared" si="93"/>
        <v>14.706367999999999</v>
      </c>
      <c r="I73" s="91">
        <v>0.44725199999999998</v>
      </c>
      <c r="J73" s="91">
        <v>5.939692</v>
      </c>
      <c r="K73" s="91">
        <v>8.3194239999999997</v>
      </c>
      <c r="L73" s="91">
        <v>0</v>
      </c>
      <c r="M73" s="91"/>
      <c r="N73" s="91">
        <v>0</v>
      </c>
      <c r="O73" s="91">
        <v>0</v>
      </c>
      <c r="P73" s="91"/>
      <c r="Q73" s="91">
        <v>0</v>
      </c>
      <c r="R73" s="91"/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4.7371328399999992</v>
      </c>
      <c r="AD73" s="91">
        <v>5.6103659700000001</v>
      </c>
      <c r="AE73" s="91">
        <v>4.7371328399999992</v>
      </c>
      <c r="AF73" s="91">
        <v>5.6103659700000001</v>
      </c>
      <c r="AG73" s="91">
        <v>4.7371328399999992</v>
      </c>
      <c r="AH73" s="91">
        <v>5.6103659700000001</v>
      </c>
      <c r="AI73" s="91"/>
      <c r="AJ73" s="91">
        <v>1.915</v>
      </c>
      <c r="AK73" s="91">
        <v>14.703389830508476</v>
      </c>
      <c r="AL73" s="91">
        <v>17.64406779661017</v>
      </c>
      <c r="AM73" s="91">
        <v>14.703389830508476</v>
      </c>
      <c r="AN73" s="91">
        <v>17.64406779661017</v>
      </c>
      <c r="AO73" s="91">
        <v>14.703389830508476</v>
      </c>
      <c r="AP73" s="91">
        <v>17.64406779661017</v>
      </c>
      <c r="AQ73" s="91">
        <v>1.26</v>
      </c>
      <c r="AR73" s="91">
        <v>0.6</v>
      </c>
      <c r="AS73" s="91"/>
      <c r="AT73" s="91"/>
      <c r="AU73" s="91"/>
      <c r="AV73" s="91"/>
      <c r="AW73" s="91"/>
      <c r="AX73" s="91"/>
      <c r="AY73" s="91"/>
      <c r="AZ73" s="91"/>
      <c r="BA73" s="91">
        <v>0</v>
      </c>
      <c r="BB73" s="91">
        <v>0</v>
      </c>
      <c r="BC73" s="91">
        <v>0</v>
      </c>
      <c r="BD73" s="91">
        <v>0</v>
      </c>
      <c r="BE73" s="91">
        <v>0</v>
      </c>
      <c r="BF73" s="91">
        <v>0</v>
      </c>
      <c r="BG73" s="91">
        <v>0</v>
      </c>
      <c r="BH73" s="91">
        <v>0</v>
      </c>
      <c r="BI73" s="97">
        <f t="shared" ref="BI73:BN77" si="95">BA73</f>
        <v>0</v>
      </c>
      <c r="BJ73" s="97">
        <f t="shared" si="95"/>
        <v>0</v>
      </c>
      <c r="BK73" s="97">
        <f t="shared" si="95"/>
        <v>0</v>
      </c>
      <c r="BL73" s="97">
        <f t="shared" si="95"/>
        <v>0</v>
      </c>
      <c r="BM73" s="97">
        <f t="shared" si="95"/>
        <v>0</v>
      </c>
      <c r="BN73" s="97">
        <f t="shared" si="95"/>
        <v>0</v>
      </c>
      <c r="BO73" s="97">
        <f t="shared" si="94"/>
        <v>0</v>
      </c>
      <c r="BP73" s="97">
        <f>BH73</f>
        <v>0</v>
      </c>
      <c r="BQ73" s="91">
        <v>0</v>
      </c>
      <c r="BR73" s="91">
        <v>0</v>
      </c>
      <c r="BS73" s="91">
        <v>0</v>
      </c>
      <c r="BT73" s="91">
        <v>0</v>
      </c>
      <c r="BU73" s="91">
        <v>0</v>
      </c>
      <c r="BV73" s="91">
        <v>0</v>
      </c>
      <c r="BW73" s="91">
        <v>0</v>
      </c>
      <c r="BX73" s="91">
        <v>0</v>
      </c>
      <c r="BY73" s="96">
        <v>9.9600000000000009</v>
      </c>
      <c r="BZ73" s="96">
        <v>12.03</v>
      </c>
      <c r="CA73" s="96">
        <v>9.9600000000000009</v>
      </c>
      <c r="CB73" s="96">
        <v>12.03</v>
      </c>
      <c r="CC73" s="96">
        <v>9.9600000000000009</v>
      </c>
      <c r="CD73" s="96">
        <v>12.03</v>
      </c>
      <c r="CE73" s="96">
        <v>1.26</v>
      </c>
      <c r="CF73" s="96">
        <v>0.6</v>
      </c>
      <c r="CG73" s="92">
        <f t="shared" si="61"/>
        <v>14.703389830508476</v>
      </c>
      <c r="CH73" s="92">
        <f t="shared" si="61"/>
        <v>17.64406779661017</v>
      </c>
      <c r="CI73" s="92">
        <f t="shared" si="61"/>
        <v>14.703389830508476</v>
      </c>
      <c r="CJ73" s="92">
        <f t="shared" si="61"/>
        <v>17.64406779661017</v>
      </c>
      <c r="CK73" s="92">
        <f t="shared" si="61"/>
        <v>14.703389830508476</v>
      </c>
      <c r="CL73" s="92">
        <f t="shared" si="61"/>
        <v>17.64406779661017</v>
      </c>
      <c r="CM73" s="92">
        <f t="shared" si="61"/>
        <v>1.26</v>
      </c>
      <c r="CN73" s="92">
        <f t="shared" si="56"/>
        <v>0.6</v>
      </c>
      <c r="CO73" s="91">
        <f t="shared" si="62"/>
        <v>14.69713284</v>
      </c>
      <c r="CP73" s="91">
        <f t="shared" si="62"/>
        <v>17.640365969999998</v>
      </c>
      <c r="CQ73" s="91">
        <f t="shared" si="62"/>
        <v>14.69713284</v>
      </c>
      <c r="CR73" s="91">
        <f t="shared" si="62"/>
        <v>17.640365969999998</v>
      </c>
      <c r="CS73" s="91">
        <f t="shared" si="62"/>
        <v>14.69713284</v>
      </c>
      <c r="CT73" s="91">
        <f t="shared" si="62"/>
        <v>17.640365969999998</v>
      </c>
      <c r="CU73" s="91">
        <f t="shared" si="62"/>
        <v>1.26</v>
      </c>
      <c r="CV73" s="91">
        <f t="shared" si="57"/>
        <v>2.5150000000000001</v>
      </c>
      <c r="CW73" s="93"/>
      <c r="CY73" s="80">
        <f t="shared" si="71"/>
        <v>0</v>
      </c>
      <c r="CZ73" s="80">
        <f t="shared" si="72"/>
        <v>-6.2569905084757238E-3</v>
      </c>
      <c r="DA73" s="80">
        <f t="shared" si="72"/>
        <v>-3.7018266101718211E-3</v>
      </c>
      <c r="DB73" s="80">
        <f t="shared" si="72"/>
        <v>-6.2569905084757238E-3</v>
      </c>
      <c r="DC73" s="80">
        <f t="shared" si="72"/>
        <v>-3.7018266101718211E-3</v>
      </c>
      <c r="DG73" s="80">
        <f t="shared" si="73"/>
        <v>-9.2351599999993539E-3</v>
      </c>
      <c r="DH73" s="80">
        <f t="shared" si="74"/>
        <v>0</v>
      </c>
      <c r="DI73" s="80" t="e">
        <f>AS73-#REF!</f>
        <v>#REF!</v>
      </c>
      <c r="DJ73" s="80" t="e">
        <f>AT73-#REF!</f>
        <v>#REF!</v>
      </c>
      <c r="DK73" s="80" t="e">
        <f>AU73-#REF!</f>
        <v>#REF!</v>
      </c>
      <c r="DL73" s="80" t="e">
        <f>AV73-#REF!</f>
        <v>#REF!</v>
      </c>
      <c r="DM73" s="80" t="e">
        <f>AW73-#REF!</f>
        <v>#REF!</v>
      </c>
      <c r="DN73" s="80" t="e">
        <f>AX73-#REF!</f>
        <v>#REF!</v>
      </c>
    </row>
    <row r="74" spans="1:118" ht="76.5" hidden="1" x14ac:dyDescent="0.25">
      <c r="A74" s="88" t="s">
        <v>5734</v>
      </c>
      <c r="B74" s="95" t="s">
        <v>5735</v>
      </c>
      <c r="C74" s="88" t="s">
        <v>5736</v>
      </c>
      <c r="D74" s="88">
        <v>2022</v>
      </c>
      <c r="E74" s="88">
        <v>2023</v>
      </c>
      <c r="F74" s="88">
        <f t="shared" si="92"/>
        <v>2022</v>
      </c>
      <c r="G74" s="88">
        <f t="shared" si="92"/>
        <v>2023</v>
      </c>
      <c r="H74" s="91">
        <f t="shared" si="93"/>
        <v>5.2239059999999995</v>
      </c>
      <c r="I74" s="91">
        <v>0.32886000000000004</v>
      </c>
      <c r="J74" s="91">
        <v>4.8950459999999998</v>
      </c>
      <c r="K74" s="91">
        <v>0</v>
      </c>
      <c r="L74" s="91">
        <v>0</v>
      </c>
      <c r="M74" s="91"/>
      <c r="N74" s="91">
        <v>0</v>
      </c>
      <c r="O74" s="91">
        <v>0</v>
      </c>
      <c r="P74" s="91"/>
      <c r="Q74" s="91">
        <v>0</v>
      </c>
      <c r="R74" s="91"/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/>
      <c r="AD74" s="91"/>
      <c r="AE74" s="91"/>
      <c r="AF74" s="91"/>
      <c r="AG74" s="91"/>
      <c r="AH74" s="91"/>
      <c r="AI74" s="91"/>
      <c r="AJ74" s="91"/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</v>
      </c>
      <c r="AQ74" s="91">
        <v>0</v>
      </c>
      <c r="AR74" s="91">
        <v>0</v>
      </c>
      <c r="AS74" s="91">
        <f t="shared" ref="AS74:AZ89" si="96">AK74</f>
        <v>0</v>
      </c>
      <c r="AT74" s="91">
        <f t="shared" si="96"/>
        <v>0</v>
      </c>
      <c r="AU74" s="91">
        <f t="shared" si="96"/>
        <v>0</v>
      </c>
      <c r="AV74" s="91">
        <f t="shared" si="96"/>
        <v>0</v>
      </c>
      <c r="AW74" s="91">
        <f t="shared" si="96"/>
        <v>0</v>
      </c>
      <c r="AX74" s="91">
        <f t="shared" si="96"/>
        <v>0</v>
      </c>
      <c r="AY74" s="91">
        <f t="shared" si="96"/>
        <v>0</v>
      </c>
      <c r="AZ74" s="91">
        <f t="shared" si="96"/>
        <v>0</v>
      </c>
      <c r="BA74" s="91">
        <v>0</v>
      </c>
      <c r="BB74" s="91">
        <v>0</v>
      </c>
      <c r="BC74" s="91">
        <v>0</v>
      </c>
      <c r="BD74" s="91">
        <v>0</v>
      </c>
      <c r="BE74" s="91">
        <v>0</v>
      </c>
      <c r="BF74" s="91">
        <v>0</v>
      </c>
      <c r="BG74" s="91">
        <v>0</v>
      </c>
      <c r="BH74" s="91">
        <v>0</v>
      </c>
      <c r="BI74" s="97">
        <f t="shared" si="95"/>
        <v>0</v>
      </c>
      <c r="BJ74" s="97">
        <f t="shared" si="95"/>
        <v>0</v>
      </c>
      <c r="BK74" s="97">
        <f t="shared" si="95"/>
        <v>0</v>
      </c>
      <c r="BL74" s="97">
        <f t="shared" si="95"/>
        <v>0</v>
      </c>
      <c r="BM74" s="97">
        <f t="shared" si="95"/>
        <v>0</v>
      </c>
      <c r="BN74" s="97">
        <f t="shared" si="95"/>
        <v>0</v>
      </c>
      <c r="BO74" s="97">
        <f t="shared" si="94"/>
        <v>0</v>
      </c>
      <c r="BP74" s="97">
        <f>BH74</f>
        <v>0</v>
      </c>
      <c r="BQ74" s="91">
        <v>0.16949152542372883</v>
      </c>
      <c r="BR74" s="91">
        <v>0.20338983050847459</v>
      </c>
      <c r="BS74" s="91">
        <v>0.16949152542372883</v>
      </c>
      <c r="BT74" s="91">
        <v>0.20338983050847459</v>
      </c>
      <c r="BU74" s="91">
        <v>0</v>
      </c>
      <c r="BV74" s="91">
        <v>0</v>
      </c>
      <c r="BW74" s="91">
        <v>0</v>
      </c>
      <c r="BX74" s="91">
        <v>0</v>
      </c>
      <c r="BY74" s="97">
        <f t="shared" ref="BY74:CF89" si="97">BQ74</f>
        <v>0.16949152542372883</v>
      </c>
      <c r="BZ74" s="97">
        <f t="shared" si="97"/>
        <v>0.20338983050847459</v>
      </c>
      <c r="CA74" s="97">
        <f t="shared" si="97"/>
        <v>0.16949152542372883</v>
      </c>
      <c r="CB74" s="97">
        <f t="shared" si="97"/>
        <v>0.20338983050847459</v>
      </c>
      <c r="CC74" s="97">
        <f t="shared" si="97"/>
        <v>0</v>
      </c>
      <c r="CD74" s="97">
        <f t="shared" si="97"/>
        <v>0</v>
      </c>
      <c r="CE74" s="97">
        <f t="shared" si="97"/>
        <v>0</v>
      </c>
      <c r="CF74" s="97">
        <f t="shared" si="97"/>
        <v>0</v>
      </c>
      <c r="CG74" s="92">
        <f t="shared" si="61"/>
        <v>0.16949152542372883</v>
      </c>
      <c r="CH74" s="92">
        <f t="shared" si="61"/>
        <v>0.20338983050847459</v>
      </c>
      <c r="CI74" s="92">
        <f t="shared" si="61"/>
        <v>0.16949152542372883</v>
      </c>
      <c r="CJ74" s="92">
        <f t="shared" si="61"/>
        <v>0.20338983050847459</v>
      </c>
      <c r="CK74" s="92">
        <f t="shared" si="61"/>
        <v>0</v>
      </c>
      <c r="CL74" s="92">
        <f t="shared" si="61"/>
        <v>0</v>
      </c>
      <c r="CM74" s="92">
        <f t="shared" si="61"/>
        <v>0</v>
      </c>
      <c r="CN74" s="92">
        <f t="shared" si="56"/>
        <v>0</v>
      </c>
      <c r="CO74" s="91">
        <f t="shared" si="62"/>
        <v>0.16949152542372883</v>
      </c>
      <c r="CP74" s="91">
        <f t="shared" si="62"/>
        <v>0.20338983050847459</v>
      </c>
      <c r="CQ74" s="91">
        <f t="shared" si="62"/>
        <v>0.16949152542372883</v>
      </c>
      <c r="CR74" s="91">
        <f t="shared" si="62"/>
        <v>0.20338983050847459</v>
      </c>
      <c r="CS74" s="91">
        <f t="shared" si="62"/>
        <v>0</v>
      </c>
      <c r="CT74" s="91">
        <f t="shared" si="62"/>
        <v>0</v>
      </c>
      <c r="CU74" s="91">
        <f t="shared" si="62"/>
        <v>0</v>
      </c>
      <c r="CV74" s="91">
        <f t="shared" si="57"/>
        <v>0</v>
      </c>
      <c r="CW74" s="93"/>
      <c r="CY74" s="80">
        <f t="shared" si="71"/>
        <v>-0.20338983050847459</v>
      </c>
      <c r="CZ74" s="80">
        <f t="shared" si="72"/>
        <v>0</v>
      </c>
      <c r="DA74" s="80">
        <f t="shared" si="72"/>
        <v>0</v>
      </c>
      <c r="DB74" s="80">
        <f t="shared" si="72"/>
        <v>0</v>
      </c>
      <c r="DC74" s="80">
        <f t="shared" si="72"/>
        <v>0</v>
      </c>
      <c r="DG74" s="80">
        <f t="shared" si="73"/>
        <v>-5.0544144745762702</v>
      </c>
      <c r="DH74" s="80">
        <f t="shared" si="74"/>
        <v>0</v>
      </c>
      <c r="DI74" s="80" t="e">
        <f>AS74-#REF!</f>
        <v>#REF!</v>
      </c>
      <c r="DJ74" s="80" t="e">
        <f>AT74-#REF!</f>
        <v>#REF!</v>
      </c>
      <c r="DK74" s="80" t="e">
        <f>AU74-#REF!</f>
        <v>#REF!</v>
      </c>
      <c r="DL74" s="80" t="e">
        <f>AV74-#REF!</f>
        <v>#REF!</v>
      </c>
      <c r="DM74" s="80" t="e">
        <f>AW74-#REF!</f>
        <v>#REF!</v>
      </c>
      <c r="DN74" s="80" t="e">
        <f>AX74-#REF!</f>
        <v>#REF!</v>
      </c>
    </row>
    <row r="75" spans="1:118" ht="38.25" hidden="1" x14ac:dyDescent="0.25">
      <c r="A75" s="88" t="s">
        <v>5737</v>
      </c>
      <c r="B75" s="95" t="s">
        <v>5738</v>
      </c>
      <c r="C75" s="88" t="s">
        <v>5739</v>
      </c>
      <c r="D75" s="88">
        <v>2022</v>
      </c>
      <c r="E75" s="88">
        <v>2022</v>
      </c>
      <c r="F75" s="88">
        <f t="shared" si="92"/>
        <v>2022</v>
      </c>
      <c r="G75" s="88">
        <f t="shared" si="92"/>
        <v>2022</v>
      </c>
      <c r="H75" s="91">
        <f t="shared" si="93"/>
        <v>52.05</v>
      </c>
      <c r="I75" s="91">
        <v>2.2799999999999998</v>
      </c>
      <c r="J75" s="91">
        <v>14.44</v>
      </c>
      <c r="K75" s="91">
        <v>35.33</v>
      </c>
      <c r="L75" s="91">
        <v>0</v>
      </c>
      <c r="M75" s="91"/>
      <c r="N75" s="91">
        <v>0</v>
      </c>
      <c r="O75" s="91">
        <v>0</v>
      </c>
      <c r="P75" s="91"/>
      <c r="Q75" s="91">
        <v>0</v>
      </c>
      <c r="R75" s="91"/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/>
      <c r="AD75" s="91"/>
      <c r="AE75" s="91"/>
      <c r="AF75" s="91"/>
      <c r="AG75" s="91"/>
      <c r="AH75" s="91"/>
      <c r="AI75" s="91"/>
      <c r="AJ75" s="91"/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</v>
      </c>
      <c r="AQ75" s="91">
        <v>0</v>
      </c>
      <c r="AR75" s="91">
        <v>0</v>
      </c>
      <c r="AS75" s="91">
        <f t="shared" si="96"/>
        <v>0</v>
      </c>
      <c r="AT75" s="91">
        <f t="shared" si="96"/>
        <v>0</v>
      </c>
      <c r="AU75" s="91">
        <f t="shared" si="96"/>
        <v>0</v>
      </c>
      <c r="AV75" s="91">
        <f t="shared" si="96"/>
        <v>0</v>
      </c>
      <c r="AW75" s="91">
        <f t="shared" si="96"/>
        <v>0</v>
      </c>
      <c r="AX75" s="91">
        <f t="shared" si="96"/>
        <v>0</v>
      </c>
      <c r="AY75" s="91">
        <f t="shared" si="96"/>
        <v>0</v>
      </c>
      <c r="AZ75" s="91">
        <f t="shared" si="96"/>
        <v>0</v>
      </c>
      <c r="BA75" s="91">
        <v>0</v>
      </c>
      <c r="BB75" s="91">
        <v>0</v>
      </c>
      <c r="BC75" s="91">
        <v>0</v>
      </c>
      <c r="BD75" s="91">
        <v>0</v>
      </c>
      <c r="BE75" s="91">
        <v>0</v>
      </c>
      <c r="BF75" s="91">
        <v>0</v>
      </c>
      <c r="BG75" s="91">
        <v>0</v>
      </c>
      <c r="BH75" s="91">
        <v>0</v>
      </c>
      <c r="BI75" s="97">
        <f t="shared" si="95"/>
        <v>0</v>
      </c>
      <c r="BJ75" s="97">
        <f t="shared" si="95"/>
        <v>0</v>
      </c>
      <c r="BK75" s="97">
        <f t="shared" si="95"/>
        <v>0</v>
      </c>
      <c r="BL75" s="97">
        <f t="shared" si="95"/>
        <v>0</v>
      </c>
      <c r="BM75" s="97">
        <f t="shared" si="95"/>
        <v>0</v>
      </c>
      <c r="BN75" s="97">
        <f t="shared" si="95"/>
        <v>0</v>
      </c>
      <c r="BO75" s="97">
        <f t="shared" si="94"/>
        <v>0</v>
      </c>
      <c r="BP75" s="97">
        <f>BH75</f>
        <v>0</v>
      </c>
      <c r="BQ75" s="91">
        <v>52.050847457627121</v>
      </c>
      <c r="BR75" s="91">
        <v>62.461016949152544</v>
      </c>
      <c r="BS75" s="91">
        <v>52.050847457627121</v>
      </c>
      <c r="BT75" s="91">
        <v>62.461016949152544</v>
      </c>
      <c r="BU75" s="91">
        <v>52.050847457627121</v>
      </c>
      <c r="BV75" s="91">
        <v>62.461016949152544</v>
      </c>
      <c r="BW75" s="91">
        <v>3.26</v>
      </c>
      <c r="BX75" s="91">
        <v>0.95</v>
      </c>
      <c r="BY75" s="97">
        <f t="shared" si="97"/>
        <v>52.050847457627121</v>
      </c>
      <c r="BZ75" s="97">
        <f t="shared" si="97"/>
        <v>62.461016949152544</v>
      </c>
      <c r="CA75" s="97">
        <f t="shared" si="97"/>
        <v>52.050847457627121</v>
      </c>
      <c r="CB75" s="97">
        <f t="shared" si="97"/>
        <v>62.461016949152544</v>
      </c>
      <c r="CC75" s="97">
        <f t="shared" si="97"/>
        <v>52.050847457627121</v>
      </c>
      <c r="CD75" s="97">
        <f t="shared" si="97"/>
        <v>62.461016949152544</v>
      </c>
      <c r="CE75" s="97">
        <f t="shared" si="97"/>
        <v>3.26</v>
      </c>
      <c r="CF75" s="97">
        <f t="shared" si="97"/>
        <v>0.95</v>
      </c>
      <c r="CG75" s="92">
        <f t="shared" si="61"/>
        <v>52.050847457627121</v>
      </c>
      <c r="CH75" s="92">
        <f t="shared" si="61"/>
        <v>62.461016949152544</v>
      </c>
      <c r="CI75" s="92">
        <f t="shared" si="61"/>
        <v>52.050847457627121</v>
      </c>
      <c r="CJ75" s="92">
        <f t="shared" si="61"/>
        <v>62.461016949152544</v>
      </c>
      <c r="CK75" s="92">
        <f t="shared" si="61"/>
        <v>52.050847457627121</v>
      </c>
      <c r="CL75" s="92">
        <f t="shared" si="61"/>
        <v>62.461016949152544</v>
      </c>
      <c r="CM75" s="92">
        <f t="shared" si="61"/>
        <v>3.26</v>
      </c>
      <c r="CN75" s="92">
        <f t="shared" si="56"/>
        <v>0.95</v>
      </c>
      <c r="CO75" s="91">
        <f t="shared" si="62"/>
        <v>52.050847457627121</v>
      </c>
      <c r="CP75" s="91">
        <f t="shared" si="62"/>
        <v>62.461016949152544</v>
      </c>
      <c r="CQ75" s="91">
        <f t="shared" si="62"/>
        <v>52.050847457627121</v>
      </c>
      <c r="CR75" s="91">
        <f t="shared" si="62"/>
        <v>62.461016949152544</v>
      </c>
      <c r="CS75" s="91">
        <f t="shared" si="62"/>
        <v>52.050847457627121</v>
      </c>
      <c r="CT75" s="91">
        <f t="shared" si="62"/>
        <v>62.461016949152544</v>
      </c>
      <c r="CU75" s="91">
        <f t="shared" si="62"/>
        <v>3.26</v>
      </c>
      <c r="CV75" s="91">
        <f t="shared" si="57"/>
        <v>0.95</v>
      </c>
      <c r="CW75" s="93"/>
      <c r="CY75" s="80">
        <f t="shared" si="71"/>
        <v>0</v>
      </c>
      <c r="CZ75" s="80">
        <f t="shared" si="72"/>
        <v>0</v>
      </c>
      <c r="DA75" s="80">
        <f t="shared" si="72"/>
        <v>0</v>
      </c>
      <c r="DB75" s="80">
        <f t="shared" si="72"/>
        <v>0</v>
      </c>
      <c r="DC75" s="80">
        <f t="shared" si="72"/>
        <v>0</v>
      </c>
      <c r="DG75" s="80">
        <f t="shared" si="73"/>
        <v>8.4745762712401529E-4</v>
      </c>
      <c r="DH75" s="80">
        <f t="shared" si="74"/>
        <v>0</v>
      </c>
      <c r="DI75" s="80" t="e">
        <f>AS75-#REF!</f>
        <v>#REF!</v>
      </c>
      <c r="DJ75" s="80" t="e">
        <f>AT75-#REF!</f>
        <v>#REF!</v>
      </c>
      <c r="DK75" s="80" t="e">
        <f>AU75-#REF!</f>
        <v>#REF!</v>
      </c>
      <c r="DL75" s="80" t="e">
        <f>AV75-#REF!</f>
        <v>#REF!</v>
      </c>
      <c r="DM75" s="80" t="e">
        <f>AW75-#REF!</f>
        <v>#REF!</v>
      </c>
      <c r="DN75" s="80" t="e">
        <f>AX75-#REF!</f>
        <v>#REF!</v>
      </c>
    </row>
    <row r="76" spans="1:118" hidden="1" x14ac:dyDescent="0.25">
      <c r="A76" s="88" t="s">
        <v>5740</v>
      </c>
      <c r="B76" s="95" t="s">
        <v>5741</v>
      </c>
      <c r="C76" s="88" t="s">
        <v>5742</v>
      </c>
      <c r="D76" s="88">
        <v>2018</v>
      </c>
      <c r="E76" s="88">
        <v>2018</v>
      </c>
      <c r="F76" s="88">
        <f t="shared" si="92"/>
        <v>2018</v>
      </c>
      <c r="G76" s="88">
        <f t="shared" si="92"/>
        <v>2018</v>
      </c>
      <c r="H76" s="91">
        <f t="shared" si="93"/>
        <v>12.479999999999999</v>
      </c>
      <c r="I76" s="91">
        <v>0.08</v>
      </c>
      <c r="J76" s="91">
        <v>4.9400000000000004</v>
      </c>
      <c r="K76" s="91">
        <v>7.27</v>
      </c>
      <c r="L76" s="91">
        <v>0.19</v>
      </c>
      <c r="M76" s="91">
        <v>12.488786426101697</v>
      </c>
      <c r="N76" s="91">
        <v>14.70176519</v>
      </c>
      <c r="O76" s="91">
        <v>12.488786429999999</v>
      </c>
      <c r="P76" s="91">
        <v>14.70176519</v>
      </c>
      <c r="Q76" s="91">
        <v>12.488786429999999</v>
      </c>
      <c r="R76" s="91">
        <v>14.70176519</v>
      </c>
      <c r="S76" s="91">
        <v>2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/>
      <c r="AD76" s="91"/>
      <c r="AE76" s="91"/>
      <c r="AF76" s="91"/>
      <c r="AG76" s="91"/>
      <c r="AH76" s="91"/>
      <c r="AI76" s="91"/>
      <c r="AJ76" s="91"/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f t="shared" si="96"/>
        <v>0</v>
      </c>
      <c r="AT76" s="91">
        <f t="shared" si="96"/>
        <v>0</v>
      </c>
      <c r="AU76" s="91">
        <f t="shared" si="96"/>
        <v>0</v>
      </c>
      <c r="AV76" s="91">
        <f t="shared" si="96"/>
        <v>0</v>
      </c>
      <c r="AW76" s="91">
        <f t="shared" si="96"/>
        <v>0</v>
      </c>
      <c r="AX76" s="91">
        <f t="shared" si="96"/>
        <v>0</v>
      </c>
      <c r="AY76" s="91">
        <f t="shared" si="96"/>
        <v>0</v>
      </c>
      <c r="AZ76" s="91">
        <f t="shared" si="96"/>
        <v>0</v>
      </c>
      <c r="BA76" s="91">
        <v>0</v>
      </c>
      <c r="BB76" s="91">
        <v>0</v>
      </c>
      <c r="BC76" s="91">
        <v>0</v>
      </c>
      <c r="BD76" s="91">
        <v>0</v>
      </c>
      <c r="BE76" s="91">
        <v>0</v>
      </c>
      <c r="BF76" s="91">
        <v>0</v>
      </c>
      <c r="BG76" s="91">
        <v>0</v>
      </c>
      <c r="BH76" s="91">
        <v>0</v>
      </c>
      <c r="BI76" s="97">
        <f t="shared" si="95"/>
        <v>0</v>
      </c>
      <c r="BJ76" s="97">
        <f t="shared" si="95"/>
        <v>0</v>
      </c>
      <c r="BK76" s="97">
        <f t="shared" si="95"/>
        <v>0</v>
      </c>
      <c r="BL76" s="97">
        <f t="shared" si="95"/>
        <v>0</v>
      </c>
      <c r="BM76" s="97">
        <f t="shared" si="95"/>
        <v>0</v>
      </c>
      <c r="BN76" s="97">
        <f t="shared" si="95"/>
        <v>0</v>
      </c>
      <c r="BO76" s="97">
        <f t="shared" si="94"/>
        <v>0</v>
      </c>
      <c r="BP76" s="97">
        <f>BH76</f>
        <v>0</v>
      </c>
      <c r="BQ76" s="91">
        <v>0</v>
      </c>
      <c r="BR76" s="91">
        <v>0</v>
      </c>
      <c r="BS76" s="91">
        <v>0</v>
      </c>
      <c r="BT76" s="91">
        <v>0</v>
      </c>
      <c r="BU76" s="91">
        <v>0</v>
      </c>
      <c r="BV76" s="91">
        <v>0</v>
      </c>
      <c r="BW76" s="91">
        <v>0</v>
      </c>
      <c r="BX76" s="91">
        <v>0</v>
      </c>
      <c r="BY76" s="97">
        <f t="shared" si="97"/>
        <v>0</v>
      </c>
      <c r="BZ76" s="97">
        <f t="shared" si="97"/>
        <v>0</v>
      </c>
      <c r="CA76" s="97">
        <f t="shared" si="97"/>
        <v>0</v>
      </c>
      <c r="CB76" s="97">
        <f t="shared" si="97"/>
        <v>0</v>
      </c>
      <c r="CC76" s="97">
        <f t="shared" si="97"/>
        <v>0</v>
      </c>
      <c r="CD76" s="97">
        <f t="shared" si="97"/>
        <v>0</v>
      </c>
      <c r="CE76" s="97">
        <f t="shared" si="97"/>
        <v>0</v>
      </c>
      <c r="CF76" s="97">
        <f t="shared" si="97"/>
        <v>0</v>
      </c>
      <c r="CG76" s="92">
        <f t="shared" si="61"/>
        <v>12.488786426101697</v>
      </c>
      <c r="CH76" s="92">
        <f t="shared" si="61"/>
        <v>14.70176519</v>
      </c>
      <c r="CI76" s="92">
        <f t="shared" si="61"/>
        <v>12.488786429999999</v>
      </c>
      <c r="CJ76" s="92">
        <f t="shared" si="61"/>
        <v>14.70176519</v>
      </c>
      <c r="CK76" s="92">
        <f t="shared" si="61"/>
        <v>12.488786429999999</v>
      </c>
      <c r="CL76" s="92">
        <f t="shared" si="61"/>
        <v>14.70176519</v>
      </c>
      <c r="CM76" s="92">
        <f t="shared" si="61"/>
        <v>2</v>
      </c>
      <c r="CN76" s="92">
        <f t="shared" si="56"/>
        <v>0</v>
      </c>
      <c r="CO76" s="91">
        <f t="shared" si="62"/>
        <v>12.488786426101697</v>
      </c>
      <c r="CP76" s="91">
        <f t="shared" si="62"/>
        <v>14.70176519</v>
      </c>
      <c r="CQ76" s="91">
        <f t="shared" si="62"/>
        <v>12.488786429999999</v>
      </c>
      <c r="CR76" s="91">
        <f t="shared" si="62"/>
        <v>14.70176519</v>
      </c>
      <c r="CS76" s="91">
        <f t="shared" si="62"/>
        <v>12.488786429999999</v>
      </c>
      <c r="CT76" s="91">
        <f t="shared" si="62"/>
        <v>14.70176519</v>
      </c>
      <c r="CU76" s="91">
        <f t="shared" si="62"/>
        <v>2</v>
      </c>
      <c r="CV76" s="91">
        <f t="shared" si="57"/>
        <v>0</v>
      </c>
      <c r="CW76" s="93"/>
      <c r="CY76" s="80">
        <f t="shared" si="71"/>
        <v>0</v>
      </c>
      <c r="CZ76" s="80">
        <f t="shared" si="72"/>
        <v>0</v>
      </c>
      <c r="DA76" s="80">
        <f t="shared" si="72"/>
        <v>0</v>
      </c>
      <c r="DB76" s="80">
        <f t="shared" si="72"/>
        <v>0</v>
      </c>
      <c r="DC76" s="80">
        <f t="shared" si="72"/>
        <v>0</v>
      </c>
      <c r="DG76" s="80">
        <f t="shared" si="73"/>
        <v>8.7864300000006779E-3</v>
      </c>
      <c r="DH76" s="80">
        <f t="shared" si="74"/>
        <v>0</v>
      </c>
      <c r="DI76" s="80" t="e">
        <f>AS76-#REF!</f>
        <v>#REF!</v>
      </c>
      <c r="DJ76" s="80" t="e">
        <f>AT76-#REF!</f>
        <v>#REF!</v>
      </c>
      <c r="DK76" s="80" t="e">
        <f>AU76-#REF!</f>
        <v>#REF!</v>
      </c>
      <c r="DL76" s="80" t="e">
        <f>AV76-#REF!</f>
        <v>#REF!</v>
      </c>
      <c r="DM76" s="80" t="e">
        <f>AW76-#REF!</f>
        <v>#REF!</v>
      </c>
      <c r="DN76" s="80" t="e">
        <f>AX76-#REF!</f>
        <v>#REF!</v>
      </c>
    </row>
    <row r="77" spans="1:118" hidden="1" x14ac:dyDescent="0.25">
      <c r="A77" s="88" t="s">
        <v>5743</v>
      </c>
      <c r="B77" s="95" t="s">
        <v>5744</v>
      </c>
      <c r="C77" s="88" t="s">
        <v>5745</v>
      </c>
      <c r="D77" s="88">
        <v>2018</v>
      </c>
      <c r="E77" s="88">
        <v>2018</v>
      </c>
      <c r="F77" s="88">
        <f t="shared" si="92"/>
        <v>2018</v>
      </c>
      <c r="G77" s="88">
        <f t="shared" si="92"/>
        <v>2018</v>
      </c>
      <c r="H77" s="91">
        <f t="shared" si="93"/>
        <v>10.82</v>
      </c>
      <c r="I77" s="91">
        <v>0.72</v>
      </c>
      <c r="J77" s="91">
        <v>9.93</v>
      </c>
      <c r="K77" s="91">
        <v>0</v>
      </c>
      <c r="L77" s="91">
        <v>0.17</v>
      </c>
      <c r="M77" s="91">
        <v>10.81910066881356</v>
      </c>
      <c r="N77" s="91">
        <v>12.73621578</v>
      </c>
      <c r="O77" s="91">
        <v>10.819100669999999</v>
      </c>
      <c r="P77" s="91">
        <v>12.73621573</v>
      </c>
      <c r="Q77" s="91">
        <v>10.819100669999999</v>
      </c>
      <c r="R77" s="91">
        <v>12.73621573</v>
      </c>
      <c r="S77" s="91">
        <v>0</v>
      </c>
      <c r="T77" s="91">
        <v>2.3610000000000007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/>
      <c r="AD77" s="91"/>
      <c r="AE77" s="91"/>
      <c r="AF77" s="91"/>
      <c r="AG77" s="91"/>
      <c r="AH77" s="91"/>
      <c r="AI77" s="91"/>
      <c r="AJ77" s="91"/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f t="shared" si="96"/>
        <v>0</v>
      </c>
      <c r="AT77" s="91">
        <f t="shared" si="96"/>
        <v>0</v>
      </c>
      <c r="AU77" s="91">
        <f t="shared" si="96"/>
        <v>0</v>
      </c>
      <c r="AV77" s="91">
        <f t="shared" si="96"/>
        <v>0</v>
      </c>
      <c r="AW77" s="91">
        <f t="shared" si="96"/>
        <v>0</v>
      </c>
      <c r="AX77" s="91">
        <f t="shared" si="96"/>
        <v>0</v>
      </c>
      <c r="AY77" s="91">
        <f t="shared" si="96"/>
        <v>0</v>
      </c>
      <c r="AZ77" s="91">
        <f t="shared" si="96"/>
        <v>0</v>
      </c>
      <c r="BA77" s="91">
        <v>0</v>
      </c>
      <c r="BB77" s="91">
        <v>0</v>
      </c>
      <c r="BC77" s="91">
        <v>0</v>
      </c>
      <c r="BD77" s="91">
        <v>0</v>
      </c>
      <c r="BE77" s="91">
        <v>0</v>
      </c>
      <c r="BF77" s="91">
        <v>0</v>
      </c>
      <c r="BG77" s="91">
        <v>0</v>
      </c>
      <c r="BH77" s="91">
        <v>0</v>
      </c>
      <c r="BI77" s="97">
        <f t="shared" si="95"/>
        <v>0</v>
      </c>
      <c r="BJ77" s="97">
        <f t="shared" si="95"/>
        <v>0</v>
      </c>
      <c r="BK77" s="97">
        <f t="shared" si="95"/>
        <v>0</v>
      </c>
      <c r="BL77" s="97">
        <f t="shared" si="95"/>
        <v>0</v>
      </c>
      <c r="BM77" s="97">
        <f t="shared" si="95"/>
        <v>0</v>
      </c>
      <c r="BN77" s="97">
        <f t="shared" si="95"/>
        <v>0</v>
      </c>
      <c r="BO77" s="97">
        <f t="shared" si="94"/>
        <v>0</v>
      </c>
      <c r="BP77" s="97">
        <f>BH77</f>
        <v>0</v>
      </c>
      <c r="BQ77" s="91">
        <v>0</v>
      </c>
      <c r="BR77" s="91">
        <v>0</v>
      </c>
      <c r="BS77" s="91">
        <v>0</v>
      </c>
      <c r="BT77" s="91">
        <v>0</v>
      </c>
      <c r="BU77" s="91">
        <v>0</v>
      </c>
      <c r="BV77" s="91">
        <v>0</v>
      </c>
      <c r="BW77" s="91">
        <v>0</v>
      </c>
      <c r="BX77" s="91">
        <v>0</v>
      </c>
      <c r="BY77" s="97">
        <f t="shared" si="97"/>
        <v>0</v>
      </c>
      <c r="BZ77" s="97">
        <f t="shared" si="97"/>
        <v>0</v>
      </c>
      <c r="CA77" s="97">
        <f t="shared" si="97"/>
        <v>0</v>
      </c>
      <c r="CB77" s="97">
        <f t="shared" si="97"/>
        <v>0</v>
      </c>
      <c r="CC77" s="97">
        <f t="shared" si="97"/>
        <v>0</v>
      </c>
      <c r="CD77" s="97">
        <f t="shared" si="97"/>
        <v>0</v>
      </c>
      <c r="CE77" s="97">
        <f t="shared" si="97"/>
        <v>0</v>
      </c>
      <c r="CF77" s="97">
        <f t="shared" si="97"/>
        <v>0</v>
      </c>
      <c r="CG77" s="92">
        <f t="shared" si="61"/>
        <v>10.81910066881356</v>
      </c>
      <c r="CH77" s="92">
        <f t="shared" si="61"/>
        <v>12.73621578</v>
      </c>
      <c r="CI77" s="92">
        <f t="shared" si="61"/>
        <v>10.819100669999999</v>
      </c>
      <c r="CJ77" s="92">
        <f t="shared" si="61"/>
        <v>12.73621573</v>
      </c>
      <c r="CK77" s="92">
        <f t="shared" si="61"/>
        <v>10.819100669999999</v>
      </c>
      <c r="CL77" s="92">
        <f t="shared" si="61"/>
        <v>12.73621573</v>
      </c>
      <c r="CM77" s="92">
        <f t="shared" si="61"/>
        <v>0</v>
      </c>
      <c r="CN77" s="92">
        <f t="shared" si="56"/>
        <v>2.3610000000000007</v>
      </c>
      <c r="CO77" s="91">
        <f t="shared" si="62"/>
        <v>10.81910066881356</v>
      </c>
      <c r="CP77" s="91">
        <f t="shared" si="62"/>
        <v>12.73621578</v>
      </c>
      <c r="CQ77" s="91">
        <f t="shared" si="62"/>
        <v>10.819100669999999</v>
      </c>
      <c r="CR77" s="91">
        <f t="shared" si="62"/>
        <v>12.73621573</v>
      </c>
      <c r="CS77" s="91">
        <f t="shared" si="62"/>
        <v>10.819100669999999</v>
      </c>
      <c r="CT77" s="91">
        <f t="shared" si="62"/>
        <v>12.73621573</v>
      </c>
      <c r="CU77" s="91">
        <f t="shared" si="62"/>
        <v>0</v>
      </c>
      <c r="CV77" s="91">
        <f t="shared" si="57"/>
        <v>2.3610000000000007</v>
      </c>
      <c r="CW77" s="93"/>
      <c r="CY77" s="80">
        <f t="shared" si="71"/>
        <v>0</v>
      </c>
      <c r="CZ77" s="80">
        <f t="shared" si="72"/>
        <v>0</v>
      </c>
      <c r="DA77" s="80">
        <f t="shared" si="72"/>
        <v>0</v>
      </c>
      <c r="DB77" s="80">
        <f t="shared" si="72"/>
        <v>0</v>
      </c>
      <c r="DC77" s="80">
        <f t="shared" si="72"/>
        <v>0</v>
      </c>
      <c r="DG77" s="80">
        <f t="shared" si="73"/>
        <v>-8.993300000010862E-4</v>
      </c>
      <c r="DH77" s="80">
        <f t="shared" si="74"/>
        <v>0</v>
      </c>
      <c r="DI77" s="80" t="e">
        <f>AS77-#REF!</f>
        <v>#REF!</v>
      </c>
      <c r="DJ77" s="80" t="e">
        <f>AT77-#REF!</f>
        <v>#REF!</v>
      </c>
      <c r="DK77" s="80" t="e">
        <f>AU77-#REF!</f>
        <v>#REF!</v>
      </c>
      <c r="DL77" s="80" t="e">
        <f>AV77-#REF!</f>
        <v>#REF!</v>
      </c>
      <c r="DM77" s="80" t="e">
        <f>AW77-#REF!</f>
        <v>#REF!</v>
      </c>
      <c r="DN77" s="80" t="e">
        <f>AX77-#REF!</f>
        <v>#REF!</v>
      </c>
    </row>
    <row r="78" spans="1:118" hidden="1" x14ac:dyDescent="0.25">
      <c r="A78" s="88" t="s">
        <v>5746</v>
      </c>
      <c r="B78" s="95" t="s">
        <v>5747</v>
      </c>
      <c r="C78" s="88" t="s">
        <v>5748</v>
      </c>
      <c r="D78" s="88">
        <v>2019</v>
      </c>
      <c r="E78" s="88">
        <v>2021</v>
      </c>
      <c r="F78" s="88">
        <f t="shared" si="92"/>
        <v>2019</v>
      </c>
      <c r="G78" s="88">
        <f t="shared" si="92"/>
        <v>2021</v>
      </c>
      <c r="H78" s="91">
        <f t="shared" si="93"/>
        <v>131.91</v>
      </c>
      <c r="I78" s="91">
        <v>2.5</v>
      </c>
      <c r="J78" s="91">
        <v>38.82</v>
      </c>
      <c r="K78" s="91">
        <v>90.59</v>
      </c>
      <c r="L78" s="91">
        <v>0</v>
      </c>
      <c r="M78" s="91"/>
      <c r="N78" s="91">
        <v>0</v>
      </c>
      <c r="O78" s="91">
        <v>0</v>
      </c>
      <c r="P78" s="91"/>
      <c r="Q78" s="91">
        <v>0</v>
      </c>
      <c r="R78" s="91"/>
      <c r="S78" s="91">
        <v>0</v>
      </c>
      <c r="T78" s="91">
        <v>0</v>
      </c>
      <c r="U78" s="91">
        <v>2.5</v>
      </c>
      <c r="V78" s="91">
        <v>3</v>
      </c>
      <c r="W78" s="91">
        <v>2.5</v>
      </c>
      <c r="X78" s="91">
        <v>3</v>
      </c>
      <c r="Y78" s="91">
        <v>0</v>
      </c>
      <c r="Z78" s="91">
        <v>0</v>
      </c>
      <c r="AA78" s="91">
        <v>0</v>
      </c>
      <c r="AB78" s="91">
        <v>0</v>
      </c>
      <c r="AC78" s="91">
        <v>2.5266067300000001</v>
      </c>
      <c r="AD78" s="91">
        <v>3.0266067300000001</v>
      </c>
      <c r="AE78" s="91">
        <v>2.5266067300000001</v>
      </c>
      <c r="AF78" s="91">
        <v>3.0266067300000001</v>
      </c>
      <c r="AG78" s="91"/>
      <c r="AH78" s="91"/>
      <c r="AI78" s="91"/>
      <c r="AJ78" s="91"/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0</v>
      </c>
      <c r="AQ78" s="91">
        <v>0</v>
      </c>
      <c r="AR78" s="91">
        <v>0</v>
      </c>
      <c r="AS78" s="91">
        <v>30.465922810621123</v>
      </c>
      <c r="AT78" s="91">
        <v>36.289394373077926</v>
      </c>
      <c r="AU78" s="91">
        <v>30.465922810621123</v>
      </c>
      <c r="AV78" s="91">
        <v>36.289394373077926</v>
      </c>
      <c r="AW78" s="91">
        <f t="shared" si="96"/>
        <v>0</v>
      </c>
      <c r="AX78" s="91">
        <f t="shared" si="96"/>
        <v>0</v>
      </c>
      <c r="AY78" s="91">
        <f t="shared" si="96"/>
        <v>0</v>
      </c>
      <c r="AZ78" s="91">
        <f t="shared" si="96"/>
        <v>0</v>
      </c>
      <c r="BA78" s="91">
        <v>129.40833333333333</v>
      </c>
      <c r="BB78" s="91">
        <v>155.29</v>
      </c>
      <c r="BC78" s="91">
        <v>129.40833333333333</v>
      </c>
      <c r="BD78" s="91">
        <v>155.29</v>
      </c>
      <c r="BE78" s="91">
        <v>131.90833333333333</v>
      </c>
      <c r="BF78" s="91">
        <v>158.29</v>
      </c>
      <c r="BG78" s="91">
        <v>8</v>
      </c>
      <c r="BH78" s="91">
        <v>0</v>
      </c>
      <c r="BI78" s="97">
        <v>98.942410522712208</v>
      </c>
      <c r="BJ78" s="97">
        <v>119.00060562692207</v>
      </c>
      <c r="BK78" s="97">
        <f>BM78-AU78-AE78</f>
        <v>98.942410522712208</v>
      </c>
      <c r="BL78" s="97">
        <f>BN78-AV78-AF78</f>
        <v>119.00060562692207</v>
      </c>
      <c r="BM78" s="97">
        <v>131.93494006333333</v>
      </c>
      <c r="BN78" s="97">
        <v>158.31660672999999</v>
      </c>
      <c r="BO78" s="97">
        <v>8</v>
      </c>
      <c r="BP78" s="97">
        <v>0</v>
      </c>
      <c r="BQ78" s="91">
        <v>0</v>
      </c>
      <c r="BR78" s="91">
        <v>0</v>
      </c>
      <c r="BS78" s="91">
        <v>0</v>
      </c>
      <c r="BT78" s="91">
        <v>0</v>
      </c>
      <c r="BU78" s="91">
        <v>0</v>
      </c>
      <c r="BV78" s="91">
        <v>0</v>
      </c>
      <c r="BW78" s="91">
        <v>0</v>
      </c>
      <c r="BX78" s="91">
        <v>0</v>
      </c>
      <c r="BY78" s="97">
        <f t="shared" si="97"/>
        <v>0</v>
      </c>
      <c r="BZ78" s="97">
        <f t="shared" si="97"/>
        <v>0</v>
      </c>
      <c r="CA78" s="97">
        <f t="shared" si="97"/>
        <v>0</v>
      </c>
      <c r="CB78" s="97">
        <f t="shared" si="97"/>
        <v>0</v>
      </c>
      <c r="CC78" s="97">
        <f t="shared" si="97"/>
        <v>0</v>
      </c>
      <c r="CD78" s="97">
        <f t="shared" si="97"/>
        <v>0</v>
      </c>
      <c r="CE78" s="97">
        <f t="shared" si="97"/>
        <v>0</v>
      </c>
      <c r="CF78" s="97">
        <f t="shared" si="97"/>
        <v>0</v>
      </c>
      <c r="CG78" s="92">
        <f t="shared" si="61"/>
        <v>131.90833333333333</v>
      </c>
      <c r="CH78" s="92">
        <f t="shared" si="61"/>
        <v>158.29</v>
      </c>
      <c r="CI78" s="92">
        <f t="shared" si="61"/>
        <v>131.90833333333333</v>
      </c>
      <c r="CJ78" s="92">
        <f t="shared" si="61"/>
        <v>158.29</v>
      </c>
      <c r="CK78" s="92">
        <f t="shared" si="61"/>
        <v>131.90833333333333</v>
      </c>
      <c r="CL78" s="92">
        <f t="shared" si="61"/>
        <v>158.29</v>
      </c>
      <c r="CM78" s="92">
        <f t="shared" si="61"/>
        <v>8</v>
      </c>
      <c r="CN78" s="92">
        <f t="shared" si="56"/>
        <v>0</v>
      </c>
      <c r="CO78" s="91">
        <f t="shared" si="62"/>
        <v>131.93494006333333</v>
      </c>
      <c r="CP78" s="91">
        <f t="shared" si="62"/>
        <v>158.31660672999999</v>
      </c>
      <c r="CQ78" s="91">
        <f t="shared" si="62"/>
        <v>131.93494006333333</v>
      </c>
      <c r="CR78" s="91">
        <f t="shared" si="62"/>
        <v>158.31660672999999</v>
      </c>
      <c r="CS78" s="91">
        <f t="shared" si="62"/>
        <v>131.93494006333333</v>
      </c>
      <c r="CT78" s="91">
        <f t="shared" si="62"/>
        <v>158.31660672999999</v>
      </c>
      <c r="CU78" s="91">
        <f t="shared" si="62"/>
        <v>8</v>
      </c>
      <c r="CV78" s="91">
        <f t="shared" si="57"/>
        <v>0</v>
      </c>
      <c r="CW78" s="93"/>
      <c r="CY78" s="80">
        <f t="shared" si="71"/>
        <v>0</v>
      </c>
      <c r="CZ78" s="80">
        <f t="shared" si="72"/>
        <v>2.6606729999997469E-2</v>
      </c>
      <c r="DA78" s="80">
        <f t="shared" si="72"/>
        <v>2.6606729999997469E-2</v>
      </c>
      <c r="DB78" s="80">
        <f t="shared" si="72"/>
        <v>2.6606729999997469E-2</v>
      </c>
      <c r="DC78" s="80">
        <f t="shared" si="72"/>
        <v>2.6606729999997469E-2</v>
      </c>
      <c r="DG78" s="80">
        <f t="shared" si="73"/>
        <v>2.4940063333332319E-2</v>
      </c>
      <c r="DH78" s="80">
        <f t="shared" si="74"/>
        <v>0.22476083305618033</v>
      </c>
      <c r="DI78" s="80" t="e">
        <f>AS78-#REF!</f>
        <v>#REF!</v>
      </c>
      <c r="DJ78" s="80" t="e">
        <f>AT78-#REF!</f>
        <v>#REF!</v>
      </c>
      <c r="DK78" s="80" t="e">
        <f>AU78-#REF!</f>
        <v>#REF!</v>
      </c>
      <c r="DL78" s="80" t="e">
        <f>AV78-#REF!</f>
        <v>#REF!</v>
      </c>
      <c r="DM78" s="80" t="e">
        <f>AW78-#REF!</f>
        <v>#REF!</v>
      </c>
      <c r="DN78" s="80" t="e">
        <f>AX78-#REF!</f>
        <v>#REF!</v>
      </c>
    </row>
    <row r="79" spans="1:118" hidden="1" x14ac:dyDescent="0.25">
      <c r="A79" s="88" t="s">
        <v>5749</v>
      </c>
      <c r="B79" s="95" t="s">
        <v>5750</v>
      </c>
      <c r="C79" s="88" t="s">
        <v>5751</v>
      </c>
      <c r="D79" s="88">
        <v>2018</v>
      </c>
      <c r="E79" s="88">
        <v>2019</v>
      </c>
      <c r="F79" s="88">
        <f t="shared" si="92"/>
        <v>2018</v>
      </c>
      <c r="G79" s="88">
        <f t="shared" si="92"/>
        <v>2019</v>
      </c>
      <c r="H79" s="91">
        <f t="shared" si="93"/>
        <v>140.32999999999998</v>
      </c>
      <c r="I79" s="91">
        <v>2.5000000000000004</v>
      </c>
      <c r="J79" s="91">
        <v>30.75</v>
      </c>
      <c r="K79" s="91">
        <v>101.14</v>
      </c>
      <c r="L79" s="91">
        <v>5.94</v>
      </c>
      <c r="M79" s="91">
        <v>2.0507583005084746</v>
      </c>
      <c r="N79" s="91">
        <v>2.4037454700000001</v>
      </c>
      <c r="O79" s="91">
        <v>2.5897184699999998</v>
      </c>
      <c r="P79" s="91">
        <v>3.03971847</v>
      </c>
      <c r="Q79" s="91">
        <v>0</v>
      </c>
      <c r="R79" s="91"/>
      <c r="S79" s="91">
        <v>0</v>
      </c>
      <c r="T79" s="91">
        <v>0</v>
      </c>
      <c r="U79" s="91">
        <v>138.27164416666668</v>
      </c>
      <c r="V79" s="91">
        <v>165.925973</v>
      </c>
      <c r="W79" s="91">
        <v>137.74166666666667</v>
      </c>
      <c r="X79" s="91">
        <v>165.29</v>
      </c>
      <c r="Y79" s="91">
        <v>140.33138513666668</v>
      </c>
      <c r="Z79" s="91">
        <v>168.39766216400002</v>
      </c>
      <c r="AA79" s="91">
        <v>8</v>
      </c>
      <c r="AB79" s="91">
        <v>0</v>
      </c>
      <c r="AC79" s="91">
        <v>128.71439622949154</v>
      </c>
      <c r="AD79" s="91">
        <v>152.81770466000006</v>
      </c>
      <c r="AE79" s="91">
        <v>128.17543605999998</v>
      </c>
      <c r="AF79" s="91">
        <v>152.18173166</v>
      </c>
      <c r="AG79" s="91">
        <v>130.76515452999999</v>
      </c>
      <c r="AH79" s="91">
        <v>155.22145013000002</v>
      </c>
      <c r="AI79" s="91">
        <v>8</v>
      </c>
      <c r="AJ79" s="91"/>
      <c r="AK79" s="91">
        <v>0</v>
      </c>
      <c r="AL79" s="91">
        <v>0</v>
      </c>
      <c r="AM79" s="91">
        <v>0</v>
      </c>
      <c r="AN79" s="91">
        <v>0</v>
      </c>
      <c r="AO79" s="91">
        <v>0</v>
      </c>
      <c r="AP79" s="91">
        <v>0</v>
      </c>
      <c r="AQ79" s="91">
        <v>0</v>
      </c>
      <c r="AR79" s="91">
        <v>0</v>
      </c>
      <c r="AS79" s="91">
        <f t="shared" ref="AS79:AV89" si="98">AK79</f>
        <v>0</v>
      </c>
      <c r="AT79" s="91">
        <f t="shared" si="98"/>
        <v>0</v>
      </c>
      <c r="AU79" s="91">
        <f t="shared" si="98"/>
        <v>0</v>
      </c>
      <c r="AV79" s="91">
        <f t="shared" si="98"/>
        <v>0</v>
      </c>
      <c r="AW79" s="91">
        <f t="shared" si="96"/>
        <v>0</v>
      </c>
      <c r="AX79" s="91">
        <f t="shared" si="96"/>
        <v>0</v>
      </c>
      <c r="AY79" s="91">
        <f t="shared" si="96"/>
        <v>0</v>
      </c>
      <c r="AZ79" s="91">
        <f t="shared" si="96"/>
        <v>0</v>
      </c>
      <c r="BA79" s="91">
        <v>0</v>
      </c>
      <c r="BB79" s="91">
        <v>0</v>
      </c>
      <c r="BC79" s="91">
        <v>0</v>
      </c>
      <c r="BD79" s="91">
        <v>0</v>
      </c>
      <c r="BE79" s="91">
        <v>0</v>
      </c>
      <c r="BF79" s="91">
        <v>0</v>
      </c>
      <c r="BG79" s="91">
        <v>0</v>
      </c>
      <c r="BH79" s="91">
        <v>0</v>
      </c>
      <c r="BI79" s="97">
        <f t="shared" ref="BI79:BP89" si="99">BA79</f>
        <v>0</v>
      </c>
      <c r="BJ79" s="97">
        <f t="shared" si="99"/>
        <v>0</v>
      </c>
      <c r="BK79" s="97">
        <f t="shared" si="99"/>
        <v>0</v>
      </c>
      <c r="BL79" s="97">
        <f t="shared" si="99"/>
        <v>0</v>
      </c>
      <c r="BM79" s="97">
        <f t="shared" si="99"/>
        <v>0</v>
      </c>
      <c r="BN79" s="97">
        <f t="shared" si="99"/>
        <v>0</v>
      </c>
      <c r="BO79" s="97">
        <f t="shared" si="99"/>
        <v>0</v>
      </c>
      <c r="BP79" s="97">
        <f t="shared" si="99"/>
        <v>0</v>
      </c>
      <c r="BQ79" s="91">
        <v>0</v>
      </c>
      <c r="BR79" s="91">
        <v>0</v>
      </c>
      <c r="BS79" s="91">
        <v>0</v>
      </c>
      <c r="BT79" s="91">
        <v>0</v>
      </c>
      <c r="BU79" s="91">
        <v>0</v>
      </c>
      <c r="BV79" s="91">
        <v>0</v>
      </c>
      <c r="BW79" s="91">
        <v>0</v>
      </c>
      <c r="BX79" s="91">
        <v>0</v>
      </c>
      <c r="BY79" s="97">
        <f t="shared" si="97"/>
        <v>0</v>
      </c>
      <c r="BZ79" s="97">
        <f t="shared" si="97"/>
        <v>0</v>
      </c>
      <c r="CA79" s="97">
        <f t="shared" si="97"/>
        <v>0</v>
      </c>
      <c r="CB79" s="97">
        <f t="shared" si="97"/>
        <v>0</v>
      </c>
      <c r="CC79" s="97">
        <f t="shared" si="97"/>
        <v>0</v>
      </c>
      <c r="CD79" s="97">
        <f t="shared" si="97"/>
        <v>0</v>
      </c>
      <c r="CE79" s="97">
        <f t="shared" si="97"/>
        <v>0</v>
      </c>
      <c r="CF79" s="97">
        <f t="shared" si="97"/>
        <v>0</v>
      </c>
      <c r="CG79" s="92">
        <f t="shared" ref="CG79:CN110" si="100">M79+U79+AK79+BA79+BQ79</f>
        <v>140.32240246717515</v>
      </c>
      <c r="CH79" s="92">
        <f t="shared" si="100"/>
        <v>168.32971846999999</v>
      </c>
      <c r="CI79" s="92">
        <f t="shared" si="100"/>
        <v>140.33138513666668</v>
      </c>
      <c r="CJ79" s="92">
        <f t="shared" si="100"/>
        <v>168.32971846999999</v>
      </c>
      <c r="CK79" s="92">
        <f t="shared" si="100"/>
        <v>140.33138513666668</v>
      </c>
      <c r="CL79" s="92">
        <f t="shared" si="100"/>
        <v>168.39766216400002</v>
      </c>
      <c r="CM79" s="92">
        <f t="shared" si="100"/>
        <v>8</v>
      </c>
      <c r="CN79" s="92">
        <f t="shared" si="56"/>
        <v>0</v>
      </c>
      <c r="CO79" s="91">
        <f t="shared" si="62"/>
        <v>130.76515453000002</v>
      </c>
      <c r="CP79" s="91">
        <f t="shared" si="62"/>
        <v>155.22145013000005</v>
      </c>
      <c r="CQ79" s="91">
        <f t="shared" si="62"/>
        <v>130.76515452999999</v>
      </c>
      <c r="CR79" s="91">
        <f t="shared" si="62"/>
        <v>155.22145012999999</v>
      </c>
      <c r="CS79" s="91">
        <f t="shared" si="62"/>
        <v>130.76515452999999</v>
      </c>
      <c r="CT79" s="91">
        <f t="shared" si="62"/>
        <v>155.22145013000002</v>
      </c>
      <c r="CU79" s="91">
        <f t="shared" si="62"/>
        <v>8</v>
      </c>
      <c r="CV79" s="91">
        <f t="shared" si="57"/>
        <v>0</v>
      </c>
      <c r="CW79" s="93"/>
      <c r="CY79" s="80">
        <f t="shared" si="71"/>
        <v>0</v>
      </c>
      <c r="CZ79" s="80">
        <f t="shared" si="72"/>
        <v>-9.5662306066666929</v>
      </c>
      <c r="DA79" s="80">
        <f t="shared" si="72"/>
        <v>-13.108268339999995</v>
      </c>
      <c r="DB79" s="80">
        <f t="shared" si="72"/>
        <v>-9.5662306066666929</v>
      </c>
      <c r="DC79" s="80">
        <f t="shared" si="72"/>
        <v>-13.176212034000002</v>
      </c>
      <c r="DG79" s="80">
        <f t="shared" si="73"/>
        <v>-9.5648454699999945</v>
      </c>
      <c r="DH79" s="80">
        <f t="shared" si="74"/>
        <v>0</v>
      </c>
      <c r="DI79" s="80" t="e">
        <f>AS79-#REF!</f>
        <v>#REF!</v>
      </c>
      <c r="DJ79" s="80" t="e">
        <f>AT79-#REF!</f>
        <v>#REF!</v>
      </c>
      <c r="DK79" s="80" t="e">
        <f>AU79-#REF!</f>
        <v>#REF!</v>
      </c>
      <c r="DL79" s="80" t="e">
        <f>AV79-#REF!</f>
        <v>#REF!</v>
      </c>
      <c r="DM79" s="80" t="e">
        <f>AW79-#REF!</f>
        <v>#REF!</v>
      </c>
      <c r="DN79" s="80" t="e">
        <f>AX79-#REF!</f>
        <v>#REF!</v>
      </c>
    </row>
    <row r="80" spans="1:118" hidden="1" x14ac:dyDescent="0.25">
      <c r="A80" s="88" t="s">
        <v>5752</v>
      </c>
      <c r="B80" s="95" t="s">
        <v>5753</v>
      </c>
      <c r="C80" s="88" t="s">
        <v>5754</v>
      </c>
      <c r="D80" s="88">
        <v>2018</v>
      </c>
      <c r="E80" s="88">
        <v>2018</v>
      </c>
      <c r="F80" s="88">
        <f t="shared" si="92"/>
        <v>2018</v>
      </c>
      <c r="G80" s="88">
        <f t="shared" si="92"/>
        <v>2018</v>
      </c>
      <c r="H80" s="91">
        <f t="shared" si="93"/>
        <v>125.05</v>
      </c>
      <c r="I80" s="91">
        <v>2.5</v>
      </c>
      <c r="J80" s="91">
        <v>27.84</v>
      </c>
      <c r="K80" s="91">
        <v>91.69</v>
      </c>
      <c r="L80" s="91">
        <v>3.02</v>
      </c>
      <c r="M80" s="91">
        <v>125.04444982</v>
      </c>
      <c r="N80" s="91">
        <v>147.00955803999997</v>
      </c>
      <c r="O80" s="91">
        <v>125.04444982</v>
      </c>
      <c r="P80" s="91">
        <v>147.00955803999997</v>
      </c>
      <c r="Q80" s="91">
        <v>125.04444982</v>
      </c>
      <c r="R80" s="91">
        <v>147.00955803999997</v>
      </c>
      <c r="S80" s="91">
        <v>12.6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/>
      <c r="AD80" s="91"/>
      <c r="AE80" s="91"/>
      <c r="AF80" s="91"/>
      <c r="AG80" s="91"/>
      <c r="AH80" s="91"/>
      <c r="AI80" s="91"/>
      <c r="AJ80" s="91"/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0</v>
      </c>
      <c r="AQ80" s="91">
        <v>0</v>
      </c>
      <c r="AR80" s="91">
        <v>0</v>
      </c>
      <c r="AS80" s="91">
        <f t="shared" si="98"/>
        <v>0</v>
      </c>
      <c r="AT80" s="91">
        <f t="shared" si="98"/>
        <v>0</v>
      </c>
      <c r="AU80" s="91">
        <f t="shared" si="98"/>
        <v>0</v>
      </c>
      <c r="AV80" s="91">
        <f t="shared" si="98"/>
        <v>0</v>
      </c>
      <c r="AW80" s="91">
        <f t="shared" si="96"/>
        <v>0</v>
      </c>
      <c r="AX80" s="91">
        <f t="shared" si="96"/>
        <v>0</v>
      </c>
      <c r="AY80" s="91">
        <f t="shared" si="96"/>
        <v>0</v>
      </c>
      <c r="AZ80" s="91">
        <f t="shared" si="96"/>
        <v>0</v>
      </c>
      <c r="BA80" s="91">
        <v>0</v>
      </c>
      <c r="BB80" s="91">
        <v>0</v>
      </c>
      <c r="BC80" s="91">
        <v>0</v>
      </c>
      <c r="BD80" s="91">
        <v>0</v>
      </c>
      <c r="BE80" s="91">
        <v>0</v>
      </c>
      <c r="BF80" s="91">
        <v>0</v>
      </c>
      <c r="BG80" s="91">
        <v>0</v>
      </c>
      <c r="BH80" s="91">
        <v>0</v>
      </c>
      <c r="BI80" s="97">
        <f t="shared" si="99"/>
        <v>0</v>
      </c>
      <c r="BJ80" s="97">
        <f t="shared" si="99"/>
        <v>0</v>
      </c>
      <c r="BK80" s="97">
        <f t="shared" si="99"/>
        <v>0</v>
      </c>
      <c r="BL80" s="97">
        <f t="shared" si="99"/>
        <v>0</v>
      </c>
      <c r="BM80" s="97">
        <f t="shared" si="99"/>
        <v>0</v>
      </c>
      <c r="BN80" s="97">
        <f t="shared" si="99"/>
        <v>0</v>
      </c>
      <c r="BO80" s="97">
        <f t="shared" si="99"/>
        <v>0</v>
      </c>
      <c r="BP80" s="97">
        <f t="shared" si="99"/>
        <v>0</v>
      </c>
      <c r="BQ80" s="91">
        <v>0</v>
      </c>
      <c r="BR80" s="91">
        <v>0</v>
      </c>
      <c r="BS80" s="91">
        <v>0</v>
      </c>
      <c r="BT80" s="91">
        <v>0</v>
      </c>
      <c r="BU80" s="91">
        <v>0</v>
      </c>
      <c r="BV80" s="91">
        <v>0</v>
      </c>
      <c r="BW80" s="91">
        <v>0</v>
      </c>
      <c r="BX80" s="91">
        <v>0</v>
      </c>
      <c r="BY80" s="97">
        <f t="shared" si="97"/>
        <v>0</v>
      </c>
      <c r="BZ80" s="97">
        <f t="shared" si="97"/>
        <v>0</v>
      </c>
      <c r="CA80" s="97">
        <f t="shared" si="97"/>
        <v>0</v>
      </c>
      <c r="CB80" s="97">
        <f t="shared" si="97"/>
        <v>0</v>
      </c>
      <c r="CC80" s="97">
        <f t="shared" si="97"/>
        <v>0</v>
      </c>
      <c r="CD80" s="97">
        <f t="shared" si="97"/>
        <v>0</v>
      </c>
      <c r="CE80" s="97">
        <f t="shared" si="97"/>
        <v>0</v>
      </c>
      <c r="CF80" s="97">
        <f t="shared" si="97"/>
        <v>0</v>
      </c>
      <c r="CG80" s="92">
        <f t="shared" si="100"/>
        <v>125.04444982</v>
      </c>
      <c r="CH80" s="92">
        <f t="shared" si="100"/>
        <v>147.00955803999997</v>
      </c>
      <c r="CI80" s="92">
        <f t="shared" si="100"/>
        <v>125.04444982</v>
      </c>
      <c r="CJ80" s="92">
        <f t="shared" si="100"/>
        <v>147.00955803999997</v>
      </c>
      <c r="CK80" s="92">
        <f t="shared" si="100"/>
        <v>125.04444982</v>
      </c>
      <c r="CL80" s="92">
        <f t="shared" si="100"/>
        <v>147.00955803999997</v>
      </c>
      <c r="CM80" s="92">
        <f t="shared" si="100"/>
        <v>12.6</v>
      </c>
      <c r="CN80" s="92">
        <f t="shared" si="56"/>
        <v>0</v>
      </c>
      <c r="CO80" s="91">
        <f t="shared" si="62"/>
        <v>125.04444982</v>
      </c>
      <c r="CP80" s="91">
        <f t="shared" si="62"/>
        <v>147.00955803999997</v>
      </c>
      <c r="CQ80" s="91">
        <f t="shared" si="62"/>
        <v>125.04444982</v>
      </c>
      <c r="CR80" s="91">
        <f t="shared" si="62"/>
        <v>147.00955803999997</v>
      </c>
      <c r="CS80" s="91">
        <f t="shared" si="62"/>
        <v>125.04444982</v>
      </c>
      <c r="CT80" s="91">
        <f t="shared" si="62"/>
        <v>147.00955803999997</v>
      </c>
      <c r="CU80" s="91">
        <f t="shared" si="62"/>
        <v>12.6</v>
      </c>
      <c r="CV80" s="91">
        <f t="shared" si="57"/>
        <v>0</v>
      </c>
      <c r="CW80" s="93"/>
      <c r="CY80" s="80">
        <f t="shared" si="71"/>
        <v>0</v>
      </c>
      <c r="CZ80" s="80">
        <f t="shared" si="72"/>
        <v>0</v>
      </c>
      <c r="DA80" s="80">
        <f t="shared" si="72"/>
        <v>0</v>
      </c>
      <c r="DB80" s="80">
        <f t="shared" si="72"/>
        <v>0</v>
      </c>
      <c r="DC80" s="80">
        <f t="shared" si="72"/>
        <v>0</v>
      </c>
      <c r="DG80" s="80">
        <f t="shared" si="73"/>
        <v>-5.5501800000001822E-3</v>
      </c>
      <c r="DH80" s="80">
        <f t="shared" si="74"/>
        <v>0</v>
      </c>
      <c r="DI80" s="80" t="e">
        <f>AS80-#REF!</f>
        <v>#REF!</v>
      </c>
      <c r="DJ80" s="80" t="e">
        <f>AT80-#REF!</f>
        <v>#REF!</v>
      </c>
      <c r="DK80" s="80" t="e">
        <f>AU80-#REF!</f>
        <v>#REF!</v>
      </c>
      <c r="DL80" s="80" t="e">
        <f>AV80-#REF!</f>
        <v>#REF!</v>
      </c>
      <c r="DM80" s="80" t="e">
        <f>AW80-#REF!</f>
        <v>#REF!</v>
      </c>
      <c r="DN80" s="80" t="e">
        <f>AX80-#REF!</f>
        <v>#REF!</v>
      </c>
    </row>
    <row r="81" spans="1:118" hidden="1" x14ac:dyDescent="0.25">
      <c r="A81" s="88" t="s">
        <v>5755</v>
      </c>
      <c r="B81" s="95" t="s">
        <v>5756</v>
      </c>
      <c r="C81" s="88" t="s">
        <v>5757</v>
      </c>
      <c r="D81" s="88">
        <v>2018</v>
      </c>
      <c r="E81" s="88">
        <v>2018</v>
      </c>
      <c r="F81" s="88">
        <f t="shared" si="92"/>
        <v>2018</v>
      </c>
      <c r="G81" s="88">
        <f t="shared" si="92"/>
        <v>2018</v>
      </c>
      <c r="H81" s="91">
        <f t="shared" si="93"/>
        <v>44.47</v>
      </c>
      <c r="I81" s="91">
        <v>1.64</v>
      </c>
      <c r="J81" s="91">
        <v>9.85</v>
      </c>
      <c r="K81" s="91">
        <v>31.93</v>
      </c>
      <c r="L81" s="91">
        <v>1.05</v>
      </c>
      <c r="M81" s="91">
        <v>44.475408790000003</v>
      </c>
      <c r="N81" s="91">
        <v>52.291533309999998</v>
      </c>
      <c r="O81" s="91">
        <v>44.475408790000003</v>
      </c>
      <c r="P81" s="91">
        <v>52.291533309999998</v>
      </c>
      <c r="Q81" s="91">
        <v>44.475408790000003</v>
      </c>
      <c r="R81" s="91">
        <v>52.291533309999998</v>
      </c>
      <c r="S81" s="91">
        <v>2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/>
      <c r="AD81" s="91"/>
      <c r="AE81" s="91"/>
      <c r="AF81" s="91"/>
      <c r="AG81" s="91"/>
      <c r="AH81" s="91"/>
      <c r="AI81" s="91"/>
      <c r="AJ81" s="91"/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f t="shared" si="98"/>
        <v>0</v>
      </c>
      <c r="AT81" s="91">
        <f t="shared" si="98"/>
        <v>0</v>
      </c>
      <c r="AU81" s="91">
        <f t="shared" si="98"/>
        <v>0</v>
      </c>
      <c r="AV81" s="91">
        <f t="shared" si="98"/>
        <v>0</v>
      </c>
      <c r="AW81" s="91">
        <f t="shared" si="96"/>
        <v>0</v>
      </c>
      <c r="AX81" s="91">
        <f t="shared" si="96"/>
        <v>0</v>
      </c>
      <c r="AY81" s="91">
        <f t="shared" si="96"/>
        <v>0</v>
      </c>
      <c r="AZ81" s="91">
        <f t="shared" si="96"/>
        <v>0</v>
      </c>
      <c r="BA81" s="91">
        <v>0</v>
      </c>
      <c r="BB81" s="91">
        <v>0</v>
      </c>
      <c r="BC81" s="91">
        <v>0</v>
      </c>
      <c r="BD81" s="91">
        <v>0</v>
      </c>
      <c r="BE81" s="91">
        <v>0</v>
      </c>
      <c r="BF81" s="91">
        <v>0</v>
      </c>
      <c r="BG81" s="91">
        <v>0</v>
      </c>
      <c r="BH81" s="91">
        <v>0</v>
      </c>
      <c r="BI81" s="97">
        <f t="shared" si="99"/>
        <v>0</v>
      </c>
      <c r="BJ81" s="97">
        <f t="shared" si="99"/>
        <v>0</v>
      </c>
      <c r="BK81" s="97">
        <f t="shared" si="99"/>
        <v>0</v>
      </c>
      <c r="BL81" s="97">
        <f t="shared" si="99"/>
        <v>0</v>
      </c>
      <c r="BM81" s="97">
        <f t="shared" si="99"/>
        <v>0</v>
      </c>
      <c r="BN81" s="97">
        <f t="shared" si="99"/>
        <v>0</v>
      </c>
      <c r="BO81" s="97">
        <f t="shared" si="99"/>
        <v>0</v>
      </c>
      <c r="BP81" s="97">
        <f t="shared" si="99"/>
        <v>0</v>
      </c>
      <c r="BQ81" s="91">
        <v>0</v>
      </c>
      <c r="BR81" s="91">
        <v>0</v>
      </c>
      <c r="BS81" s="91">
        <v>0</v>
      </c>
      <c r="BT81" s="91">
        <v>0</v>
      </c>
      <c r="BU81" s="91">
        <v>0</v>
      </c>
      <c r="BV81" s="91">
        <v>0</v>
      </c>
      <c r="BW81" s="91">
        <v>0</v>
      </c>
      <c r="BX81" s="91">
        <v>0</v>
      </c>
      <c r="BY81" s="97">
        <f t="shared" si="97"/>
        <v>0</v>
      </c>
      <c r="BZ81" s="97">
        <f t="shared" si="97"/>
        <v>0</v>
      </c>
      <c r="CA81" s="97">
        <f t="shared" si="97"/>
        <v>0</v>
      </c>
      <c r="CB81" s="97">
        <f t="shared" si="97"/>
        <v>0</v>
      </c>
      <c r="CC81" s="97">
        <f t="shared" si="97"/>
        <v>0</v>
      </c>
      <c r="CD81" s="97">
        <f t="shared" si="97"/>
        <v>0</v>
      </c>
      <c r="CE81" s="97">
        <f t="shared" si="97"/>
        <v>0</v>
      </c>
      <c r="CF81" s="97">
        <f t="shared" si="97"/>
        <v>0</v>
      </c>
      <c r="CG81" s="92">
        <f t="shared" si="100"/>
        <v>44.475408790000003</v>
      </c>
      <c r="CH81" s="92">
        <f t="shared" si="100"/>
        <v>52.291533309999998</v>
      </c>
      <c r="CI81" s="92">
        <f t="shared" si="100"/>
        <v>44.475408790000003</v>
      </c>
      <c r="CJ81" s="92">
        <f t="shared" si="100"/>
        <v>52.291533309999998</v>
      </c>
      <c r="CK81" s="92">
        <f t="shared" si="100"/>
        <v>44.475408790000003</v>
      </c>
      <c r="CL81" s="92">
        <f t="shared" si="100"/>
        <v>52.291533309999998</v>
      </c>
      <c r="CM81" s="92">
        <f t="shared" si="100"/>
        <v>2</v>
      </c>
      <c r="CN81" s="92">
        <f t="shared" si="56"/>
        <v>0</v>
      </c>
      <c r="CO81" s="91">
        <f t="shared" si="62"/>
        <v>44.475408790000003</v>
      </c>
      <c r="CP81" s="91">
        <f t="shared" si="62"/>
        <v>52.291533309999998</v>
      </c>
      <c r="CQ81" s="91">
        <f t="shared" si="62"/>
        <v>44.475408790000003</v>
      </c>
      <c r="CR81" s="91">
        <f t="shared" si="62"/>
        <v>52.291533309999998</v>
      </c>
      <c r="CS81" s="91">
        <f t="shared" si="62"/>
        <v>44.475408790000003</v>
      </c>
      <c r="CT81" s="91">
        <f t="shared" si="62"/>
        <v>52.291533309999998</v>
      </c>
      <c r="CU81" s="91">
        <f t="shared" si="62"/>
        <v>2</v>
      </c>
      <c r="CV81" s="91">
        <f t="shared" si="57"/>
        <v>0</v>
      </c>
      <c r="CW81" s="93"/>
      <c r="CY81" s="80">
        <f t="shared" si="71"/>
        <v>0</v>
      </c>
      <c r="CZ81" s="80">
        <f t="shared" si="72"/>
        <v>0</v>
      </c>
      <c r="DA81" s="80">
        <f t="shared" si="72"/>
        <v>0</v>
      </c>
      <c r="DB81" s="80">
        <f t="shared" si="72"/>
        <v>0</v>
      </c>
      <c r="DC81" s="80">
        <f t="shared" si="72"/>
        <v>0</v>
      </c>
      <c r="DG81" s="80">
        <f t="shared" si="73"/>
        <v>5.40879000000416E-3</v>
      </c>
      <c r="DH81" s="80">
        <f t="shared" si="74"/>
        <v>0</v>
      </c>
      <c r="DI81" s="80" t="e">
        <f>AS81-#REF!</f>
        <v>#REF!</v>
      </c>
      <c r="DJ81" s="80" t="e">
        <f>AT81-#REF!</f>
        <v>#REF!</v>
      </c>
      <c r="DK81" s="80" t="e">
        <f>AU81-#REF!</f>
        <v>#REF!</v>
      </c>
      <c r="DL81" s="80" t="e">
        <f>AV81-#REF!</f>
        <v>#REF!</v>
      </c>
      <c r="DM81" s="80" t="e">
        <f>AW81-#REF!</f>
        <v>#REF!</v>
      </c>
      <c r="DN81" s="80" t="e">
        <f>AX81-#REF!</f>
        <v>#REF!</v>
      </c>
    </row>
    <row r="82" spans="1:118" hidden="1" x14ac:dyDescent="0.25">
      <c r="A82" s="88" t="s">
        <v>5758</v>
      </c>
      <c r="B82" s="95" t="s">
        <v>5759</v>
      </c>
      <c r="C82" s="88" t="s">
        <v>5760</v>
      </c>
      <c r="D82" s="88">
        <v>2022</v>
      </c>
      <c r="E82" s="88">
        <v>2022</v>
      </c>
      <c r="F82" s="88">
        <f t="shared" si="92"/>
        <v>2022</v>
      </c>
      <c r="G82" s="88">
        <f t="shared" si="92"/>
        <v>2022</v>
      </c>
      <c r="H82" s="91">
        <f t="shared" si="93"/>
        <v>37.519999999999996</v>
      </c>
      <c r="I82" s="91">
        <v>1.88</v>
      </c>
      <c r="J82" s="91">
        <v>7.58</v>
      </c>
      <c r="K82" s="91">
        <v>28.06</v>
      </c>
      <c r="L82" s="91">
        <v>0</v>
      </c>
      <c r="M82" s="91"/>
      <c r="N82" s="91">
        <v>0</v>
      </c>
      <c r="O82" s="91">
        <v>0</v>
      </c>
      <c r="P82" s="91"/>
      <c r="Q82" s="91">
        <v>0</v>
      </c>
      <c r="R82" s="91"/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  <c r="AC82" s="91"/>
      <c r="AD82" s="91"/>
      <c r="AE82" s="91"/>
      <c r="AF82" s="91"/>
      <c r="AG82" s="91"/>
      <c r="AH82" s="91"/>
      <c r="AI82" s="91"/>
      <c r="AJ82" s="91"/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1">
        <f t="shared" si="98"/>
        <v>0</v>
      </c>
      <c r="AT82" s="91">
        <f t="shared" si="98"/>
        <v>0</v>
      </c>
      <c r="AU82" s="91">
        <f t="shared" si="98"/>
        <v>0</v>
      </c>
      <c r="AV82" s="91">
        <f t="shared" si="98"/>
        <v>0</v>
      </c>
      <c r="AW82" s="91">
        <f t="shared" si="96"/>
        <v>0</v>
      </c>
      <c r="AX82" s="91">
        <f t="shared" si="96"/>
        <v>0</v>
      </c>
      <c r="AY82" s="91">
        <f t="shared" si="96"/>
        <v>0</v>
      </c>
      <c r="AZ82" s="91">
        <f t="shared" si="96"/>
        <v>0</v>
      </c>
      <c r="BA82" s="91">
        <v>0</v>
      </c>
      <c r="BB82" s="91">
        <v>0</v>
      </c>
      <c r="BC82" s="91">
        <v>0</v>
      </c>
      <c r="BD82" s="91">
        <v>0</v>
      </c>
      <c r="BE82" s="91">
        <v>0</v>
      </c>
      <c r="BF82" s="91">
        <v>0</v>
      </c>
      <c r="BG82" s="91">
        <v>0</v>
      </c>
      <c r="BH82" s="91">
        <v>0</v>
      </c>
      <c r="BI82" s="97">
        <f t="shared" si="99"/>
        <v>0</v>
      </c>
      <c r="BJ82" s="97">
        <f t="shared" si="99"/>
        <v>0</v>
      </c>
      <c r="BK82" s="97">
        <f t="shared" si="99"/>
        <v>0</v>
      </c>
      <c r="BL82" s="97">
        <f t="shared" si="99"/>
        <v>0</v>
      </c>
      <c r="BM82" s="97">
        <f t="shared" si="99"/>
        <v>0</v>
      </c>
      <c r="BN82" s="97">
        <f t="shared" si="99"/>
        <v>0</v>
      </c>
      <c r="BO82" s="97">
        <f t="shared" si="99"/>
        <v>0</v>
      </c>
      <c r="BP82" s="97">
        <f t="shared" si="99"/>
        <v>0</v>
      </c>
      <c r="BQ82" s="91">
        <v>37.516949152542374</v>
      </c>
      <c r="BR82" s="91">
        <v>45.020338983050848</v>
      </c>
      <c r="BS82" s="91">
        <v>37.516949152542374</v>
      </c>
      <c r="BT82" s="91">
        <v>45.020338983050848</v>
      </c>
      <c r="BU82" s="91">
        <v>37.516949152542374</v>
      </c>
      <c r="BV82" s="91">
        <v>45.020338983050848</v>
      </c>
      <c r="BW82" s="91">
        <v>0</v>
      </c>
      <c r="BX82" s="91">
        <v>0</v>
      </c>
      <c r="BY82" s="97">
        <f t="shared" si="97"/>
        <v>37.516949152542374</v>
      </c>
      <c r="BZ82" s="97">
        <f t="shared" si="97"/>
        <v>45.020338983050848</v>
      </c>
      <c r="CA82" s="97">
        <f t="shared" si="97"/>
        <v>37.516949152542374</v>
      </c>
      <c r="CB82" s="97">
        <f t="shared" si="97"/>
        <v>45.020338983050848</v>
      </c>
      <c r="CC82" s="97">
        <f t="shared" si="97"/>
        <v>37.516949152542374</v>
      </c>
      <c r="CD82" s="97">
        <f t="shared" si="97"/>
        <v>45.020338983050848</v>
      </c>
      <c r="CE82" s="97">
        <f t="shared" si="97"/>
        <v>0</v>
      </c>
      <c r="CF82" s="97">
        <f t="shared" si="97"/>
        <v>0</v>
      </c>
      <c r="CG82" s="92">
        <f t="shared" si="100"/>
        <v>37.516949152542374</v>
      </c>
      <c r="CH82" s="92">
        <f t="shared" si="100"/>
        <v>45.020338983050848</v>
      </c>
      <c r="CI82" s="92">
        <f t="shared" si="100"/>
        <v>37.516949152542374</v>
      </c>
      <c r="CJ82" s="92">
        <f t="shared" si="100"/>
        <v>45.020338983050848</v>
      </c>
      <c r="CK82" s="92">
        <f t="shared" si="100"/>
        <v>37.516949152542374</v>
      </c>
      <c r="CL82" s="92">
        <f t="shared" si="100"/>
        <v>45.020338983050848</v>
      </c>
      <c r="CM82" s="92">
        <f t="shared" si="100"/>
        <v>0</v>
      </c>
      <c r="CN82" s="92">
        <f t="shared" si="56"/>
        <v>0</v>
      </c>
      <c r="CO82" s="91">
        <f t="shared" si="62"/>
        <v>37.516949152542374</v>
      </c>
      <c r="CP82" s="91">
        <f t="shared" si="62"/>
        <v>45.020338983050848</v>
      </c>
      <c r="CQ82" s="91">
        <f t="shared" si="62"/>
        <v>37.516949152542374</v>
      </c>
      <c r="CR82" s="91">
        <f t="shared" si="62"/>
        <v>45.020338983050848</v>
      </c>
      <c r="CS82" s="91">
        <f t="shared" si="62"/>
        <v>37.516949152542374</v>
      </c>
      <c r="CT82" s="91">
        <f t="shared" si="62"/>
        <v>45.020338983050848</v>
      </c>
      <c r="CU82" s="91">
        <f t="shared" si="62"/>
        <v>0</v>
      </c>
      <c r="CV82" s="91">
        <f t="shared" si="57"/>
        <v>0</v>
      </c>
      <c r="CW82" s="93"/>
      <c r="CY82" s="80">
        <f t="shared" si="71"/>
        <v>0</v>
      </c>
      <c r="CZ82" s="80">
        <f t="shared" ref="CZ82:DC113" si="101">CQ82-CI82</f>
        <v>0</v>
      </c>
      <c r="DA82" s="80">
        <f t="shared" si="101"/>
        <v>0</v>
      </c>
      <c r="DB82" s="80">
        <f t="shared" si="101"/>
        <v>0</v>
      </c>
      <c r="DC82" s="80">
        <f t="shared" si="101"/>
        <v>0</v>
      </c>
      <c r="DG82" s="80">
        <f t="shared" si="73"/>
        <v>-3.0508474576222966E-3</v>
      </c>
      <c r="DH82" s="80">
        <f t="shared" si="74"/>
        <v>0</v>
      </c>
      <c r="DI82" s="80" t="e">
        <f>AS82-#REF!</f>
        <v>#REF!</v>
      </c>
      <c r="DJ82" s="80" t="e">
        <f>AT82-#REF!</f>
        <v>#REF!</v>
      </c>
      <c r="DK82" s="80" t="e">
        <f>AU82-#REF!</f>
        <v>#REF!</v>
      </c>
      <c r="DL82" s="80" t="e">
        <f>AV82-#REF!</f>
        <v>#REF!</v>
      </c>
      <c r="DM82" s="80" t="e">
        <f>AW82-#REF!</f>
        <v>#REF!</v>
      </c>
      <c r="DN82" s="80" t="e">
        <f>AX82-#REF!</f>
        <v>#REF!</v>
      </c>
    </row>
    <row r="83" spans="1:118" ht="25.5" hidden="1" x14ac:dyDescent="0.25">
      <c r="A83" s="88" t="s">
        <v>5761</v>
      </c>
      <c r="B83" s="95" t="s">
        <v>5762</v>
      </c>
      <c r="C83" s="88" t="s">
        <v>5763</v>
      </c>
      <c r="D83" s="88">
        <v>2019</v>
      </c>
      <c r="E83" s="88">
        <v>2019</v>
      </c>
      <c r="F83" s="88">
        <f t="shared" si="92"/>
        <v>2019</v>
      </c>
      <c r="G83" s="88">
        <f t="shared" si="92"/>
        <v>2019</v>
      </c>
      <c r="H83" s="91">
        <f t="shared" si="93"/>
        <v>1.53</v>
      </c>
      <c r="I83" s="91">
        <v>0.28999999999999998</v>
      </c>
      <c r="J83" s="91">
        <v>1.24</v>
      </c>
      <c r="K83" s="91">
        <v>0</v>
      </c>
      <c r="L83" s="91">
        <v>0</v>
      </c>
      <c r="M83" s="91"/>
      <c r="N83" s="91">
        <v>0</v>
      </c>
      <c r="O83" s="91">
        <v>0</v>
      </c>
      <c r="P83" s="91"/>
      <c r="Q83" s="91">
        <v>0</v>
      </c>
      <c r="R83" s="91"/>
      <c r="S83" s="91">
        <v>0</v>
      </c>
      <c r="T83" s="91">
        <v>0</v>
      </c>
      <c r="U83" s="91">
        <v>1.5254237288135595</v>
      </c>
      <c r="V83" s="91">
        <v>1.8305084745762712</v>
      </c>
      <c r="W83" s="91">
        <v>1.5250000000000001</v>
      </c>
      <c r="X83" s="91">
        <v>1.83</v>
      </c>
      <c r="Y83" s="91">
        <v>1.5250000000000001</v>
      </c>
      <c r="Z83" s="91">
        <v>1.83</v>
      </c>
      <c r="AA83" s="91">
        <v>0</v>
      </c>
      <c r="AB83" s="91">
        <v>0.4</v>
      </c>
      <c r="AC83" s="91">
        <v>1.8789485400000001</v>
      </c>
      <c r="AD83" s="91">
        <v>2.2251379400000002</v>
      </c>
      <c r="AE83" s="91">
        <v>1.8789485400000001</v>
      </c>
      <c r="AF83" s="91">
        <v>2.2251379400000002</v>
      </c>
      <c r="AG83" s="91">
        <v>1.8789485400000001</v>
      </c>
      <c r="AH83" s="91">
        <v>2.2251379400000002</v>
      </c>
      <c r="AI83" s="91"/>
      <c r="AJ83" s="91">
        <v>0.308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f t="shared" si="98"/>
        <v>0</v>
      </c>
      <c r="AT83" s="91">
        <f t="shared" si="98"/>
        <v>0</v>
      </c>
      <c r="AU83" s="91">
        <f t="shared" si="98"/>
        <v>0</v>
      </c>
      <c r="AV83" s="91">
        <f t="shared" si="98"/>
        <v>0</v>
      </c>
      <c r="AW83" s="91">
        <f t="shared" si="96"/>
        <v>0</v>
      </c>
      <c r="AX83" s="91">
        <f t="shared" si="96"/>
        <v>0</v>
      </c>
      <c r="AY83" s="91">
        <f t="shared" si="96"/>
        <v>0</v>
      </c>
      <c r="AZ83" s="91">
        <f t="shared" si="96"/>
        <v>0</v>
      </c>
      <c r="BA83" s="91">
        <v>0</v>
      </c>
      <c r="BB83" s="91">
        <v>0</v>
      </c>
      <c r="BC83" s="91">
        <v>0</v>
      </c>
      <c r="BD83" s="91">
        <v>0</v>
      </c>
      <c r="BE83" s="91">
        <v>0</v>
      </c>
      <c r="BF83" s="91">
        <v>0</v>
      </c>
      <c r="BG83" s="91">
        <v>0</v>
      </c>
      <c r="BH83" s="91">
        <v>0</v>
      </c>
      <c r="BI83" s="97">
        <f t="shared" si="99"/>
        <v>0</v>
      </c>
      <c r="BJ83" s="97">
        <f t="shared" si="99"/>
        <v>0</v>
      </c>
      <c r="BK83" s="97">
        <f t="shared" si="99"/>
        <v>0</v>
      </c>
      <c r="BL83" s="97">
        <f t="shared" si="99"/>
        <v>0</v>
      </c>
      <c r="BM83" s="97">
        <f t="shared" si="99"/>
        <v>0</v>
      </c>
      <c r="BN83" s="97">
        <f t="shared" si="99"/>
        <v>0</v>
      </c>
      <c r="BO83" s="97">
        <f t="shared" si="99"/>
        <v>0</v>
      </c>
      <c r="BP83" s="97">
        <f t="shared" si="99"/>
        <v>0</v>
      </c>
      <c r="BQ83" s="91">
        <v>0</v>
      </c>
      <c r="BR83" s="91">
        <v>0</v>
      </c>
      <c r="BS83" s="91">
        <v>0</v>
      </c>
      <c r="BT83" s="91">
        <v>0</v>
      </c>
      <c r="BU83" s="91">
        <v>0</v>
      </c>
      <c r="BV83" s="91">
        <v>0</v>
      </c>
      <c r="BW83" s="91">
        <v>0</v>
      </c>
      <c r="BX83" s="91">
        <v>0</v>
      </c>
      <c r="BY83" s="97">
        <f t="shared" si="97"/>
        <v>0</v>
      </c>
      <c r="BZ83" s="97">
        <f t="shared" si="97"/>
        <v>0</v>
      </c>
      <c r="CA83" s="97">
        <f t="shared" si="97"/>
        <v>0</v>
      </c>
      <c r="CB83" s="97">
        <f t="shared" si="97"/>
        <v>0</v>
      </c>
      <c r="CC83" s="97">
        <f t="shared" si="97"/>
        <v>0</v>
      </c>
      <c r="CD83" s="97">
        <f t="shared" si="97"/>
        <v>0</v>
      </c>
      <c r="CE83" s="97">
        <f t="shared" si="97"/>
        <v>0</v>
      </c>
      <c r="CF83" s="97">
        <f t="shared" si="97"/>
        <v>0</v>
      </c>
      <c r="CG83" s="92">
        <f t="shared" si="100"/>
        <v>1.5254237288135595</v>
      </c>
      <c r="CH83" s="92">
        <f t="shared" si="100"/>
        <v>1.8305084745762712</v>
      </c>
      <c r="CI83" s="92">
        <f t="shared" si="100"/>
        <v>1.5250000000000001</v>
      </c>
      <c r="CJ83" s="92">
        <f t="shared" si="100"/>
        <v>1.83</v>
      </c>
      <c r="CK83" s="92">
        <f t="shared" si="100"/>
        <v>1.5250000000000001</v>
      </c>
      <c r="CL83" s="92">
        <f t="shared" si="100"/>
        <v>1.83</v>
      </c>
      <c r="CM83" s="92">
        <f t="shared" si="100"/>
        <v>0</v>
      </c>
      <c r="CN83" s="92">
        <f t="shared" si="56"/>
        <v>0.4</v>
      </c>
      <c r="CO83" s="91">
        <f t="shared" si="62"/>
        <v>1.8789485400000001</v>
      </c>
      <c r="CP83" s="91">
        <f t="shared" si="62"/>
        <v>2.2251379400000002</v>
      </c>
      <c r="CQ83" s="91">
        <f t="shared" si="62"/>
        <v>1.8789485400000001</v>
      </c>
      <c r="CR83" s="91">
        <f t="shared" ref="CR83:CV139" si="102">P83+AF83+AV83++BL83+CB83</f>
        <v>2.2251379400000002</v>
      </c>
      <c r="CS83" s="91">
        <f t="shared" si="102"/>
        <v>1.8789485400000001</v>
      </c>
      <c r="CT83" s="91">
        <f t="shared" si="102"/>
        <v>2.2251379400000002</v>
      </c>
      <c r="CU83" s="91">
        <f t="shared" si="102"/>
        <v>0</v>
      </c>
      <c r="CV83" s="91">
        <f t="shared" si="57"/>
        <v>0.308</v>
      </c>
      <c r="CW83" s="93"/>
      <c r="CY83" s="80">
        <f t="shared" si="71"/>
        <v>0</v>
      </c>
      <c r="CZ83" s="80">
        <f t="shared" si="101"/>
        <v>0.35394853999999998</v>
      </c>
      <c r="DA83" s="80">
        <f t="shared" si="101"/>
        <v>0.39513794000000013</v>
      </c>
      <c r="DB83" s="80">
        <f t="shared" si="101"/>
        <v>0.35394853999999998</v>
      </c>
      <c r="DC83" s="80">
        <f t="shared" si="101"/>
        <v>0.39513794000000013</v>
      </c>
      <c r="DG83" s="80">
        <f t="shared" si="73"/>
        <v>0.34894854000000008</v>
      </c>
      <c r="DH83" s="80">
        <f t="shared" si="74"/>
        <v>0</v>
      </c>
      <c r="DI83" s="80" t="e">
        <f>AS83-#REF!</f>
        <v>#REF!</v>
      </c>
      <c r="DJ83" s="80" t="e">
        <f>AT83-#REF!</f>
        <v>#REF!</v>
      </c>
      <c r="DK83" s="80" t="e">
        <f>AU83-#REF!</f>
        <v>#REF!</v>
      </c>
      <c r="DL83" s="80" t="e">
        <f>AV83-#REF!</f>
        <v>#REF!</v>
      </c>
      <c r="DM83" s="80" t="e">
        <f>AW83-#REF!</f>
        <v>#REF!</v>
      </c>
      <c r="DN83" s="80" t="e">
        <f>AX83-#REF!</f>
        <v>#REF!</v>
      </c>
    </row>
    <row r="84" spans="1:118" hidden="1" x14ac:dyDescent="0.25">
      <c r="A84" s="88" t="s">
        <v>5764</v>
      </c>
      <c r="B84" s="95" t="s">
        <v>5765</v>
      </c>
      <c r="C84" s="88" t="s">
        <v>5766</v>
      </c>
      <c r="D84" s="88">
        <v>2019</v>
      </c>
      <c r="E84" s="88">
        <v>2019</v>
      </c>
      <c r="F84" s="88">
        <f t="shared" si="92"/>
        <v>2019</v>
      </c>
      <c r="G84" s="88">
        <f t="shared" si="92"/>
        <v>2019</v>
      </c>
      <c r="H84" s="91">
        <f t="shared" si="93"/>
        <v>2.34</v>
      </c>
      <c r="I84" s="91">
        <v>0.22</v>
      </c>
      <c r="J84" s="91">
        <v>1.49</v>
      </c>
      <c r="K84" s="91">
        <v>0.63</v>
      </c>
      <c r="L84" s="91">
        <v>0</v>
      </c>
      <c r="M84" s="91"/>
      <c r="N84" s="91">
        <v>0</v>
      </c>
      <c r="O84" s="91">
        <v>0</v>
      </c>
      <c r="P84" s="91"/>
      <c r="Q84" s="91">
        <v>0</v>
      </c>
      <c r="R84" s="91"/>
      <c r="S84" s="91">
        <v>0</v>
      </c>
      <c r="T84" s="91">
        <v>0</v>
      </c>
      <c r="U84" s="91">
        <v>2.3416666666666668</v>
      </c>
      <c r="V84" s="91">
        <v>2.81</v>
      </c>
      <c r="W84" s="91">
        <v>2.3416666666666668</v>
      </c>
      <c r="X84" s="91">
        <v>2.81</v>
      </c>
      <c r="Y84" s="91">
        <v>2.3416666666666668</v>
      </c>
      <c r="Z84" s="91">
        <v>2.81</v>
      </c>
      <c r="AA84" s="91">
        <v>0</v>
      </c>
      <c r="AB84" s="91">
        <v>0.3</v>
      </c>
      <c r="AC84" s="91">
        <v>2.3698151900000002</v>
      </c>
      <c r="AD84" s="91">
        <v>2.8057949200000003</v>
      </c>
      <c r="AE84" s="91">
        <v>2.3698151899999993</v>
      </c>
      <c r="AF84" s="91">
        <v>2.8057949199999994</v>
      </c>
      <c r="AG84" s="91">
        <v>2.3698151899999993</v>
      </c>
      <c r="AH84" s="91">
        <v>2.8057949199999994</v>
      </c>
      <c r="AI84" s="91"/>
      <c r="AJ84" s="91">
        <v>0.45200000000000001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1">
        <f t="shared" si="98"/>
        <v>0</v>
      </c>
      <c r="AT84" s="91">
        <f t="shared" si="98"/>
        <v>0</v>
      </c>
      <c r="AU84" s="91">
        <f t="shared" si="98"/>
        <v>0</v>
      </c>
      <c r="AV84" s="91">
        <f t="shared" si="98"/>
        <v>0</v>
      </c>
      <c r="AW84" s="91">
        <f t="shared" si="96"/>
        <v>0</v>
      </c>
      <c r="AX84" s="91">
        <f t="shared" si="96"/>
        <v>0</v>
      </c>
      <c r="AY84" s="91">
        <f t="shared" si="96"/>
        <v>0</v>
      </c>
      <c r="AZ84" s="91">
        <f t="shared" si="96"/>
        <v>0</v>
      </c>
      <c r="BA84" s="91">
        <v>0</v>
      </c>
      <c r="BB84" s="91">
        <v>0</v>
      </c>
      <c r="BC84" s="91">
        <v>0</v>
      </c>
      <c r="BD84" s="91">
        <v>0</v>
      </c>
      <c r="BE84" s="91">
        <v>0</v>
      </c>
      <c r="BF84" s="91">
        <v>0</v>
      </c>
      <c r="BG84" s="91">
        <v>0</v>
      </c>
      <c r="BH84" s="91">
        <v>0</v>
      </c>
      <c r="BI84" s="97">
        <f t="shared" si="99"/>
        <v>0</v>
      </c>
      <c r="BJ84" s="97">
        <f t="shared" si="99"/>
        <v>0</v>
      </c>
      <c r="BK84" s="97">
        <f t="shared" si="99"/>
        <v>0</v>
      </c>
      <c r="BL84" s="97">
        <f t="shared" si="99"/>
        <v>0</v>
      </c>
      <c r="BM84" s="97">
        <f t="shared" si="99"/>
        <v>0</v>
      </c>
      <c r="BN84" s="97">
        <f t="shared" si="99"/>
        <v>0</v>
      </c>
      <c r="BO84" s="97">
        <f t="shared" si="99"/>
        <v>0</v>
      </c>
      <c r="BP84" s="97">
        <f t="shared" si="99"/>
        <v>0</v>
      </c>
      <c r="BQ84" s="91">
        <v>0</v>
      </c>
      <c r="BR84" s="91">
        <v>0</v>
      </c>
      <c r="BS84" s="91">
        <v>0</v>
      </c>
      <c r="BT84" s="91">
        <v>0</v>
      </c>
      <c r="BU84" s="91">
        <v>0</v>
      </c>
      <c r="BV84" s="91">
        <v>0</v>
      </c>
      <c r="BW84" s="91">
        <v>0</v>
      </c>
      <c r="BX84" s="91">
        <v>0</v>
      </c>
      <c r="BY84" s="97">
        <f t="shared" si="97"/>
        <v>0</v>
      </c>
      <c r="BZ84" s="97">
        <f t="shared" si="97"/>
        <v>0</v>
      </c>
      <c r="CA84" s="97">
        <f t="shared" si="97"/>
        <v>0</v>
      </c>
      <c r="CB84" s="97">
        <f t="shared" si="97"/>
        <v>0</v>
      </c>
      <c r="CC84" s="97">
        <f t="shared" si="97"/>
        <v>0</v>
      </c>
      <c r="CD84" s="97">
        <f t="shared" si="97"/>
        <v>0</v>
      </c>
      <c r="CE84" s="97">
        <f t="shared" si="97"/>
        <v>0</v>
      </c>
      <c r="CF84" s="97">
        <f t="shared" si="97"/>
        <v>0</v>
      </c>
      <c r="CG84" s="92">
        <f t="shared" si="100"/>
        <v>2.3416666666666668</v>
      </c>
      <c r="CH84" s="92">
        <f t="shared" si="100"/>
        <v>2.81</v>
      </c>
      <c r="CI84" s="92">
        <f t="shared" si="100"/>
        <v>2.3416666666666668</v>
      </c>
      <c r="CJ84" s="92">
        <f t="shared" si="100"/>
        <v>2.81</v>
      </c>
      <c r="CK84" s="92">
        <f t="shared" si="100"/>
        <v>2.3416666666666668</v>
      </c>
      <c r="CL84" s="92">
        <f t="shared" si="100"/>
        <v>2.81</v>
      </c>
      <c r="CM84" s="92">
        <f t="shared" si="100"/>
        <v>0</v>
      </c>
      <c r="CN84" s="92">
        <f t="shared" si="56"/>
        <v>0.3</v>
      </c>
      <c r="CO84" s="91">
        <f t="shared" ref="CO84:CS147" si="103">M84+AC84+AS84++BI84+BY84</f>
        <v>2.3698151900000002</v>
      </c>
      <c r="CP84" s="91">
        <f t="shared" si="103"/>
        <v>2.8057949200000003</v>
      </c>
      <c r="CQ84" s="91">
        <f t="shared" si="103"/>
        <v>2.3698151899999993</v>
      </c>
      <c r="CR84" s="91">
        <f t="shared" si="102"/>
        <v>2.8057949199999994</v>
      </c>
      <c r="CS84" s="91">
        <f t="shared" si="102"/>
        <v>2.3698151899999993</v>
      </c>
      <c r="CT84" s="91">
        <f t="shared" si="102"/>
        <v>2.8057949199999994</v>
      </c>
      <c r="CU84" s="91">
        <f t="shared" si="102"/>
        <v>0</v>
      </c>
      <c r="CV84" s="91">
        <f t="shared" si="57"/>
        <v>0.45200000000000001</v>
      </c>
      <c r="CW84" s="93"/>
      <c r="CY84" s="80">
        <f t="shared" si="71"/>
        <v>0</v>
      </c>
      <c r="CZ84" s="80">
        <f t="shared" si="101"/>
        <v>2.8148523333332509E-2</v>
      </c>
      <c r="DA84" s="80">
        <f t="shared" si="101"/>
        <v>-4.2050800000006383E-3</v>
      </c>
      <c r="DB84" s="80">
        <f t="shared" si="101"/>
        <v>2.8148523333332509E-2</v>
      </c>
      <c r="DC84" s="80">
        <f t="shared" si="101"/>
        <v>-4.2050800000006383E-3</v>
      </c>
      <c r="DG84" s="80">
        <f t="shared" si="73"/>
        <v>2.9815189999999436E-2</v>
      </c>
      <c r="DH84" s="80">
        <f t="shared" si="74"/>
        <v>0</v>
      </c>
      <c r="DI84" s="80" t="e">
        <f>AS84-#REF!</f>
        <v>#REF!</v>
      </c>
      <c r="DJ84" s="80" t="e">
        <f>AT84-#REF!</f>
        <v>#REF!</v>
      </c>
      <c r="DK84" s="80" t="e">
        <f>AU84-#REF!</f>
        <v>#REF!</v>
      </c>
      <c r="DL84" s="80" t="e">
        <f>AV84-#REF!</f>
        <v>#REF!</v>
      </c>
      <c r="DM84" s="80" t="e">
        <f>AW84-#REF!</f>
        <v>#REF!</v>
      </c>
      <c r="DN84" s="80" t="e">
        <f>AX84-#REF!</f>
        <v>#REF!</v>
      </c>
    </row>
    <row r="85" spans="1:118" hidden="1" x14ac:dyDescent="0.25">
      <c r="A85" s="88" t="s">
        <v>5767</v>
      </c>
      <c r="B85" s="95" t="s">
        <v>5768</v>
      </c>
      <c r="C85" s="88" t="s">
        <v>5769</v>
      </c>
      <c r="D85" s="88">
        <v>2021</v>
      </c>
      <c r="E85" s="88">
        <v>2021</v>
      </c>
      <c r="F85" s="88">
        <f t="shared" si="92"/>
        <v>2021</v>
      </c>
      <c r="G85" s="88">
        <f t="shared" si="92"/>
        <v>2021</v>
      </c>
      <c r="H85" s="91">
        <f t="shared" si="93"/>
        <v>9.34</v>
      </c>
      <c r="I85" s="91">
        <v>0.78</v>
      </c>
      <c r="J85" s="91">
        <v>8.56</v>
      </c>
      <c r="K85" s="91">
        <v>0</v>
      </c>
      <c r="L85" s="91">
        <v>0</v>
      </c>
      <c r="M85" s="91"/>
      <c r="N85" s="91">
        <v>0</v>
      </c>
      <c r="O85" s="91">
        <v>0</v>
      </c>
      <c r="P85" s="91"/>
      <c r="Q85" s="91">
        <v>0</v>
      </c>
      <c r="R85" s="91"/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/>
      <c r="AD85" s="91"/>
      <c r="AE85" s="91"/>
      <c r="AF85" s="91"/>
      <c r="AG85" s="91"/>
      <c r="AH85" s="91"/>
      <c r="AI85" s="91"/>
      <c r="AJ85" s="91"/>
      <c r="AK85" s="91">
        <v>0</v>
      </c>
      <c r="AL85" s="91">
        <v>0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91">
        <f t="shared" si="98"/>
        <v>0</v>
      </c>
      <c r="AT85" s="91">
        <f t="shared" si="98"/>
        <v>0</v>
      </c>
      <c r="AU85" s="91">
        <f t="shared" si="98"/>
        <v>0</v>
      </c>
      <c r="AV85" s="91">
        <f t="shared" si="98"/>
        <v>0</v>
      </c>
      <c r="AW85" s="91">
        <f t="shared" si="96"/>
        <v>0</v>
      </c>
      <c r="AX85" s="91">
        <f t="shared" si="96"/>
        <v>0</v>
      </c>
      <c r="AY85" s="91">
        <f t="shared" si="96"/>
        <v>0</v>
      </c>
      <c r="AZ85" s="91">
        <f t="shared" si="96"/>
        <v>0</v>
      </c>
      <c r="BA85" s="91">
        <v>9.3389830508474585</v>
      </c>
      <c r="BB85" s="91">
        <v>11.206779661016951</v>
      </c>
      <c r="BC85" s="91">
        <v>9.3389830508474585</v>
      </c>
      <c r="BD85" s="91">
        <v>11.206779661016951</v>
      </c>
      <c r="BE85" s="91">
        <v>9.3389830508474585</v>
      </c>
      <c r="BF85" s="91">
        <v>11.206779661016951</v>
      </c>
      <c r="BG85" s="91">
        <v>0</v>
      </c>
      <c r="BH85" s="91">
        <v>1.01</v>
      </c>
      <c r="BI85" s="97">
        <f t="shared" si="99"/>
        <v>9.3389830508474585</v>
      </c>
      <c r="BJ85" s="97">
        <f t="shared" si="99"/>
        <v>11.206779661016951</v>
      </c>
      <c r="BK85" s="97">
        <f t="shared" si="99"/>
        <v>9.3389830508474585</v>
      </c>
      <c r="BL85" s="97">
        <f t="shared" si="99"/>
        <v>11.206779661016951</v>
      </c>
      <c r="BM85" s="97">
        <f t="shared" si="99"/>
        <v>9.3389830508474585</v>
      </c>
      <c r="BN85" s="97">
        <f t="shared" si="99"/>
        <v>11.206779661016951</v>
      </c>
      <c r="BO85" s="97">
        <f t="shared" si="99"/>
        <v>0</v>
      </c>
      <c r="BP85" s="97">
        <f t="shared" si="99"/>
        <v>1.01</v>
      </c>
      <c r="BQ85" s="91">
        <v>0</v>
      </c>
      <c r="BR85" s="91">
        <v>0</v>
      </c>
      <c r="BS85" s="91">
        <v>0</v>
      </c>
      <c r="BT85" s="91">
        <v>0</v>
      </c>
      <c r="BU85" s="91">
        <v>0</v>
      </c>
      <c r="BV85" s="91">
        <v>0</v>
      </c>
      <c r="BW85" s="91">
        <v>0</v>
      </c>
      <c r="BX85" s="91">
        <v>0</v>
      </c>
      <c r="BY85" s="97">
        <f t="shared" si="97"/>
        <v>0</v>
      </c>
      <c r="BZ85" s="97">
        <f t="shared" si="97"/>
        <v>0</v>
      </c>
      <c r="CA85" s="97">
        <f t="shared" si="97"/>
        <v>0</v>
      </c>
      <c r="CB85" s="97">
        <f t="shared" si="97"/>
        <v>0</v>
      </c>
      <c r="CC85" s="97">
        <f t="shared" si="97"/>
        <v>0</v>
      </c>
      <c r="CD85" s="97">
        <f t="shared" si="97"/>
        <v>0</v>
      </c>
      <c r="CE85" s="97">
        <f t="shared" si="97"/>
        <v>0</v>
      </c>
      <c r="CF85" s="97">
        <f t="shared" si="97"/>
        <v>0</v>
      </c>
      <c r="CG85" s="92">
        <f t="shared" si="100"/>
        <v>9.3389830508474585</v>
      </c>
      <c r="CH85" s="92">
        <f t="shared" si="100"/>
        <v>11.206779661016951</v>
      </c>
      <c r="CI85" s="92">
        <f t="shared" si="100"/>
        <v>9.3389830508474585</v>
      </c>
      <c r="CJ85" s="92">
        <f t="shared" si="100"/>
        <v>11.206779661016951</v>
      </c>
      <c r="CK85" s="92">
        <f t="shared" si="100"/>
        <v>9.3389830508474585</v>
      </c>
      <c r="CL85" s="92">
        <f t="shared" si="100"/>
        <v>11.206779661016951</v>
      </c>
      <c r="CM85" s="92">
        <f t="shared" si="100"/>
        <v>0</v>
      </c>
      <c r="CN85" s="92">
        <f t="shared" si="56"/>
        <v>1.01</v>
      </c>
      <c r="CO85" s="91">
        <f t="shared" si="103"/>
        <v>9.3389830508474585</v>
      </c>
      <c r="CP85" s="91">
        <f t="shared" si="103"/>
        <v>11.206779661016951</v>
      </c>
      <c r="CQ85" s="91">
        <f t="shared" si="103"/>
        <v>9.3389830508474585</v>
      </c>
      <c r="CR85" s="91">
        <f t="shared" si="102"/>
        <v>11.206779661016951</v>
      </c>
      <c r="CS85" s="91">
        <f t="shared" si="102"/>
        <v>9.3389830508474585</v>
      </c>
      <c r="CT85" s="91">
        <f t="shared" si="102"/>
        <v>11.206779661016951</v>
      </c>
      <c r="CU85" s="91">
        <f t="shared" si="102"/>
        <v>0</v>
      </c>
      <c r="CV85" s="91">
        <f t="shared" si="57"/>
        <v>1.01</v>
      </c>
      <c r="CW85" s="93"/>
      <c r="CY85" s="80">
        <f t="shared" si="71"/>
        <v>0</v>
      </c>
      <c r="CZ85" s="80">
        <f t="shared" si="101"/>
        <v>0</v>
      </c>
      <c r="DA85" s="80">
        <f t="shared" si="101"/>
        <v>0</v>
      </c>
      <c r="DB85" s="80">
        <f t="shared" si="101"/>
        <v>0</v>
      </c>
      <c r="DC85" s="80">
        <f t="shared" si="101"/>
        <v>0</v>
      </c>
      <c r="DG85" s="80">
        <f t="shared" si="73"/>
        <v>-1.0169491525413576E-3</v>
      </c>
      <c r="DH85" s="80">
        <f t="shared" si="74"/>
        <v>0</v>
      </c>
      <c r="DI85" s="80" t="e">
        <f>AS85-#REF!</f>
        <v>#REF!</v>
      </c>
      <c r="DJ85" s="80" t="e">
        <f>AT85-#REF!</f>
        <v>#REF!</v>
      </c>
      <c r="DK85" s="80" t="e">
        <f>AU85-#REF!</f>
        <v>#REF!</v>
      </c>
      <c r="DL85" s="80" t="e">
        <f>AV85-#REF!</f>
        <v>#REF!</v>
      </c>
      <c r="DM85" s="80" t="e">
        <f>AW85-#REF!</f>
        <v>#REF!</v>
      </c>
      <c r="DN85" s="80" t="e">
        <f>AX85-#REF!</f>
        <v>#REF!</v>
      </c>
    </row>
    <row r="86" spans="1:118" hidden="1" x14ac:dyDescent="0.25">
      <c r="A86" s="88" t="s">
        <v>5770</v>
      </c>
      <c r="B86" s="95" t="s">
        <v>5771</v>
      </c>
      <c r="C86" s="88" t="s">
        <v>5772</v>
      </c>
      <c r="D86" s="88">
        <v>2018</v>
      </c>
      <c r="E86" s="88">
        <v>2018</v>
      </c>
      <c r="F86" s="88">
        <f t="shared" si="92"/>
        <v>2018</v>
      </c>
      <c r="G86" s="88">
        <f t="shared" si="92"/>
        <v>2018</v>
      </c>
      <c r="H86" s="91">
        <f t="shared" si="93"/>
        <v>38.54</v>
      </c>
      <c r="I86" s="91">
        <v>1.64</v>
      </c>
      <c r="J86" s="91">
        <v>19.2</v>
      </c>
      <c r="K86" s="91">
        <v>16.05</v>
      </c>
      <c r="L86" s="91">
        <v>1.65</v>
      </c>
      <c r="M86" s="91">
        <v>38.548323770000003</v>
      </c>
      <c r="N86" s="91">
        <v>45.189286969999998</v>
      </c>
      <c r="O86" s="91">
        <v>38.548323769999996</v>
      </c>
      <c r="P86" s="91">
        <v>45.189286969999991</v>
      </c>
      <c r="Q86" s="91">
        <v>38.548323769999996</v>
      </c>
      <c r="R86" s="91">
        <v>45.189286969999991</v>
      </c>
      <c r="S86" s="91">
        <v>2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  <c r="AC86" s="91"/>
      <c r="AD86" s="91"/>
      <c r="AE86" s="91"/>
      <c r="AF86" s="91"/>
      <c r="AG86" s="91"/>
      <c r="AH86" s="91"/>
      <c r="AI86" s="91"/>
      <c r="AJ86" s="91"/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f t="shared" si="98"/>
        <v>0</v>
      </c>
      <c r="AT86" s="91">
        <f t="shared" si="98"/>
        <v>0</v>
      </c>
      <c r="AU86" s="91">
        <f t="shared" si="98"/>
        <v>0</v>
      </c>
      <c r="AV86" s="91">
        <f t="shared" si="98"/>
        <v>0</v>
      </c>
      <c r="AW86" s="91">
        <f t="shared" si="96"/>
        <v>0</v>
      </c>
      <c r="AX86" s="91">
        <f t="shared" si="96"/>
        <v>0</v>
      </c>
      <c r="AY86" s="91">
        <f t="shared" si="96"/>
        <v>0</v>
      </c>
      <c r="AZ86" s="91">
        <f t="shared" si="96"/>
        <v>0</v>
      </c>
      <c r="BA86" s="91">
        <v>0</v>
      </c>
      <c r="BB86" s="91">
        <v>0</v>
      </c>
      <c r="BC86" s="91">
        <v>0</v>
      </c>
      <c r="BD86" s="91">
        <v>0</v>
      </c>
      <c r="BE86" s="91">
        <v>0</v>
      </c>
      <c r="BF86" s="91">
        <v>0</v>
      </c>
      <c r="BG86" s="91">
        <v>0</v>
      </c>
      <c r="BH86" s="91">
        <v>0</v>
      </c>
      <c r="BI86" s="97">
        <f t="shared" si="99"/>
        <v>0</v>
      </c>
      <c r="BJ86" s="97">
        <f t="shared" si="99"/>
        <v>0</v>
      </c>
      <c r="BK86" s="97">
        <f t="shared" si="99"/>
        <v>0</v>
      </c>
      <c r="BL86" s="97">
        <f t="shared" si="99"/>
        <v>0</v>
      </c>
      <c r="BM86" s="97">
        <f t="shared" si="99"/>
        <v>0</v>
      </c>
      <c r="BN86" s="97">
        <f t="shared" si="99"/>
        <v>0</v>
      </c>
      <c r="BO86" s="97">
        <f t="shared" si="99"/>
        <v>0</v>
      </c>
      <c r="BP86" s="97">
        <f t="shared" si="99"/>
        <v>0</v>
      </c>
      <c r="BQ86" s="91">
        <v>0</v>
      </c>
      <c r="BR86" s="91">
        <v>0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7">
        <f t="shared" si="97"/>
        <v>0</v>
      </c>
      <c r="BZ86" s="97">
        <f t="shared" si="97"/>
        <v>0</v>
      </c>
      <c r="CA86" s="97">
        <f t="shared" si="97"/>
        <v>0</v>
      </c>
      <c r="CB86" s="97">
        <f t="shared" si="97"/>
        <v>0</v>
      </c>
      <c r="CC86" s="97">
        <f t="shared" si="97"/>
        <v>0</v>
      </c>
      <c r="CD86" s="97">
        <f t="shared" si="97"/>
        <v>0</v>
      </c>
      <c r="CE86" s="97">
        <f t="shared" si="97"/>
        <v>0</v>
      </c>
      <c r="CF86" s="97">
        <f t="shared" si="97"/>
        <v>0</v>
      </c>
      <c r="CG86" s="92">
        <f t="shared" si="100"/>
        <v>38.548323770000003</v>
      </c>
      <c r="CH86" s="92">
        <f t="shared" si="100"/>
        <v>45.189286969999998</v>
      </c>
      <c r="CI86" s="92">
        <f t="shared" si="100"/>
        <v>38.548323769999996</v>
      </c>
      <c r="CJ86" s="92">
        <f t="shared" si="100"/>
        <v>45.189286969999991</v>
      </c>
      <c r="CK86" s="92">
        <f t="shared" si="100"/>
        <v>38.548323769999996</v>
      </c>
      <c r="CL86" s="92">
        <f t="shared" si="100"/>
        <v>45.189286969999991</v>
      </c>
      <c r="CM86" s="92">
        <f t="shared" si="100"/>
        <v>2</v>
      </c>
      <c r="CN86" s="92">
        <f t="shared" si="56"/>
        <v>0</v>
      </c>
      <c r="CO86" s="91">
        <f t="shared" si="103"/>
        <v>38.548323770000003</v>
      </c>
      <c r="CP86" s="91">
        <f t="shared" si="103"/>
        <v>45.189286969999998</v>
      </c>
      <c r="CQ86" s="91">
        <f t="shared" si="103"/>
        <v>38.548323769999996</v>
      </c>
      <c r="CR86" s="91">
        <f t="shared" si="102"/>
        <v>45.189286969999991</v>
      </c>
      <c r="CS86" s="91">
        <f t="shared" si="102"/>
        <v>38.548323769999996</v>
      </c>
      <c r="CT86" s="91">
        <f t="shared" si="102"/>
        <v>45.189286969999991</v>
      </c>
      <c r="CU86" s="91">
        <f t="shared" si="102"/>
        <v>2</v>
      </c>
      <c r="CV86" s="91">
        <f t="shared" si="57"/>
        <v>0</v>
      </c>
      <c r="CW86" s="93"/>
      <c r="CY86" s="80">
        <f t="shared" si="71"/>
        <v>0</v>
      </c>
      <c r="CZ86" s="80">
        <f t="shared" si="101"/>
        <v>0</v>
      </c>
      <c r="DA86" s="80">
        <f t="shared" si="101"/>
        <v>0</v>
      </c>
      <c r="DB86" s="80">
        <f t="shared" si="101"/>
        <v>0</v>
      </c>
      <c r="DC86" s="80">
        <f t="shared" si="101"/>
        <v>0</v>
      </c>
      <c r="DG86" s="80">
        <f t="shared" si="73"/>
        <v>8.323769999996955E-3</v>
      </c>
      <c r="DH86" s="80">
        <f t="shared" si="74"/>
        <v>0</v>
      </c>
      <c r="DI86" s="80" t="e">
        <f>AS86-#REF!</f>
        <v>#REF!</v>
      </c>
      <c r="DJ86" s="80" t="e">
        <f>AT86-#REF!</f>
        <v>#REF!</v>
      </c>
      <c r="DK86" s="80" t="e">
        <f>AU86-#REF!</f>
        <v>#REF!</v>
      </c>
      <c r="DL86" s="80" t="e">
        <f>AV86-#REF!</f>
        <v>#REF!</v>
      </c>
      <c r="DM86" s="80" t="e">
        <f>AW86-#REF!</f>
        <v>#REF!</v>
      </c>
      <c r="DN86" s="80" t="e">
        <f>AX86-#REF!</f>
        <v>#REF!</v>
      </c>
    </row>
    <row r="87" spans="1:118" ht="25.5" hidden="1" x14ac:dyDescent="0.25">
      <c r="A87" s="88" t="s">
        <v>5773</v>
      </c>
      <c r="B87" s="95" t="s">
        <v>5774</v>
      </c>
      <c r="C87" s="88" t="s">
        <v>5775</v>
      </c>
      <c r="D87" s="88">
        <v>2022</v>
      </c>
      <c r="E87" s="88">
        <v>2022</v>
      </c>
      <c r="F87" s="88">
        <f t="shared" si="92"/>
        <v>2022</v>
      </c>
      <c r="G87" s="88">
        <f t="shared" si="92"/>
        <v>2022</v>
      </c>
      <c r="H87" s="91">
        <f t="shared" si="93"/>
        <v>3.1999999999999997</v>
      </c>
      <c r="I87" s="91">
        <v>7.0000000000000007E-2</v>
      </c>
      <c r="J87" s="91">
        <v>3.13</v>
      </c>
      <c r="K87" s="91">
        <v>0</v>
      </c>
      <c r="L87" s="91">
        <v>0</v>
      </c>
      <c r="M87" s="91"/>
      <c r="N87" s="91">
        <v>0</v>
      </c>
      <c r="O87" s="91">
        <v>0</v>
      </c>
      <c r="P87" s="91"/>
      <c r="Q87" s="91">
        <v>0</v>
      </c>
      <c r="R87" s="91"/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/>
      <c r="AD87" s="91"/>
      <c r="AE87" s="91"/>
      <c r="AF87" s="91"/>
      <c r="AG87" s="91"/>
      <c r="AH87" s="91"/>
      <c r="AI87" s="91"/>
      <c r="AJ87" s="91"/>
      <c r="AK87" s="91">
        <v>0</v>
      </c>
      <c r="AL87" s="91">
        <v>0</v>
      </c>
      <c r="AM87" s="91">
        <v>0</v>
      </c>
      <c r="AN87" s="91">
        <v>0</v>
      </c>
      <c r="AO87" s="91">
        <v>0</v>
      </c>
      <c r="AP87" s="91">
        <v>0</v>
      </c>
      <c r="AQ87" s="91">
        <v>0</v>
      </c>
      <c r="AR87" s="91">
        <v>0</v>
      </c>
      <c r="AS87" s="91">
        <f t="shared" si="98"/>
        <v>0</v>
      </c>
      <c r="AT87" s="91">
        <f t="shared" si="98"/>
        <v>0</v>
      </c>
      <c r="AU87" s="91">
        <f t="shared" si="98"/>
        <v>0</v>
      </c>
      <c r="AV87" s="91">
        <f t="shared" si="98"/>
        <v>0</v>
      </c>
      <c r="AW87" s="91">
        <f t="shared" si="96"/>
        <v>0</v>
      </c>
      <c r="AX87" s="91">
        <f t="shared" si="96"/>
        <v>0</v>
      </c>
      <c r="AY87" s="91">
        <f t="shared" si="96"/>
        <v>0</v>
      </c>
      <c r="AZ87" s="91">
        <f t="shared" si="96"/>
        <v>0</v>
      </c>
      <c r="BA87" s="91">
        <v>0</v>
      </c>
      <c r="BB87" s="91">
        <v>0</v>
      </c>
      <c r="BC87" s="91">
        <v>0</v>
      </c>
      <c r="BD87" s="91">
        <v>0</v>
      </c>
      <c r="BE87" s="91">
        <v>0</v>
      </c>
      <c r="BF87" s="91">
        <v>0</v>
      </c>
      <c r="BG87" s="91">
        <v>0</v>
      </c>
      <c r="BH87" s="91">
        <v>0</v>
      </c>
      <c r="BI87" s="97">
        <f t="shared" si="99"/>
        <v>0</v>
      </c>
      <c r="BJ87" s="97">
        <f t="shared" si="99"/>
        <v>0</v>
      </c>
      <c r="BK87" s="97">
        <f t="shared" si="99"/>
        <v>0</v>
      </c>
      <c r="BL87" s="97">
        <f t="shared" si="99"/>
        <v>0</v>
      </c>
      <c r="BM87" s="97">
        <f t="shared" si="99"/>
        <v>0</v>
      </c>
      <c r="BN87" s="97">
        <f t="shared" si="99"/>
        <v>0</v>
      </c>
      <c r="BO87" s="97">
        <f t="shared" si="99"/>
        <v>0</v>
      </c>
      <c r="BP87" s="97">
        <f t="shared" si="99"/>
        <v>0</v>
      </c>
      <c r="BQ87" s="91">
        <v>3.1949152542372885</v>
      </c>
      <c r="BR87" s="91">
        <v>3.8338983050847459</v>
      </c>
      <c r="BS87" s="91">
        <v>3.1949152542372885</v>
      </c>
      <c r="BT87" s="91">
        <v>3.8338983050847459</v>
      </c>
      <c r="BU87" s="91">
        <v>3.1949152542372885</v>
      </c>
      <c r="BV87" s="91">
        <v>3.8338983050847459</v>
      </c>
      <c r="BW87" s="91">
        <v>0</v>
      </c>
      <c r="BX87" s="91">
        <v>0.7</v>
      </c>
      <c r="BY87" s="97">
        <f t="shared" si="97"/>
        <v>3.1949152542372885</v>
      </c>
      <c r="BZ87" s="97">
        <f t="shared" si="97"/>
        <v>3.8338983050847459</v>
      </c>
      <c r="CA87" s="97">
        <f t="shared" si="97"/>
        <v>3.1949152542372885</v>
      </c>
      <c r="CB87" s="97">
        <f t="shared" si="97"/>
        <v>3.8338983050847459</v>
      </c>
      <c r="CC87" s="97">
        <f t="shared" si="97"/>
        <v>3.1949152542372885</v>
      </c>
      <c r="CD87" s="97">
        <f t="shared" si="97"/>
        <v>3.8338983050847459</v>
      </c>
      <c r="CE87" s="97">
        <f t="shared" si="97"/>
        <v>0</v>
      </c>
      <c r="CF87" s="97">
        <f t="shared" si="97"/>
        <v>0.7</v>
      </c>
      <c r="CG87" s="92">
        <f t="shared" si="100"/>
        <v>3.1949152542372885</v>
      </c>
      <c r="CH87" s="92">
        <f t="shared" si="100"/>
        <v>3.8338983050847459</v>
      </c>
      <c r="CI87" s="92">
        <f t="shared" si="100"/>
        <v>3.1949152542372885</v>
      </c>
      <c r="CJ87" s="92">
        <f t="shared" si="100"/>
        <v>3.8338983050847459</v>
      </c>
      <c r="CK87" s="92">
        <f t="shared" si="100"/>
        <v>3.1949152542372885</v>
      </c>
      <c r="CL87" s="92">
        <f t="shared" si="100"/>
        <v>3.8338983050847459</v>
      </c>
      <c r="CM87" s="92">
        <f t="shared" si="100"/>
        <v>0</v>
      </c>
      <c r="CN87" s="92">
        <f t="shared" si="56"/>
        <v>0.7</v>
      </c>
      <c r="CO87" s="91">
        <f t="shared" si="103"/>
        <v>3.1949152542372885</v>
      </c>
      <c r="CP87" s="91">
        <f t="shared" si="103"/>
        <v>3.8338983050847459</v>
      </c>
      <c r="CQ87" s="91">
        <f t="shared" si="103"/>
        <v>3.1949152542372885</v>
      </c>
      <c r="CR87" s="91">
        <f t="shared" si="102"/>
        <v>3.8338983050847459</v>
      </c>
      <c r="CS87" s="91">
        <f t="shared" si="102"/>
        <v>3.1949152542372885</v>
      </c>
      <c r="CT87" s="91">
        <f t="shared" si="102"/>
        <v>3.8338983050847459</v>
      </c>
      <c r="CU87" s="91">
        <f t="shared" si="102"/>
        <v>0</v>
      </c>
      <c r="CV87" s="91">
        <f t="shared" si="57"/>
        <v>0.7</v>
      </c>
      <c r="CW87" s="93"/>
      <c r="CY87" s="80">
        <f t="shared" si="71"/>
        <v>0</v>
      </c>
      <c r="CZ87" s="80">
        <f t="shared" si="101"/>
        <v>0</v>
      </c>
      <c r="DA87" s="80">
        <f t="shared" si="101"/>
        <v>0</v>
      </c>
      <c r="DB87" s="80">
        <f t="shared" si="101"/>
        <v>0</v>
      </c>
      <c r="DC87" s="80">
        <f t="shared" si="101"/>
        <v>0</v>
      </c>
      <c r="DG87" s="80">
        <f t="shared" si="73"/>
        <v>-5.0847457627112291E-3</v>
      </c>
      <c r="DH87" s="80">
        <f t="shared" si="74"/>
        <v>0</v>
      </c>
      <c r="DI87" s="80" t="e">
        <f>AS87-#REF!</f>
        <v>#REF!</v>
      </c>
      <c r="DJ87" s="80" t="e">
        <f>AT87-#REF!</f>
        <v>#REF!</v>
      </c>
      <c r="DK87" s="80" t="e">
        <f>AU87-#REF!</f>
        <v>#REF!</v>
      </c>
      <c r="DL87" s="80" t="e">
        <f>AV87-#REF!</f>
        <v>#REF!</v>
      </c>
      <c r="DM87" s="80" t="e">
        <f>AW87-#REF!</f>
        <v>#REF!</v>
      </c>
      <c r="DN87" s="80" t="e">
        <f>AX87-#REF!</f>
        <v>#REF!</v>
      </c>
    </row>
    <row r="88" spans="1:118" hidden="1" x14ac:dyDescent="0.25">
      <c r="A88" s="88" t="s">
        <v>5776</v>
      </c>
      <c r="B88" s="95" t="s">
        <v>5777</v>
      </c>
      <c r="C88" s="88" t="s">
        <v>5778</v>
      </c>
      <c r="D88" s="88">
        <v>2021</v>
      </c>
      <c r="E88" s="88">
        <v>2021</v>
      </c>
      <c r="F88" s="88">
        <f t="shared" si="92"/>
        <v>2021</v>
      </c>
      <c r="G88" s="88">
        <f t="shared" si="92"/>
        <v>2021</v>
      </c>
      <c r="H88" s="91">
        <f t="shared" si="93"/>
        <v>11.079999999999998</v>
      </c>
      <c r="I88" s="91">
        <v>0.13</v>
      </c>
      <c r="J88" s="91">
        <v>2.09</v>
      </c>
      <c r="K88" s="91">
        <v>8.86</v>
      </c>
      <c r="L88" s="91">
        <v>0</v>
      </c>
      <c r="M88" s="91"/>
      <c r="N88" s="91">
        <v>0</v>
      </c>
      <c r="O88" s="91">
        <v>0</v>
      </c>
      <c r="P88" s="91"/>
      <c r="Q88" s="91">
        <v>0</v>
      </c>
      <c r="R88" s="91"/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  <c r="AC88" s="91"/>
      <c r="AD88" s="91"/>
      <c r="AE88" s="91"/>
      <c r="AF88" s="91"/>
      <c r="AG88" s="91"/>
      <c r="AH88" s="91"/>
      <c r="AI88" s="91"/>
      <c r="AJ88" s="91"/>
      <c r="AK88" s="91">
        <v>0</v>
      </c>
      <c r="AL88" s="91">
        <v>0</v>
      </c>
      <c r="AM88" s="91">
        <v>0</v>
      </c>
      <c r="AN88" s="91">
        <v>0</v>
      </c>
      <c r="AO88" s="91">
        <v>0</v>
      </c>
      <c r="AP88" s="91">
        <v>0</v>
      </c>
      <c r="AQ88" s="91">
        <v>0</v>
      </c>
      <c r="AR88" s="91">
        <v>0</v>
      </c>
      <c r="AS88" s="91">
        <f t="shared" si="98"/>
        <v>0</v>
      </c>
      <c r="AT88" s="91">
        <f t="shared" si="98"/>
        <v>0</v>
      </c>
      <c r="AU88" s="91">
        <f t="shared" si="98"/>
        <v>0</v>
      </c>
      <c r="AV88" s="91">
        <f t="shared" si="98"/>
        <v>0</v>
      </c>
      <c r="AW88" s="91">
        <f t="shared" si="96"/>
        <v>0</v>
      </c>
      <c r="AX88" s="91">
        <f t="shared" si="96"/>
        <v>0</v>
      </c>
      <c r="AY88" s="91">
        <f t="shared" si="96"/>
        <v>0</v>
      </c>
      <c r="AZ88" s="91">
        <f t="shared" si="96"/>
        <v>0</v>
      </c>
      <c r="BA88" s="91">
        <v>11.084745762711865</v>
      </c>
      <c r="BB88" s="91">
        <v>13.301694915254238</v>
      </c>
      <c r="BC88" s="91">
        <v>11.084745762711865</v>
      </c>
      <c r="BD88" s="91">
        <v>13.301694915254238</v>
      </c>
      <c r="BE88" s="91">
        <v>11.084745762711865</v>
      </c>
      <c r="BF88" s="91">
        <v>13.301694915254238</v>
      </c>
      <c r="BG88" s="91">
        <v>1.26</v>
      </c>
      <c r="BH88" s="91">
        <v>0</v>
      </c>
      <c r="BI88" s="97">
        <f t="shared" si="99"/>
        <v>11.084745762711865</v>
      </c>
      <c r="BJ88" s="97">
        <f t="shared" si="99"/>
        <v>13.301694915254238</v>
      </c>
      <c r="BK88" s="97">
        <f t="shared" si="99"/>
        <v>11.084745762711865</v>
      </c>
      <c r="BL88" s="97">
        <f t="shared" si="99"/>
        <v>13.301694915254238</v>
      </c>
      <c r="BM88" s="97">
        <f t="shared" si="99"/>
        <v>11.084745762711865</v>
      </c>
      <c r="BN88" s="97">
        <f t="shared" si="99"/>
        <v>13.301694915254238</v>
      </c>
      <c r="BO88" s="97">
        <f t="shared" si="99"/>
        <v>1.26</v>
      </c>
      <c r="BP88" s="97">
        <f t="shared" si="99"/>
        <v>0</v>
      </c>
      <c r="BQ88" s="91">
        <v>0</v>
      </c>
      <c r="BR88" s="91">
        <v>0</v>
      </c>
      <c r="BS88" s="91">
        <v>0</v>
      </c>
      <c r="BT88" s="91">
        <v>0</v>
      </c>
      <c r="BU88" s="91">
        <v>0</v>
      </c>
      <c r="BV88" s="91">
        <v>0</v>
      </c>
      <c r="BW88" s="91">
        <v>0</v>
      </c>
      <c r="BX88" s="91">
        <v>0</v>
      </c>
      <c r="BY88" s="97">
        <f t="shared" si="97"/>
        <v>0</v>
      </c>
      <c r="BZ88" s="97">
        <f t="shared" si="97"/>
        <v>0</v>
      </c>
      <c r="CA88" s="97">
        <f t="shared" si="97"/>
        <v>0</v>
      </c>
      <c r="CB88" s="97">
        <f t="shared" si="97"/>
        <v>0</v>
      </c>
      <c r="CC88" s="97">
        <f t="shared" si="97"/>
        <v>0</v>
      </c>
      <c r="CD88" s="97">
        <f t="shared" si="97"/>
        <v>0</v>
      </c>
      <c r="CE88" s="97">
        <f t="shared" si="97"/>
        <v>0</v>
      </c>
      <c r="CF88" s="97">
        <f t="shared" si="97"/>
        <v>0</v>
      </c>
      <c r="CG88" s="92">
        <f t="shared" si="100"/>
        <v>11.084745762711865</v>
      </c>
      <c r="CH88" s="92">
        <f t="shared" si="100"/>
        <v>13.301694915254238</v>
      </c>
      <c r="CI88" s="92">
        <f t="shared" si="100"/>
        <v>11.084745762711865</v>
      </c>
      <c r="CJ88" s="92">
        <f t="shared" si="100"/>
        <v>13.301694915254238</v>
      </c>
      <c r="CK88" s="92">
        <f t="shared" si="100"/>
        <v>11.084745762711865</v>
      </c>
      <c r="CL88" s="92">
        <f t="shared" si="100"/>
        <v>13.301694915254238</v>
      </c>
      <c r="CM88" s="92">
        <f t="shared" si="100"/>
        <v>1.26</v>
      </c>
      <c r="CN88" s="92">
        <f t="shared" si="56"/>
        <v>0</v>
      </c>
      <c r="CO88" s="91">
        <f t="shared" si="103"/>
        <v>11.084745762711865</v>
      </c>
      <c r="CP88" s="91">
        <f t="shared" si="103"/>
        <v>13.301694915254238</v>
      </c>
      <c r="CQ88" s="91">
        <f t="shared" si="103"/>
        <v>11.084745762711865</v>
      </c>
      <c r="CR88" s="91">
        <f t="shared" si="102"/>
        <v>13.301694915254238</v>
      </c>
      <c r="CS88" s="91">
        <f t="shared" si="102"/>
        <v>11.084745762711865</v>
      </c>
      <c r="CT88" s="91">
        <f t="shared" si="102"/>
        <v>13.301694915254238</v>
      </c>
      <c r="CU88" s="91">
        <f t="shared" si="102"/>
        <v>1.26</v>
      </c>
      <c r="CV88" s="91">
        <f t="shared" si="57"/>
        <v>0</v>
      </c>
      <c r="CW88" s="93"/>
      <c r="CY88" s="80">
        <f t="shared" si="71"/>
        <v>0</v>
      </c>
      <c r="CZ88" s="80">
        <f t="shared" si="101"/>
        <v>0</v>
      </c>
      <c r="DA88" s="80">
        <f t="shared" si="101"/>
        <v>0</v>
      </c>
      <c r="DB88" s="80">
        <f t="shared" si="101"/>
        <v>0</v>
      </c>
      <c r="DC88" s="80">
        <f t="shared" si="101"/>
        <v>0</v>
      </c>
      <c r="DG88" s="80">
        <f t="shared" si="73"/>
        <v>4.7457627118667745E-3</v>
      </c>
      <c r="DH88" s="80">
        <f t="shared" si="74"/>
        <v>0</v>
      </c>
      <c r="DI88" s="80" t="e">
        <f>AS88-#REF!</f>
        <v>#REF!</v>
      </c>
      <c r="DJ88" s="80" t="e">
        <f>AT88-#REF!</f>
        <v>#REF!</v>
      </c>
      <c r="DK88" s="80" t="e">
        <f>AU88-#REF!</f>
        <v>#REF!</v>
      </c>
      <c r="DL88" s="80" t="e">
        <f>AV88-#REF!</f>
        <v>#REF!</v>
      </c>
      <c r="DM88" s="80" t="e">
        <f>AW88-#REF!</f>
        <v>#REF!</v>
      </c>
      <c r="DN88" s="80" t="e">
        <f>AX88-#REF!</f>
        <v>#REF!</v>
      </c>
    </row>
    <row r="89" spans="1:118" ht="25.5" hidden="1" x14ac:dyDescent="0.25">
      <c r="A89" s="88" t="s">
        <v>5779</v>
      </c>
      <c r="B89" s="95" t="s">
        <v>5780</v>
      </c>
      <c r="C89" s="88" t="s">
        <v>5781</v>
      </c>
      <c r="D89" s="88">
        <v>2022</v>
      </c>
      <c r="E89" s="88">
        <v>2022</v>
      </c>
      <c r="F89" s="88">
        <f t="shared" si="92"/>
        <v>2022</v>
      </c>
      <c r="G89" s="88">
        <f t="shared" si="92"/>
        <v>2022</v>
      </c>
      <c r="H89" s="91">
        <f t="shared" si="93"/>
        <v>1.97</v>
      </c>
      <c r="I89" s="91">
        <v>0.24</v>
      </c>
      <c r="J89" s="91">
        <v>1.72</v>
      </c>
      <c r="K89" s="91">
        <v>0</v>
      </c>
      <c r="L89" s="91">
        <v>0.01</v>
      </c>
      <c r="M89" s="91"/>
      <c r="N89" s="91">
        <v>0</v>
      </c>
      <c r="O89" s="91">
        <v>0</v>
      </c>
      <c r="P89" s="91"/>
      <c r="Q89" s="91">
        <v>0</v>
      </c>
      <c r="R89" s="91"/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/>
      <c r="AD89" s="91"/>
      <c r="AE89" s="91"/>
      <c r="AF89" s="91"/>
      <c r="AG89" s="91"/>
      <c r="AH89" s="91"/>
      <c r="AI89" s="91"/>
      <c r="AJ89" s="91"/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91">
        <f t="shared" si="98"/>
        <v>0</v>
      </c>
      <c r="AT89" s="91">
        <f t="shared" si="98"/>
        <v>0</v>
      </c>
      <c r="AU89" s="91">
        <f t="shared" si="98"/>
        <v>0</v>
      </c>
      <c r="AV89" s="91">
        <f t="shared" si="98"/>
        <v>0</v>
      </c>
      <c r="AW89" s="91">
        <f t="shared" si="96"/>
        <v>0</v>
      </c>
      <c r="AX89" s="91">
        <f t="shared" si="96"/>
        <v>0</v>
      </c>
      <c r="AY89" s="91">
        <f t="shared" si="96"/>
        <v>0</v>
      </c>
      <c r="AZ89" s="91">
        <f t="shared" si="96"/>
        <v>0</v>
      </c>
      <c r="BA89" s="91">
        <v>0</v>
      </c>
      <c r="BB89" s="91">
        <v>0</v>
      </c>
      <c r="BC89" s="91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0</v>
      </c>
      <c r="BI89" s="97">
        <f t="shared" si="99"/>
        <v>0</v>
      </c>
      <c r="BJ89" s="97">
        <f t="shared" si="99"/>
        <v>0</v>
      </c>
      <c r="BK89" s="97">
        <f t="shared" si="99"/>
        <v>0</v>
      </c>
      <c r="BL89" s="97">
        <f t="shared" si="99"/>
        <v>0</v>
      </c>
      <c r="BM89" s="97">
        <f t="shared" si="99"/>
        <v>0</v>
      </c>
      <c r="BN89" s="97">
        <f t="shared" si="99"/>
        <v>0</v>
      </c>
      <c r="BO89" s="97">
        <f t="shared" si="99"/>
        <v>0</v>
      </c>
      <c r="BP89" s="97">
        <f t="shared" si="99"/>
        <v>0</v>
      </c>
      <c r="BQ89" s="91">
        <v>1.9661016949152541</v>
      </c>
      <c r="BR89" s="91">
        <v>2.3593220338983047</v>
      </c>
      <c r="BS89" s="91">
        <v>1.9661016949152541</v>
      </c>
      <c r="BT89" s="91">
        <v>2.3593220338983047</v>
      </c>
      <c r="BU89" s="91">
        <v>1.9661016949152541</v>
      </c>
      <c r="BV89" s="91">
        <v>2.3593220338983047</v>
      </c>
      <c r="BW89" s="91">
        <v>0</v>
      </c>
      <c r="BX89" s="91">
        <v>0.3</v>
      </c>
      <c r="BY89" s="97">
        <f t="shared" si="97"/>
        <v>1.9661016949152541</v>
      </c>
      <c r="BZ89" s="97">
        <f t="shared" si="97"/>
        <v>2.3593220338983047</v>
      </c>
      <c r="CA89" s="97">
        <f t="shared" si="97"/>
        <v>1.9661016949152541</v>
      </c>
      <c r="CB89" s="97">
        <f t="shared" si="97"/>
        <v>2.3593220338983047</v>
      </c>
      <c r="CC89" s="97">
        <f t="shared" si="97"/>
        <v>1.9661016949152541</v>
      </c>
      <c r="CD89" s="97">
        <f t="shared" si="97"/>
        <v>2.3593220338983047</v>
      </c>
      <c r="CE89" s="97">
        <f t="shared" si="97"/>
        <v>0</v>
      </c>
      <c r="CF89" s="97">
        <f t="shared" si="97"/>
        <v>0.3</v>
      </c>
      <c r="CG89" s="92">
        <f t="shared" si="100"/>
        <v>1.9661016949152541</v>
      </c>
      <c r="CH89" s="92">
        <f t="shared" si="100"/>
        <v>2.3593220338983047</v>
      </c>
      <c r="CI89" s="92">
        <f t="shared" si="100"/>
        <v>1.9661016949152541</v>
      </c>
      <c r="CJ89" s="92">
        <f t="shared" si="100"/>
        <v>2.3593220338983047</v>
      </c>
      <c r="CK89" s="92">
        <f t="shared" si="100"/>
        <v>1.9661016949152541</v>
      </c>
      <c r="CL89" s="92">
        <f t="shared" si="100"/>
        <v>2.3593220338983047</v>
      </c>
      <c r="CM89" s="92">
        <f t="shared" si="100"/>
        <v>0</v>
      </c>
      <c r="CN89" s="92">
        <f t="shared" si="56"/>
        <v>0.3</v>
      </c>
      <c r="CO89" s="91">
        <f t="shared" si="103"/>
        <v>1.9661016949152541</v>
      </c>
      <c r="CP89" s="91">
        <f t="shared" si="103"/>
        <v>2.3593220338983047</v>
      </c>
      <c r="CQ89" s="91">
        <f t="shared" si="103"/>
        <v>1.9661016949152541</v>
      </c>
      <c r="CR89" s="91">
        <f t="shared" si="102"/>
        <v>2.3593220338983047</v>
      </c>
      <c r="CS89" s="91">
        <f t="shared" si="102"/>
        <v>1.9661016949152541</v>
      </c>
      <c r="CT89" s="91">
        <f t="shared" si="102"/>
        <v>2.3593220338983047</v>
      </c>
      <c r="CU89" s="91">
        <f t="shared" si="102"/>
        <v>0</v>
      </c>
      <c r="CV89" s="91">
        <f t="shared" si="57"/>
        <v>0.3</v>
      </c>
      <c r="CW89" s="93"/>
      <c r="CY89" s="80">
        <f t="shared" si="71"/>
        <v>0</v>
      </c>
      <c r="CZ89" s="80">
        <f t="shared" si="101"/>
        <v>0</v>
      </c>
      <c r="DA89" s="80">
        <f t="shared" si="101"/>
        <v>0</v>
      </c>
      <c r="DB89" s="80">
        <f t="shared" si="101"/>
        <v>0</v>
      </c>
      <c r="DC89" s="80">
        <f t="shared" si="101"/>
        <v>0</v>
      </c>
      <c r="DG89" s="80">
        <f t="shared" si="73"/>
        <v>-3.8983050847458678E-3</v>
      </c>
      <c r="DH89" s="80">
        <f t="shared" si="74"/>
        <v>0</v>
      </c>
      <c r="DI89" s="80" t="e">
        <f>AS89-#REF!</f>
        <v>#REF!</v>
      </c>
      <c r="DJ89" s="80" t="e">
        <f>AT89-#REF!</f>
        <v>#REF!</v>
      </c>
      <c r="DK89" s="80" t="e">
        <f>AU89-#REF!</f>
        <v>#REF!</v>
      </c>
      <c r="DL89" s="80" t="e">
        <f>AV89-#REF!</f>
        <v>#REF!</v>
      </c>
      <c r="DM89" s="80" t="e">
        <f>AW89-#REF!</f>
        <v>#REF!</v>
      </c>
      <c r="DN89" s="80" t="e">
        <f>AX89-#REF!</f>
        <v>#REF!</v>
      </c>
    </row>
    <row r="90" spans="1:118" ht="40.5" hidden="1" customHeight="1" x14ac:dyDescent="0.25">
      <c r="A90" s="88" t="s">
        <v>5782</v>
      </c>
      <c r="B90" s="95" t="s">
        <v>5783</v>
      </c>
      <c r="C90" s="88" t="s">
        <v>5784</v>
      </c>
      <c r="D90" s="88">
        <v>2018</v>
      </c>
      <c r="E90" s="88">
        <v>2021</v>
      </c>
      <c r="F90" s="88">
        <f t="shared" si="92"/>
        <v>2018</v>
      </c>
      <c r="G90" s="88">
        <f t="shared" si="92"/>
        <v>2021</v>
      </c>
      <c r="H90" s="91">
        <f t="shared" si="93"/>
        <v>62.74</v>
      </c>
      <c r="I90" s="91">
        <v>2.08</v>
      </c>
      <c r="J90" s="91">
        <v>59.17</v>
      </c>
      <c r="K90" s="91">
        <v>0.81</v>
      </c>
      <c r="L90" s="91">
        <v>0.68</v>
      </c>
      <c r="M90" s="91">
        <v>36.179299674745764</v>
      </c>
      <c r="N90" s="91">
        <v>42.65539459</v>
      </c>
      <c r="O90" s="91">
        <v>2.2809945899999997</v>
      </c>
      <c r="P90" s="91">
        <v>2.6553945899999998</v>
      </c>
      <c r="Q90" s="91">
        <v>0</v>
      </c>
      <c r="R90" s="91"/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  <c r="AC90" s="91">
        <v>2.3931364999999998</v>
      </c>
      <c r="AD90" s="91">
        <v>2.3931364999999998</v>
      </c>
      <c r="AE90" s="91">
        <v>33.253941500000003</v>
      </c>
      <c r="AF90" s="91">
        <v>39.426102499999999</v>
      </c>
      <c r="AG90" s="91"/>
      <c r="AH90" s="91"/>
      <c r="AI90" s="91"/>
      <c r="AJ90" s="91"/>
      <c r="AK90" s="91">
        <v>13.5625</v>
      </c>
      <c r="AL90" s="91">
        <v>16.274999999999999</v>
      </c>
      <c r="AM90" s="91">
        <v>30.229166666666668</v>
      </c>
      <c r="AN90" s="91">
        <v>36.274999999999999</v>
      </c>
      <c r="AO90" s="91">
        <v>0</v>
      </c>
      <c r="AP90" s="91">
        <v>0</v>
      </c>
      <c r="AQ90" s="91">
        <v>0</v>
      </c>
      <c r="AR90" s="91">
        <v>0</v>
      </c>
      <c r="AS90" s="91">
        <f>AW90-(M90+AC90)</f>
        <v>25.757563825254238</v>
      </c>
      <c r="AT90" s="91">
        <f>AX90-(N90+AD90)</f>
        <v>31.591468910000003</v>
      </c>
      <c r="AU90" s="96">
        <v>28.8</v>
      </c>
      <c r="AV90" s="96">
        <v>34.56</v>
      </c>
      <c r="AW90" s="96">
        <v>64.33</v>
      </c>
      <c r="AX90" s="96">
        <v>76.64</v>
      </c>
      <c r="AY90" s="96">
        <f>AQ90</f>
        <v>0</v>
      </c>
      <c r="AZ90" s="96">
        <v>3.04</v>
      </c>
      <c r="BA90" s="91">
        <v>13.5625</v>
      </c>
      <c r="BB90" s="91">
        <v>16.274999999999999</v>
      </c>
      <c r="BC90" s="91">
        <v>30.229166666666668</v>
      </c>
      <c r="BD90" s="91">
        <v>36.274999999999999</v>
      </c>
      <c r="BE90" s="91">
        <v>62.74</v>
      </c>
      <c r="BF90" s="91">
        <v>75.287999999999997</v>
      </c>
      <c r="BG90" s="91">
        <v>0</v>
      </c>
      <c r="BH90" s="91">
        <v>3.04</v>
      </c>
      <c r="BI90" s="96">
        <v>1.66</v>
      </c>
      <c r="BJ90" s="96">
        <v>2</v>
      </c>
      <c r="BK90" s="96">
        <v>1.66</v>
      </c>
      <c r="BL90" s="96">
        <v>2</v>
      </c>
      <c r="BM90" s="96">
        <v>1.66</v>
      </c>
      <c r="BN90" s="96">
        <v>2</v>
      </c>
      <c r="BO90" s="96">
        <v>0.4</v>
      </c>
      <c r="BP90" s="96">
        <v>0.5</v>
      </c>
      <c r="BQ90" s="91">
        <v>0</v>
      </c>
      <c r="BR90" s="91">
        <v>0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6">
        <v>1.66</v>
      </c>
      <c r="BZ90" s="96">
        <v>2</v>
      </c>
      <c r="CA90" s="96">
        <v>1.66</v>
      </c>
      <c r="CB90" s="96">
        <v>2</v>
      </c>
      <c r="CC90" s="96">
        <v>1.66</v>
      </c>
      <c r="CD90" s="96">
        <v>2</v>
      </c>
      <c r="CE90" s="96">
        <v>0.4</v>
      </c>
      <c r="CF90" s="96">
        <v>0.5</v>
      </c>
      <c r="CG90" s="92">
        <f t="shared" si="100"/>
        <v>63.304299674745764</v>
      </c>
      <c r="CH90" s="92">
        <f t="shared" si="100"/>
        <v>75.205394589999997</v>
      </c>
      <c r="CI90" s="92">
        <f t="shared" si="100"/>
        <v>62.739327923333335</v>
      </c>
      <c r="CJ90" s="92">
        <f t="shared" si="100"/>
        <v>75.205394589999997</v>
      </c>
      <c r="CK90" s="92">
        <f t="shared" si="100"/>
        <v>62.74</v>
      </c>
      <c r="CL90" s="92">
        <f t="shared" si="100"/>
        <v>75.287999999999997</v>
      </c>
      <c r="CM90" s="92">
        <f t="shared" si="100"/>
        <v>0</v>
      </c>
      <c r="CN90" s="92">
        <f t="shared" si="56"/>
        <v>3.04</v>
      </c>
      <c r="CO90" s="91">
        <f t="shared" si="103"/>
        <v>67.649999999999991</v>
      </c>
      <c r="CP90" s="91">
        <f t="shared" si="103"/>
        <v>80.64</v>
      </c>
      <c r="CQ90" s="91">
        <f t="shared" si="103"/>
        <v>67.654936089999993</v>
      </c>
      <c r="CR90" s="91">
        <f t="shared" si="102"/>
        <v>80.641497090000001</v>
      </c>
      <c r="CS90" s="91">
        <f t="shared" si="102"/>
        <v>67.649999999999991</v>
      </c>
      <c r="CT90" s="91">
        <f t="shared" si="102"/>
        <v>80.64</v>
      </c>
      <c r="CU90" s="91">
        <f t="shared" si="102"/>
        <v>0.8</v>
      </c>
      <c r="CV90" s="91">
        <f t="shared" si="57"/>
        <v>4.04</v>
      </c>
      <c r="CW90" s="93"/>
      <c r="CY90" s="80">
        <f t="shared" si="71"/>
        <v>-1.4970900000008669E-3</v>
      </c>
      <c r="CZ90" s="80">
        <f t="shared" si="101"/>
        <v>4.915608166666658</v>
      </c>
      <c r="DA90" s="80">
        <f t="shared" si="101"/>
        <v>5.4361025000000041</v>
      </c>
      <c r="DB90" s="80">
        <f t="shared" si="101"/>
        <v>4.9099999999999895</v>
      </c>
      <c r="DC90" s="80">
        <f t="shared" si="101"/>
        <v>5.3520000000000039</v>
      </c>
      <c r="DG90" s="80">
        <f t="shared" si="73"/>
        <v>4.9149360899999905</v>
      </c>
      <c r="DH90" s="80">
        <f t="shared" si="74"/>
        <v>6.6666666666668206E-3</v>
      </c>
      <c r="DI90" s="80" t="e">
        <f>AS90-#REF!</f>
        <v>#REF!</v>
      </c>
      <c r="DJ90" s="80" t="e">
        <f>AT90-#REF!</f>
        <v>#REF!</v>
      </c>
      <c r="DK90" s="80" t="e">
        <f>AU90-#REF!</f>
        <v>#REF!</v>
      </c>
      <c r="DL90" s="80" t="e">
        <f>AV90-#REF!</f>
        <v>#REF!</v>
      </c>
      <c r="DM90" s="80" t="e">
        <f>AW90-#REF!</f>
        <v>#REF!</v>
      </c>
      <c r="DN90" s="80" t="e">
        <f>AX90-#REF!</f>
        <v>#REF!</v>
      </c>
    </row>
    <row r="91" spans="1:118" hidden="1" x14ac:dyDescent="0.25">
      <c r="A91" s="88" t="s">
        <v>5785</v>
      </c>
      <c r="B91" s="95" t="s">
        <v>5786</v>
      </c>
      <c r="C91" s="88" t="s">
        <v>5787</v>
      </c>
      <c r="D91" s="88">
        <v>2018</v>
      </c>
      <c r="E91" s="88">
        <v>2020</v>
      </c>
      <c r="F91" s="88">
        <f t="shared" si="92"/>
        <v>2018</v>
      </c>
      <c r="G91" s="88">
        <f t="shared" si="92"/>
        <v>2020</v>
      </c>
      <c r="H91" s="91">
        <f t="shared" si="93"/>
        <v>64.709999999999994</v>
      </c>
      <c r="I91" s="91">
        <v>1.7</v>
      </c>
      <c r="J91" s="91">
        <v>11.18</v>
      </c>
      <c r="K91" s="91">
        <v>47.14</v>
      </c>
      <c r="L91" s="91">
        <v>4.6900000000000004</v>
      </c>
      <c r="M91" s="91">
        <v>1.7657996599999999</v>
      </c>
      <c r="N91" s="91">
        <v>2.0708996599999994</v>
      </c>
      <c r="O91" s="91">
        <v>1.7657996599999999</v>
      </c>
      <c r="P91" s="91">
        <v>2.0708996599999994</v>
      </c>
      <c r="Q91" s="91">
        <v>0</v>
      </c>
      <c r="R91" s="91"/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  <c r="AC91" s="91">
        <f>16.6721527466667-10/1.2</f>
        <v>8.3388194133333666</v>
      </c>
      <c r="AD91" s="91">
        <f>20.00548608-10</f>
        <v>10.005486080000001</v>
      </c>
      <c r="AE91" s="91">
        <v>5.4860799999999999E-3</v>
      </c>
      <c r="AF91" s="91">
        <v>5.4860799999999999E-3</v>
      </c>
      <c r="AG91" s="91">
        <v>0</v>
      </c>
      <c r="AH91" s="91">
        <v>0</v>
      </c>
      <c r="AI91" s="91"/>
      <c r="AJ91" s="91"/>
      <c r="AK91" s="91">
        <v>62.935000000000009</v>
      </c>
      <c r="AL91" s="91">
        <v>75.522000000000006</v>
      </c>
      <c r="AM91" s="91">
        <v>62.935000000000009</v>
      </c>
      <c r="AN91" s="91">
        <v>75.522000000000006</v>
      </c>
      <c r="AO91" s="91">
        <v>64.700927580000013</v>
      </c>
      <c r="AP91" s="91">
        <v>77.641113096000012</v>
      </c>
      <c r="AQ91" s="91">
        <v>2</v>
      </c>
      <c r="AR91" s="91">
        <v>0</v>
      </c>
      <c r="AS91" s="91">
        <f>AW91-(M91+AC91)</f>
        <v>44.020867006666627</v>
      </c>
      <c r="AT91" s="91">
        <f>AX91-(N91+AD91)</f>
        <v>52.829100340000004</v>
      </c>
      <c r="AU91" s="96">
        <v>52.357999999999997</v>
      </c>
      <c r="AV91" s="96">
        <v>62.83</v>
      </c>
      <c r="AW91" s="96">
        <f>54.12+0.00548608</f>
        <v>54.125486079999995</v>
      </c>
      <c r="AX91" s="96">
        <f>64.9+0.00548608</f>
        <v>64.905486080000003</v>
      </c>
      <c r="AY91" s="96">
        <v>2</v>
      </c>
      <c r="AZ91" s="96">
        <f>AR91</f>
        <v>0</v>
      </c>
      <c r="BA91" s="91">
        <v>0</v>
      </c>
      <c r="BB91" s="91">
        <v>0</v>
      </c>
      <c r="BC91" s="91">
        <v>0</v>
      </c>
      <c r="BD91" s="91">
        <v>0</v>
      </c>
      <c r="BE91" s="91">
        <v>0</v>
      </c>
      <c r="BF91" s="91">
        <v>0</v>
      </c>
      <c r="BG91" s="91">
        <v>0</v>
      </c>
      <c r="BH91" s="91">
        <v>0</v>
      </c>
      <c r="BI91" s="97">
        <f t="shared" ref="BI91:BP122" si="104">BA91</f>
        <v>0</v>
      </c>
      <c r="BJ91" s="97">
        <f t="shared" si="104"/>
        <v>0</v>
      </c>
      <c r="BK91" s="97">
        <f t="shared" si="104"/>
        <v>0</v>
      </c>
      <c r="BL91" s="97">
        <f t="shared" si="104"/>
        <v>0</v>
      </c>
      <c r="BM91" s="97">
        <f t="shared" si="104"/>
        <v>0</v>
      </c>
      <c r="BN91" s="97">
        <f t="shared" si="104"/>
        <v>0</v>
      </c>
      <c r="BO91" s="97">
        <f t="shared" si="104"/>
        <v>0</v>
      </c>
      <c r="BP91" s="97">
        <f t="shared" si="104"/>
        <v>0</v>
      </c>
      <c r="BQ91" s="91">
        <v>0</v>
      </c>
      <c r="BR91" s="91">
        <v>0</v>
      </c>
      <c r="BS91" s="91">
        <v>0</v>
      </c>
      <c r="BT91" s="91">
        <v>0</v>
      </c>
      <c r="BU91" s="91">
        <v>0</v>
      </c>
      <c r="BV91" s="91">
        <v>0</v>
      </c>
      <c r="BW91" s="91">
        <v>0</v>
      </c>
      <c r="BX91" s="91">
        <v>0</v>
      </c>
      <c r="BY91" s="97">
        <f t="shared" ref="BY91:CF122" si="105">BQ91</f>
        <v>0</v>
      </c>
      <c r="BZ91" s="97">
        <f t="shared" si="105"/>
        <v>0</v>
      </c>
      <c r="CA91" s="97">
        <f t="shared" si="105"/>
        <v>0</v>
      </c>
      <c r="CB91" s="97">
        <f t="shared" si="105"/>
        <v>0</v>
      </c>
      <c r="CC91" s="97">
        <f t="shared" si="105"/>
        <v>0</v>
      </c>
      <c r="CD91" s="97">
        <f t="shared" si="105"/>
        <v>0</v>
      </c>
      <c r="CE91" s="97">
        <f t="shared" si="105"/>
        <v>0</v>
      </c>
      <c r="CF91" s="97">
        <f t="shared" si="105"/>
        <v>0</v>
      </c>
      <c r="CG91" s="92">
        <f t="shared" si="100"/>
        <v>64.700799660000015</v>
      </c>
      <c r="CH91" s="92">
        <f t="shared" si="100"/>
        <v>77.59289966</v>
      </c>
      <c r="CI91" s="92">
        <f t="shared" si="100"/>
        <v>64.700799660000015</v>
      </c>
      <c r="CJ91" s="92">
        <f t="shared" si="100"/>
        <v>77.59289966</v>
      </c>
      <c r="CK91" s="92">
        <f t="shared" si="100"/>
        <v>64.700927580000013</v>
      </c>
      <c r="CL91" s="92">
        <f t="shared" si="100"/>
        <v>77.641113096000012</v>
      </c>
      <c r="CM91" s="92">
        <f t="shared" si="100"/>
        <v>2</v>
      </c>
      <c r="CN91" s="92">
        <f t="shared" si="56"/>
        <v>0</v>
      </c>
      <c r="CO91" s="91">
        <f t="shared" si="103"/>
        <v>54.125486079999995</v>
      </c>
      <c r="CP91" s="91">
        <f t="shared" si="103"/>
        <v>64.905486080000003</v>
      </c>
      <c r="CQ91" s="91">
        <f t="shared" si="103"/>
        <v>54.12928574</v>
      </c>
      <c r="CR91" s="91">
        <f t="shared" si="102"/>
        <v>64.90638573999999</v>
      </c>
      <c r="CS91" s="91">
        <f t="shared" si="102"/>
        <v>54.125486079999995</v>
      </c>
      <c r="CT91" s="91">
        <f t="shared" si="102"/>
        <v>64.905486080000003</v>
      </c>
      <c r="CU91" s="91">
        <f t="shared" si="102"/>
        <v>2</v>
      </c>
      <c r="CV91" s="91">
        <f t="shared" si="57"/>
        <v>0</v>
      </c>
      <c r="CW91" s="93"/>
      <c r="CY91" s="80">
        <f t="shared" si="71"/>
        <v>-8.9965999998753432E-4</v>
      </c>
      <c r="CZ91" s="80">
        <f t="shared" si="101"/>
        <v>-10.571513920000015</v>
      </c>
      <c r="DA91" s="80">
        <f t="shared" si="101"/>
        <v>-12.68651392000001</v>
      </c>
      <c r="DB91" s="80">
        <f t="shared" si="101"/>
        <v>-10.575441500000018</v>
      </c>
      <c r="DC91" s="80">
        <f t="shared" si="101"/>
        <v>-12.735627016000009</v>
      </c>
      <c r="DG91" s="80">
        <f t="shared" si="73"/>
        <v>-10.580714259999993</v>
      </c>
      <c r="DH91" s="80">
        <f t="shared" si="74"/>
        <v>0</v>
      </c>
      <c r="DI91" s="80" t="e">
        <f>AS91-#REF!</f>
        <v>#REF!</v>
      </c>
      <c r="DJ91" s="80" t="e">
        <f>AT91-#REF!</f>
        <v>#REF!</v>
      </c>
      <c r="DK91" s="80" t="e">
        <f>AU91-#REF!</f>
        <v>#REF!</v>
      </c>
      <c r="DL91" s="80" t="e">
        <f>AV91-#REF!</f>
        <v>#REF!</v>
      </c>
      <c r="DM91" s="80" t="e">
        <f>AW91-#REF!</f>
        <v>#REF!</v>
      </c>
      <c r="DN91" s="80" t="e">
        <f>AX91-#REF!</f>
        <v>#REF!</v>
      </c>
    </row>
    <row r="92" spans="1:118" hidden="1" x14ac:dyDescent="0.25">
      <c r="A92" s="88" t="s">
        <v>5788</v>
      </c>
      <c r="B92" s="95" t="s">
        <v>5789</v>
      </c>
      <c r="C92" s="88" t="s">
        <v>5790</v>
      </c>
      <c r="D92" s="88">
        <v>2016</v>
      </c>
      <c r="E92" s="88">
        <v>2019</v>
      </c>
      <c r="F92" s="88">
        <f t="shared" si="92"/>
        <v>2016</v>
      </c>
      <c r="G92" s="88">
        <f t="shared" si="92"/>
        <v>2019</v>
      </c>
      <c r="H92" s="91">
        <f t="shared" si="93"/>
        <v>65.47</v>
      </c>
      <c r="I92" s="91">
        <v>1.95</v>
      </c>
      <c r="J92" s="91">
        <v>11.66</v>
      </c>
      <c r="K92" s="91">
        <v>47.14</v>
      </c>
      <c r="L92" s="91">
        <v>4.72</v>
      </c>
      <c r="M92" s="91">
        <v>1.7826839800000001</v>
      </c>
      <c r="N92" s="91">
        <v>2.0885466399999997</v>
      </c>
      <c r="O92" s="91">
        <v>2.0326839799999998</v>
      </c>
      <c r="P92" s="91">
        <v>2.38354664</v>
      </c>
      <c r="Q92" s="91">
        <v>0</v>
      </c>
      <c r="R92" s="91"/>
      <c r="S92" s="91">
        <v>0</v>
      </c>
      <c r="T92" s="91">
        <v>0</v>
      </c>
      <c r="U92" s="91">
        <v>63.425000000000004</v>
      </c>
      <c r="V92" s="91">
        <v>76.11</v>
      </c>
      <c r="W92" s="91">
        <v>63.425000000000004</v>
      </c>
      <c r="X92" s="91">
        <v>76.11</v>
      </c>
      <c r="Y92" s="91">
        <v>65.457860449999998</v>
      </c>
      <c r="Z92" s="91">
        <v>78.549432539999998</v>
      </c>
      <c r="AA92" s="91">
        <v>2</v>
      </c>
      <c r="AB92" s="91">
        <v>0</v>
      </c>
      <c r="AC92" s="91">
        <v>54.05147250000001</v>
      </c>
      <c r="AD92" s="91">
        <v>64.423621490000002</v>
      </c>
      <c r="AE92" s="91">
        <v>54.051472500000003</v>
      </c>
      <c r="AF92" s="91">
        <v>64.423621490000002</v>
      </c>
      <c r="AG92" s="91">
        <v>56.084156480000004</v>
      </c>
      <c r="AH92" s="91">
        <v>66.807168129999994</v>
      </c>
      <c r="AI92" s="91">
        <v>2</v>
      </c>
      <c r="AJ92" s="91"/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</v>
      </c>
      <c r="AQ92" s="91">
        <v>0</v>
      </c>
      <c r="AR92" s="91">
        <v>0</v>
      </c>
      <c r="AS92" s="91">
        <f t="shared" ref="AS92:AY92" si="106">AK92</f>
        <v>0</v>
      </c>
      <c r="AT92" s="91">
        <f t="shared" si="106"/>
        <v>0</v>
      </c>
      <c r="AU92" s="91">
        <f t="shared" si="106"/>
        <v>0</v>
      </c>
      <c r="AV92" s="91">
        <f t="shared" si="106"/>
        <v>0</v>
      </c>
      <c r="AW92" s="91">
        <f t="shared" si="106"/>
        <v>0</v>
      </c>
      <c r="AX92" s="91">
        <f t="shared" si="106"/>
        <v>0</v>
      </c>
      <c r="AY92" s="91">
        <f t="shared" si="106"/>
        <v>0</v>
      </c>
      <c r="AZ92" s="91">
        <f>AR92</f>
        <v>0</v>
      </c>
      <c r="BA92" s="91">
        <v>0</v>
      </c>
      <c r="BB92" s="91">
        <v>0</v>
      </c>
      <c r="BC92" s="91">
        <v>0</v>
      </c>
      <c r="BD92" s="91">
        <v>0</v>
      </c>
      <c r="BE92" s="91">
        <v>0</v>
      </c>
      <c r="BF92" s="91">
        <v>0</v>
      </c>
      <c r="BG92" s="91">
        <v>0</v>
      </c>
      <c r="BH92" s="91">
        <v>0</v>
      </c>
      <c r="BI92" s="97">
        <f t="shared" si="104"/>
        <v>0</v>
      </c>
      <c r="BJ92" s="97">
        <f t="shared" si="104"/>
        <v>0</v>
      </c>
      <c r="BK92" s="97">
        <f t="shared" si="104"/>
        <v>0</v>
      </c>
      <c r="BL92" s="97">
        <f t="shared" si="104"/>
        <v>0</v>
      </c>
      <c r="BM92" s="97">
        <f t="shared" si="104"/>
        <v>0</v>
      </c>
      <c r="BN92" s="97">
        <f t="shared" si="104"/>
        <v>0</v>
      </c>
      <c r="BO92" s="97">
        <f t="shared" si="104"/>
        <v>0</v>
      </c>
      <c r="BP92" s="97">
        <f t="shared" si="104"/>
        <v>0</v>
      </c>
      <c r="BQ92" s="91">
        <v>0</v>
      </c>
      <c r="BR92" s="91">
        <v>0</v>
      </c>
      <c r="BS92" s="91">
        <v>0</v>
      </c>
      <c r="BT92" s="91">
        <v>0</v>
      </c>
      <c r="BU92" s="91">
        <v>0</v>
      </c>
      <c r="BV92" s="91">
        <v>0</v>
      </c>
      <c r="BW92" s="91">
        <v>0</v>
      </c>
      <c r="BX92" s="91">
        <v>0</v>
      </c>
      <c r="BY92" s="97">
        <f t="shared" si="105"/>
        <v>0</v>
      </c>
      <c r="BZ92" s="97">
        <f t="shared" si="105"/>
        <v>0</v>
      </c>
      <c r="CA92" s="97">
        <f t="shared" si="105"/>
        <v>0</v>
      </c>
      <c r="CB92" s="97">
        <f t="shared" si="105"/>
        <v>0</v>
      </c>
      <c r="CC92" s="97">
        <f t="shared" si="105"/>
        <v>0</v>
      </c>
      <c r="CD92" s="97">
        <f t="shared" si="105"/>
        <v>0</v>
      </c>
      <c r="CE92" s="97">
        <f t="shared" si="105"/>
        <v>0</v>
      </c>
      <c r="CF92" s="97">
        <f t="shared" si="105"/>
        <v>0</v>
      </c>
      <c r="CG92" s="92">
        <f t="shared" si="100"/>
        <v>65.207683979999999</v>
      </c>
      <c r="CH92" s="92">
        <f t="shared" si="100"/>
        <v>78.198546640000004</v>
      </c>
      <c r="CI92" s="92">
        <f t="shared" si="100"/>
        <v>65.457683979999999</v>
      </c>
      <c r="CJ92" s="92">
        <f t="shared" si="100"/>
        <v>78.493546640000005</v>
      </c>
      <c r="CK92" s="92">
        <f t="shared" si="100"/>
        <v>65.457860449999998</v>
      </c>
      <c r="CL92" s="92">
        <f t="shared" si="100"/>
        <v>78.549432539999998</v>
      </c>
      <c r="CM92" s="92">
        <f t="shared" si="100"/>
        <v>2</v>
      </c>
      <c r="CN92" s="92">
        <f t="shared" si="56"/>
        <v>0</v>
      </c>
      <c r="CO92" s="91">
        <f t="shared" si="103"/>
        <v>55.834156480000011</v>
      </c>
      <c r="CP92" s="91">
        <f t="shared" si="103"/>
        <v>66.512168130000006</v>
      </c>
      <c r="CQ92" s="91">
        <f t="shared" si="103"/>
        <v>56.084156480000004</v>
      </c>
      <c r="CR92" s="91">
        <f t="shared" si="102"/>
        <v>66.807168130000008</v>
      </c>
      <c r="CS92" s="91">
        <f t="shared" si="102"/>
        <v>56.084156480000004</v>
      </c>
      <c r="CT92" s="91">
        <f t="shared" si="102"/>
        <v>66.807168129999994</v>
      </c>
      <c r="CU92" s="91">
        <f t="shared" si="102"/>
        <v>2</v>
      </c>
      <c r="CV92" s="91">
        <f t="shared" si="57"/>
        <v>0</v>
      </c>
      <c r="CW92" s="93"/>
      <c r="CY92" s="80">
        <f t="shared" si="71"/>
        <v>0</v>
      </c>
      <c r="CZ92" s="80">
        <f t="shared" si="101"/>
        <v>-9.3735274999999945</v>
      </c>
      <c r="DA92" s="80">
        <f t="shared" si="101"/>
        <v>-11.686378509999997</v>
      </c>
      <c r="DB92" s="80">
        <f t="shared" si="101"/>
        <v>-9.373703969999994</v>
      </c>
      <c r="DC92" s="80">
        <f t="shared" si="101"/>
        <v>-11.742264410000004</v>
      </c>
      <c r="DG92" s="80">
        <f t="shared" si="73"/>
        <v>-9.3858435199999946</v>
      </c>
      <c r="DH92" s="80">
        <f t="shared" si="74"/>
        <v>0</v>
      </c>
      <c r="DI92" s="80" t="e">
        <f>AS92-#REF!</f>
        <v>#REF!</v>
      </c>
      <c r="DJ92" s="80" t="e">
        <f>AT92-#REF!</f>
        <v>#REF!</v>
      </c>
      <c r="DK92" s="80" t="e">
        <f>AU92-#REF!</f>
        <v>#REF!</v>
      </c>
      <c r="DL92" s="80" t="e">
        <f>AV92-#REF!</f>
        <v>#REF!</v>
      </c>
      <c r="DM92" s="80" t="e">
        <f>AW92-#REF!</f>
        <v>#REF!</v>
      </c>
      <c r="DN92" s="80" t="e">
        <f>AX92-#REF!</f>
        <v>#REF!</v>
      </c>
    </row>
    <row r="93" spans="1:118" hidden="1" x14ac:dyDescent="0.25">
      <c r="A93" s="88" t="s">
        <v>5791</v>
      </c>
      <c r="B93" s="95" t="s">
        <v>5792</v>
      </c>
      <c r="C93" s="88" t="s">
        <v>5793</v>
      </c>
      <c r="D93" s="88">
        <v>2018</v>
      </c>
      <c r="E93" s="88">
        <v>2020</v>
      </c>
      <c r="F93" s="88">
        <f t="shared" si="92"/>
        <v>2018</v>
      </c>
      <c r="G93" s="88">
        <f t="shared" si="92"/>
        <v>2020</v>
      </c>
      <c r="H93" s="91">
        <f t="shared" si="93"/>
        <v>2.58</v>
      </c>
      <c r="I93" s="91">
        <v>0.08</v>
      </c>
      <c r="J93" s="91">
        <v>2.39</v>
      </c>
      <c r="K93" s="91">
        <v>0</v>
      </c>
      <c r="L93" s="91">
        <v>0.11</v>
      </c>
      <c r="M93" s="91">
        <v>8.3954700000000004E-3</v>
      </c>
      <c r="N93" s="91">
        <v>9.1581300000000004E-3</v>
      </c>
      <c r="O93" s="91">
        <v>8.8903939999999987E-2</v>
      </c>
      <c r="P93" s="91">
        <v>0.1041581246</v>
      </c>
      <c r="Q93" s="91">
        <v>0</v>
      </c>
      <c r="R93" s="91"/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  <c r="AC93" s="91"/>
      <c r="AD93" s="91"/>
      <c r="AE93" s="91"/>
      <c r="AF93" s="91"/>
      <c r="AG93" s="91"/>
      <c r="AH93" s="91"/>
      <c r="AI93" s="91"/>
      <c r="AJ93" s="91"/>
      <c r="AK93" s="91">
        <v>2.4916666666666671</v>
      </c>
      <c r="AL93" s="91">
        <v>2.99</v>
      </c>
      <c r="AM93" s="91">
        <v>2.4916666666666671</v>
      </c>
      <c r="AN93" s="91">
        <v>2.9900000000000007</v>
      </c>
      <c r="AO93" s="91">
        <v>2.5784651038333335</v>
      </c>
      <c r="AP93" s="91">
        <v>3.0941581246000003</v>
      </c>
      <c r="AQ93" s="91">
        <v>0</v>
      </c>
      <c r="AR93" s="91">
        <v>0.52</v>
      </c>
      <c r="AS93" s="96">
        <v>2.82</v>
      </c>
      <c r="AT93" s="96">
        <v>3.34</v>
      </c>
      <c r="AU93" s="96">
        <v>2.82</v>
      </c>
      <c r="AV93" s="96">
        <v>3.34</v>
      </c>
      <c r="AW93" s="96">
        <v>2.91</v>
      </c>
      <c r="AX93" s="96">
        <v>3.4350000000000001</v>
      </c>
      <c r="AY93" s="96">
        <v>0</v>
      </c>
      <c r="AZ93" s="96">
        <v>0.223</v>
      </c>
      <c r="BA93" s="91">
        <v>0</v>
      </c>
      <c r="BB93" s="91">
        <v>0</v>
      </c>
      <c r="BC93" s="91">
        <v>0</v>
      </c>
      <c r="BD93" s="91">
        <v>0</v>
      </c>
      <c r="BE93" s="91">
        <v>0</v>
      </c>
      <c r="BF93" s="91">
        <v>0</v>
      </c>
      <c r="BG93" s="91">
        <v>0</v>
      </c>
      <c r="BH93" s="91">
        <v>0</v>
      </c>
      <c r="BI93" s="97">
        <f t="shared" si="104"/>
        <v>0</v>
      </c>
      <c r="BJ93" s="97">
        <f t="shared" si="104"/>
        <v>0</v>
      </c>
      <c r="BK93" s="97">
        <f t="shared" si="104"/>
        <v>0</v>
      </c>
      <c r="BL93" s="97">
        <f t="shared" si="104"/>
        <v>0</v>
      </c>
      <c r="BM93" s="97">
        <f t="shared" si="104"/>
        <v>0</v>
      </c>
      <c r="BN93" s="97">
        <f t="shared" si="104"/>
        <v>0</v>
      </c>
      <c r="BO93" s="97">
        <f t="shared" si="104"/>
        <v>0</v>
      </c>
      <c r="BP93" s="97">
        <f t="shared" si="104"/>
        <v>0</v>
      </c>
      <c r="BQ93" s="91">
        <v>0</v>
      </c>
      <c r="BR93" s="91">
        <v>0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7">
        <f t="shared" si="105"/>
        <v>0</v>
      </c>
      <c r="BZ93" s="97">
        <f t="shared" si="105"/>
        <v>0</v>
      </c>
      <c r="CA93" s="97">
        <f t="shared" si="105"/>
        <v>0</v>
      </c>
      <c r="CB93" s="97">
        <f t="shared" si="105"/>
        <v>0</v>
      </c>
      <c r="CC93" s="97">
        <f t="shared" si="105"/>
        <v>0</v>
      </c>
      <c r="CD93" s="97">
        <f t="shared" si="105"/>
        <v>0</v>
      </c>
      <c r="CE93" s="97">
        <f t="shared" si="105"/>
        <v>0</v>
      </c>
      <c r="CF93" s="97">
        <f t="shared" si="105"/>
        <v>0</v>
      </c>
      <c r="CG93" s="92">
        <f t="shared" si="100"/>
        <v>2.5000621366666671</v>
      </c>
      <c r="CH93" s="92">
        <f t="shared" si="100"/>
        <v>2.9991581300000001</v>
      </c>
      <c r="CI93" s="92">
        <f t="shared" si="100"/>
        <v>2.5805706066666669</v>
      </c>
      <c r="CJ93" s="92">
        <f t="shared" si="100"/>
        <v>3.0941581246000007</v>
      </c>
      <c r="CK93" s="92">
        <f t="shared" si="100"/>
        <v>2.5784651038333335</v>
      </c>
      <c r="CL93" s="92">
        <f t="shared" si="100"/>
        <v>3.0941581246000003</v>
      </c>
      <c r="CM93" s="92">
        <f t="shared" si="100"/>
        <v>0</v>
      </c>
      <c r="CN93" s="92">
        <f t="shared" si="56"/>
        <v>0.52</v>
      </c>
      <c r="CO93" s="91">
        <f t="shared" si="103"/>
        <v>2.8283954699999998</v>
      </c>
      <c r="CP93" s="91">
        <f t="shared" si="103"/>
        <v>3.3491581299999997</v>
      </c>
      <c r="CQ93" s="91">
        <f t="shared" si="103"/>
        <v>2.9089039399999996</v>
      </c>
      <c r="CR93" s="91">
        <f t="shared" si="102"/>
        <v>3.4441581245999999</v>
      </c>
      <c r="CS93" s="91">
        <f t="shared" si="102"/>
        <v>2.91</v>
      </c>
      <c r="CT93" s="91">
        <f t="shared" si="102"/>
        <v>3.4350000000000001</v>
      </c>
      <c r="CU93" s="91">
        <f t="shared" si="102"/>
        <v>0</v>
      </c>
      <c r="CV93" s="91">
        <f t="shared" si="57"/>
        <v>0.223</v>
      </c>
      <c r="CW93" s="93"/>
      <c r="CY93" s="80">
        <f t="shared" si="71"/>
        <v>-9.1581245999998728E-3</v>
      </c>
      <c r="CZ93" s="80">
        <f t="shared" si="101"/>
        <v>0.3283333333333327</v>
      </c>
      <c r="DA93" s="80">
        <f t="shared" si="101"/>
        <v>0.3499999999999992</v>
      </c>
      <c r="DB93" s="80">
        <f t="shared" si="101"/>
        <v>0.33153489616666665</v>
      </c>
      <c r="DC93" s="80">
        <f t="shared" si="101"/>
        <v>0.34084187539999977</v>
      </c>
      <c r="DG93" s="80">
        <f t="shared" si="73"/>
        <v>0.32890393999999956</v>
      </c>
      <c r="DH93" s="80">
        <f t="shared" si="74"/>
        <v>0</v>
      </c>
      <c r="DI93" s="80" t="e">
        <f>AS93-#REF!</f>
        <v>#REF!</v>
      </c>
      <c r="DJ93" s="80" t="e">
        <f>AT93-#REF!</f>
        <v>#REF!</v>
      </c>
      <c r="DK93" s="80" t="e">
        <f>AU93-#REF!</f>
        <v>#REF!</v>
      </c>
      <c r="DL93" s="80" t="e">
        <f>AV93-#REF!</f>
        <v>#REF!</v>
      </c>
      <c r="DM93" s="80" t="e">
        <f>AW93-#REF!</f>
        <v>#REF!</v>
      </c>
      <c r="DN93" s="80" t="e">
        <f>AX93-#REF!</f>
        <v>#REF!</v>
      </c>
    </row>
    <row r="94" spans="1:118" hidden="1" x14ac:dyDescent="0.25">
      <c r="A94" s="88" t="s">
        <v>5794</v>
      </c>
      <c r="B94" s="95" t="s">
        <v>5795</v>
      </c>
      <c r="C94" s="88" t="s">
        <v>5796</v>
      </c>
      <c r="D94" s="88">
        <v>2018</v>
      </c>
      <c r="E94" s="88">
        <v>2020</v>
      </c>
      <c r="F94" s="88">
        <f t="shared" si="92"/>
        <v>2018</v>
      </c>
      <c r="G94" s="88">
        <f t="shared" si="92"/>
        <v>2020</v>
      </c>
      <c r="H94" s="91">
        <f t="shared" si="93"/>
        <v>1.23</v>
      </c>
      <c r="I94" s="91">
        <v>0.08</v>
      </c>
      <c r="J94" s="91">
        <v>1.1399999999999999</v>
      </c>
      <c r="K94" s="91">
        <v>0</v>
      </c>
      <c r="L94" s="91">
        <v>0.01</v>
      </c>
      <c r="M94" s="91">
        <v>8.3954700000000004E-3</v>
      </c>
      <c r="N94" s="91">
        <v>9.1581300000000004E-3</v>
      </c>
      <c r="O94" s="91">
        <v>8.8903939999999987E-2</v>
      </c>
      <c r="P94" s="91">
        <v>0.1041581246</v>
      </c>
      <c r="Q94" s="91">
        <v>0</v>
      </c>
      <c r="R94" s="91"/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  <c r="AC94" s="91"/>
      <c r="AD94" s="91"/>
      <c r="AE94" s="91"/>
      <c r="AF94" s="91"/>
      <c r="AG94" s="91"/>
      <c r="AH94" s="91"/>
      <c r="AI94" s="91"/>
      <c r="AJ94" s="91"/>
      <c r="AK94" s="91">
        <v>1.1416666666666668</v>
      </c>
      <c r="AL94" s="91">
        <v>1.37</v>
      </c>
      <c r="AM94" s="91">
        <v>1.1416666666666668</v>
      </c>
      <c r="AN94" s="91">
        <v>1.37</v>
      </c>
      <c r="AO94" s="91">
        <v>1.2284651038333336</v>
      </c>
      <c r="AP94" s="91">
        <v>1.4741581246000004</v>
      </c>
      <c r="AQ94" s="91">
        <v>0</v>
      </c>
      <c r="AR94" s="91">
        <v>0.3</v>
      </c>
      <c r="AS94" s="96">
        <v>1.1955</v>
      </c>
      <c r="AT94" s="96">
        <v>1.4119999999999999</v>
      </c>
      <c r="AU94" s="96">
        <v>1.1955</v>
      </c>
      <c r="AV94" s="96">
        <v>1.4119999999999999</v>
      </c>
      <c r="AW94" s="96">
        <v>1.28</v>
      </c>
      <c r="AX94" s="96">
        <v>1.52</v>
      </c>
      <c r="AY94" s="96">
        <v>0</v>
      </c>
      <c r="AZ94" s="96">
        <v>9.8000000000000004E-2</v>
      </c>
      <c r="BA94" s="91">
        <v>0</v>
      </c>
      <c r="BB94" s="91">
        <v>0</v>
      </c>
      <c r="BC94" s="91">
        <v>0</v>
      </c>
      <c r="BD94" s="91">
        <v>0</v>
      </c>
      <c r="BE94" s="91">
        <v>0</v>
      </c>
      <c r="BF94" s="91">
        <v>0</v>
      </c>
      <c r="BG94" s="91">
        <v>0</v>
      </c>
      <c r="BH94" s="91">
        <v>0</v>
      </c>
      <c r="BI94" s="97">
        <f t="shared" si="104"/>
        <v>0</v>
      </c>
      <c r="BJ94" s="97">
        <f t="shared" si="104"/>
        <v>0</v>
      </c>
      <c r="BK94" s="97">
        <f t="shared" si="104"/>
        <v>0</v>
      </c>
      <c r="BL94" s="97">
        <f t="shared" si="104"/>
        <v>0</v>
      </c>
      <c r="BM94" s="97">
        <f t="shared" si="104"/>
        <v>0</v>
      </c>
      <c r="BN94" s="97">
        <f t="shared" si="104"/>
        <v>0</v>
      </c>
      <c r="BO94" s="97">
        <f t="shared" si="104"/>
        <v>0</v>
      </c>
      <c r="BP94" s="97">
        <f t="shared" si="104"/>
        <v>0</v>
      </c>
      <c r="BQ94" s="91">
        <v>0</v>
      </c>
      <c r="BR94" s="91">
        <v>0</v>
      </c>
      <c r="BS94" s="91">
        <v>0</v>
      </c>
      <c r="BT94" s="91">
        <v>0</v>
      </c>
      <c r="BU94" s="91">
        <v>0</v>
      </c>
      <c r="BV94" s="91">
        <v>0</v>
      </c>
      <c r="BW94" s="91">
        <v>0</v>
      </c>
      <c r="BX94" s="91">
        <v>0</v>
      </c>
      <c r="BY94" s="97">
        <f t="shared" si="105"/>
        <v>0</v>
      </c>
      <c r="BZ94" s="97">
        <f t="shared" si="105"/>
        <v>0</v>
      </c>
      <c r="CA94" s="97">
        <f t="shared" si="105"/>
        <v>0</v>
      </c>
      <c r="CB94" s="97">
        <f t="shared" si="105"/>
        <v>0</v>
      </c>
      <c r="CC94" s="97">
        <f t="shared" si="105"/>
        <v>0</v>
      </c>
      <c r="CD94" s="97">
        <f t="shared" si="105"/>
        <v>0</v>
      </c>
      <c r="CE94" s="97">
        <f t="shared" si="105"/>
        <v>0</v>
      </c>
      <c r="CF94" s="97">
        <f t="shared" si="105"/>
        <v>0</v>
      </c>
      <c r="CG94" s="92">
        <f t="shared" si="100"/>
        <v>1.1500621366666668</v>
      </c>
      <c r="CH94" s="92">
        <f t="shared" si="100"/>
        <v>1.3791581300000002</v>
      </c>
      <c r="CI94" s="92">
        <f t="shared" si="100"/>
        <v>1.2305706066666668</v>
      </c>
      <c r="CJ94" s="92">
        <f t="shared" si="100"/>
        <v>1.4741581246000002</v>
      </c>
      <c r="CK94" s="92">
        <f t="shared" si="100"/>
        <v>1.2284651038333336</v>
      </c>
      <c r="CL94" s="92">
        <f t="shared" si="100"/>
        <v>1.4741581246000004</v>
      </c>
      <c r="CM94" s="92">
        <f t="shared" si="100"/>
        <v>0</v>
      </c>
      <c r="CN94" s="92">
        <f t="shared" si="56"/>
        <v>0.3</v>
      </c>
      <c r="CO94" s="91">
        <f t="shared" si="103"/>
        <v>1.20389547</v>
      </c>
      <c r="CP94" s="91">
        <f t="shared" si="103"/>
        <v>1.42115813</v>
      </c>
      <c r="CQ94" s="91">
        <f t="shared" si="103"/>
        <v>1.28440394</v>
      </c>
      <c r="CR94" s="91">
        <f t="shared" si="102"/>
        <v>1.5161581246</v>
      </c>
      <c r="CS94" s="91">
        <f t="shared" si="102"/>
        <v>1.28</v>
      </c>
      <c r="CT94" s="91">
        <f t="shared" si="102"/>
        <v>1.52</v>
      </c>
      <c r="CU94" s="91">
        <f t="shared" si="102"/>
        <v>0</v>
      </c>
      <c r="CV94" s="91">
        <f t="shared" si="57"/>
        <v>9.8000000000000004E-2</v>
      </c>
      <c r="CW94" s="93"/>
      <c r="CY94" s="80">
        <f t="shared" si="71"/>
        <v>3.8418754000000277E-3</v>
      </c>
      <c r="CZ94" s="80">
        <f t="shared" si="101"/>
        <v>5.3833333333333178E-2</v>
      </c>
      <c r="DA94" s="80">
        <f t="shared" si="101"/>
        <v>4.1999999999999815E-2</v>
      </c>
      <c r="DB94" s="80">
        <f t="shared" si="101"/>
        <v>5.15348961666664E-2</v>
      </c>
      <c r="DC94" s="80">
        <f t="shared" si="101"/>
        <v>4.5841875399999621E-2</v>
      </c>
      <c r="DG94" s="80">
        <f t="shared" si="73"/>
        <v>5.4403940000000039E-2</v>
      </c>
      <c r="DH94" s="80">
        <f t="shared" si="74"/>
        <v>0</v>
      </c>
      <c r="DI94" s="80" t="e">
        <f>AS94-#REF!</f>
        <v>#REF!</v>
      </c>
      <c r="DJ94" s="80" t="e">
        <f>AT94-#REF!</f>
        <v>#REF!</v>
      </c>
      <c r="DK94" s="80" t="e">
        <f>AU94-#REF!</f>
        <v>#REF!</v>
      </c>
      <c r="DL94" s="80" t="e">
        <f>AV94-#REF!</f>
        <v>#REF!</v>
      </c>
      <c r="DM94" s="80" t="e">
        <f>AW94-#REF!</f>
        <v>#REF!</v>
      </c>
      <c r="DN94" s="80" t="e">
        <f>AX94-#REF!</f>
        <v>#REF!</v>
      </c>
    </row>
    <row r="95" spans="1:118" hidden="1" x14ac:dyDescent="0.25">
      <c r="A95" s="88" t="s">
        <v>5797</v>
      </c>
      <c r="B95" s="95" t="s">
        <v>5798</v>
      </c>
      <c r="C95" s="88" t="s">
        <v>5799</v>
      </c>
      <c r="D95" s="88">
        <v>2018</v>
      </c>
      <c r="E95" s="88">
        <v>2020</v>
      </c>
      <c r="F95" s="88">
        <f t="shared" si="92"/>
        <v>2018</v>
      </c>
      <c r="G95" s="88">
        <f t="shared" si="92"/>
        <v>2020</v>
      </c>
      <c r="H95" s="91">
        <f t="shared" si="93"/>
        <v>1.1600000000000001</v>
      </c>
      <c r="I95" s="91">
        <v>0.09</v>
      </c>
      <c r="J95" s="91">
        <v>1.06</v>
      </c>
      <c r="K95" s="91">
        <v>0</v>
      </c>
      <c r="L95" s="91">
        <v>0.01</v>
      </c>
      <c r="M95" s="91">
        <v>8.6344459999999998E-2</v>
      </c>
      <c r="N95" s="91">
        <v>0.10164445999999999</v>
      </c>
      <c r="O95" s="91">
        <v>8.6344459999999998E-2</v>
      </c>
      <c r="P95" s="91">
        <v>0.10164445999999999</v>
      </c>
      <c r="Q95" s="91">
        <v>0</v>
      </c>
      <c r="R95" s="91"/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/>
      <c r="AD95" s="91"/>
      <c r="AE95" s="91"/>
      <c r="AF95" s="91"/>
      <c r="AG95" s="91"/>
      <c r="AH95" s="91"/>
      <c r="AI95" s="91"/>
      <c r="AJ95" s="91"/>
      <c r="AK95" s="91">
        <v>1.0750000000000002</v>
      </c>
      <c r="AL95" s="91">
        <v>1.29</v>
      </c>
      <c r="AM95" s="91">
        <v>1.0750000000000002</v>
      </c>
      <c r="AN95" s="91">
        <v>1.2900000000000003</v>
      </c>
      <c r="AO95" s="91">
        <v>1.1597037166666666</v>
      </c>
      <c r="AP95" s="91">
        <v>1.39164446</v>
      </c>
      <c r="AQ95" s="91">
        <v>0</v>
      </c>
      <c r="AR95" s="91">
        <v>0.27</v>
      </c>
      <c r="AS95" s="96">
        <v>1.3779999999999999</v>
      </c>
      <c r="AT95" s="96">
        <v>1.6279999999999999</v>
      </c>
      <c r="AU95" s="96">
        <v>1.3779999999999999</v>
      </c>
      <c r="AV95" s="96">
        <v>1.6279999999999999</v>
      </c>
      <c r="AW95" s="96">
        <v>1.46</v>
      </c>
      <c r="AX95" s="96">
        <v>1.728</v>
      </c>
      <c r="AY95" s="96">
        <v>0</v>
      </c>
      <c r="AZ95" s="96">
        <v>0.1</v>
      </c>
      <c r="BA95" s="91">
        <v>0</v>
      </c>
      <c r="BB95" s="91">
        <v>0</v>
      </c>
      <c r="BC95" s="91">
        <v>0</v>
      </c>
      <c r="BD95" s="91">
        <v>0</v>
      </c>
      <c r="BE95" s="91">
        <v>0</v>
      </c>
      <c r="BF95" s="91">
        <v>0</v>
      </c>
      <c r="BG95" s="91">
        <v>0</v>
      </c>
      <c r="BH95" s="91">
        <v>0</v>
      </c>
      <c r="BI95" s="97">
        <f t="shared" si="104"/>
        <v>0</v>
      </c>
      <c r="BJ95" s="97">
        <f t="shared" si="104"/>
        <v>0</v>
      </c>
      <c r="BK95" s="97">
        <f t="shared" si="104"/>
        <v>0</v>
      </c>
      <c r="BL95" s="97">
        <f t="shared" si="104"/>
        <v>0</v>
      </c>
      <c r="BM95" s="97">
        <f t="shared" si="104"/>
        <v>0</v>
      </c>
      <c r="BN95" s="97">
        <f t="shared" si="104"/>
        <v>0</v>
      </c>
      <c r="BO95" s="97">
        <f t="shared" si="104"/>
        <v>0</v>
      </c>
      <c r="BP95" s="97">
        <f t="shared" si="104"/>
        <v>0</v>
      </c>
      <c r="BQ95" s="91">
        <v>0</v>
      </c>
      <c r="BR95" s="91">
        <v>0</v>
      </c>
      <c r="BS95" s="91">
        <v>0</v>
      </c>
      <c r="BT95" s="91">
        <v>0</v>
      </c>
      <c r="BU95" s="91">
        <v>0</v>
      </c>
      <c r="BV95" s="91">
        <v>0</v>
      </c>
      <c r="BW95" s="91">
        <v>0</v>
      </c>
      <c r="BX95" s="91">
        <v>0</v>
      </c>
      <c r="BY95" s="97">
        <f t="shared" si="105"/>
        <v>0</v>
      </c>
      <c r="BZ95" s="97">
        <f t="shared" si="105"/>
        <v>0</v>
      </c>
      <c r="CA95" s="97">
        <f t="shared" si="105"/>
        <v>0</v>
      </c>
      <c r="CB95" s="97">
        <f t="shared" si="105"/>
        <v>0</v>
      </c>
      <c r="CC95" s="97">
        <f t="shared" si="105"/>
        <v>0</v>
      </c>
      <c r="CD95" s="97">
        <f t="shared" si="105"/>
        <v>0</v>
      </c>
      <c r="CE95" s="97">
        <f t="shared" si="105"/>
        <v>0</v>
      </c>
      <c r="CF95" s="97">
        <f t="shared" si="105"/>
        <v>0</v>
      </c>
      <c r="CG95" s="92">
        <f t="shared" si="100"/>
        <v>1.1613444600000002</v>
      </c>
      <c r="CH95" s="92">
        <f t="shared" si="100"/>
        <v>1.39164446</v>
      </c>
      <c r="CI95" s="92">
        <f t="shared" si="100"/>
        <v>1.1613444600000002</v>
      </c>
      <c r="CJ95" s="92">
        <f t="shared" si="100"/>
        <v>1.3916444600000002</v>
      </c>
      <c r="CK95" s="92">
        <f t="shared" si="100"/>
        <v>1.1597037166666666</v>
      </c>
      <c r="CL95" s="92">
        <f t="shared" si="100"/>
        <v>1.39164446</v>
      </c>
      <c r="CM95" s="92">
        <f t="shared" si="100"/>
        <v>0</v>
      </c>
      <c r="CN95" s="92">
        <f t="shared" si="56"/>
        <v>0.27</v>
      </c>
      <c r="CO95" s="91">
        <f t="shared" si="103"/>
        <v>1.46434446</v>
      </c>
      <c r="CP95" s="91">
        <f t="shared" si="103"/>
        <v>1.7296444599999998</v>
      </c>
      <c r="CQ95" s="91">
        <f t="shared" si="103"/>
        <v>1.46434446</v>
      </c>
      <c r="CR95" s="91">
        <f t="shared" si="102"/>
        <v>1.7296444599999998</v>
      </c>
      <c r="CS95" s="91">
        <f t="shared" si="102"/>
        <v>1.46</v>
      </c>
      <c r="CT95" s="91">
        <f t="shared" si="102"/>
        <v>1.728</v>
      </c>
      <c r="CU95" s="91">
        <f t="shared" si="102"/>
        <v>0</v>
      </c>
      <c r="CV95" s="91">
        <f t="shared" si="57"/>
        <v>0.1</v>
      </c>
      <c r="CW95" s="93"/>
      <c r="CY95" s="80">
        <f t="shared" si="71"/>
        <v>-1.6444599999998477E-3</v>
      </c>
      <c r="CZ95" s="80">
        <f t="shared" si="101"/>
        <v>0.30299999999999971</v>
      </c>
      <c r="DA95" s="80">
        <f t="shared" si="101"/>
        <v>0.33799999999999963</v>
      </c>
      <c r="DB95" s="80">
        <f t="shared" si="101"/>
        <v>0.30029628333333336</v>
      </c>
      <c r="DC95" s="80">
        <f t="shared" si="101"/>
        <v>0.33635554000000001</v>
      </c>
      <c r="DG95" s="80">
        <f t="shared" si="73"/>
        <v>0.30434445999999982</v>
      </c>
      <c r="DH95" s="80">
        <f t="shared" si="74"/>
        <v>0</v>
      </c>
      <c r="DI95" s="80" t="e">
        <f>AS95-#REF!</f>
        <v>#REF!</v>
      </c>
      <c r="DJ95" s="80" t="e">
        <f>AT95-#REF!</f>
        <v>#REF!</v>
      </c>
      <c r="DK95" s="80" t="e">
        <f>AU95-#REF!</f>
        <v>#REF!</v>
      </c>
      <c r="DL95" s="80" t="e">
        <f>AV95-#REF!</f>
        <v>#REF!</v>
      </c>
      <c r="DM95" s="80" t="e">
        <f>AW95-#REF!</f>
        <v>#REF!</v>
      </c>
      <c r="DN95" s="80" t="e">
        <f>AX95-#REF!</f>
        <v>#REF!</v>
      </c>
    </row>
    <row r="96" spans="1:118" ht="25.5" hidden="1" x14ac:dyDescent="0.25">
      <c r="A96" s="88" t="s">
        <v>5800</v>
      </c>
      <c r="B96" s="95" t="s">
        <v>5801</v>
      </c>
      <c r="C96" s="88" t="s">
        <v>5802</v>
      </c>
      <c r="D96" s="88">
        <v>2018</v>
      </c>
      <c r="E96" s="88">
        <v>2022</v>
      </c>
      <c r="F96" s="88">
        <f t="shared" si="92"/>
        <v>2018</v>
      </c>
      <c r="G96" s="88">
        <f t="shared" si="92"/>
        <v>2022</v>
      </c>
      <c r="H96" s="91">
        <f t="shared" si="93"/>
        <v>1.3</v>
      </c>
      <c r="I96" s="91">
        <v>0.08</v>
      </c>
      <c r="J96" s="91">
        <v>1.1499999999999999</v>
      </c>
      <c r="K96" s="91">
        <v>0</v>
      </c>
      <c r="L96" s="91">
        <v>7.0000000000000007E-2</v>
      </c>
      <c r="M96" s="91">
        <v>8.3954700000000004E-3</v>
      </c>
      <c r="N96" s="91">
        <v>9.1581300000000004E-3</v>
      </c>
      <c r="O96" s="91">
        <v>8.8903939999999987E-2</v>
      </c>
      <c r="P96" s="91">
        <v>0.1041581246</v>
      </c>
      <c r="Q96" s="91">
        <v>0</v>
      </c>
      <c r="R96" s="91"/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  <c r="AC96" s="91"/>
      <c r="AD96" s="91"/>
      <c r="AE96" s="91"/>
      <c r="AF96" s="91"/>
      <c r="AG96" s="91"/>
      <c r="AH96" s="91"/>
      <c r="AI96" s="91"/>
      <c r="AJ96" s="91"/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0</v>
      </c>
      <c r="AQ96" s="91">
        <v>0</v>
      </c>
      <c r="AR96" s="91">
        <v>0</v>
      </c>
      <c r="AS96" s="91">
        <f t="shared" ref="AS96:AZ127" si="107">AK96</f>
        <v>0</v>
      </c>
      <c r="AT96" s="91">
        <f t="shared" si="107"/>
        <v>0</v>
      </c>
      <c r="AU96" s="91">
        <f t="shared" si="107"/>
        <v>0</v>
      </c>
      <c r="AV96" s="91">
        <f t="shared" si="107"/>
        <v>0</v>
      </c>
      <c r="AW96" s="91">
        <f t="shared" si="107"/>
        <v>0</v>
      </c>
      <c r="AX96" s="91">
        <f t="shared" si="107"/>
        <v>0</v>
      </c>
      <c r="AY96" s="91">
        <f t="shared" si="107"/>
        <v>0</v>
      </c>
      <c r="AZ96" s="91">
        <f t="shared" si="107"/>
        <v>0</v>
      </c>
      <c r="BA96" s="91">
        <v>0</v>
      </c>
      <c r="BB96" s="91">
        <v>0</v>
      </c>
      <c r="BC96" s="91">
        <v>0</v>
      </c>
      <c r="BD96" s="91">
        <v>0</v>
      </c>
      <c r="BE96" s="91">
        <v>0</v>
      </c>
      <c r="BF96" s="91">
        <v>0</v>
      </c>
      <c r="BG96" s="91">
        <v>0</v>
      </c>
      <c r="BH96" s="91">
        <v>0</v>
      </c>
      <c r="BI96" s="97">
        <f t="shared" si="104"/>
        <v>0</v>
      </c>
      <c r="BJ96" s="97">
        <f t="shared" si="104"/>
        <v>0</v>
      </c>
      <c r="BK96" s="97">
        <f t="shared" si="104"/>
        <v>0</v>
      </c>
      <c r="BL96" s="97">
        <f t="shared" si="104"/>
        <v>0</v>
      </c>
      <c r="BM96" s="97">
        <f t="shared" si="104"/>
        <v>0</v>
      </c>
      <c r="BN96" s="97">
        <f t="shared" si="104"/>
        <v>0</v>
      </c>
      <c r="BO96" s="97">
        <f t="shared" si="104"/>
        <v>0</v>
      </c>
      <c r="BP96" s="97">
        <f t="shared" si="104"/>
        <v>0</v>
      </c>
      <c r="BQ96" s="91">
        <v>1.2118644067796611</v>
      </c>
      <c r="BR96" s="91">
        <v>1.4542372881355934</v>
      </c>
      <c r="BS96" s="91">
        <v>1.2118644067796611</v>
      </c>
      <c r="BT96" s="91">
        <v>1.4542372881355934</v>
      </c>
      <c r="BU96" s="91">
        <v>1.2986628439463279</v>
      </c>
      <c r="BV96" s="91">
        <v>1.5583954127355935</v>
      </c>
      <c r="BW96" s="91">
        <v>0</v>
      </c>
      <c r="BX96" s="91">
        <v>0.16</v>
      </c>
      <c r="BY96" s="97">
        <f t="shared" si="105"/>
        <v>1.2118644067796611</v>
      </c>
      <c r="BZ96" s="97">
        <f t="shared" si="105"/>
        <v>1.4542372881355934</v>
      </c>
      <c r="CA96" s="97">
        <f t="shared" si="105"/>
        <v>1.2118644067796611</v>
      </c>
      <c r="CB96" s="97">
        <f t="shared" si="105"/>
        <v>1.4542372881355934</v>
      </c>
      <c r="CC96" s="97">
        <f t="shared" si="105"/>
        <v>1.2986628439463279</v>
      </c>
      <c r="CD96" s="97">
        <f t="shared" si="105"/>
        <v>1.5583954127355935</v>
      </c>
      <c r="CE96" s="97">
        <f t="shared" si="105"/>
        <v>0</v>
      </c>
      <c r="CF96" s="97">
        <f t="shared" si="105"/>
        <v>0.16</v>
      </c>
      <c r="CG96" s="92">
        <f t="shared" si="100"/>
        <v>1.2202598767796611</v>
      </c>
      <c r="CH96" s="92">
        <f t="shared" si="100"/>
        <v>1.4633954181355935</v>
      </c>
      <c r="CI96" s="92">
        <f t="shared" si="100"/>
        <v>1.3007683467796611</v>
      </c>
      <c r="CJ96" s="92">
        <f t="shared" si="100"/>
        <v>1.5583954127355935</v>
      </c>
      <c r="CK96" s="92">
        <f t="shared" si="100"/>
        <v>1.2986628439463279</v>
      </c>
      <c r="CL96" s="92">
        <f t="shared" si="100"/>
        <v>1.5583954127355935</v>
      </c>
      <c r="CM96" s="92">
        <f t="shared" si="100"/>
        <v>0</v>
      </c>
      <c r="CN96" s="92">
        <f t="shared" si="56"/>
        <v>0.16</v>
      </c>
      <c r="CO96" s="91">
        <f t="shared" si="103"/>
        <v>1.2202598767796611</v>
      </c>
      <c r="CP96" s="91">
        <f t="shared" si="103"/>
        <v>1.4633954181355935</v>
      </c>
      <c r="CQ96" s="91">
        <f t="shared" si="103"/>
        <v>1.3007683467796611</v>
      </c>
      <c r="CR96" s="91">
        <f t="shared" si="102"/>
        <v>1.5583954127355935</v>
      </c>
      <c r="CS96" s="91">
        <f t="shared" si="102"/>
        <v>1.2986628439463279</v>
      </c>
      <c r="CT96" s="91">
        <f t="shared" si="102"/>
        <v>1.5583954127355935</v>
      </c>
      <c r="CU96" s="91">
        <f t="shared" si="102"/>
        <v>0</v>
      </c>
      <c r="CV96" s="91">
        <f t="shared" si="57"/>
        <v>0.16</v>
      </c>
      <c r="CW96" s="93"/>
      <c r="CY96" s="80">
        <f t="shared" si="71"/>
        <v>0</v>
      </c>
      <c r="CZ96" s="80">
        <f t="shared" si="101"/>
        <v>0</v>
      </c>
      <c r="DA96" s="80">
        <f t="shared" si="101"/>
        <v>0</v>
      </c>
      <c r="DB96" s="80">
        <f t="shared" si="101"/>
        <v>0</v>
      </c>
      <c r="DC96" s="80">
        <f t="shared" si="101"/>
        <v>0</v>
      </c>
      <c r="DG96" s="80">
        <f t="shared" si="73"/>
        <v>7.6834677966108877E-4</v>
      </c>
      <c r="DH96" s="80">
        <f t="shared" si="74"/>
        <v>0</v>
      </c>
      <c r="DI96" s="80" t="e">
        <f>AS96-#REF!</f>
        <v>#REF!</v>
      </c>
      <c r="DJ96" s="80" t="e">
        <f>AT96-#REF!</f>
        <v>#REF!</v>
      </c>
      <c r="DK96" s="80" t="e">
        <f>AU96-#REF!</f>
        <v>#REF!</v>
      </c>
      <c r="DL96" s="80" t="e">
        <f>AV96-#REF!</f>
        <v>#REF!</v>
      </c>
      <c r="DM96" s="80" t="e">
        <f>AW96-#REF!</f>
        <v>#REF!</v>
      </c>
      <c r="DN96" s="80" t="e">
        <f>AX96-#REF!</f>
        <v>#REF!</v>
      </c>
    </row>
    <row r="97" spans="1:118" hidden="1" x14ac:dyDescent="0.25">
      <c r="A97" s="88" t="s">
        <v>5803</v>
      </c>
      <c r="B97" s="95" t="s">
        <v>5804</v>
      </c>
      <c r="C97" s="88" t="s">
        <v>5805</v>
      </c>
      <c r="D97" s="88">
        <v>2017</v>
      </c>
      <c r="E97" s="88">
        <v>2018</v>
      </c>
      <c r="F97" s="88">
        <f t="shared" si="92"/>
        <v>2017</v>
      </c>
      <c r="G97" s="88">
        <f t="shared" si="92"/>
        <v>2018</v>
      </c>
      <c r="H97" s="91">
        <f t="shared" si="93"/>
        <v>1.23</v>
      </c>
      <c r="I97" s="91">
        <v>0.08</v>
      </c>
      <c r="J97" s="91">
        <v>1.1299999999999999</v>
      </c>
      <c r="K97" s="91">
        <v>0</v>
      </c>
      <c r="L97" s="91">
        <v>0.02</v>
      </c>
      <c r="M97" s="91">
        <v>1.1602391800000003</v>
      </c>
      <c r="N97" s="91">
        <v>1.3651159000000002</v>
      </c>
      <c r="O97" s="91">
        <v>1.2407476500000003</v>
      </c>
      <c r="P97" s="91">
        <v>1.4601158999999999</v>
      </c>
      <c r="Q97" s="91">
        <v>1.2407476500000003</v>
      </c>
      <c r="R97" s="91">
        <v>1.4601158999999999</v>
      </c>
      <c r="S97" s="91">
        <v>0</v>
      </c>
      <c r="T97" s="91">
        <v>0.28000000000000003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  <c r="AC97" s="91"/>
      <c r="AD97" s="91"/>
      <c r="AE97" s="91"/>
      <c r="AF97" s="91"/>
      <c r="AG97" s="91"/>
      <c r="AH97" s="91"/>
      <c r="AI97" s="91"/>
      <c r="AJ97" s="91"/>
      <c r="AK97" s="91">
        <v>0</v>
      </c>
      <c r="AL97" s="91">
        <v>0</v>
      </c>
      <c r="AM97" s="91">
        <v>0</v>
      </c>
      <c r="AN97" s="91">
        <v>0</v>
      </c>
      <c r="AO97" s="91">
        <v>0</v>
      </c>
      <c r="AP97" s="91">
        <v>0</v>
      </c>
      <c r="AQ97" s="91">
        <v>0</v>
      </c>
      <c r="AR97" s="91">
        <v>0</v>
      </c>
      <c r="AS97" s="91">
        <f t="shared" si="107"/>
        <v>0</v>
      </c>
      <c r="AT97" s="91">
        <f t="shared" si="107"/>
        <v>0</v>
      </c>
      <c r="AU97" s="91">
        <f t="shared" si="107"/>
        <v>0</v>
      </c>
      <c r="AV97" s="91">
        <f t="shared" si="107"/>
        <v>0</v>
      </c>
      <c r="AW97" s="91">
        <f t="shared" si="107"/>
        <v>0</v>
      </c>
      <c r="AX97" s="91">
        <f t="shared" si="107"/>
        <v>0</v>
      </c>
      <c r="AY97" s="91">
        <f t="shared" si="107"/>
        <v>0</v>
      </c>
      <c r="AZ97" s="91">
        <f t="shared" si="107"/>
        <v>0</v>
      </c>
      <c r="BA97" s="91">
        <v>0</v>
      </c>
      <c r="BB97" s="91">
        <v>0</v>
      </c>
      <c r="BC97" s="91">
        <v>0</v>
      </c>
      <c r="BD97" s="91">
        <v>0</v>
      </c>
      <c r="BE97" s="91">
        <v>0</v>
      </c>
      <c r="BF97" s="91">
        <v>0</v>
      </c>
      <c r="BG97" s="91">
        <v>0</v>
      </c>
      <c r="BH97" s="91">
        <v>0</v>
      </c>
      <c r="BI97" s="97">
        <f t="shared" si="104"/>
        <v>0</v>
      </c>
      <c r="BJ97" s="97">
        <f t="shared" si="104"/>
        <v>0</v>
      </c>
      <c r="BK97" s="97">
        <f t="shared" si="104"/>
        <v>0</v>
      </c>
      <c r="BL97" s="97">
        <f t="shared" si="104"/>
        <v>0</v>
      </c>
      <c r="BM97" s="97">
        <f t="shared" si="104"/>
        <v>0</v>
      </c>
      <c r="BN97" s="97">
        <f t="shared" si="104"/>
        <v>0</v>
      </c>
      <c r="BO97" s="97">
        <f t="shared" si="104"/>
        <v>0</v>
      </c>
      <c r="BP97" s="97">
        <f t="shared" si="104"/>
        <v>0</v>
      </c>
      <c r="BQ97" s="91">
        <v>0</v>
      </c>
      <c r="BR97" s="91">
        <v>0</v>
      </c>
      <c r="BS97" s="91">
        <v>0</v>
      </c>
      <c r="BT97" s="91">
        <v>0</v>
      </c>
      <c r="BU97" s="91">
        <v>0</v>
      </c>
      <c r="BV97" s="91">
        <v>0</v>
      </c>
      <c r="BW97" s="91">
        <v>0</v>
      </c>
      <c r="BX97" s="91">
        <v>0</v>
      </c>
      <c r="BY97" s="97">
        <f t="shared" si="105"/>
        <v>0</v>
      </c>
      <c r="BZ97" s="97">
        <f t="shared" si="105"/>
        <v>0</v>
      </c>
      <c r="CA97" s="97">
        <f t="shared" si="105"/>
        <v>0</v>
      </c>
      <c r="CB97" s="97">
        <f t="shared" si="105"/>
        <v>0</v>
      </c>
      <c r="CC97" s="97">
        <f t="shared" si="105"/>
        <v>0</v>
      </c>
      <c r="CD97" s="97">
        <f t="shared" si="105"/>
        <v>0</v>
      </c>
      <c r="CE97" s="97">
        <f t="shared" si="105"/>
        <v>0</v>
      </c>
      <c r="CF97" s="97">
        <f t="shared" si="105"/>
        <v>0</v>
      </c>
      <c r="CG97" s="92">
        <f t="shared" si="100"/>
        <v>1.1602391800000003</v>
      </c>
      <c r="CH97" s="92">
        <f t="shared" si="100"/>
        <v>1.3651159000000002</v>
      </c>
      <c r="CI97" s="92">
        <f t="shared" si="100"/>
        <v>1.2407476500000003</v>
      </c>
      <c r="CJ97" s="92">
        <f t="shared" si="100"/>
        <v>1.4601158999999999</v>
      </c>
      <c r="CK97" s="92">
        <f t="shared" si="100"/>
        <v>1.2407476500000003</v>
      </c>
      <c r="CL97" s="92">
        <f t="shared" si="100"/>
        <v>1.4601158999999999</v>
      </c>
      <c r="CM97" s="92">
        <f t="shared" si="100"/>
        <v>0</v>
      </c>
      <c r="CN97" s="92">
        <f t="shared" si="56"/>
        <v>0.28000000000000003</v>
      </c>
      <c r="CO97" s="91">
        <f t="shared" si="103"/>
        <v>1.1602391800000003</v>
      </c>
      <c r="CP97" s="91">
        <f t="shared" si="103"/>
        <v>1.3651159000000002</v>
      </c>
      <c r="CQ97" s="91">
        <f t="shared" si="103"/>
        <v>1.2407476500000003</v>
      </c>
      <c r="CR97" s="91">
        <f t="shared" si="102"/>
        <v>1.4601158999999999</v>
      </c>
      <c r="CS97" s="91">
        <f t="shared" si="102"/>
        <v>1.2407476500000003</v>
      </c>
      <c r="CT97" s="91">
        <f t="shared" si="102"/>
        <v>1.4601158999999999</v>
      </c>
      <c r="CU97" s="91">
        <f t="shared" si="102"/>
        <v>0</v>
      </c>
      <c r="CV97" s="91">
        <f t="shared" si="57"/>
        <v>0.28000000000000003</v>
      </c>
      <c r="CW97" s="93"/>
      <c r="CY97" s="80">
        <f t="shared" si="71"/>
        <v>0</v>
      </c>
      <c r="CZ97" s="80">
        <f t="shared" si="101"/>
        <v>0</v>
      </c>
      <c r="DA97" s="80">
        <f t="shared" si="101"/>
        <v>0</v>
      </c>
      <c r="DB97" s="80">
        <f t="shared" si="101"/>
        <v>0</v>
      </c>
      <c r="DC97" s="80">
        <f t="shared" si="101"/>
        <v>0</v>
      </c>
      <c r="DG97" s="80">
        <f t="shared" si="73"/>
        <v>1.0747650000000331E-2</v>
      </c>
      <c r="DH97" s="80">
        <f t="shared" si="74"/>
        <v>0</v>
      </c>
      <c r="DI97" s="80" t="e">
        <f>AS97-#REF!</f>
        <v>#REF!</v>
      </c>
      <c r="DJ97" s="80" t="e">
        <f>AT97-#REF!</f>
        <v>#REF!</v>
      </c>
      <c r="DK97" s="80" t="e">
        <f>AU97-#REF!</f>
        <v>#REF!</v>
      </c>
      <c r="DL97" s="80" t="e">
        <f>AV97-#REF!</f>
        <v>#REF!</v>
      </c>
      <c r="DM97" s="80" t="e">
        <f>AW97-#REF!</f>
        <v>#REF!</v>
      </c>
      <c r="DN97" s="80" t="e">
        <f>AX97-#REF!</f>
        <v>#REF!</v>
      </c>
    </row>
    <row r="98" spans="1:118" hidden="1" x14ac:dyDescent="0.25">
      <c r="A98" s="88" t="s">
        <v>5806</v>
      </c>
      <c r="B98" s="95" t="s">
        <v>5807</v>
      </c>
      <c r="C98" s="88" t="s">
        <v>5808</v>
      </c>
      <c r="D98" s="88">
        <v>2017</v>
      </c>
      <c r="E98" s="88">
        <v>2022</v>
      </c>
      <c r="F98" s="88">
        <f t="shared" si="92"/>
        <v>2017</v>
      </c>
      <c r="G98" s="88">
        <f t="shared" si="92"/>
        <v>2022</v>
      </c>
      <c r="H98" s="91">
        <f t="shared" si="93"/>
        <v>1.54</v>
      </c>
      <c r="I98" s="91">
        <v>0.08</v>
      </c>
      <c r="J98" s="91">
        <v>1.46</v>
      </c>
      <c r="K98" s="91">
        <v>0</v>
      </c>
      <c r="L98" s="91">
        <v>0</v>
      </c>
      <c r="M98" s="91"/>
      <c r="N98" s="91">
        <v>0</v>
      </c>
      <c r="O98" s="91">
        <v>0</v>
      </c>
      <c r="P98" s="91"/>
      <c r="Q98" s="91">
        <v>0</v>
      </c>
      <c r="R98" s="91"/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/>
      <c r="AD98" s="91"/>
      <c r="AE98" s="91"/>
      <c r="AF98" s="91"/>
      <c r="AG98" s="91"/>
      <c r="AH98" s="91"/>
      <c r="AI98" s="91"/>
      <c r="AJ98" s="91"/>
      <c r="AK98" s="91">
        <v>0</v>
      </c>
      <c r="AL98" s="91">
        <v>0</v>
      </c>
      <c r="AM98" s="91">
        <v>0</v>
      </c>
      <c r="AN98" s="91">
        <v>0</v>
      </c>
      <c r="AO98" s="91">
        <v>0</v>
      </c>
      <c r="AP98" s="91">
        <v>0</v>
      </c>
      <c r="AQ98" s="91">
        <v>0</v>
      </c>
      <c r="AR98" s="91">
        <v>0</v>
      </c>
      <c r="AS98" s="91">
        <f t="shared" si="107"/>
        <v>0</v>
      </c>
      <c r="AT98" s="91">
        <f t="shared" si="107"/>
        <v>0</v>
      </c>
      <c r="AU98" s="91">
        <f t="shared" si="107"/>
        <v>0</v>
      </c>
      <c r="AV98" s="91">
        <f t="shared" si="107"/>
        <v>0</v>
      </c>
      <c r="AW98" s="91">
        <f t="shared" si="107"/>
        <v>0</v>
      </c>
      <c r="AX98" s="91">
        <f t="shared" si="107"/>
        <v>0</v>
      </c>
      <c r="AY98" s="91">
        <f t="shared" si="107"/>
        <v>0</v>
      </c>
      <c r="AZ98" s="91">
        <f t="shared" si="107"/>
        <v>0</v>
      </c>
      <c r="BA98" s="91">
        <v>0</v>
      </c>
      <c r="BB98" s="91">
        <v>0</v>
      </c>
      <c r="BC98" s="91">
        <v>0</v>
      </c>
      <c r="BD98" s="91">
        <v>0</v>
      </c>
      <c r="BE98" s="91">
        <v>0</v>
      </c>
      <c r="BF98" s="91">
        <v>0</v>
      </c>
      <c r="BG98" s="91">
        <v>0</v>
      </c>
      <c r="BH98" s="91">
        <v>0</v>
      </c>
      <c r="BI98" s="97">
        <f t="shared" si="104"/>
        <v>0</v>
      </c>
      <c r="BJ98" s="97">
        <f t="shared" si="104"/>
        <v>0</v>
      </c>
      <c r="BK98" s="97">
        <f t="shared" si="104"/>
        <v>0</v>
      </c>
      <c r="BL98" s="97">
        <f t="shared" si="104"/>
        <v>0</v>
      </c>
      <c r="BM98" s="97">
        <f t="shared" si="104"/>
        <v>0</v>
      </c>
      <c r="BN98" s="97">
        <f t="shared" si="104"/>
        <v>0</v>
      </c>
      <c r="BO98" s="97">
        <f t="shared" si="104"/>
        <v>0</v>
      </c>
      <c r="BP98" s="97">
        <f t="shared" si="104"/>
        <v>0</v>
      </c>
      <c r="BQ98" s="91">
        <v>1.5423728813559323</v>
      </c>
      <c r="BR98" s="91">
        <v>1.8508474576271188</v>
      </c>
      <c r="BS98" s="91">
        <v>1.5423728813559323</v>
      </c>
      <c r="BT98" s="91">
        <v>1.8508474576271188</v>
      </c>
      <c r="BU98" s="91">
        <v>1.5423728813559323</v>
      </c>
      <c r="BV98" s="91">
        <v>1.8508474576271188</v>
      </c>
      <c r="BW98" s="91">
        <v>0</v>
      </c>
      <c r="BX98" s="91">
        <v>0.4</v>
      </c>
      <c r="BY98" s="97">
        <f t="shared" si="105"/>
        <v>1.5423728813559323</v>
      </c>
      <c r="BZ98" s="97">
        <f t="shared" si="105"/>
        <v>1.8508474576271188</v>
      </c>
      <c r="CA98" s="97">
        <f t="shared" si="105"/>
        <v>1.5423728813559323</v>
      </c>
      <c r="CB98" s="97">
        <f t="shared" si="105"/>
        <v>1.8508474576271188</v>
      </c>
      <c r="CC98" s="97">
        <f t="shared" si="105"/>
        <v>1.5423728813559323</v>
      </c>
      <c r="CD98" s="97">
        <f t="shared" si="105"/>
        <v>1.8508474576271188</v>
      </c>
      <c r="CE98" s="97">
        <f t="shared" si="105"/>
        <v>0</v>
      </c>
      <c r="CF98" s="97">
        <f t="shared" si="105"/>
        <v>0.4</v>
      </c>
      <c r="CG98" s="92">
        <f t="shared" si="100"/>
        <v>1.5423728813559323</v>
      </c>
      <c r="CH98" s="92">
        <f t="shared" si="100"/>
        <v>1.8508474576271188</v>
      </c>
      <c r="CI98" s="92">
        <f t="shared" si="100"/>
        <v>1.5423728813559323</v>
      </c>
      <c r="CJ98" s="92">
        <f t="shared" si="100"/>
        <v>1.8508474576271188</v>
      </c>
      <c r="CK98" s="92">
        <f t="shared" si="100"/>
        <v>1.5423728813559323</v>
      </c>
      <c r="CL98" s="92">
        <f t="shared" si="100"/>
        <v>1.8508474576271188</v>
      </c>
      <c r="CM98" s="92">
        <f t="shared" si="100"/>
        <v>0</v>
      </c>
      <c r="CN98" s="92">
        <f t="shared" si="56"/>
        <v>0.4</v>
      </c>
      <c r="CO98" s="91">
        <f t="shared" si="103"/>
        <v>1.5423728813559323</v>
      </c>
      <c r="CP98" s="91">
        <f t="shared" si="103"/>
        <v>1.8508474576271188</v>
      </c>
      <c r="CQ98" s="91">
        <f t="shared" si="103"/>
        <v>1.5423728813559323</v>
      </c>
      <c r="CR98" s="91">
        <f t="shared" si="102"/>
        <v>1.8508474576271188</v>
      </c>
      <c r="CS98" s="91">
        <f t="shared" si="102"/>
        <v>1.5423728813559323</v>
      </c>
      <c r="CT98" s="91">
        <f t="shared" si="102"/>
        <v>1.8508474576271188</v>
      </c>
      <c r="CU98" s="91">
        <f t="shared" si="102"/>
        <v>0</v>
      </c>
      <c r="CV98" s="91">
        <f t="shared" si="57"/>
        <v>0.4</v>
      </c>
      <c r="CW98" s="93"/>
      <c r="CY98" s="80">
        <f t="shared" si="71"/>
        <v>0</v>
      </c>
      <c r="CZ98" s="80">
        <f t="shared" si="101"/>
        <v>0</v>
      </c>
      <c r="DA98" s="80">
        <f t="shared" si="101"/>
        <v>0</v>
      </c>
      <c r="DB98" s="80">
        <f t="shared" si="101"/>
        <v>0</v>
      </c>
      <c r="DC98" s="80">
        <f t="shared" si="101"/>
        <v>0</v>
      </c>
      <c r="DG98" s="80">
        <f t="shared" si="73"/>
        <v>2.372881355932277E-3</v>
      </c>
      <c r="DH98" s="80">
        <f t="shared" si="74"/>
        <v>0</v>
      </c>
      <c r="DI98" s="80" t="e">
        <f>AS98-#REF!</f>
        <v>#REF!</v>
      </c>
      <c r="DJ98" s="80" t="e">
        <f>AT98-#REF!</f>
        <v>#REF!</v>
      </c>
      <c r="DK98" s="80" t="e">
        <f>AU98-#REF!</f>
        <v>#REF!</v>
      </c>
      <c r="DL98" s="80" t="e">
        <f>AV98-#REF!</f>
        <v>#REF!</v>
      </c>
      <c r="DM98" s="80" t="e">
        <f>AW98-#REF!</f>
        <v>#REF!</v>
      </c>
      <c r="DN98" s="80" t="e">
        <f>AX98-#REF!</f>
        <v>#REF!</v>
      </c>
    </row>
    <row r="99" spans="1:118" ht="25.5" hidden="1" customHeight="1" x14ac:dyDescent="0.25">
      <c r="A99" s="88" t="s">
        <v>5809</v>
      </c>
      <c r="B99" s="95" t="s">
        <v>5810</v>
      </c>
      <c r="C99" s="88" t="s">
        <v>5811</v>
      </c>
      <c r="D99" s="88">
        <v>2017</v>
      </c>
      <c r="E99" s="88">
        <v>2018</v>
      </c>
      <c r="F99" s="88">
        <f t="shared" si="92"/>
        <v>2017</v>
      </c>
      <c r="G99" s="88">
        <f t="shared" si="92"/>
        <v>2018</v>
      </c>
      <c r="H99" s="91">
        <f t="shared" si="93"/>
        <v>2.25</v>
      </c>
      <c r="I99" s="91">
        <v>0.08</v>
      </c>
      <c r="J99" s="91">
        <v>2.08</v>
      </c>
      <c r="K99" s="91">
        <v>0</v>
      </c>
      <c r="L99" s="91">
        <v>0.09</v>
      </c>
      <c r="M99" s="91">
        <v>2.1773592499999999</v>
      </c>
      <c r="N99" s="91">
        <v>2.5536220700000003</v>
      </c>
      <c r="O99" s="91">
        <v>2.2578677199999997</v>
      </c>
      <c r="P99" s="91">
        <v>2.6486220700000001</v>
      </c>
      <c r="Q99" s="91">
        <v>2.2578677199999997</v>
      </c>
      <c r="R99" s="91">
        <v>2.6486220700000001</v>
      </c>
      <c r="S99" s="91">
        <v>0</v>
      </c>
      <c r="T99" s="91">
        <v>0.47599999999999998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  <c r="AC99" s="91"/>
      <c r="AD99" s="91"/>
      <c r="AE99" s="91"/>
      <c r="AF99" s="91"/>
      <c r="AG99" s="91"/>
      <c r="AH99" s="91"/>
      <c r="AI99" s="91"/>
      <c r="AJ99" s="91"/>
      <c r="AK99" s="91">
        <v>0</v>
      </c>
      <c r="AL99" s="91">
        <v>0</v>
      </c>
      <c r="AM99" s="91">
        <v>0</v>
      </c>
      <c r="AN99" s="91">
        <v>0</v>
      </c>
      <c r="AO99" s="91">
        <v>0</v>
      </c>
      <c r="AP99" s="91">
        <v>0</v>
      </c>
      <c r="AQ99" s="91">
        <v>0</v>
      </c>
      <c r="AR99" s="91">
        <v>0</v>
      </c>
      <c r="AS99" s="91">
        <f t="shared" si="107"/>
        <v>0</v>
      </c>
      <c r="AT99" s="91">
        <f t="shared" si="107"/>
        <v>0</v>
      </c>
      <c r="AU99" s="91">
        <f t="shared" si="107"/>
        <v>0</v>
      </c>
      <c r="AV99" s="91">
        <f t="shared" si="107"/>
        <v>0</v>
      </c>
      <c r="AW99" s="91">
        <f t="shared" si="107"/>
        <v>0</v>
      </c>
      <c r="AX99" s="91">
        <f t="shared" si="107"/>
        <v>0</v>
      </c>
      <c r="AY99" s="91">
        <f t="shared" si="107"/>
        <v>0</v>
      </c>
      <c r="AZ99" s="91">
        <f t="shared" si="107"/>
        <v>0</v>
      </c>
      <c r="BA99" s="91">
        <v>0</v>
      </c>
      <c r="BB99" s="91">
        <v>0</v>
      </c>
      <c r="BC99" s="91">
        <v>0</v>
      </c>
      <c r="BD99" s="91">
        <v>0</v>
      </c>
      <c r="BE99" s="91">
        <v>0</v>
      </c>
      <c r="BF99" s="91">
        <v>0</v>
      </c>
      <c r="BG99" s="91">
        <v>0</v>
      </c>
      <c r="BH99" s="91">
        <v>0</v>
      </c>
      <c r="BI99" s="97">
        <f t="shared" si="104"/>
        <v>0</v>
      </c>
      <c r="BJ99" s="97">
        <f t="shared" si="104"/>
        <v>0</v>
      </c>
      <c r="BK99" s="97">
        <f t="shared" si="104"/>
        <v>0</v>
      </c>
      <c r="BL99" s="97">
        <f t="shared" si="104"/>
        <v>0</v>
      </c>
      <c r="BM99" s="97">
        <f t="shared" si="104"/>
        <v>0</v>
      </c>
      <c r="BN99" s="97">
        <f t="shared" si="104"/>
        <v>0</v>
      </c>
      <c r="BO99" s="97">
        <f t="shared" si="104"/>
        <v>0</v>
      </c>
      <c r="BP99" s="97">
        <f t="shared" si="104"/>
        <v>0</v>
      </c>
      <c r="BQ99" s="91">
        <v>0</v>
      </c>
      <c r="BR99" s="91">
        <v>0</v>
      </c>
      <c r="BS99" s="91">
        <v>0</v>
      </c>
      <c r="BT99" s="91">
        <v>0</v>
      </c>
      <c r="BU99" s="91">
        <v>0</v>
      </c>
      <c r="BV99" s="91">
        <v>0</v>
      </c>
      <c r="BW99" s="91">
        <v>0</v>
      </c>
      <c r="BX99" s="91">
        <v>0</v>
      </c>
      <c r="BY99" s="97">
        <f t="shared" si="105"/>
        <v>0</v>
      </c>
      <c r="BZ99" s="97">
        <f t="shared" si="105"/>
        <v>0</v>
      </c>
      <c r="CA99" s="97">
        <f t="shared" si="105"/>
        <v>0</v>
      </c>
      <c r="CB99" s="97">
        <f t="shared" si="105"/>
        <v>0</v>
      </c>
      <c r="CC99" s="97">
        <f t="shared" si="105"/>
        <v>0</v>
      </c>
      <c r="CD99" s="97">
        <f t="shared" si="105"/>
        <v>0</v>
      </c>
      <c r="CE99" s="97">
        <f t="shared" si="105"/>
        <v>0</v>
      </c>
      <c r="CF99" s="97">
        <f t="shared" si="105"/>
        <v>0</v>
      </c>
      <c r="CG99" s="92">
        <f t="shared" si="100"/>
        <v>2.1773592499999999</v>
      </c>
      <c r="CH99" s="92">
        <f t="shared" si="100"/>
        <v>2.5536220700000003</v>
      </c>
      <c r="CI99" s="92">
        <f t="shared" si="100"/>
        <v>2.2578677199999997</v>
      </c>
      <c r="CJ99" s="92">
        <f t="shared" si="100"/>
        <v>2.6486220700000001</v>
      </c>
      <c r="CK99" s="92">
        <f t="shared" si="100"/>
        <v>2.2578677199999997</v>
      </c>
      <c r="CL99" s="92">
        <f t="shared" si="100"/>
        <v>2.6486220700000001</v>
      </c>
      <c r="CM99" s="92">
        <f t="shared" si="100"/>
        <v>0</v>
      </c>
      <c r="CN99" s="92">
        <f t="shared" si="56"/>
        <v>0.47599999999999998</v>
      </c>
      <c r="CO99" s="91">
        <f t="shared" si="103"/>
        <v>2.1773592499999999</v>
      </c>
      <c r="CP99" s="91">
        <f t="shared" si="103"/>
        <v>2.5536220700000003</v>
      </c>
      <c r="CQ99" s="91">
        <f t="shared" si="103"/>
        <v>2.2578677199999997</v>
      </c>
      <c r="CR99" s="91">
        <f t="shared" si="102"/>
        <v>2.6486220700000001</v>
      </c>
      <c r="CS99" s="91">
        <f t="shared" si="102"/>
        <v>2.2578677199999997</v>
      </c>
      <c r="CT99" s="91">
        <f t="shared" si="102"/>
        <v>2.6486220700000001</v>
      </c>
      <c r="CU99" s="91">
        <f t="shared" si="102"/>
        <v>0</v>
      </c>
      <c r="CV99" s="91">
        <f t="shared" si="57"/>
        <v>0.47599999999999998</v>
      </c>
      <c r="CW99" s="93"/>
      <c r="CY99" s="80">
        <f t="shared" si="71"/>
        <v>0</v>
      </c>
      <c r="CZ99" s="80">
        <f t="shared" si="101"/>
        <v>0</v>
      </c>
      <c r="DA99" s="80">
        <f t="shared" si="101"/>
        <v>0</v>
      </c>
      <c r="DB99" s="80">
        <f t="shared" si="101"/>
        <v>0</v>
      </c>
      <c r="DC99" s="80">
        <f t="shared" si="101"/>
        <v>0</v>
      </c>
      <c r="DG99" s="80">
        <f t="shared" si="73"/>
        <v>7.8677199999996894E-3</v>
      </c>
      <c r="DH99" s="80">
        <f t="shared" si="74"/>
        <v>0</v>
      </c>
      <c r="DI99" s="80" t="e">
        <f>AS99-#REF!</f>
        <v>#REF!</v>
      </c>
      <c r="DJ99" s="80" t="e">
        <f>AT99-#REF!</f>
        <v>#REF!</v>
      </c>
      <c r="DK99" s="80" t="e">
        <f>AU99-#REF!</f>
        <v>#REF!</v>
      </c>
      <c r="DL99" s="80" t="e">
        <f>AV99-#REF!</f>
        <v>#REF!</v>
      </c>
      <c r="DM99" s="80" t="e">
        <f>AW99-#REF!</f>
        <v>#REF!</v>
      </c>
      <c r="DN99" s="80" t="e">
        <f>AX99-#REF!</f>
        <v>#REF!</v>
      </c>
    </row>
    <row r="100" spans="1:118" ht="24" hidden="1" customHeight="1" x14ac:dyDescent="0.25">
      <c r="A100" s="88" t="s">
        <v>5812</v>
      </c>
      <c r="B100" s="95" t="s">
        <v>5813</v>
      </c>
      <c r="C100" s="88" t="s">
        <v>5814</v>
      </c>
      <c r="D100" s="88">
        <v>2017</v>
      </c>
      <c r="E100" s="88">
        <v>2018</v>
      </c>
      <c r="F100" s="88">
        <f t="shared" si="92"/>
        <v>2017</v>
      </c>
      <c r="G100" s="88">
        <f t="shared" si="92"/>
        <v>2018</v>
      </c>
      <c r="H100" s="91">
        <f t="shared" si="93"/>
        <v>1.1500000000000001</v>
      </c>
      <c r="I100" s="91">
        <v>0.08</v>
      </c>
      <c r="J100" s="91">
        <v>1.03</v>
      </c>
      <c r="K100" s="91">
        <v>0</v>
      </c>
      <c r="L100" s="91">
        <v>0.04</v>
      </c>
      <c r="M100" s="91">
        <v>1.0713980400000003</v>
      </c>
      <c r="N100" s="91">
        <v>1.2568381800000001</v>
      </c>
      <c r="O100" s="91">
        <v>1.1519065100000001</v>
      </c>
      <c r="P100" s="91">
        <v>1.3518381799999999</v>
      </c>
      <c r="Q100" s="91">
        <v>1.1519065100000001</v>
      </c>
      <c r="R100" s="91">
        <v>1.3518381799999999</v>
      </c>
      <c r="S100" s="91">
        <v>0</v>
      </c>
      <c r="T100" s="91">
        <v>0.24099999999999999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  <c r="AC100" s="91"/>
      <c r="AD100" s="91"/>
      <c r="AE100" s="91"/>
      <c r="AF100" s="91"/>
      <c r="AG100" s="91"/>
      <c r="AH100" s="91"/>
      <c r="AI100" s="91"/>
      <c r="AJ100" s="91"/>
      <c r="AK100" s="91">
        <v>0</v>
      </c>
      <c r="AL100" s="91">
        <v>0</v>
      </c>
      <c r="AM100" s="91">
        <v>0</v>
      </c>
      <c r="AN100" s="91">
        <v>0</v>
      </c>
      <c r="AO100" s="91">
        <v>0</v>
      </c>
      <c r="AP100" s="91">
        <v>0</v>
      </c>
      <c r="AQ100" s="91">
        <v>0</v>
      </c>
      <c r="AR100" s="91">
        <v>0</v>
      </c>
      <c r="AS100" s="91">
        <f t="shared" si="107"/>
        <v>0</v>
      </c>
      <c r="AT100" s="91">
        <f t="shared" si="107"/>
        <v>0</v>
      </c>
      <c r="AU100" s="91">
        <f t="shared" si="107"/>
        <v>0</v>
      </c>
      <c r="AV100" s="91">
        <f t="shared" si="107"/>
        <v>0</v>
      </c>
      <c r="AW100" s="91">
        <f t="shared" si="107"/>
        <v>0</v>
      </c>
      <c r="AX100" s="91">
        <f t="shared" si="107"/>
        <v>0</v>
      </c>
      <c r="AY100" s="91">
        <f t="shared" si="107"/>
        <v>0</v>
      </c>
      <c r="AZ100" s="91">
        <f t="shared" si="107"/>
        <v>0</v>
      </c>
      <c r="BA100" s="91">
        <v>0</v>
      </c>
      <c r="BB100" s="91">
        <v>0</v>
      </c>
      <c r="BC100" s="91">
        <v>0</v>
      </c>
      <c r="BD100" s="91">
        <v>0</v>
      </c>
      <c r="BE100" s="91">
        <v>0</v>
      </c>
      <c r="BF100" s="91">
        <v>0</v>
      </c>
      <c r="BG100" s="91">
        <v>0</v>
      </c>
      <c r="BH100" s="91">
        <v>0</v>
      </c>
      <c r="BI100" s="97">
        <f t="shared" si="104"/>
        <v>0</v>
      </c>
      <c r="BJ100" s="97">
        <f t="shared" si="104"/>
        <v>0</v>
      </c>
      <c r="BK100" s="97">
        <f t="shared" si="104"/>
        <v>0</v>
      </c>
      <c r="BL100" s="97">
        <f t="shared" si="104"/>
        <v>0</v>
      </c>
      <c r="BM100" s="97">
        <f t="shared" si="104"/>
        <v>0</v>
      </c>
      <c r="BN100" s="97">
        <f t="shared" si="104"/>
        <v>0</v>
      </c>
      <c r="BO100" s="97">
        <f t="shared" si="104"/>
        <v>0</v>
      </c>
      <c r="BP100" s="97">
        <f t="shared" si="104"/>
        <v>0</v>
      </c>
      <c r="BQ100" s="91">
        <v>0</v>
      </c>
      <c r="BR100" s="91">
        <v>0</v>
      </c>
      <c r="BS100" s="91">
        <v>0</v>
      </c>
      <c r="BT100" s="91">
        <v>0</v>
      </c>
      <c r="BU100" s="91">
        <v>0</v>
      </c>
      <c r="BV100" s="91">
        <v>0</v>
      </c>
      <c r="BW100" s="91">
        <v>0</v>
      </c>
      <c r="BX100" s="91">
        <v>0</v>
      </c>
      <c r="BY100" s="97">
        <f t="shared" si="105"/>
        <v>0</v>
      </c>
      <c r="BZ100" s="97">
        <f t="shared" si="105"/>
        <v>0</v>
      </c>
      <c r="CA100" s="97">
        <f t="shared" si="105"/>
        <v>0</v>
      </c>
      <c r="CB100" s="97">
        <f t="shared" si="105"/>
        <v>0</v>
      </c>
      <c r="CC100" s="97">
        <f t="shared" si="105"/>
        <v>0</v>
      </c>
      <c r="CD100" s="97">
        <f t="shared" si="105"/>
        <v>0</v>
      </c>
      <c r="CE100" s="97">
        <f t="shared" si="105"/>
        <v>0</v>
      </c>
      <c r="CF100" s="97">
        <f t="shared" si="105"/>
        <v>0</v>
      </c>
      <c r="CG100" s="92">
        <f t="shared" si="100"/>
        <v>1.0713980400000003</v>
      </c>
      <c r="CH100" s="92">
        <f t="shared" si="100"/>
        <v>1.2568381800000001</v>
      </c>
      <c r="CI100" s="92">
        <f t="shared" si="100"/>
        <v>1.1519065100000001</v>
      </c>
      <c r="CJ100" s="92">
        <f t="shared" si="100"/>
        <v>1.3518381799999999</v>
      </c>
      <c r="CK100" s="92">
        <f t="shared" si="100"/>
        <v>1.1519065100000001</v>
      </c>
      <c r="CL100" s="92">
        <f t="shared" si="100"/>
        <v>1.3518381799999999</v>
      </c>
      <c r="CM100" s="92">
        <f t="shared" si="100"/>
        <v>0</v>
      </c>
      <c r="CN100" s="92">
        <f t="shared" si="56"/>
        <v>0.24099999999999999</v>
      </c>
      <c r="CO100" s="91">
        <f t="shared" si="103"/>
        <v>1.0713980400000003</v>
      </c>
      <c r="CP100" s="91">
        <f t="shared" si="103"/>
        <v>1.2568381800000001</v>
      </c>
      <c r="CQ100" s="91">
        <f t="shared" si="103"/>
        <v>1.1519065100000001</v>
      </c>
      <c r="CR100" s="91">
        <f t="shared" si="102"/>
        <v>1.3518381799999999</v>
      </c>
      <c r="CS100" s="91">
        <f t="shared" si="102"/>
        <v>1.1519065100000001</v>
      </c>
      <c r="CT100" s="91">
        <f t="shared" si="102"/>
        <v>1.3518381799999999</v>
      </c>
      <c r="CU100" s="91">
        <f t="shared" si="102"/>
        <v>0</v>
      </c>
      <c r="CV100" s="91">
        <f t="shared" si="57"/>
        <v>0.24099999999999999</v>
      </c>
      <c r="CW100" s="93"/>
      <c r="CY100" s="80">
        <f t="shared" si="71"/>
        <v>0</v>
      </c>
      <c r="CZ100" s="80">
        <f t="shared" si="101"/>
        <v>0</v>
      </c>
      <c r="DA100" s="80">
        <f t="shared" si="101"/>
        <v>0</v>
      </c>
      <c r="DB100" s="80">
        <f t="shared" si="101"/>
        <v>0</v>
      </c>
      <c r="DC100" s="80">
        <f t="shared" si="101"/>
        <v>0</v>
      </c>
      <c r="DG100" s="80">
        <f t="shared" si="73"/>
        <v>1.9065099999999724E-3</v>
      </c>
      <c r="DH100" s="80">
        <f t="shared" si="74"/>
        <v>0</v>
      </c>
      <c r="DI100" s="80" t="e">
        <f>AS100-#REF!</f>
        <v>#REF!</v>
      </c>
      <c r="DJ100" s="80" t="e">
        <f>AT100-#REF!</f>
        <v>#REF!</v>
      </c>
      <c r="DK100" s="80" t="e">
        <f>AU100-#REF!</f>
        <v>#REF!</v>
      </c>
      <c r="DL100" s="80" t="e">
        <f>AV100-#REF!</f>
        <v>#REF!</v>
      </c>
      <c r="DM100" s="80" t="e">
        <f>AW100-#REF!</f>
        <v>#REF!</v>
      </c>
      <c r="DN100" s="80" t="e">
        <f>AX100-#REF!</f>
        <v>#REF!</v>
      </c>
    </row>
    <row r="101" spans="1:118" ht="25.5" hidden="1" x14ac:dyDescent="0.25">
      <c r="A101" s="88" t="s">
        <v>5815</v>
      </c>
      <c r="B101" s="95" t="s">
        <v>5816</v>
      </c>
      <c r="C101" s="88" t="s">
        <v>5817</v>
      </c>
      <c r="D101" s="88">
        <v>2017</v>
      </c>
      <c r="E101" s="88">
        <v>2018</v>
      </c>
      <c r="F101" s="88">
        <f t="shared" si="92"/>
        <v>2017</v>
      </c>
      <c r="G101" s="88">
        <f t="shared" si="92"/>
        <v>2018</v>
      </c>
      <c r="H101" s="91">
        <f t="shared" si="93"/>
        <v>1.56</v>
      </c>
      <c r="I101" s="91">
        <v>0.08</v>
      </c>
      <c r="J101" s="91">
        <v>1.42</v>
      </c>
      <c r="K101" s="91">
        <v>0</v>
      </c>
      <c r="L101" s="91">
        <v>0.06</v>
      </c>
      <c r="M101" s="91">
        <v>1.4802488500000002</v>
      </c>
      <c r="N101" s="91">
        <v>1.7363260299999999</v>
      </c>
      <c r="O101" s="91">
        <v>1.5607573200000002</v>
      </c>
      <c r="P101" s="91">
        <v>1.8313260299999998</v>
      </c>
      <c r="Q101" s="91">
        <v>1.5607573200000002</v>
      </c>
      <c r="R101" s="91">
        <v>1.8313260299999998</v>
      </c>
      <c r="S101" s="91">
        <v>0</v>
      </c>
      <c r="T101" s="91">
        <v>0.317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  <c r="AC101" s="91"/>
      <c r="AD101" s="91"/>
      <c r="AE101" s="91"/>
      <c r="AF101" s="91"/>
      <c r="AG101" s="91"/>
      <c r="AH101" s="91"/>
      <c r="AI101" s="91"/>
      <c r="AJ101" s="91"/>
      <c r="AK101" s="91">
        <v>0</v>
      </c>
      <c r="AL101" s="91">
        <v>0</v>
      </c>
      <c r="AM101" s="91">
        <v>0</v>
      </c>
      <c r="AN101" s="91">
        <v>0</v>
      </c>
      <c r="AO101" s="91">
        <v>0</v>
      </c>
      <c r="AP101" s="91">
        <v>0</v>
      </c>
      <c r="AQ101" s="91">
        <v>0</v>
      </c>
      <c r="AR101" s="91">
        <v>0</v>
      </c>
      <c r="AS101" s="91">
        <f t="shared" si="107"/>
        <v>0</v>
      </c>
      <c r="AT101" s="91">
        <f t="shared" si="107"/>
        <v>0</v>
      </c>
      <c r="AU101" s="91">
        <f t="shared" si="107"/>
        <v>0</v>
      </c>
      <c r="AV101" s="91">
        <f t="shared" si="107"/>
        <v>0</v>
      </c>
      <c r="AW101" s="91">
        <f t="shared" si="107"/>
        <v>0</v>
      </c>
      <c r="AX101" s="91">
        <f t="shared" si="107"/>
        <v>0</v>
      </c>
      <c r="AY101" s="91">
        <f t="shared" si="107"/>
        <v>0</v>
      </c>
      <c r="AZ101" s="91">
        <f t="shared" si="107"/>
        <v>0</v>
      </c>
      <c r="BA101" s="91">
        <v>0</v>
      </c>
      <c r="BB101" s="91">
        <v>0</v>
      </c>
      <c r="BC101" s="91">
        <v>0</v>
      </c>
      <c r="BD101" s="91">
        <v>0</v>
      </c>
      <c r="BE101" s="91">
        <v>0</v>
      </c>
      <c r="BF101" s="91">
        <v>0</v>
      </c>
      <c r="BG101" s="91">
        <v>0</v>
      </c>
      <c r="BH101" s="91">
        <v>0</v>
      </c>
      <c r="BI101" s="97">
        <f t="shared" si="104"/>
        <v>0</v>
      </c>
      <c r="BJ101" s="97">
        <f t="shared" si="104"/>
        <v>0</v>
      </c>
      <c r="BK101" s="97">
        <f t="shared" si="104"/>
        <v>0</v>
      </c>
      <c r="BL101" s="97">
        <f t="shared" si="104"/>
        <v>0</v>
      </c>
      <c r="BM101" s="97">
        <f t="shared" si="104"/>
        <v>0</v>
      </c>
      <c r="BN101" s="97">
        <f t="shared" si="104"/>
        <v>0</v>
      </c>
      <c r="BO101" s="97">
        <f t="shared" si="104"/>
        <v>0</v>
      </c>
      <c r="BP101" s="97">
        <f t="shared" si="104"/>
        <v>0</v>
      </c>
      <c r="BQ101" s="91">
        <v>0</v>
      </c>
      <c r="BR101" s="91">
        <v>0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7">
        <f t="shared" si="105"/>
        <v>0</v>
      </c>
      <c r="BZ101" s="97">
        <f t="shared" si="105"/>
        <v>0</v>
      </c>
      <c r="CA101" s="97">
        <f t="shared" si="105"/>
        <v>0</v>
      </c>
      <c r="CB101" s="97">
        <f t="shared" si="105"/>
        <v>0</v>
      </c>
      <c r="CC101" s="97">
        <f t="shared" si="105"/>
        <v>0</v>
      </c>
      <c r="CD101" s="97">
        <f t="shared" si="105"/>
        <v>0</v>
      </c>
      <c r="CE101" s="97">
        <f t="shared" si="105"/>
        <v>0</v>
      </c>
      <c r="CF101" s="97">
        <f t="shared" si="105"/>
        <v>0</v>
      </c>
      <c r="CG101" s="92">
        <f t="shared" si="100"/>
        <v>1.4802488500000002</v>
      </c>
      <c r="CH101" s="92">
        <f t="shared" si="100"/>
        <v>1.7363260299999999</v>
      </c>
      <c r="CI101" s="92">
        <f t="shared" si="100"/>
        <v>1.5607573200000002</v>
      </c>
      <c r="CJ101" s="92">
        <f t="shared" si="100"/>
        <v>1.8313260299999998</v>
      </c>
      <c r="CK101" s="92">
        <f t="shared" si="100"/>
        <v>1.5607573200000002</v>
      </c>
      <c r="CL101" s="92">
        <f t="shared" si="100"/>
        <v>1.8313260299999998</v>
      </c>
      <c r="CM101" s="92">
        <f t="shared" si="100"/>
        <v>0</v>
      </c>
      <c r="CN101" s="92">
        <f t="shared" si="56"/>
        <v>0.317</v>
      </c>
      <c r="CO101" s="91">
        <f t="shared" si="103"/>
        <v>1.4802488500000002</v>
      </c>
      <c r="CP101" s="91">
        <f t="shared" si="103"/>
        <v>1.7363260299999999</v>
      </c>
      <c r="CQ101" s="91">
        <f t="shared" si="103"/>
        <v>1.5607573200000002</v>
      </c>
      <c r="CR101" s="91">
        <f t="shared" si="102"/>
        <v>1.8313260299999998</v>
      </c>
      <c r="CS101" s="91">
        <f t="shared" si="102"/>
        <v>1.5607573200000002</v>
      </c>
      <c r="CT101" s="91">
        <f t="shared" si="102"/>
        <v>1.8313260299999998</v>
      </c>
      <c r="CU101" s="91">
        <f t="shared" si="102"/>
        <v>0</v>
      </c>
      <c r="CV101" s="91">
        <f t="shared" si="57"/>
        <v>0.317</v>
      </c>
      <c r="CW101" s="93"/>
      <c r="CY101" s="80">
        <f t="shared" si="71"/>
        <v>0</v>
      </c>
      <c r="CZ101" s="80">
        <f t="shared" si="101"/>
        <v>0</v>
      </c>
      <c r="DA101" s="80">
        <f t="shared" si="101"/>
        <v>0</v>
      </c>
      <c r="DB101" s="80">
        <f t="shared" si="101"/>
        <v>0</v>
      </c>
      <c r="DC101" s="80">
        <f t="shared" si="101"/>
        <v>0</v>
      </c>
      <c r="DG101" s="80">
        <f t="shared" si="73"/>
        <v>7.573200000001723E-4</v>
      </c>
      <c r="DH101" s="80">
        <f t="shared" si="74"/>
        <v>0</v>
      </c>
      <c r="DI101" s="80" t="e">
        <f>AS101-#REF!</f>
        <v>#REF!</v>
      </c>
      <c r="DJ101" s="80" t="e">
        <f>AT101-#REF!</f>
        <v>#REF!</v>
      </c>
      <c r="DK101" s="80" t="e">
        <f>AU101-#REF!</f>
        <v>#REF!</v>
      </c>
      <c r="DL101" s="80" t="e">
        <f>AV101-#REF!</f>
        <v>#REF!</v>
      </c>
      <c r="DM101" s="80" t="e">
        <f>AW101-#REF!</f>
        <v>#REF!</v>
      </c>
      <c r="DN101" s="80" t="e">
        <f>AX101-#REF!</f>
        <v>#REF!</v>
      </c>
    </row>
    <row r="102" spans="1:118" hidden="1" x14ac:dyDescent="0.25">
      <c r="A102" s="88" t="s">
        <v>5818</v>
      </c>
      <c r="B102" s="95" t="s">
        <v>5819</v>
      </c>
      <c r="C102" s="88" t="s">
        <v>5820</v>
      </c>
      <c r="D102" s="88">
        <v>2017</v>
      </c>
      <c r="E102" s="88">
        <v>2018</v>
      </c>
      <c r="F102" s="88">
        <f t="shared" si="92"/>
        <v>2017</v>
      </c>
      <c r="G102" s="88">
        <f t="shared" si="92"/>
        <v>2018</v>
      </c>
      <c r="H102" s="91">
        <f t="shared" si="93"/>
        <v>0.61</v>
      </c>
      <c r="I102" s="91">
        <v>0.08</v>
      </c>
      <c r="J102" s="91">
        <v>0.51</v>
      </c>
      <c r="K102" s="91">
        <v>0</v>
      </c>
      <c r="L102" s="91">
        <v>0.02</v>
      </c>
      <c r="M102" s="91">
        <v>0.53259310999999987</v>
      </c>
      <c r="N102" s="91">
        <v>0.62492320999999995</v>
      </c>
      <c r="O102" s="91">
        <v>0.61310158000000003</v>
      </c>
      <c r="P102" s="91">
        <v>0.71992321000000004</v>
      </c>
      <c r="Q102" s="91">
        <v>0.61310158000000003</v>
      </c>
      <c r="R102" s="91">
        <v>0.71992321000000004</v>
      </c>
      <c r="S102" s="91">
        <v>0</v>
      </c>
      <c r="T102" s="91">
        <v>0.13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  <c r="AC102" s="91"/>
      <c r="AD102" s="91"/>
      <c r="AE102" s="91"/>
      <c r="AF102" s="91"/>
      <c r="AG102" s="91"/>
      <c r="AH102" s="91"/>
      <c r="AI102" s="91"/>
      <c r="AJ102" s="91"/>
      <c r="AK102" s="91">
        <v>0</v>
      </c>
      <c r="AL102" s="91">
        <v>0</v>
      </c>
      <c r="AM102" s="91">
        <v>0</v>
      </c>
      <c r="AN102" s="91">
        <v>0</v>
      </c>
      <c r="AO102" s="91">
        <v>0</v>
      </c>
      <c r="AP102" s="91">
        <v>0</v>
      </c>
      <c r="AQ102" s="91">
        <v>0</v>
      </c>
      <c r="AR102" s="91">
        <v>0</v>
      </c>
      <c r="AS102" s="91">
        <f t="shared" si="107"/>
        <v>0</v>
      </c>
      <c r="AT102" s="91">
        <f t="shared" si="107"/>
        <v>0</v>
      </c>
      <c r="AU102" s="91">
        <f t="shared" si="107"/>
        <v>0</v>
      </c>
      <c r="AV102" s="91">
        <f t="shared" si="107"/>
        <v>0</v>
      </c>
      <c r="AW102" s="91">
        <f t="shared" si="107"/>
        <v>0</v>
      </c>
      <c r="AX102" s="91">
        <f t="shared" si="107"/>
        <v>0</v>
      </c>
      <c r="AY102" s="91">
        <f t="shared" si="107"/>
        <v>0</v>
      </c>
      <c r="AZ102" s="91">
        <f t="shared" si="107"/>
        <v>0</v>
      </c>
      <c r="BA102" s="91">
        <v>0</v>
      </c>
      <c r="BB102" s="91">
        <v>0</v>
      </c>
      <c r="BC102" s="91">
        <v>0</v>
      </c>
      <c r="BD102" s="91">
        <v>0</v>
      </c>
      <c r="BE102" s="91">
        <v>0</v>
      </c>
      <c r="BF102" s="91">
        <v>0</v>
      </c>
      <c r="BG102" s="91">
        <v>0</v>
      </c>
      <c r="BH102" s="91">
        <v>0</v>
      </c>
      <c r="BI102" s="97">
        <f t="shared" si="104"/>
        <v>0</v>
      </c>
      <c r="BJ102" s="97">
        <f t="shared" si="104"/>
        <v>0</v>
      </c>
      <c r="BK102" s="97">
        <f t="shared" si="104"/>
        <v>0</v>
      </c>
      <c r="BL102" s="97">
        <f t="shared" si="104"/>
        <v>0</v>
      </c>
      <c r="BM102" s="97">
        <f t="shared" si="104"/>
        <v>0</v>
      </c>
      <c r="BN102" s="97">
        <f t="shared" si="104"/>
        <v>0</v>
      </c>
      <c r="BO102" s="97">
        <f t="shared" si="104"/>
        <v>0</v>
      </c>
      <c r="BP102" s="97">
        <f t="shared" si="104"/>
        <v>0</v>
      </c>
      <c r="BQ102" s="91">
        <v>0</v>
      </c>
      <c r="BR102" s="91">
        <v>0</v>
      </c>
      <c r="BS102" s="91">
        <v>0</v>
      </c>
      <c r="BT102" s="91">
        <v>0</v>
      </c>
      <c r="BU102" s="91">
        <v>0</v>
      </c>
      <c r="BV102" s="91">
        <v>0</v>
      </c>
      <c r="BW102" s="91">
        <v>0</v>
      </c>
      <c r="BX102" s="91">
        <v>0</v>
      </c>
      <c r="BY102" s="97">
        <f t="shared" si="105"/>
        <v>0</v>
      </c>
      <c r="BZ102" s="97">
        <f t="shared" si="105"/>
        <v>0</v>
      </c>
      <c r="CA102" s="97">
        <f t="shared" si="105"/>
        <v>0</v>
      </c>
      <c r="CB102" s="97">
        <f t="shared" si="105"/>
        <v>0</v>
      </c>
      <c r="CC102" s="97">
        <f t="shared" si="105"/>
        <v>0</v>
      </c>
      <c r="CD102" s="97">
        <f t="shared" si="105"/>
        <v>0</v>
      </c>
      <c r="CE102" s="97">
        <f t="shared" si="105"/>
        <v>0</v>
      </c>
      <c r="CF102" s="97">
        <f t="shared" si="105"/>
        <v>0</v>
      </c>
      <c r="CG102" s="92">
        <f t="shared" si="100"/>
        <v>0.53259310999999987</v>
      </c>
      <c r="CH102" s="92">
        <f t="shared" si="100"/>
        <v>0.62492320999999995</v>
      </c>
      <c r="CI102" s="92">
        <f t="shared" si="100"/>
        <v>0.61310158000000003</v>
      </c>
      <c r="CJ102" s="92">
        <f t="shared" si="100"/>
        <v>0.71992321000000004</v>
      </c>
      <c r="CK102" s="92">
        <f t="shared" si="100"/>
        <v>0.61310158000000003</v>
      </c>
      <c r="CL102" s="92">
        <f t="shared" si="100"/>
        <v>0.71992321000000004</v>
      </c>
      <c r="CM102" s="92">
        <f t="shared" si="100"/>
        <v>0</v>
      </c>
      <c r="CN102" s="92">
        <f t="shared" si="56"/>
        <v>0.13</v>
      </c>
      <c r="CO102" s="91">
        <f t="shared" si="103"/>
        <v>0.53259310999999987</v>
      </c>
      <c r="CP102" s="91">
        <f t="shared" si="103"/>
        <v>0.62492320999999995</v>
      </c>
      <c r="CQ102" s="91">
        <f t="shared" si="103"/>
        <v>0.61310158000000003</v>
      </c>
      <c r="CR102" s="91">
        <f t="shared" si="102"/>
        <v>0.71992321000000004</v>
      </c>
      <c r="CS102" s="91">
        <f t="shared" si="102"/>
        <v>0.61310158000000003</v>
      </c>
      <c r="CT102" s="91">
        <f t="shared" si="102"/>
        <v>0.71992321000000004</v>
      </c>
      <c r="CU102" s="91">
        <f t="shared" si="102"/>
        <v>0</v>
      </c>
      <c r="CV102" s="91">
        <f t="shared" si="57"/>
        <v>0.13</v>
      </c>
      <c r="CW102" s="93"/>
      <c r="CY102" s="80">
        <f t="shared" si="71"/>
        <v>0</v>
      </c>
      <c r="CZ102" s="80">
        <f t="shared" si="101"/>
        <v>0</v>
      </c>
      <c r="DA102" s="80">
        <f t="shared" si="101"/>
        <v>0</v>
      </c>
      <c r="DB102" s="80">
        <f t="shared" si="101"/>
        <v>0</v>
      </c>
      <c r="DC102" s="80">
        <f t="shared" si="101"/>
        <v>0</v>
      </c>
      <c r="DG102" s="80">
        <f t="shared" si="73"/>
        <v>3.1015800000000482E-3</v>
      </c>
      <c r="DH102" s="80">
        <f t="shared" si="74"/>
        <v>0</v>
      </c>
      <c r="DI102" s="80" t="e">
        <f>AS102-#REF!</f>
        <v>#REF!</v>
      </c>
      <c r="DJ102" s="80" t="e">
        <f>AT102-#REF!</f>
        <v>#REF!</v>
      </c>
      <c r="DK102" s="80" t="e">
        <f>AU102-#REF!</f>
        <v>#REF!</v>
      </c>
      <c r="DL102" s="80" t="e">
        <f>AV102-#REF!</f>
        <v>#REF!</v>
      </c>
      <c r="DM102" s="80" t="e">
        <f>AW102-#REF!</f>
        <v>#REF!</v>
      </c>
      <c r="DN102" s="80" t="e">
        <f>AX102-#REF!</f>
        <v>#REF!</v>
      </c>
    </row>
    <row r="103" spans="1:118" hidden="1" x14ac:dyDescent="0.25">
      <c r="A103" s="88" t="s">
        <v>5821</v>
      </c>
      <c r="B103" s="95" t="s">
        <v>5822</v>
      </c>
      <c r="C103" s="88" t="s">
        <v>5823</v>
      </c>
      <c r="D103" s="88">
        <v>2018</v>
      </c>
      <c r="E103" s="88">
        <v>2018</v>
      </c>
      <c r="F103" s="88">
        <f t="shared" ref="F103:G134" si="108">D103</f>
        <v>2018</v>
      </c>
      <c r="G103" s="88">
        <f t="shared" si="108"/>
        <v>2018</v>
      </c>
      <c r="H103" s="91">
        <f t="shared" si="93"/>
        <v>0.92999999999999994</v>
      </c>
      <c r="I103" s="91">
        <v>0.08</v>
      </c>
      <c r="J103" s="91">
        <v>0.77</v>
      </c>
      <c r="K103" s="91">
        <v>0</v>
      </c>
      <c r="L103" s="91">
        <v>0.08</v>
      </c>
      <c r="M103" s="91">
        <v>0.92433664457627118</v>
      </c>
      <c r="N103" s="91">
        <v>1.0765728000000003</v>
      </c>
      <c r="O103" s="91">
        <v>0.92433664000000004</v>
      </c>
      <c r="P103" s="91">
        <v>1.0765727999999999</v>
      </c>
      <c r="Q103" s="91">
        <v>0.92433664000000004</v>
      </c>
      <c r="R103" s="91">
        <v>1.0765727999999999</v>
      </c>
      <c r="S103" s="91">
        <v>0</v>
      </c>
      <c r="T103" s="91">
        <v>0.19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  <c r="AC103" s="91"/>
      <c r="AD103" s="91"/>
      <c r="AE103" s="91"/>
      <c r="AF103" s="91"/>
      <c r="AG103" s="91"/>
      <c r="AH103" s="91"/>
      <c r="AI103" s="91"/>
      <c r="AJ103" s="91"/>
      <c r="AK103" s="91">
        <v>0</v>
      </c>
      <c r="AL103" s="91">
        <v>0</v>
      </c>
      <c r="AM103" s="91">
        <v>0</v>
      </c>
      <c r="AN103" s="91">
        <v>0</v>
      </c>
      <c r="AO103" s="91">
        <v>0</v>
      </c>
      <c r="AP103" s="91">
        <v>0</v>
      </c>
      <c r="AQ103" s="91">
        <v>0</v>
      </c>
      <c r="AR103" s="91">
        <v>0</v>
      </c>
      <c r="AS103" s="91">
        <f t="shared" si="107"/>
        <v>0</v>
      </c>
      <c r="AT103" s="91">
        <f t="shared" si="107"/>
        <v>0</v>
      </c>
      <c r="AU103" s="91">
        <f t="shared" si="107"/>
        <v>0</v>
      </c>
      <c r="AV103" s="91">
        <f t="shared" si="107"/>
        <v>0</v>
      </c>
      <c r="AW103" s="91">
        <f t="shared" si="107"/>
        <v>0</v>
      </c>
      <c r="AX103" s="91">
        <f t="shared" si="107"/>
        <v>0</v>
      </c>
      <c r="AY103" s="91">
        <f t="shared" si="107"/>
        <v>0</v>
      </c>
      <c r="AZ103" s="91">
        <f t="shared" si="107"/>
        <v>0</v>
      </c>
      <c r="BA103" s="91">
        <v>0</v>
      </c>
      <c r="BB103" s="91">
        <v>0</v>
      </c>
      <c r="BC103" s="91">
        <v>0</v>
      </c>
      <c r="BD103" s="91">
        <v>0</v>
      </c>
      <c r="BE103" s="91">
        <v>0</v>
      </c>
      <c r="BF103" s="91">
        <v>0</v>
      </c>
      <c r="BG103" s="91">
        <v>0</v>
      </c>
      <c r="BH103" s="91">
        <v>0</v>
      </c>
      <c r="BI103" s="97">
        <f t="shared" si="104"/>
        <v>0</v>
      </c>
      <c r="BJ103" s="97">
        <f t="shared" si="104"/>
        <v>0</v>
      </c>
      <c r="BK103" s="97">
        <f t="shared" si="104"/>
        <v>0</v>
      </c>
      <c r="BL103" s="97">
        <f t="shared" si="104"/>
        <v>0</v>
      </c>
      <c r="BM103" s="97">
        <f t="shared" si="104"/>
        <v>0</v>
      </c>
      <c r="BN103" s="97">
        <f t="shared" si="104"/>
        <v>0</v>
      </c>
      <c r="BO103" s="97">
        <f t="shared" si="104"/>
        <v>0</v>
      </c>
      <c r="BP103" s="97">
        <f t="shared" si="104"/>
        <v>0</v>
      </c>
      <c r="BQ103" s="91">
        <v>0</v>
      </c>
      <c r="BR103" s="91">
        <v>0</v>
      </c>
      <c r="BS103" s="91">
        <v>0</v>
      </c>
      <c r="BT103" s="91">
        <v>0</v>
      </c>
      <c r="BU103" s="91">
        <v>0</v>
      </c>
      <c r="BV103" s="91">
        <v>0</v>
      </c>
      <c r="BW103" s="91">
        <v>0</v>
      </c>
      <c r="BX103" s="91">
        <v>0</v>
      </c>
      <c r="BY103" s="97">
        <f t="shared" si="105"/>
        <v>0</v>
      </c>
      <c r="BZ103" s="97">
        <f t="shared" si="105"/>
        <v>0</v>
      </c>
      <c r="CA103" s="97">
        <f t="shared" si="105"/>
        <v>0</v>
      </c>
      <c r="CB103" s="97">
        <f t="shared" si="105"/>
        <v>0</v>
      </c>
      <c r="CC103" s="97">
        <f t="shared" si="105"/>
        <v>0</v>
      </c>
      <c r="CD103" s="97">
        <f t="shared" si="105"/>
        <v>0</v>
      </c>
      <c r="CE103" s="97">
        <f t="shared" si="105"/>
        <v>0</v>
      </c>
      <c r="CF103" s="97">
        <f t="shared" si="105"/>
        <v>0</v>
      </c>
      <c r="CG103" s="92">
        <f t="shared" si="100"/>
        <v>0.92433664457627118</v>
      </c>
      <c r="CH103" s="92">
        <f t="shared" si="100"/>
        <v>1.0765728000000003</v>
      </c>
      <c r="CI103" s="92">
        <f t="shared" si="100"/>
        <v>0.92433664000000004</v>
      </c>
      <c r="CJ103" s="92">
        <f t="shared" si="100"/>
        <v>1.0765727999999999</v>
      </c>
      <c r="CK103" s="92">
        <f t="shared" si="100"/>
        <v>0.92433664000000004</v>
      </c>
      <c r="CL103" s="92">
        <f t="shared" si="100"/>
        <v>1.0765727999999999</v>
      </c>
      <c r="CM103" s="92">
        <f t="shared" si="100"/>
        <v>0</v>
      </c>
      <c r="CN103" s="92">
        <f t="shared" si="56"/>
        <v>0.19</v>
      </c>
      <c r="CO103" s="91">
        <f t="shared" si="103"/>
        <v>0.92433664457627118</v>
      </c>
      <c r="CP103" s="91">
        <f t="shared" si="103"/>
        <v>1.0765728000000003</v>
      </c>
      <c r="CQ103" s="91">
        <f t="shared" si="103"/>
        <v>0.92433664000000004</v>
      </c>
      <c r="CR103" s="91">
        <f t="shared" si="102"/>
        <v>1.0765727999999999</v>
      </c>
      <c r="CS103" s="91">
        <f t="shared" si="102"/>
        <v>0.92433664000000004</v>
      </c>
      <c r="CT103" s="91">
        <f t="shared" si="102"/>
        <v>1.0765727999999999</v>
      </c>
      <c r="CU103" s="91">
        <f t="shared" si="102"/>
        <v>0</v>
      </c>
      <c r="CV103" s="91">
        <f t="shared" si="57"/>
        <v>0.19</v>
      </c>
      <c r="CW103" s="93"/>
      <c r="CY103" s="80">
        <f t="shared" si="71"/>
        <v>0</v>
      </c>
      <c r="CZ103" s="80">
        <f t="shared" si="101"/>
        <v>0</v>
      </c>
      <c r="DA103" s="80">
        <f t="shared" si="101"/>
        <v>0</v>
      </c>
      <c r="DB103" s="80">
        <f t="shared" si="101"/>
        <v>0</v>
      </c>
      <c r="DC103" s="80">
        <f t="shared" si="101"/>
        <v>0</v>
      </c>
      <c r="DG103" s="80">
        <f t="shared" si="73"/>
        <v>-5.6633599999998951E-3</v>
      </c>
      <c r="DH103" s="80">
        <f t="shared" si="74"/>
        <v>0</v>
      </c>
      <c r="DI103" s="80" t="e">
        <f>AS103-#REF!</f>
        <v>#REF!</v>
      </c>
      <c r="DJ103" s="80" t="e">
        <f>AT103-#REF!</f>
        <v>#REF!</v>
      </c>
      <c r="DK103" s="80" t="e">
        <f>AU103-#REF!</f>
        <v>#REF!</v>
      </c>
      <c r="DL103" s="80" t="e">
        <f>AV103-#REF!</f>
        <v>#REF!</v>
      </c>
      <c r="DM103" s="80" t="e">
        <f>AW103-#REF!</f>
        <v>#REF!</v>
      </c>
      <c r="DN103" s="80" t="e">
        <f>AX103-#REF!</f>
        <v>#REF!</v>
      </c>
    </row>
    <row r="104" spans="1:118" hidden="1" x14ac:dyDescent="0.25">
      <c r="A104" s="88" t="s">
        <v>5824</v>
      </c>
      <c r="B104" s="95" t="s">
        <v>5825</v>
      </c>
      <c r="C104" s="88" t="s">
        <v>5826</v>
      </c>
      <c r="D104" s="88">
        <v>2018</v>
      </c>
      <c r="E104" s="88">
        <v>2018</v>
      </c>
      <c r="F104" s="88">
        <f t="shared" si="108"/>
        <v>2018</v>
      </c>
      <c r="G104" s="88">
        <f t="shared" si="108"/>
        <v>2018</v>
      </c>
      <c r="H104" s="91">
        <f t="shared" ref="H104:H135" si="109">SUM(I104:L104)</f>
        <v>3.08</v>
      </c>
      <c r="I104" s="91">
        <v>0.08</v>
      </c>
      <c r="J104" s="91">
        <v>2.74</v>
      </c>
      <c r="K104" s="91">
        <v>0</v>
      </c>
      <c r="L104" s="91">
        <v>0.26</v>
      </c>
      <c r="M104" s="91">
        <v>3.0760211445762717</v>
      </c>
      <c r="N104" s="91">
        <v>3.5829231800000034</v>
      </c>
      <c r="O104" s="91">
        <v>3.0760211399999999</v>
      </c>
      <c r="P104" s="91">
        <v>3.5829231799999999</v>
      </c>
      <c r="Q104" s="91">
        <v>3.0760211399999999</v>
      </c>
      <c r="R104" s="91">
        <v>3.5829231799999999</v>
      </c>
      <c r="S104" s="91">
        <v>0</v>
      </c>
      <c r="T104" s="91">
        <v>0.86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/>
      <c r="AD104" s="91"/>
      <c r="AE104" s="91"/>
      <c r="AF104" s="91"/>
      <c r="AG104" s="91"/>
      <c r="AH104" s="91"/>
      <c r="AI104" s="91"/>
      <c r="AJ104" s="91"/>
      <c r="AK104" s="91">
        <v>0</v>
      </c>
      <c r="AL104" s="91">
        <v>0</v>
      </c>
      <c r="AM104" s="91">
        <v>0</v>
      </c>
      <c r="AN104" s="91">
        <v>0</v>
      </c>
      <c r="AO104" s="91">
        <v>0</v>
      </c>
      <c r="AP104" s="91">
        <v>0</v>
      </c>
      <c r="AQ104" s="91">
        <v>0</v>
      </c>
      <c r="AR104" s="91">
        <v>0</v>
      </c>
      <c r="AS104" s="91">
        <f t="shared" si="107"/>
        <v>0</v>
      </c>
      <c r="AT104" s="91">
        <f t="shared" si="107"/>
        <v>0</v>
      </c>
      <c r="AU104" s="91">
        <f t="shared" si="107"/>
        <v>0</v>
      </c>
      <c r="AV104" s="91">
        <f t="shared" si="107"/>
        <v>0</v>
      </c>
      <c r="AW104" s="91">
        <f t="shared" si="107"/>
        <v>0</v>
      </c>
      <c r="AX104" s="91">
        <f t="shared" si="107"/>
        <v>0</v>
      </c>
      <c r="AY104" s="91">
        <f t="shared" si="107"/>
        <v>0</v>
      </c>
      <c r="AZ104" s="91">
        <f t="shared" si="107"/>
        <v>0</v>
      </c>
      <c r="BA104" s="91">
        <v>0</v>
      </c>
      <c r="BB104" s="91">
        <v>0</v>
      </c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7">
        <f t="shared" si="104"/>
        <v>0</v>
      </c>
      <c r="BJ104" s="97">
        <f t="shared" si="104"/>
        <v>0</v>
      </c>
      <c r="BK104" s="97">
        <f t="shared" si="104"/>
        <v>0</v>
      </c>
      <c r="BL104" s="97">
        <f t="shared" si="104"/>
        <v>0</v>
      </c>
      <c r="BM104" s="97">
        <f t="shared" si="104"/>
        <v>0</v>
      </c>
      <c r="BN104" s="97">
        <f t="shared" si="104"/>
        <v>0</v>
      </c>
      <c r="BO104" s="97">
        <f t="shared" si="104"/>
        <v>0</v>
      </c>
      <c r="BP104" s="97">
        <f t="shared" si="104"/>
        <v>0</v>
      </c>
      <c r="BQ104" s="91">
        <v>0</v>
      </c>
      <c r="BR104" s="91">
        <v>0</v>
      </c>
      <c r="BS104" s="91">
        <v>0</v>
      </c>
      <c r="BT104" s="91">
        <v>0</v>
      </c>
      <c r="BU104" s="91">
        <v>0</v>
      </c>
      <c r="BV104" s="91">
        <v>0</v>
      </c>
      <c r="BW104" s="91">
        <v>0</v>
      </c>
      <c r="BX104" s="91">
        <v>0</v>
      </c>
      <c r="BY104" s="97">
        <f t="shared" si="105"/>
        <v>0</v>
      </c>
      <c r="BZ104" s="97">
        <f t="shared" si="105"/>
        <v>0</v>
      </c>
      <c r="CA104" s="97">
        <f t="shared" si="105"/>
        <v>0</v>
      </c>
      <c r="CB104" s="97">
        <f t="shared" si="105"/>
        <v>0</v>
      </c>
      <c r="CC104" s="97">
        <f t="shared" si="105"/>
        <v>0</v>
      </c>
      <c r="CD104" s="97">
        <f t="shared" si="105"/>
        <v>0</v>
      </c>
      <c r="CE104" s="97">
        <f t="shared" si="105"/>
        <v>0</v>
      </c>
      <c r="CF104" s="97">
        <f t="shared" si="105"/>
        <v>0</v>
      </c>
      <c r="CG104" s="92">
        <f t="shared" si="100"/>
        <v>3.0760211445762717</v>
      </c>
      <c r="CH104" s="92">
        <f t="shared" si="100"/>
        <v>3.5829231800000034</v>
      </c>
      <c r="CI104" s="92">
        <f t="shared" si="100"/>
        <v>3.0760211399999999</v>
      </c>
      <c r="CJ104" s="92">
        <f t="shared" si="100"/>
        <v>3.5829231799999999</v>
      </c>
      <c r="CK104" s="92">
        <f t="shared" si="100"/>
        <v>3.0760211399999999</v>
      </c>
      <c r="CL104" s="92">
        <f t="shared" si="100"/>
        <v>3.5829231799999999</v>
      </c>
      <c r="CM104" s="92">
        <f t="shared" si="100"/>
        <v>0</v>
      </c>
      <c r="CN104" s="92">
        <f t="shared" si="56"/>
        <v>0.86</v>
      </c>
      <c r="CO104" s="91">
        <f t="shared" si="103"/>
        <v>3.0760211445762717</v>
      </c>
      <c r="CP104" s="91">
        <f t="shared" si="103"/>
        <v>3.5829231800000034</v>
      </c>
      <c r="CQ104" s="91">
        <f t="shared" si="103"/>
        <v>3.0760211399999999</v>
      </c>
      <c r="CR104" s="91">
        <f t="shared" si="102"/>
        <v>3.5829231799999999</v>
      </c>
      <c r="CS104" s="91">
        <f t="shared" si="102"/>
        <v>3.0760211399999999</v>
      </c>
      <c r="CT104" s="91">
        <f t="shared" si="102"/>
        <v>3.5829231799999999</v>
      </c>
      <c r="CU104" s="91">
        <f t="shared" si="102"/>
        <v>0</v>
      </c>
      <c r="CV104" s="91">
        <f t="shared" si="57"/>
        <v>0.86</v>
      </c>
      <c r="CW104" s="93"/>
      <c r="CY104" s="80">
        <f t="shared" si="71"/>
        <v>0</v>
      </c>
      <c r="CZ104" s="80">
        <f t="shared" si="101"/>
        <v>0</v>
      </c>
      <c r="DA104" s="80">
        <f t="shared" si="101"/>
        <v>0</v>
      </c>
      <c r="DB104" s="80">
        <f t="shared" si="101"/>
        <v>0</v>
      </c>
      <c r="DC104" s="80">
        <f t="shared" si="101"/>
        <v>0</v>
      </c>
      <c r="DG104" s="80">
        <f t="shared" si="73"/>
        <v>-3.9788600000001395E-3</v>
      </c>
      <c r="DH104" s="80">
        <f t="shared" si="74"/>
        <v>0</v>
      </c>
      <c r="DI104" s="80" t="e">
        <f>AS104-#REF!</f>
        <v>#REF!</v>
      </c>
      <c r="DJ104" s="80" t="e">
        <f>AT104-#REF!</f>
        <v>#REF!</v>
      </c>
      <c r="DK104" s="80" t="e">
        <f>AU104-#REF!</f>
        <v>#REF!</v>
      </c>
      <c r="DL104" s="80" t="e">
        <f>AV104-#REF!</f>
        <v>#REF!</v>
      </c>
      <c r="DM104" s="80" t="e">
        <f>AW104-#REF!</f>
        <v>#REF!</v>
      </c>
      <c r="DN104" s="80" t="e">
        <f>AX104-#REF!</f>
        <v>#REF!</v>
      </c>
    </row>
    <row r="105" spans="1:118" hidden="1" x14ac:dyDescent="0.25">
      <c r="A105" s="88" t="s">
        <v>5827</v>
      </c>
      <c r="B105" s="95" t="s">
        <v>5828</v>
      </c>
      <c r="C105" s="88" t="s">
        <v>5829</v>
      </c>
      <c r="D105" s="88">
        <v>2018</v>
      </c>
      <c r="E105" s="88">
        <v>2018</v>
      </c>
      <c r="F105" s="88">
        <f t="shared" si="108"/>
        <v>2018</v>
      </c>
      <c r="G105" s="88">
        <f t="shared" si="108"/>
        <v>2018</v>
      </c>
      <c r="H105" s="91">
        <f t="shared" si="109"/>
        <v>1.1200000000000001</v>
      </c>
      <c r="I105" s="91">
        <v>0.08</v>
      </c>
      <c r="J105" s="91">
        <v>0.95</v>
      </c>
      <c r="K105" s="91">
        <v>0</v>
      </c>
      <c r="L105" s="91">
        <v>0.09</v>
      </c>
      <c r="M105" s="91">
        <v>1.1147353245762712</v>
      </c>
      <c r="N105" s="91">
        <v>1.2996663300000004</v>
      </c>
      <c r="O105" s="91">
        <v>1.1147353200000003</v>
      </c>
      <c r="P105" s="91">
        <v>1.29966633</v>
      </c>
      <c r="Q105" s="91">
        <v>1.1147353200000003</v>
      </c>
      <c r="R105" s="91">
        <v>1.29966633</v>
      </c>
      <c r="S105" s="91">
        <v>0</v>
      </c>
      <c r="T105" s="91">
        <v>0.24099999999999999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/>
      <c r="AD105" s="91"/>
      <c r="AE105" s="91"/>
      <c r="AF105" s="91"/>
      <c r="AG105" s="91"/>
      <c r="AH105" s="91"/>
      <c r="AI105" s="91"/>
      <c r="AJ105" s="91"/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f t="shared" si="107"/>
        <v>0</v>
      </c>
      <c r="AT105" s="91">
        <f t="shared" si="107"/>
        <v>0</v>
      </c>
      <c r="AU105" s="91">
        <f t="shared" si="107"/>
        <v>0</v>
      </c>
      <c r="AV105" s="91">
        <f t="shared" si="107"/>
        <v>0</v>
      </c>
      <c r="AW105" s="91">
        <f t="shared" si="107"/>
        <v>0</v>
      </c>
      <c r="AX105" s="91">
        <f t="shared" si="107"/>
        <v>0</v>
      </c>
      <c r="AY105" s="91">
        <f t="shared" si="107"/>
        <v>0</v>
      </c>
      <c r="AZ105" s="91">
        <f t="shared" si="107"/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7">
        <f t="shared" si="104"/>
        <v>0</v>
      </c>
      <c r="BJ105" s="97">
        <f t="shared" si="104"/>
        <v>0</v>
      </c>
      <c r="BK105" s="97">
        <f t="shared" si="104"/>
        <v>0</v>
      </c>
      <c r="BL105" s="97">
        <f t="shared" si="104"/>
        <v>0</v>
      </c>
      <c r="BM105" s="97">
        <f t="shared" si="104"/>
        <v>0</v>
      </c>
      <c r="BN105" s="97">
        <f t="shared" si="104"/>
        <v>0</v>
      </c>
      <c r="BO105" s="97">
        <f t="shared" si="104"/>
        <v>0</v>
      </c>
      <c r="BP105" s="97">
        <f t="shared" si="104"/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7">
        <f t="shared" si="105"/>
        <v>0</v>
      </c>
      <c r="BZ105" s="97">
        <f t="shared" si="105"/>
        <v>0</v>
      </c>
      <c r="CA105" s="97">
        <f t="shared" si="105"/>
        <v>0</v>
      </c>
      <c r="CB105" s="97">
        <f t="shared" si="105"/>
        <v>0</v>
      </c>
      <c r="CC105" s="97">
        <f t="shared" si="105"/>
        <v>0</v>
      </c>
      <c r="CD105" s="97">
        <f t="shared" si="105"/>
        <v>0</v>
      </c>
      <c r="CE105" s="97">
        <f t="shared" si="105"/>
        <v>0</v>
      </c>
      <c r="CF105" s="97">
        <f t="shared" si="105"/>
        <v>0</v>
      </c>
      <c r="CG105" s="92">
        <f t="shared" si="100"/>
        <v>1.1147353245762712</v>
      </c>
      <c r="CH105" s="92">
        <f t="shared" si="100"/>
        <v>1.2996663300000004</v>
      </c>
      <c r="CI105" s="92">
        <f t="shared" si="100"/>
        <v>1.1147353200000003</v>
      </c>
      <c r="CJ105" s="92">
        <f t="shared" si="100"/>
        <v>1.29966633</v>
      </c>
      <c r="CK105" s="92">
        <f t="shared" si="100"/>
        <v>1.1147353200000003</v>
      </c>
      <c r="CL105" s="92">
        <f t="shared" si="100"/>
        <v>1.29966633</v>
      </c>
      <c r="CM105" s="92">
        <f t="shared" si="100"/>
        <v>0</v>
      </c>
      <c r="CN105" s="92">
        <f t="shared" si="56"/>
        <v>0.24099999999999999</v>
      </c>
      <c r="CO105" s="91">
        <f t="shared" si="103"/>
        <v>1.1147353245762712</v>
      </c>
      <c r="CP105" s="91">
        <f t="shared" si="103"/>
        <v>1.2996663300000004</v>
      </c>
      <c r="CQ105" s="91">
        <f t="shared" si="103"/>
        <v>1.1147353200000003</v>
      </c>
      <c r="CR105" s="91">
        <f t="shared" si="102"/>
        <v>1.29966633</v>
      </c>
      <c r="CS105" s="91">
        <f t="shared" si="102"/>
        <v>1.1147353200000003</v>
      </c>
      <c r="CT105" s="91">
        <f t="shared" si="102"/>
        <v>1.29966633</v>
      </c>
      <c r="CU105" s="91">
        <f t="shared" si="102"/>
        <v>0</v>
      </c>
      <c r="CV105" s="91">
        <f t="shared" si="57"/>
        <v>0.24099999999999999</v>
      </c>
      <c r="CW105" s="93"/>
      <c r="CY105" s="80">
        <f t="shared" si="71"/>
        <v>0</v>
      </c>
      <c r="CZ105" s="80">
        <f t="shared" si="101"/>
        <v>0</v>
      </c>
      <c r="DA105" s="80">
        <f t="shared" si="101"/>
        <v>0</v>
      </c>
      <c r="DB105" s="80">
        <f t="shared" si="101"/>
        <v>0</v>
      </c>
      <c r="DC105" s="80">
        <f t="shared" si="101"/>
        <v>0</v>
      </c>
      <c r="DG105" s="80">
        <f t="shared" si="73"/>
        <v>-5.2646799999997995E-3</v>
      </c>
      <c r="DH105" s="80">
        <f t="shared" si="74"/>
        <v>0</v>
      </c>
      <c r="DI105" s="80" t="e">
        <f>AS105-#REF!</f>
        <v>#REF!</v>
      </c>
      <c r="DJ105" s="80" t="e">
        <f>AT105-#REF!</f>
        <v>#REF!</v>
      </c>
      <c r="DK105" s="80" t="e">
        <f>AU105-#REF!</f>
        <v>#REF!</v>
      </c>
      <c r="DL105" s="80" t="e">
        <f>AV105-#REF!</f>
        <v>#REF!</v>
      </c>
      <c r="DM105" s="80" t="e">
        <f>AW105-#REF!</f>
        <v>#REF!</v>
      </c>
      <c r="DN105" s="80" t="e">
        <f>AX105-#REF!</f>
        <v>#REF!</v>
      </c>
    </row>
    <row r="106" spans="1:118" hidden="1" x14ac:dyDescent="0.25">
      <c r="A106" s="88" t="s">
        <v>5830</v>
      </c>
      <c r="B106" s="95" t="s">
        <v>5831</v>
      </c>
      <c r="C106" s="88" t="s">
        <v>5832</v>
      </c>
      <c r="D106" s="88">
        <v>2018</v>
      </c>
      <c r="E106" s="88">
        <v>2018</v>
      </c>
      <c r="F106" s="88">
        <f t="shared" si="108"/>
        <v>2018</v>
      </c>
      <c r="G106" s="88">
        <f t="shared" si="108"/>
        <v>2018</v>
      </c>
      <c r="H106" s="91">
        <f t="shared" si="109"/>
        <v>1</v>
      </c>
      <c r="I106" s="91">
        <v>0.08</v>
      </c>
      <c r="J106" s="91">
        <v>0.9</v>
      </c>
      <c r="K106" s="91">
        <v>0</v>
      </c>
      <c r="L106" s="91">
        <v>0.02</v>
      </c>
      <c r="M106" s="91">
        <v>0.9999728861016951</v>
      </c>
      <c r="N106" s="91">
        <v>1.1769246733333334</v>
      </c>
      <c r="O106" s="91">
        <v>0.99997289</v>
      </c>
      <c r="P106" s="91">
        <v>1.1769246699999998</v>
      </c>
      <c r="Q106" s="91">
        <v>0.99997289</v>
      </c>
      <c r="R106" s="91">
        <v>1.1769246699999998</v>
      </c>
      <c r="S106" s="91">
        <v>0</v>
      </c>
      <c r="T106" s="91">
        <v>0.21099999999999999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  <c r="AC106" s="91"/>
      <c r="AD106" s="91"/>
      <c r="AE106" s="91"/>
      <c r="AF106" s="91"/>
      <c r="AG106" s="91"/>
      <c r="AH106" s="91"/>
      <c r="AI106" s="91"/>
      <c r="AJ106" s="91"/>
      <c r="AK106" s="91">
        <v>0</v>
      </c>
      <c r="AL106" s="91">
        <v>0</v>
      </c>
      <c r="AM106" s="91">
        <v>0</v>
      </c>
      <c r="AN106" s="91">
        <v>0</v>
      </c>
      <c r="AO106" s="91">
        <v>0</v>
      </c>
      <c r="AP106" s="91">
        <v>0</v>
      </c>
      <c r="AQ106" s="91">
        <v>0</v>
      </c>
      <c r="AR106" s="91">
        <v>0</v>
      </c>
      <c r="AS106" s="91">
        <f t="shared" si="107"/>
        <v>0</v>
      </c>
      <c r="AT106" s="91">
        <f t="shared" si="107"/>
        <v>0</v>
      </c>
      <c r="AU106" s="91">
        <f t="shared" si="107"/>
        <v>0</v>
      </c>
      <c r="AV106" s="91">
        <f t="shared" si="107"/>
        <v>0</v>
      </c>
      <c r="AW106" s="91">
        <f t="shared" si="107"/>
        <v>0</v>
      </c>
      <c r="AX106" s="91">
        <f t="shared" si="107"/>
        <v>0</v>
      </c>
      <c r="AY106" s="91">
        <f t="shared" si="107"/>
        <v>0</v>
      </c>
      <c r="AZ106" s="91">
        <f t="shared" si="107"/>
        <v>0</v>
      </c>
      <c r="BA106" s="91">
        <v>0</v>
      </c>
      <c r="BB106" s="91">
        <v>0</v>
      </c>
      <c r="BC106" s="91">
        <v>0</v>
      </c>
      <c r="BD106" s="91">
        <v>0</v>
      </c>
      <c r="BE106" s="91">
        <v>0</v>
      </c>
      <c r="BF106" s="91">
        <v>0</v>
      </c>
      <c r="BG106" s="91">
        <v>0</v>
      </c>
      <c r="BH106" s="91">
        <v>0</v>
      </c>
      <c r="BI106" s="97">
        <f t="shared" si="104"/>
        <v>0</v>
      </c>
      <c r="BJ106" s="97">
        <f t="shared" si="104"/>
        <v>0</v>
      </c>
      <c r="BK106" s="97">
        <f t="shared" si="104"/>
        <v>0</v>
      </c>
      <c r="BL106" s="97">
        <f t="shared" si="104"/>
        <v>0</v>
      </c>
      <c r="BM106" s="97">
        <f t="shared" si="104"/>
        <v>0</v>
      </c>
      <c r="BN106" s="97">
        <f t="shared" si="104"/>
        <v>0</v>
      </c>
      <c r="BO106" s="97">
        <f t="shared" si="104"/>
        <v>0</v>
      </c>
      <c r="BP106" s="97">
        <f t="shared" si="104"/>
        <v>0</v>
      </c>
      <c r="BQ106" s="91">
        <v>0</v>
      </c>
      <c r="BR106" s="91">
        <v>0</v>
      </c>
      <c r="BS106" s="91">
        <v>0</v>
      </c>
      <c r="BT106" s="91">
        <v>0</v>
      </c>
      <c r="BU106" s="91">
        <v>0</v>
      </c>
      <c r="BV106" s="91">
        <v>0</v>
      </c>
      <c r="BW106" s="91">
        <v>0</v>
      </c>
      <c r="BX106" s="91">
        <v>0</v>
      </c>
      <c r="BY106" s="97">
        <f t="shared" si="105"/>
        <v>0</v>
      </c>
      <c r="BZ106" s="97">
        <f t="shared" si="105"/>
        <v>0</v>
      </c>
      <c r="CA106" s="97">
        <f t="shared" si="105"/>
        <v>0</v>
      </c>
      <c r="CB106" s="97">
        <f t="shared" si="105"/>
        <v>0</v>
      </c>
      <c r="CC106" s="97">
        <f t="shared" si="105"/>
        <v>0</v>
      </c>
      <c r="CD106" s="97">
        <f t="shared" si="105"/>
        <v>0</v>
      </c>
      <c r="CE106" s="97">
        <f t="shared" si="105"/>
        <v>0</v>
      </c>
      <c r="CF106" s="97">
        <f t="shared" si="105"/>
        <v>0</v>
      </c>
      <c r="CG106" s="92">
        <f t="shared" si="100"/>
        <v>0.9999728861016951</v>
      </c>
      <c r="CH106" s="92">
        <f t="shared" si="100"/>
        <v>1.1769246733333334</v>
      </c>
      <c r="CI106" s="92">
        <f t="shared" si="100"/>
        <v>0.99997289</v>
      </c>
      <c r="CJ106" s="92">
        <f t="shared" si="100"/>
        <v>1.1769246699999998</v>
      </c>
      <c r="CK106" s="92">
        <f t="shared" si="100"/>
        <v>0.99997289</v>
      </c>
      <c r="CL106" s="92">
        <f t="shared" si="100"/>
        <v>1.1769246699999998</v>
      </c>
      <c r="CM106" s="92">
        <f t="shared" si="100"/>
        <v>0</v>
      </c>
      <c r="CN106" s="92">
        <f t="shared" si="56"/>
        <v>0.21099999999999999</v>
      </c>
      <c r="CO106" s="91">
        <f t="shared" si="103"/>
        <v>0.9999728861016951</v>
      </c>
      <c r="CP106" s="91">
        <f t="shared" si="103"/>
        <v>1.1769246733333334</v>
      </c>
      <c r="CQ106" s="91">
        <f t="shared" si="103"/>
        <v>0.99997289</v>
      </c>
      <c r="CR106" s="91">
        <f t="shared" si="102"/>
        <v>1.1769246699999998</v>
      </c>
      <c r="CS106" s="91">
        <f t="shared" si="102"/>
        <v>0.99997289</v>
      </c>
      <c r="CT106" s="91">
        <f t="shared" si="102"/>
        <v>1.1769246699999998</v>
      </c>
      <c r="CU106" s="91">
        <f t="shared" si="102"/>
        <v>0</v>
      </c>
      <c r="CV106" s="91">
        <f t="shared" si="57"/>
        <v>0.21099999999999999</v>
      </c>
      <c r="CW106" s="93"/>
      <c r="CY106" s="80">
        <f t="shared" si="71"/>
        <v>0</v>
      </c>
      <c r="CZ106" s="80">
        <f t="shared" si="101"/>
        <v>0</v>
      </c>
      <c r="DA106" s="80">
        <f t="shared" si="101"/>
        <v>0</v>
      </c>
      <c r="DB106" s="80">
        <f t="shared" si="101"/>
        <v>0</v>
      </c>
      <c r="DC106" s="80">
        <f t="shared" si="101"/>
        <v>0</v>
      </c>
      <c r="DG106" s="80">
        <f t="shared" si="73"/>
        <v>-2.7109999999996859E-5</v>
      </c>
      <c r="DH106" s="80">
        <f t="shared" si="74"/>
        <v>0</v>
      </c>
      <c r="DI106" s="80" t="e">
        <f>AS106-#REF!</f>
        <v>#REF!</v>
      </c>
      <c r="DJ106" s="80" t="e">
        <f>AT106-#REF!</f>
        <v>#REF!</v>
      </c>
      <c r="DK106" s="80" t="e">
        <f>AU106-#REF!</f>
        <v>#REF!</v>
      </c>
      <c r="DL106" s="80" t="e">
        <f>AV106-#REF!</f>
        <v>#REF!</v>
      </c>
      <c r="DM106" s="80" t="e">
        <f>AW106-#REF!</f>
        <v>#REF!</v>
      </c>
      <c r="DN106" s="80" t="e">
        <f>AX106-#REF!</f>
        <v>#REF!</v>
      </c>
    </row>
    <row r="107" spans="1:118" hidden="1" x14ac:dyDescent="0.25">
      <c r="A107" s="88" t="s">
        <v>5833</v>
      </c>
      <c r="B107" s="95" t="s">
        <v>5834</v>
      </c>
      <c r="C107" s="88" t="s">
        <v>5835</v>
      </c>
      <c r="D107" s="88">
        <v>2018</v>
      </c>
      <c r="E107" s="88">
        <v>2018</v>
      </c>
      <c r="F107" s="88">
        <f t="shared" si="108"/>
        <v>2018</v>
      </c>
      <c r="G107" s="88">
        <f t="shared" si="108"/>
        <v>2018</v>
      </c>
      <c r="H107" s="91">
        <f t="shared" si="109"/>
        <v>2.2200000000000002</v>
      </c>
      <c r="I107" s="91">
        <v>0.08</v>
      </c>
      <c r="J107" s="91">
        <v>2.1</v>
      </c>
      <c r="K107" s="91">
        <v>0</v>
      </c>
      <c r="L107" s="91">
        <v>0.04</v>
      </c>
      <c r="M107" s="91">
        <v>2.2245711489265538</v>
      </c>
      <c r="N107" s="91">
        <v>2.6175315733333333</v>
      </c>
      <c r="O107" s="91">
        <v>2.2245711500000001</v>
      </c>
      <c r="P107" s="91">
        <v>2.6175315699999997</v>
      </c>
      <c r="Q107" s="91">
        <v>2.2245711500000001</v>
      </c>
      <c r="R107" s="91">
        <v>2.6175315699999997</v>
      </c>
      <c r="S107" s="91">
        <v>0</v>
      </c>
      <c r="T107" s="91">
        <v>0.67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  <c r="AC107" s="91"/>
      <c r="AD107" s="91"/>
      <c r="AE107" s="91"/>
      <c r="AF107" s="91"/>
      <c r="AG107" s="91"/>
      <c r="AH107" s="91"/>
      <c r="AI107" s="91"/>
      <c r="AJ107" s="91"/>
      <c r="AK107" s="91">
        <v>0</v>
      </c>
      <c r="AL107" s="91">
        <v>0</v>
      </c>
      <c r="AM107" s="91">
        <v>0</v>
      </c>
      <c r="AN107" s="91">
        <v>0</v>
      </c>
      <c r="AO107" s="91">
        <v>0</v>
      </c>
      <c r="AP107" s="91">
        <v>0</v>
      </c>
      <c r="AQ107" s="91">
        <v>0</v>
      </c>
      <c r="AR107" s="91">
        <v>0</v>
      </c>
      <c r="AS107" s="91">
        <f t="shared" si="107"/>
        <v>0</v>
      </c>
      <c r="AT107" s="91">
        <f t="shared" si="107"/>
        <v>0</v>
      </c>
      <c r="AU107" s="91">
        <f t="shared" si="107"/>
        <v>0</v>
      </c>
      <c r="AV107" s="91">
        <f t="shared" si="107"/>
        <v>0</v>
      </c>
      <c r="AW107" s="91">
        <f t="shared" si="107"/>
        <v>0</v>
      </c>
      <c r="AX107" s="91">
        <f t="shared" si="107"/>
        <v>0</v>
      </c>
      <c r="AY107" s="91">
        <f t="shared" si="107"/>
        <v>0</v>
      </c>
      <c r="AZ107" s="91">
        <f t="shared" si="107"/>
        <v>0</v>
      </c>
      <c r="BA107" s="91">
        <v>0</v>
      </c>
      <c r="BB107" s="91">
        <v>0</v>
      </c>
      <c r="BC107" s="91">
        <v>0</v>
      </c>
      <c r="BD107" s="91">
        <v>0</v>
      </c>
      <c r="BE107" s="91">
        <v>0</v>
      </c>
      <c r="BF107" s="91">
        <v>0</v>
      </c>
      <c r="BG107" s="91">
        <v>0</v>
      </c>
      <c r="BH107" s="91">
        <v>0</v>
      </c>
      <c r="BI107" s="97">
        <f t="shared" si="104"/>
        <v>0</v>
      </c>
      <c r="BJ107" s="97">
        <f t="shared" si="104"/>
        <v>0</v>
      </c>
      <c r="BK107" s="97">
        <f t="shared" si="104"/>
        <v>0</v>
      </c>
      <c r="BL107" s="97">
        <f t="shared" si="104"/>
        <v>0</v>
      </c>
      <c r="BM107" s="97">
        <f t="shared" si="104"/>
        <v>0</v>
      </c>
      <c r="BN107" s="97">
        <f t="shared" si="104"/>
        <v>0</v>
      </c>
      <c r="BO107" s="97">
        <f t="shared" si="104"/>
        <v>0</v>
      </c>
      <c r="BP107" s="97">
        <f t="shared" si="104"/>
        <v>0</v>
      </c>
      <c r="BQ107" s="91">
        <v>0</v>
      </c>
      <c r="BR107" s="91">
        <v>0</v>
      </c>
      <c r="BS107" s="91">
        <v>0</v>
      </c>
      <c r="BT107" s="91">
        <v>0</v>
      </c>
      <c r="BU107" s="91">
        <v>0</v>
      </c>
      <c r="BV107" s="91">
        <v>0</v>
      </c>
      <c r="BW107" s="91">
        <v>0</v>
      </c>
      <c r="BX107" s="91">
        <v>0</v>
      </c>
      <c r="BY107" s="97">
        <f t="shared" si="105"/>
        <v>0</v>
      </c>
      <c r="BZ107" s="97">
        <f t="shared" si="105"/>
        <v>0</v>
      </c>
      <c r="CA107" s="97">
        <f t="shared" si="105"/>
        <v>0</v>
      </c>
      <c r="CB107" s="97">
        <f t="shared" si="105"/>
        <v>0</v>
      </c>
      <c r="CC107" s="97">
        <f t="shared" si="105"/>
        <v>0</v>
      </c>
      <c r="CD107" s="97">
        <f t="shared" si="105"/>
        <v>0</v>
      </c>
      <c r="CE107" s="97">
        <f t="shared" si="105"/>
        <v>0</v>
      </c>
      <c r="CF107" s="97">
        <f t="shared" si="105"/>
        <v>0</v>
      </c>
      <c r="CG107" s="92">
        <f t="shared" si="100"/>
        <v>2.2245711489265538</v>
      </c>
      <c r="CH107" s="92">
        <f t="shared" si="100"/>
        <v>2.6175315733333333</v>
      </c>
      <c r="CI107" s="92">
        <f t="shared" si="100"/>
        <v>2.2245711500000001</v>
      </c>
      <c r="CJ107" s="92">
        <f t="shared" si="100"/>
        <v>2.6175315699999997</v>
      </c>
      <c r="CK107" s="92">
        <f t="shared" si="100"/>
        <v>2.2245711500000001</v>
      </c>
      <c r="CL107" s="92">
        <f t="shared" si="100"/>
        <v>2.6175315699999997</v>
      </c>
      <c r="CM107" s="92">
        <f t="shared" si="100"/>
        <v>0</v>
      </c>
      <c r="CN107" s="92">
        <f t="shared" si="56"/>
        <v>0.67</v>
      </c>
      <c r="CO107" s="91">
        <f t="shared" si="103"/>
        <v>2.2245711489265538</v>
      </c>
      <c r="CP107" s="91">
        <f t="shared" si="103"/>
        <v>2.6175315733333333</v>
      </c>
      <c r="CQ107" s="91">
        <f t="shared" si="103"/>
        <v>2.2245711500000001</v>
      </c>
      <c r="CR107" s="91">
        <f t="shared" si="102"/>
        <v>2.6175315699999997</v>
      </c>
      <c r="CS107" s="91">
        <f t="shared" si="102"/>
        <v>2.2245711500000001</v>
      </c>
      <c r="CT107" s="91">
        <f t="shared" si="102"/>
        <v>2.6175315699999997</v>
      </c>
      <c r="CU107" s="91">
        <f t="shared" si="102"/>
        <v>0</v>
      </c>
      <c r="CV107" s="91">
        <f t="shared" si="57"/>
        <v>0.67</v>
      </c>
      <c r="CW107" s="93"/>
      <c r="CY107" s="80">
        <f t="shared" si="71"/>
        <v>0</v>
      </c>
      <c r="CZ107" s="80">
        <f t="shared" si="101"/>
        <v>0</v>
      </c>
      <c r="DA107" s="80">
        <f t="shared" si="101"/>
        <v>0</v>
      </c>
      <c r="DB107" s="80">
        <f t="shared" si="101"/>
        <v>0</v>
      </c>
      <c r="DC107" s="80">
        <f t="shared" si="101"/>
        <v>0</v>
      </c>
      <c r="DG107" s="80">
        <f t="shared" si="73"/>
        <v>4.5711499999998573E-3</v>
      </c>
      <c r="DH107" s="80">
        <f t="shared" si="74"/>
        <v>0</v>
      </c>
      <c r="DI107" s="80" t="e">
        <f>AS107-#REF!</f>
        <v>#REF!</v>
      </c>
      <c r="DJ107" s="80" t="e">
        <f>AT107-#REF!</f>
        <v>#REF!</v>
      </c>
      <c r="DK107" s="80" t="e">
        <f>AU107-#REF!</f>
        <v>#REF!</v>
      </c>
      <c r="DL107" s="80" t="e">
        <f>AV107-#REF!</f>
        <v>#REF!</v>
      </c>
      <c r="DM107" s="80" t="e">
        <f>AW107-#REF!</f>
        <v>#REF!</v>
      </c>
      <c r="DN107" s="80" t="e">
        <f>AX107-#REF!</f>
        <v>#REF!</v>
      </c>
    </row>
    <row r="108" spans="1:118" hidden="1" x14ac:dyDescent="0.25">
      <c r="A108" s="88" t="s">
        <v>5836</v>
      </c>
      <c r="B108" s="95" t="s">
        <v>5837</v>
      </c>
      <c r="C108" s="88" t="s">
        <v>5838</v>
      </c>
      <c r="D108" s="88">
        <v>2018</v>
      </c>
      <c r="E108" s="88">
        <v>2018</v>
      </c>
      <c r="F108" s="88">
        <f t="shared" si="108"/>
        <v>2018</v>
      </c>
      <c r="G108" s="88">
        <f t="shared" si="108"/>
        <v>2018</v>
      </c>
      <c r="H108" s="91">
        <f t="shared" si="109"/>
        <v>0.52</v>
      </c>
      <c r="I108" s="91">
        <v>0.08</v>
      </c>
      <c r="J108" s="91">
        <v>0.43</v>
      </c>
      <c r="K108" s="91">
        <v>0</v>
      </c>
      <c r="L108" s="91">
        <v>0.01</v>
      </c>
      <c r="M108" s="91">
        <v>0.52267255892655362</v>
      </c>
      <c r="N108" s="91">
        <v>0.61498978333333332</v>
      </c>
      <c r="O108" s="91">
        <v>0.52267255999999995</v>
      </c>
      <c r="P108" s="91">
        <v>0.61498978999999998</v>
      </c>
      <c r="Q108" s="91">
        <v>0.52267255999999995</v>
      </c>
      <c r="R108" s="91">
        <v>0.61498978999999998</v>
      </c>
      <c r="S108" s="91">
        <v>0</v>
      </c>
      <c r="T108" s="91">
        <v>0.13200000000000001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/>
      <c r="AD108" s="91"/>
      <c r="AE108" s="91"/>
      <c r="AF108" s="91"/>
      <c r="AG108" s="91"/>
      <c r="AH108" s="91"/>
      <c r="AI108" s="91"/>
      <c r="AJ108" s="91"/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f t="shared" si="107"/>
        <v>0</v>
      </c>
      <c r="AT108" s="91">
        <f t="shared" si="107"/>
        <v>0</v>
      </c>
      <c r="AU108" s="91">
        <f t="shared" si="107"/>
        <v>0</v>
      </c>
      <c r="AV108" s="91">
        <f t="shared" si="107"/>
        <v>0</v>
      </c>
      <c r="AW108" s="91">
        <f t="shared" si="107"/>
        <v>0</v>
      </c>
      <c r="AX108" s="91">
        <f t="shared" si="107"/>
        <v>0</v>
      </c>
      <c r="AY108" s="91">
        <f t="shared" si="107"/>
        <v>0</v>
      </c>
      <c r="AZ108" s="91">
        <f t="shared" si="107"/>
        <v>0</v>
      </c>
      <c r="BA108" s="91">
        <v>0</v>
      </c>
      <c r="BB108" s="91">
        <v>0</v>
      </c>
      <c r="BC108" s="91">
        <v>0</v>
      </c>
      <c r="BD108" s="91">
        <v>0</v>
      </c>
      <c r="BE108" s="91">
        <v>0</v>
      </c>
      <c r="BF108" s="91">
        <v>0</v>
      </c>
      <c r="BG108" s="91">
        <v>0</v>
      </c>
      <c r="BH108" s="91">
        <v>0</v>
      </c>
      <c r="BI108" s="97">
        <f t="shared" si="104"/>
        <v>0</v>
      </c>
      <c r="BJ108" s="97">
        <f t="shared" si="104"/>
        <v>0</v>
      </c>
      <c r="BK108" s="97">
        <f t="shared" si="104"/>
        <v>0</v>
      </c>
      <c r="BL108" s="97">
        <f t="shared" si="104"/>
        <v>0</v>
      </c>
      <c r="BM108" s="97">
        <f t="shared" si="104"/>
        <v>0</v>
      </c>
      <c r="BN108" s="97">
        <f t="shared" si="104"/>
        <v>0</v>
      </c>
      <c r="BO108" s="97">
        <f t="shared" si="104"/>
        <v>0</v>
      </c>
      <c r="BP108" s="97">
        <f t="shared" si="104"/>
        <v>0</v>
      </c>
      <c r="BQ108" s="91">
        <v>0</v>
      </c>
      <c r="BR108" s="91">
        <v>0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7">
        <f t="shared" si="105"/>
        <v>0</v>
      </c>
      <c r="BZ108" s="97">
        <f t="shared" si="105"/>
        <v>0</v>
      </c>
      <c r="CA108" s="97">
        <f t="shared" si="105"/>
        <v>0</v>
      </c>
      <c r="CB108" s="97">
        <f t="shared" si="105"/>
        <v>0</v>
      </c>
      <c r="CC108" s="97">
        <f t="shared" si="105"/>
        <v>0</v>
      </c>
      <c r="CD108" s="97">
        <f t="shared" si="105"/>
        <v>0</v>
      </c>
      <c r="CE108" s="97">
        <f t="shared" si="105"/>
        <v>0</v>
      </c>
      <c r="CF108" s="97">
        <f t="shared" si="105"/>
        <v>0</v>
      </c>
      <c r="CG108" s="92">
        <f t="shared" si="100"/>
        <v>0.52267255892655362</v>
      </c>
      <c r="CH108" s="92">
        <f t="shared" si="100"/>
        <v>0.61498978333333332</v>
      </c>
      <c r="CI108" s="92">
        <f t="shared" si="100"/>
        <v>0.52267255999999995</v>
      </c>
      <c r="CJ108" s="92">
        <f t="shared" si="100"/>
        <v>0.61498978999999998</v>
      </c>
      <c r="CK108" s="92">
        <f t="shared" si="100"/>
        <v>0.52267255999999995</v>
      </c>
      <c r="CL108" s="92">
        <f t="shared" si="100"/>
        <v>0.61498978999999998</v>
      </c>
      <c r="CM108" s="92">
        <f t="shared" si="100"/>
        <v>0</v>
      </c>
      <c r="CN108" s="92">
        <f t="shared" si="56"/>
        <v>0.13200000000000001</v>
      </c>
      <c r="CO108" s="91">
        <f t="shared" si="103"/>
        <v>0.52267255892655362</v>
      </c>
      <c r="CP108" s="91">
        <f t="shared" si="103"/>
        <v>0.61498978333333332</v>
      </c>
      <c r="CQ108" s="91">
        <f t="shared" si="103"/>
        <v>0.52267255999999995</v>
      </c>
      <c r="CR108" s="91">
        <f t="shared" si="102"/>
        <v>0.61498978999999998</v>
      </c>
      <c r="CS108" s="91">
        <f t="shared" si="102"/>
        <v>0.52267255999999995</v>
      </c>
      <c r="CT108" s="91">
        <f t="shared" si="102"/>
        <v>0.61498978999999998</v>
      </c>
      <c r="CU108" s="91">
        <f t="shared" si="102"/>
        <v>0</v>
      </c>
      <c r="CV108" s="91">
        <f t="shared" si="57"/>
        <v>0.13200000000000001</v>
      </c>
      <c r="CW108" s="93"/>
      <c r="CY108" s="80">
        <f t="shared" si="71"/>
        <v>0</v>
      </c>
      <c r="CZ108" s="80">
        <f t="shared" si="101"/>
        <v>0</v>
      </c>
      <c r="DA108" s="80">
        <f t="shared" si="101"/>
        <v>0</v>
      </c>
      <c r="DB108" s="80">
        <f t="shared" si="101"/>
        <v>0</v>
      </c>
      <c r="DC108" s="80">
        <f t="shared" si="101"/>
        <v>0</v>
      </c>
      <c r="DG108" s="80">
        <f t="shared" si="73"/>
        <v>2.672559999999935E-3</v>
      </c>
      <c r="DH108" s="80">
        <f t="shared" si="74"/>
        <v>0</v>
      </c>
      <c r="DI108" s="80" t="e">
        <f>AS108-#REF!</f>
        <v>#REF!</v>
      </c>
      <c r="DJ108" s="80" t="e">
        <f>AT108-#REF!</f>
        <v>#REF!</v>
      </c>
      <c r="DK108" s="80" t="e">
        <f>AU108-#REF!</f>
        <v>#REF!</v>
      </c>
      <c r="DL108" s="80" t="e">
        <f>AV108-#REF!</f>
        <v>#REF!</v>
      </c>
      <c r="DM108" s="80" t="e">
        <f>AW108-#REF!</f>
        <v>#REF!</v>
      </c>
      <c r="DN108" s="80" t="e">
        <f>AX108-#REF!</f>
        <v>#REF!</v>
      </c>
    </row>
    <row r="109" spans="1:118" hidden="1" x14ac:dyDescent="0.25">
      <c r="A109" s="88" t="s">
        <v>5839</v>
      </c>
      <c r="B109" s="95" t="s">
        <v>5840</v>
      </c>
      <c r="C109" s="88" t="s">
        <v>5841</v>
      </c>
      <c r="D109" s="88">
        <v>2018</v>
      </c>
      <c r="E109" s="88">
        <v>2018</v>
      </c>
      <c r="F109" s="88">
        <f t="shared" si="108"/>
        <v>2018</v>
      </c>
      <c r="G109" s="88">
        <f t="shared" si="108"/>
        <v>2018</v>
      </c>
      <c r="H109" s="91">
        <f t="shared" si="109"/>
        <v>1.4600000000000002</v>
      </c>
      <c r="I109" s="91">
        <v>0.08</v>
      </c>
      <c r="J109" s="91">
        <v>1.28</v>
      </c>
      <c r="K109" s="91">
        <v>0</v>
      </c>
      <c r="L109" s="91">
        <v>0.1</v>
      </c>
      <c r="M109" s="91">
        <v>1.4570412989265538</v>
      </c>
      <c r="N109" s="91">
        <v>1.7011483833333334</v>
      </c>
      <c r="O109" s="91">
        <v>1.4570413</v>
      </c>
      <c r="P109" s="91">
        <v>1.70114838</v>
      </c>
      <c r="Q109" s="91">
        <v>1.4570413</v>
      </c>
      <c r="R109" s="91">
        <v>1.70114838</v>
      </c>
      <c r="S109" s="91">
        <v>0</v>
      </c>
      <c r="T109" s="91">
        <v>0.3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/>
      <c r="AD109" s="91"/>
      <c r="AE109" s="91"/>
      <c r="AF109" s="91"/>
      <c r="AG109" s="91"/>
      <c r="AH109" s="91"/>
      <c r="AI109" s="91"/>
      <c r="AJ109" s="91"/>
      <c r="AK109" s="91">
        <v>0</v>
      </c>
      <c r="AL109" s="91">
        <v>0</v>
      </c>
      <c r="AM109" s="91">
        <v>0</v>
      </c>
      <c r="AN109" s="91">
        <v>0</v>
      </c>
      <c r="AO109" s="91">
        <v>0</v>
      </c>
      <c r="AP109" s="91">
        <v>0</v>
      </c>
      <c r="AQ109" s="91">
        <v>0</v>
      </c>
      <c r="AR109" s="91">
        <v>0</v>
      </c>
      <c r="AS109" s="91">
        <f t="shared" si="107"/>
        <v>0</v>
      </c>
      <c r="AT109" s="91">
        <f t="shared" si="107"/>
        <v>0</v>
      </c>
      <c r="AU109" s="91">
        <f t="shared" si="107"/>
        <v>0</v>
      </c>
      <c r="AV109" s="91">
        <f t="shared" si="107"/>
        <v>0</v>
      </c>
      <c r="AW109" s="91">
        <f t="shared" si="107"/>
        <v>0</v>
      </c>
      <c r="AX109" s="91">
        <f t="shared" si="107"/>
        <v>0</v>
      </c>
      <c r="AY109" s="91">
        <f t="shared" si="107"/>
        <v>0</v>
      </c>
      <c r="AZ109" s="91">
        <f t="shared" si="107"/>
        <v>0</v>
      </c>
      <c r="BA109" s="91">
        <v>0</v>
      </c>
      <c r="BB109" s="91">
        <v>0</v>
      </c>
      <c r="BC109" s="91">
        <v>0</v>
      </c>
      <c r="BD109" s="91">
        <v>0</v>
      </c>
      <c r="BE109" s="91">
        <v>0</v>
      </c>
      <c r="BF109" s="91">
        <v>0</v>
      </c>
      <c r="BG109" s="91">
        <v>0</v>
      </c>
      <c r="BH109" s="91">
        <v>0</v>
      </c>
      <c r="BI109" s="97">
        <f t="shared" si="104"/>
        <v>0</v>
      </c>
      <c r="BJ109" s="97">
        <f t="shared" si="104"/>
        <v>0</v>
      </c>
      <c r="BK109" s="97">
        <f t="shared" si="104"/>
        <v>0</v>
      </c>
      <c r="BL109" s="97">
        <f t="shared" si="104"/>
        <v>0</v>
      </c>
      <c r="BM109" s="97">
        <f t="shared" si="104"/>
        <v>0</v>
      </c>
      <c r="BN109" s="97">
        <f t="shared" si="104"/>
        <v>0</v>
      </c>
      <c r="BO109" s="97">
        <f t="shared" si="104"/>
        <v>0</v>
      </c>
      <c r="BP109" s="97">
        <f t="shared" si="104"/>
        <v>0</v>
      </c>
      <c r="BQ109" s="91">
        <v>0</v>
      </c>
      <c r="BR109" s="91">
        <v>0</v>
      </c>
      <c r="BS109" s="91">
        <v>0</v>
      </c>
      <c r="BT109" s="91">
        <v>0</v>
      </c>
      <c r="BU109" s="91">
        <v>0</v>
      </c>
      <c r="BV109" s="91">
        <v>0</v>
      </c>
      <c r="BW109" s="91">
        <v>0</v>
      </c>
      <c r="BX109" s="91">
        <v>0</v>
      </c>
      <c r="BY109" s="97">
        <f t="shared" si="105"/>
        <v>0</v>
      </c>
      <c r="BZ109" s="97">
        <f t="shared" si="105"/>
        <v>0</v>
      </c>
      <c r="CA109" s="97">
        <f t="shared" si="105"/>
        <v>0</v>
      </c>
      <c r="CB109" s="97">
        <f t="shared" si="105"/>
        <v>0</v>
      </c>
      <c r="CC109" s="97">
        <f t="shared" si="105"/>
        <v>0</v>
      </c>
      <c r="CD109" s="97">
        <f t="shared" si="105"/>
        <v>0</v>
      </c>
      <c r="CE109" s="97">
        <f t="shared" si="105"/>
        <v>0</v>
      </c>
      <c r="CF109" s="97">
        <f t="shared" si="105"/>
        <v>0</v>
      </c>
      <c r="CG109" s="92">
        <f t="shared" si="100"/>
        <v>1.4570412989265538</v>
      </c>
      <c r="CH109" s="92">
        <f t="shared" si="100"/>
        <v>1.7011483833333334</v>
      </c>
      <c r="CI109" s="92">
        <f t="shared" si="100"/>
        <v>1.4570413</v>
      </c>
      <c r="CJ109" s="92">
        <f t="shared" si="100"/>
        <v>1.70114838</v>
      </c>
      <c r="CK109" s="92">
        <f t="shared" si="100"/>
        <v>1.4570413</v>
      </c>
      <c r="CL109" s="92">
        <f t="shared" si="100"/>
        <v>1.70114838</v>
      </c>
      <c r="CM109" s="92">
        <f t="shared" si="100"/>
        <v>0</v>
      </c>
      <c r="CN109" s="92">
        <f t="shared" si="56"/>
        <v>0.3</v>
      </c>
      <c r="CO109" s="91">
        <f t="shared" si="103"/>
        <v>1.4570412989265538</v>
      </c>
      <c r="CP109" s="91">
        <f t="shared" si="103"/>
        <v>1.7011483833333334</v>
      </c>
      <c r="CQ109" s="91">
        <f t="shared" si="103"/>
        <v>1.4570413</v>
      </c>
      <c r="CR109" s="91">
        <f t="shared" si="102"/>
        <v>1.70114838</v>
      </c>
      <c r="CS109" s="91">
        <f t="shared" si="102"/>
        <v>1.4570413</v>
      </c>
      <c r="CT109" s="91">
        <f t="shared" si="102"/>
        <v>1.70114838</v>
      </c>
      <c r="CU109" s="91">
        <f t="shared" si="102"/>
        <v>0</v>
      </c>
      <c r="CV109" s="91">
        <f t="shared" si="57"/>
        <v>0.3</v>
      </c>
      <c r="CW109" s="93"/>
      <c r="CY109" s="80">
        <f t="shared" si="71"/>
        <v>0</v>
      </c>
      <c r="CZ109" s="80">
        <f t="shared" si="101"/>
        <v>0</v>
      </c>
      <c r="DA109" s="80">
        <f t="shared" si="101"/>
        <v>0</v>
      </c>
      <c r="DB109" s="80">
        <f t="shared" si="101"/>
        <v>0</v>
      </c>
      <c r="DC109" s="80">
        <f t="shared" si="101"/>
        <v>0</v>
      </c>
      <c r="DG109" s="80">
        <f t="shared" si="73"/>
        <v>-2.9587000000002028E-3</v>
      </c>
      <c r="DH109" s="80">
        <f t="shared" si="74"/>
        <v>0</v>
      </c>
      <c r="DI109" s="80" t="e">
        <f>AS109-#REF!</f>
        <v>#REF!</v>
      </c>
      <c r="DJ109" s="80" t="e">
        <f>AT109-#REF!</f>
        <v>#REF!</v>
      </c>
      <c r="DK109" s="80" t="e">
        <f>AU109-#REF!</f>
        <v>#REF!</v>
      </c>
      <c r="DL109" s="80" t="e">
        <f>AV109-#REF!</f>
        <v>#REF!</v>
      </c>
      <c r="DM109" s="80" t="e">
        <f>AW109-#REF!</f>
        <v>#REF!</v>
      </c>
      <c r="DN109" s="80" t="e">
        <f>AX109-#REF!</f>
        <v>#REF!</v>
      </c>
    </row>
    <row r="110" spans="1:118" hidden="1" x14ac:dyDescent="0.25">
      <c r="A110" s="88" t="s">
        <v>5842</v>
      </c>
      <c r="B110" s="95" t="s">
        <v>5843</v>
      </c>
      <c r="C110" s="88" t="s">
        <v>5844</v>
      </c>
      <c r="D110" s="88">
        <v>2018</v>
      </c>
      <c r="E110" s="88">
        <v>2018</v>
      </c>
      <c r="F110" s="88">
        <f t="shared" si="108"/>
        <v>2018</v>
      </c>
      <c r="G110" s="88">
        <f t="shared" si="108"/>
        <v>2018</v>
      </c>
      <c r="H110" s="91">
        <f t="shared" si="109"/>
        <v>0.89999999999999991</v>
      </c>
      <c r="I110" s="91">
        <v>0.08</v>
      </c>
      <c r="J110" s="91">
        <v>0.76</v>
      </c>
      <c r="K110" s="91">
        <v>0</v>
      </c>
      <c r="L110" s="91">
        <v>0.06</v>
      </c>
      <c r="M110" s="91">
        <v>0.89173385892655366</v>
      </c>
      <c r="N110" s="91">
        <v>1.0422157433333332</v>
      </c>
      <c r="O110" s="91">
        <v>0.8917338600000001</v>
      </c>
      <c r="P110" s="91">
        <v>1.0422157400000001</v>
      </c>
      <c r="Q110" s="91">
        <v>0.8917338600000001</v>
      </c>
      <c r="R110" s="91">
        <v>1.0422157400000001</v>
      </c>
      <c r="S110" s="91">
        <v>0</v>
      </c>
      <c r="T110" s="91">
        <v>0.18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/>
      <c r="AD110" s="91"/>
      <c r="AE110" s="91"/>
      <c r="AF110" s="91"/>
      <c r="AG110" s="91"/>
      <c r="AH110" s="91"/>
      <c r="AI110" s="91"/>
      <c r="AJ110" s="91"/>
      <c r="AK110" s="91">
        <v>0</v>
      </c>
      <c r="AL110" s="91">
        <v>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91">
        <f t="shared" si="107"/>
        <v>0</v>
      </c>
      <c r="AT110" s="91">
        <f t="shared" si="107"/>
        <v>0</v>
      </c>
      <c r="AU110" s="91">
        <f t="shared" si="107"/>
        <v>0</v>
      </c>
      <c r="AV110" s="91">
        <f t="shared" si="107"/>
        <v>0</v>
      </c>
      <c r="AW110" s="91">
        <f t="shared" si="107"/>
        <v>0</v>
      </c>
      <c r="AX110" s="91">
        <f t="shared" si="107"/>
        <v>0</v>
      </c>
      <c r="AY110" s="91">
        <f t="shared" si="107"/>
        <v>0</v>
      </c>
      <c r="AZ110" s="91">
        <f t="shared" si="107"/>
        <v>0</v>
      </c>
      <c r="BA110" s="91">
        <v>0</v>
      </c>
      <c r="BB110" s="91">
        <v>0</v>
      </c>
      <c r="BC110" s="91">
        <v>0</v>
      </c>
      <c r="BD110" s="91">
        <v>0</v>
      </c>
      <c r="BE110" s="91">
        <v>0</v>
      </c>
      <c r="BF110" s="91">
        <v>0</v>
      </c>
      <c r="BG110" s="91">
        <v>0</v>
      </c>
      <c r="BH110" s="91">
        <v>0</v>
      </c>
      <c r="BI110" s="97">
        <f t="shared" si="104"/>
        <v>0</v>
      </c>
      <c r="BJ110" s="97">
        <f t="shared" si="104"/>
        <v>0</v>
      </c>
      <c r="BK110" s="97">
        <f t="shared" si="104"/>
        <v>0</v>
      </c>
      <c r="BL110" s="97">
        <f t="shared" si="104"/>
        <v>0</v>
      </c>
      <c r="BM110" s="97">
        <f t="shared" si="104"/>
        <v>0</v>
      </c>
      <c r="BN110" s="97">
        <f t="shared" si="104"/>
        <v>0</v>
      </c>
      <c r="BO110" s="97">
        <f t="shared" si="104"/>
        <v>0</v>
      </c>
      <c r="BP110" s="97">
        <f t="shared" si="104"/>
        <v>0</v>
      </c>
      <c r="BQ110" s="91">
        <v>0</v>
      </c>
      <c r="BR110" s="91">
        <v>0</v>
      </c>
      <c r="BS110" s="91">
        <v>0</v>
      </c>
      <c r="BT110" s="91">
        <v>0</v>
      </c>
      <c r="BU110" s="91">
        <v>0</v>
      </c>
      <c r="BV110" s="91">
        <v>0</v>
      </c>
      <c r="BW110" s="91">
        <v>0</v>
      </c>
      <c r="BX110" s="91">
        <v>0</v>
      </c>
      <c r="BY110" s="97">
        <f t="shared" si="105"/>
        <v>0</v>
      </c>
      <c r="BZ110" s="97">
        <f t="shared" si="105"/>
        <v>0</v>
      </c>
      <c r="CA110" s="97">
        <f t="shared" si="105"/>
        <v>0</v>
      </c>
      <c r="CB110" s="97">
        <f t="shared" si="105"/>
        <v>0</v>
      </c>
      <c r="CC110" s="97">
        <f t="shared" si="105"/>
        <v>0</v>
      </c>
      <c r="CD110" s="97">
        <f t="shared" si="105"/>
        <v>0</v>
      </c>
      <c r="CE110" s="97">
        <f t="shared" si="105"/>
        <v>0</v>
      </c>
      <c r="CF110" s="97">
        <f t="shared" si="105"/>
        <v>0</v>
      </c>
      <c r="CG110" s="92">
        <f t="shared" si="100"/>
        <v>0.89173385892655366</v>
      </c>
      <c r="CH110" s="92">
        <f t="shared" si="100"/>
        <v>1.0422157433333332</v>
      </c>
      <c r="CI110" s="92">
        <f t="shared" si="100"/>
        <v>0.8917338600000001</v>
      </c>
      <c r="CJ110" s="92">
        <f t="shared" si="100"/>
        <v>1.0422157400000001</v>
      </c>
      <c r="CK110" s="92">
        <f t="shared" si="100"/>
        <v>0.8917338600000001</v>
      </c>
      <c r="CL110" s="92">
        <f t="shared" si="100"/>
        <v>1.0422157400000001</v>
      </c>
      <c r="CM110" s="92">
        <f t="shared" si="100"/>
        <v>0</v>
      </c>
      <c r="CN110" s="92">
        <f t="shared" si="100"/>
        <v>0.18</v>
      </c>
      <c r="CO110" s="91">
        <f t="shared" si="103"/>
        <v>0.89173385892655366</v>
      </c>
      <c r="CP110" s="91">
        <f t="shared" si="103"/>
        <v>1.0422157433333332</v>
      </c>
      <c r="CQ110" s="91">
        <f t="shared" si="103"/>
        <v>0.8917338600000001</v>
      </c>
      <c r="CR110" s="91">
        <f t="shared" si="102"/>
        <v>1.0422157400000001</v>
      </c>
      <c r="CS110" s="91">
        <f t="shared" si="102"/>
        <v>0.8917338600000001</v>
      </c>
      <c r="CT110" s="91">
        <f t="shared" si="102"/>
        <v>1.0422157400000001</v>
      </c>
      <c r="CU110" s="91">
        <f t="shared" si="102"/>
        <v>0</v>
      </c>
      <c r="CV110" s="91">
        <f t="shared" si="102"/>
        <v>0.18</v>
      </c>
      <c r="CW110" s="93"/>
      <c r="CY110" s="80">
        <f t="shared" si="71"/>
        <v>0</v>
      </c>
      <c r="CZ110" s="80">
        <f t="shared" si="101"/>
        <v>0</v>
      </c>
      <c r="DA110" s="80">
        <f t="shared" si="101"/>
        <v>0</v>
      </c>
      <c r="DB110" s="80">
        <f t="shared" si="101"/>
        <v>0</v>
      </c>
      <c r="DC110" s="80">
        <f t="shared" si="101"/>
        <v>0</v>
      </c>
      <c r="DG110" s="80">
        <f t="shared" si="73"/>
        <v>-8.2661399999998109E-3</v>
      </c>
      <c r="DH110" s="80">
        <f t="shared" si="74"/>
        <v>0</v>
      </c>
      <c r="DI110" s="80" t="e">
        <f>AS110-#REF!</f>
        <v>#REF!</v>
      </c>
      <c r="DJ110" s="80" t="e">
        <f>AT110-#REF!</f>
        <v>#REF!</v>
      </c>
      <c r="DK110" s="80" t="e">
        <f>AU110-#REF!</f>
        <v>#REF!</v>
      </c>
      <c r="DL110" s="80" t="e">
        <f>AV110-#REF!</f>
        <v>#REF!</v>
      </c>
      <c r="DM110" s="80" t="e">
        <f>AW110-#REF!</f>
        <v>#REF!</v>
      </c>
      <c r="DN110" s="80" t="e">
        <f>AX110-#REF!</f>
        <v>#REF!</v>
      </c>
    </row>
    <row r="111" spans="1:118" hidden="1" x14ac:dyDescent="0.25">
      <c r="A111" s="88" t="s">
        <v>5845</v>
      </c>
      <c r="B111" s="95" t="s">
        <v>5846</v>
      </c>
      <c r="C111" s="88" t="s">
        <v>5847</v>
      </c>
      <c r="D111" s="88">
        <v>2018</v>
      </c>
      <c r="E111" s="88">
        <v>2018</v>
      </c>
      <c r="F111" s="88">
        <f t="shared" si="108"/>
        <v>2018</v>
      </c>
      <c r="G111" s="88">
        <f t="shared" si="108"/>
        <v>2018</v>
      </c>
      <c r="H111" s="91">
        <f t="shared" si="109"/>
        <v>1.6</v>
      </c>
      <c r="I111" s="91">
        <v>0.08</v>
      </c>
      <c r="J111" s="91">
        <v>1.42</v>
      </c>
      <c r="K111" s="91">
        <v>0</v>
      </c>
      <c r="L111" s="91">
        <v>0.1</v>
      </c>
      <c r="M111" s="91">
        <v>1.6034150489265537</v>
      </c>
      <c r="N111" s="91">
        <v>1.8738919533333336</v>
      </c>
      <c r="O111" s="91">
        <v>1.6034150500000002</v>
      </c>
      <c r="P111" s="91">
        <v>1.8738919599999997</v>
      </c>
      <c r="Q111" s="91">
        <v>1.6034150500000002</v>
      </c>
      <c r="R111" s="91">
        <v>1.8738919599999997</v>
      </c>
      <c r="S111" s="91">
        <v>0</v>
      </c>
      <c r="T111" s="91">
        <v>0.35199999999999998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/>
      <c r="AD111" s="91"/>
      <c r="AE111" s="91"/>
      <c r="AF111" s="91"/>
      <c r="AG111" s="91"/>
      <c r="AH111" s="91"/>
      <c r="AI111" s="91"/>
      <c r="AJ111" s="91"/>
      <c r="AK111" s="91">
        <v>0</v>
      </c>
      <c r="AL111" s="91">
        <v>0</v>
      </c>
      <c r="AM111" s="91">
        <v>0</v>
      </c>
      <c r="AN111" s="91">
        <v>0</v>
      </c>
      <c r="AO111" s="91">
        <v>0</v>
      </c>
      <c r="AP111" s="91">
        <v>0</v>
      </c>
      <c r="AQ111" s="91">
        <v>0</v>
      </c>
      <c r="AR111" s="91">
        <v>0</v>
      </c>
      <c r="AS111" s="91">
        <f t="shared" si="107"/>
        <v>0</v>
      </c>
      <c r="AT111" s="91">
        <f t="shared" si="107"/>
        <v>0</v>
      </c>
      <c r="AU111" s="91">
        <f t="shared" si="107"/>
        <v>0</v>
      </c>
      <c r="AV111" s="91">
        <f t="shared" si="107"/>
        <v>0</v>
      </c>
      <c r="AW111" s="91">
        <f t="shared" si="107"/>
        <v>0</v>
      </c>
      <c r="AX111" s="91">
        <f t="shared" si="107"/>
        <v>0</v>
      </c>
      <c r="AY111" s="91">
        <f t="shared" si="107"/>
        <v>0</v>
      </c>
      <c r="AZ111" s="91">
        <f t="shared" si="107"/>
        <v>0</v>
      </c>
      <c r="BA111" s="91">
        <v>0</v>
      </c>
      <c r="BB111" s="91">
        <v>0</v>
      </c>
      <c r="BC111" s="91">
        <v>0</v>
      </c>
      <c r="BD111" s="91">
        <v>0</v>
      </c>
      <c r="BE111" s="91">
        <v>0</v>
      </c>
      <c r="BF111" s="91">
        <v>0</v>
      </c>
      <c r="BG111" s="91">
        <v>0</v>
      </c>
      <c r="BH111" s="91">
        <v>0</v>
      </c>
      <c r="BI111" s="97">
        <f t="shared" si="104"/>
        <v>0</v>
      </c>
      <c r="BJ111" s="97">
        <f t="shared" si="104"/>
        <v>0</v>
      </c>
      <c r="BK111" s="97">
        <f t="shared" si="104"/>
        <v>0</v>
      </c>
      <c r="BL111" s="97">
        <f t="shared" si="104"/>
        <v>0</v>
      </c>
      <c r="BM111" s="97">
        <f t="shared" si="104"/>
        <v>0</v>
      </c>
      <c r="BN111" s="97">
        <f t="shared" si="104"/>
        <v>0</v>
      </c>
      <c r="BO111" s="97">
        <f t="shared" si="104"/>
        <v>0</v>
      </c>
      <c r="BP111" s="97">
        <f t="shared" si="104"/>
        <v>0</v>
      </c>
      <c r="BQ111" s="91">
        <v>0</v>
      </c>
      <c r="BR111" s="91">
        <v>0</v>
      </c>
      <c r="BS111" s="91">
        <v>0</v>
      </c>
      <c r="BT111" s="91">
        <v>0</v>
      </c>
      <c r="BU111" s="91">
        <v>0</v>
      </c>
      <c r="BV111" s="91">
        <v>0</v>
      </c>
      <c r="BW111" s="91">
        <v>0</v>
      </c>
      <c r="BX111" s="91">
        <v>0</v>
      </c>
      <c r="BY111" s="97">
        <f t="shared" si="105"/>
        <v>0</v>
      </c>
      <c r="BZ111" s="97">
        <f t="shared" si="105"/>
        <v>0</v>
      </c>
      <c r="CA111" s="97">
        <f t="shared" si="105"/>
        <v>0</v>
      </c>
      <c r="CB111" s="97">
        <f t="shared" si="105"/>
        <v>0</v>
      </c>
      <c r="CC111" s="97">
        <f t="shared" si="105"/>
        <v>0</v>
      </c>
      <c r="CD111" s="97">
        <f t="shared" si="105"/>
        <v>0</v>
      </c>
      <c r="CE111" s="97">
        <f t="shared" si="105"/>
        <v>0</v>
      </c>
      <c r="CF111" s="97">
        <f t="shared" si="105"/>
        <v>0</v>
      </c>
      <c r="CG111" s="92">
        <f t="shared" ref="CG111:CN142" si="110">M111+U111+AK111+BA111+BQ111</f>
        <v>1.6034150489265537</v>
      </c>
      <c r="CH111" s="92">
        <f t="shared" si="110"/>
        <v>1.8738919533333336</v>
      </c>
      <c r="CI111" s="92">
        <f t="shared" si="110"/>
        <v>1.6034150500000002</v>
      </c>
      <c r="CJ111" s="92">
        <f t="shared" si="110"/>
        <v>1.8738919599999997</v>
      </c>
      <c r="CK111" s="92">
        <f t="shared" si="110"/>
        <v>1.6034150500000002</v>
      </c>
      <c r="CL111" s="92">
        <f t="shared" si="110"/>
        <v>1.8738919599999997</v>
      </c>
      <c r="CM111" s="92">
        <f t="shared" si="110"/>
        <v>0</v>
      </c>
      <c r="CN111" s="92">
        <f t="shared" si="110"/>
        <v>0.35199999999999998</v>
      </c>
      <c r="CO111" s="91">
        <f t="shared" si="103"/>
        <v>1.6034150489265537</v>
      </c>
      <c r="CP111" s="91">
        <f t="shared" si="103"/>
        <v>1.8738919533333336</v>
      </c>
      <c r="CQ111" s="91">
        <f t="shared" si="103"/>
        <v>1.6034150500000002</v>
      </c>
      <c r="CR111" s="91">
        <f t="shared" si="102"/>
        <v>1.8738919599999997</v>
      </c>
      <c r="CS111" s="91">
        <f t="shared" si="102"/>
        <v>1.6034150500000002</v>
      </c>
      <c r="CT111" s="91">
        <f t="shared" si="102"/>
        <v>1.8738919599999997</v>
      </c>
      <c r="CU111" s="91">
        <f t="shared" si="102"/>
        <v>0</v>
      </c>
      <c r="CV111" s="91">
        <f t="shared" si="102"/>
        <v>0.35199999999999998</v>
      </c>
      <c r="CW111" s="93"/>
      <c r="CY111" s="80">
        <f t="shared" si="71"/>
        <v>0</v>
      </c>
      <c r="CZ111" s="80">
        <f t="shared" si="101"/>
        <v>0</v>
      </c>
      <c r="DA111" s="80">
        <f t="shared" si="101"/>
        <v>0</v>
      </c>
      <c r="DB111" s="80">
        <f t="shared" si="101"/>
        <v>0</v>
      </c>
      <c r="DC111" s="80">
        <f t="shared" si="101"/>
        <v>0</v>
      </c>
      <c r="DG111" s="80">
        <f t="shared" si="73"/>
        <v>3.4150500000000861E-3</v>
      </c>
      <c r="DH111" s="80">
        <f t="shared" si="74"/>
        <v>0</v>
      </c>
      <c r="DI111" s="80" t="e">
        <f>AS111-#REF!</f>
        <v>#REF!</v>
      </c>
      <c r="DJ111" s="80" t="e">
        <f>AT111-#REF!</f>
        <v>#REF!</v>
      </c>
      <c r="DK111" s="80" t="e">
        <f>AU111-#REF!</f>
        <v>#REF!</v>
      </c>
      <c r="DL111" s="80" t="e">
        <f>AV111-#REF!</f>
        <v>#REF!</v>
      </c>
      <c r="DM111" s="80" t="e">
        <f>AW111-#REF!</f>
        <v>#REF!</v>
      </c>
      <c r="DN111" s="80" t="e">
        <f>AX111-#REF!</f>
        <v>#REF!</v>
      </c>
    </row>
    <row r="112" spans="1:118" hidden="1" x14ac:dyDescent="0.25">
      <c r="A112" s="88" t="s">
        <v>5848</v>
      </c>
      <c r="B112" s="95" t="s">
        <v>5849</v>
      </c>
      <c r="C112" s="88" t="s">
        <v>5850</v>
      </c>
      <c r="D112" s="88">
        <v>2017</v>
      </c>
      <c r="E112" s="88">
        <v>2018</v>
      </c>
      <c r="F112" s="88">
        <f t="shared" si="108"/>
        <v>2017</v>
      </c>
      <c r="G112" s="88">
        <f t="shared" si="108"/>
        <v>2018</v>
      </c>
      <c r="H112" s="91">
        <f t="shared" si="109"/>
        <v>0.77</v>
      </c>
      <c r="I112" s="91">
        <v>0.08</v>
      </c>
      <c r="J112" s="91">
        <v>0.65</v>
      </c>
      <c r="K112" s="91">
        <v>0</v>
      </c>
      <c r="L112" s="91">
        <v>0.04</v>
      </c>
      <c r="M112" s="91">
        <v>0.69643103000000006</v>
      </c>
      <c r="N112" s="91">
        <v>0.81494573000000003</v>
      </c>
      <c r="O112" s="91">
        <v>0.77693950000000001</v>
      </c>
      <c r="P112" s="91">
        <v>0.9099457299999999</v>
      </c>
      <c r="Q112" s="91">
        <v>0.77693950000000001</v>
      </c>
      <c r="R112" s="91">
        <v>0.9099457299999999</v>
      </c>
      <c r="S112" s="91">
        <v>0</v>
      </c>
      <c r="T112" s="91">
        <v>0.23300000000000001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  <c r="AC112" s="91"/>
      <c r="AD112" s="91"/>
      <c r="AE112" s="91"/>
      <c r="AF112" s="91"/>
      <c r="AG112" s="91"/>
      <c r="AH112" s="91"/>
      <c r="AI112" s="91"/>
      <c r="AJ112" s="91"/>
      <c r="AK112" s="91">
        <v>0</v>
      </c>
      <c r="AL112" s="91">
        <v>0</v>
      </c>
      <c r="AM112" s="91">
        <v>0</v>
      </c>
      <c r="AN112" s="91">
        <v>0</v>
      </c>
      <c r="AO112" s="91">
        <v>0</v>
      </c>
      <c r="AP112" s="91">
        <v>0</v>
      </c>
      <c r="AQ112" s="91">
        <v>0</v>
      </c>
      <c r="AR112" s="91">
        <v>0</v>
      </c>
      <c r="AS112" s="91">
        <f t="shared" si="107"/>
        <v>0</v>
      </c>
      <c r="AT112" s="91">
        <f t="shared" si="107"/>
        <v>0</v>
      </c>
      <c r="AU112" s="91">
        <f t="shared" si="107"/>
        <v>0</v>
      </c>
      <c r="AV112" s="91">
        <f t="shared" si="107"/>
        <v>0</v>
      </c>
      <c r="AW112" s="91">
        <f t="shared" si="107"/>
        <v>0</v>
      </c>
      <c r="AX112" s="91">
        <f t="shared" si="107"/>
        <v>0</v>
      </c>
      <c r="AY112" s="91">
        <f t="shared" si="107"/>
        <v>0</v>
      </c>
      <c r="AZ112" s="91">
        <f t="shared" si="107"/>
        <v>0</v>
      </c>
      <c r="BA112" s="91">
        <v>0</v>
      </c>
      <c r="BB112" s="91">
        <v>0</v>
      </c>
      <c r="BC112" s="91">
        <v>0</v>
      </c>
      <c r="BD112" s="91">
        <v>0</v>
      </c>
      <c r="BE112" s="91">
        <v>0</v>
      </c>
      <c r="BF112" s="91">
        <v>0</v>
      </c>
      <c r="BG112" s="91">
        <v>0</v>
      </c>
      <c r="BH112" s="91">
        <v>0</v>
      </c>
      <c r="BI112" s="97">
        <f t="shared" si="104"/>
        <v>0</v>
      </c>
      <c r="BJ112" s="97">
        <f t="shared" si="104"/>
        <v>0</v>
      </c>
      <c r="BK112" s="97">
        <f t="shared" si="104"/>
        <v>0</v>
      </c>
      <c r="BL112" s="97">
        <f t="shared" si="104"/>
        <v>0</v>
      </c>
      <c r="BM112" s="97">
        <f t="shared" si="104"/>
        <v>0</v>
      </c>
      <c r="BN112" s="97">
        <f t="shared" si="104"/>
        <v>0</v>
      </c>
      <c r="BO112" s="97">
        <f t="shared" si="104"/>
        <v>0</v>
      </c>
      <c r="BP112" s="97">
        <f t="shared" si="104"/>
        <v>0</v>
      </c>
      <c r="BQ112" s="91">
        <v>0</v>
      </c>
      <c r="BR112" s="91">
        <v>0</v>
      </c>
      <c r="BS112" s="91">
        <v>0</v>
      </c>
      <c r="BT112" s="91">
        <v>0</v>
      </c>
      <c r="BU112" s="91">
        <v>0</v>
      </c>
      <c r="BV112" s="91">
        <v>0</v>
      </c>
      <c r="BW112" s="91">
        <v>0</v>
      </c>
      <c r="BX112" s="91">
        <v>0</v>
      </c>
      <c r="BY112" s="97">
        <f t="shared" si="105"/>
        <v>0</v>
      </c>
      <c r="BZ112" s="97">
        <f t="shared" si="105"/>
        <v>0</v>
      </c>
      <c r="CA112" s="97">
        <f t="shared" si="105"/>
        <v>0</v>
      </c>
      <c r="CB112" s="97">
        <f t="shared" si="105"/>
        <v>0</v>
      </c>
      <c r="CC112" s="97">
        <f t="shared" si="105"/>
        <v>0</v>
      </c>
      <c r="CD112" s="97">
        <f t="shared" si="105"/>
        <v>0</v>
      </c>
      <c r="CE112" s="97">
        <f t="shared" si="105"/>
        <v>0</v>
      </c>
      <c r="CF112" s="97">
        <f t="shared" si="105"/>
        <v>0</v>
      </c>
      <c r="CG112" s="92">
        <f t="shared" si="110"/>
        <v>0.69643103000000006</v>
      </c>
      <c r="CH112" s="92">
        <f t="shared" si="110"/>
        <v>0.81494573000000003</v>
      </c>
      <c r="CI112" s="92">
        <f t="shared" si="110"/>
        <v>0.77693950000000001</v>
      </c>
      <c r="CJ112" s="92">
        <f t="shared" si="110"/>
        <v>0.9099457299999999</v>
      </c>
      <c r="CK112" s="92">
        <f t="shared" si="110"/>
        <v>0.77693950000000001</v>
      </c>
      <c r="CL112" s="92">
        <f t="shared" si="110"/>
        <v>0.9099457299999999</v>
      </c>
      <c r="CM112" s="92">
        <f t="shared" si="110"/>
        <v>0</v>
      </c>
      <c r="CN112" s="92">
        <f t="shared" si="110"/>
        <v>0.23300000000000001</v>
      </c>
      <c r="CO112" s="91">
        <f t="shared" si="103"/>
        <v>0.69643103000000006</v>
      </c>
      <c r="CP112" s="91">
        <f t="shared" si="103"/>
        <v>0.81494573000000003</v>
      </c>
      <c r="CQ112" s="91">
        <f t="shared" si="103"/>
        <v>0.77693950000000001</v>
      </c>
      <c r="CR112" s="91">
        <f t="shared" si="102"/>
        <v>0.9099457299999999</v>
      </c>
      <c r="CS112" s="91">
        <f t="shared" si="102"/>
        <v>0.77693950000000001</v>
      </c>
      <c r="CT112" s="91">
        <f t="shared" si="102"/>
        <v>0.9099457299999999</v>
      </c>
      <c r="CU112" s="91">
        <f t="shared" si="102"/>
        <v>0</v>
      </c>
      <c r="CV112" s="91">
        <f t="shared" si="102"/>
        <v>0.23300000000000001</v>
      </c>
      <c r="CW112" s="93"/>
      <c r="CY112" s="80">
        <f t="shared" si="71"/>
        <v>0</v>
      </c>
      <c r="CZ112" s="80">
        <f t="shared" si="101"/>
        <v>0</v>
      </c>
      <c r="DA112" s="80">
        <f t="shared" si="101"/>
        <v>0</v>
      </c>
      <c r="DB112" s="80">
        <f t="shared" si="101"/>
        <v>0</v>
      </c>
      <c r="DC112" s="80">
        <f t="shared" si="101"/>
        <v>0</v>
      </c>
      <c r="DG112" s="80">
        <f t="shared" si="73"/>
        <v>6.9394999999999873E-3</v>
      </c>
      <c r="DH112" s="80">
        <f t="shared" si="74"/>
        <v>0</v>
      </c>
      <c r="DI112" s="80" t="e">
        <f>AS112-#REF!</f>
        <v>#REF!</v>
      </c>
      <c r="DJ112" s="80" t="e">
        <f>AT112-#REF!</f>
        <v>#REF!</v>
      </c>
      <c r="DK112" s="80" t="e">
        <f>AU112-#REF!</f>
        <v>#REF!</v>
      </c>
      <c r="DL112" s="80" t="e">
        <f>AV112-#REF!</f>
        <v>#REF!</v>
      </c>
      <c r="DM112" s="80" t="e">
        <f>AW112-#REF!</f>
        <v>#REF!</v>
      </c>
      <c r="DN112" s="80" t="e">
        <f>AX112-#REF!</f>
        <v>#REF!</v>
      </c>
    </row>
    <row r="113" spans="1:118" ht="25.5" hidden="1" x14ac:dyDescent="0.25">
      <c r="A113" s="88" t="s">
        <v>5851</v>
      </c>
      <c r="B113" s="95" t="s">
        <v>5852</v>
      </c>
      <c r="C113" s="88" t="s">
        <v>5853</v>
      </c>
      <c r="D113" s="88">
        <v>2018</v>
      </c>
      <c r="E113" s="88">
        <v>2018</v>
      </c>
      <c r="F113" s="88">
        <f t="shared" si="108"/>
        <v>2018</v>
      </c>
      <c r="G113" s="88">
        <f t="shared" si="108"/>
        <v>2018</v>
      </c>
      <c r="H113" s="91">
        <f t="shared" si="109"/>
        <v>2.6</v>
      </c>
      <c r="I113" s="91">
        <v>0.08</v>
      </c>
      <c r="J113" s="91">
        <v>2.37</v>
      </c>
      <c r="K113" s="91">
        <v>0</v>
      </c>
      <c r="L113" s="91">
        <v>0.15</v>
      </c>
      <c r="M113" s="91">
        <v>2.5334404600000004</v>
      </c>
      <c r="N113" s="91">
        <v>2.9615938599999998</v>
      </c>
      <c r="O113" s="91">
        <v>2.6139489299999998</v>
      </c>
      <c r="P113" s="91">
        <v>3.05659386</v>
      </c>
      <c r="Q113" s="91">
        <v>2.6139489299999998</v>
      </c>
      <c r="R113" s="91">
        <v>3.05659386</v>
      </c>
      <c r="S113" s="91">
        <v>0</v>
      </c>
      <c r="T113" s="91">
        <v>0.58399999999999996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  <c r="AC113" s="91"/>
      <c r="AD113" s="91"/>
      <c r="AE113" s="91"/>
      <c r="AF113" s="91"/>
      <c r="AG113" s="91"/>
      <c r="AH113" s="91"/>
      <c r="AI113" s="91"/>
      <c r="AJ113" s="91"/>
      <c r="AK113" s="91">
        <v>0</v>
      </c>
      <c r="AL113" s="91">
        <v>0</v>
      </c>
      <c r="AM113" s="91">
        <v>0</v>
      </c>
      <c r="AN113" s="91">
        <v>0</v>
      </c>
      <c r="AO113" s="91">
        <v>0</v>
      </c>
      <c r="AP113" s="91">
        <v>0</v>
      </c>
      <c r="AQ113" s="91">
        <v>0</v>
      </c>
      <c r="AR113" s="91">
        <v>0</v>
      </c>
      <c r="AS113" s="91">
        <f t="shared" si="107"/>
        <v>0</v>
      </c>
      <c r="AT113" s="91">
        <f t="shared" si="107"/>
        <v>0</v>
      </c>
      <c r="AU113" s="91">
        <f t="shared" si="107"/>
        <v>0</v>
      </c>
      <c r="AV113" s="91">
        <f t="shared" si="107"/>
        <v>0</v>
      </c>
      <c r="AW113" s="91">
        <f t="shared" si="107"/>
        <v>0</v>
      </c>
      <c r="AX113" s="91">
        <f t="shared" si="107"/>
        <v>0</v>
      </c>
      <c r="AY113" s="91">
        <f t="shared" si="107"/>
        <v>0</v>
      </c>
      <c r="AZ113" s="91">
        <f t="shared" si="107"/>
        <v>0</v>
      </c>
      <c r="BA113" s="91">
        <v>0</v>
      </c>
      <c r="BB113" s="91">
        <v>0</v>
      </c>
      <c r="BC113" s="91">
        <v>0</v>
      </c>
      <c r="BD113" s="91">
        <v>0</v>
      </c>
      <c r="BE113" s="91">
        <v>0</v>
      </c>
      <c r="BF113" s="91">
        <v>0</v>
      </c>
      <c r="BG113" s="91">
        <v>0</v>
      </c>
      <c r="BH113" s="91">
        <v>0</v>
      </c>
      <c r="BI113" s="97">
        <f t="shared" si="104"/>
        <v>0</v>
      </c>
      <c r="BJ113" s="97">
        <f t="shared" si="104"/>
        <v>0</v>
      </c>
      <c r="BK113" s="97">
        <f t="shared" si="104"/>
        <v>0</v>
      </c>
      <c r="BL113" s="97">
        <f t="shared" si="104"/>
        <v>0</v>
      </c>
      <c r="BM113" s="97">
        <f t="shared" si="104"/>
        <v>0</v>
      </c>
      <c r="BN113" s="97">
        <f t="shared" si="104"/>
        <v>0</v>
      </c>
      <c r="BO113" s="97">
        <f t="shared" si="104"/>
        <v>0</v>
      </c>
      <c r="BP113" s="97">
        <f t="shared" si="104"/>
        <v>0</v>
      </c>
      <c r="BQ113" s="91">
        <v>0</v>
      </c>
      <c r="BR113" s="91">
        <v>0</v>
      </c>
      <c r="BS113" s="91">
        <v>0</v>
      </c>
      <c r="BT113" s="91">
        <v>0</v>
      </c>
      <c r="BU113" s="91">
        <v>0</v>
      </c>
      <c r="BV113" s="91">
        <v>0</v>
      </c>
      <c r="BW113" s="91">
        <v>0</v>
      </c>
      <c r="BX113" s="91">
        <v>0</v>
      </c>
      <c r="BY113" s="97">
        <f t="shared" si="105"/>
        <v>0</v>
      </c>
      <c r="BZ113" s="97">
        <f t="shared" si="105"/>
        <v>0</v>
      </c>
      <c r="CA113" s="97">
        <f t="shared" si="105"/>
        <v>0</v>
      </c>
      <c r="CB113" s="97">
        <f t="shared" si="105"/>
        <v>0</v>
      </c>
      <c r="CC113" s="97">
        <f t="shared" si="105"/>
        <v>0</v>
      </c>
      <c r="CD113" s="97">
        <f t="shared" si="105"/>
        <v>0</v>
      </c>
      <c r="CE113" s="97">
        <f t="shared" si="105"/>
        <v>0</v>
      </c>
      <c r="CF113" s="97">
        <f t="shared" si="105"/>
        <v>0</v>
      </c>
      <c r="CG113" s="92">
        <f t="shared" si="110"/>
        <v>2.5334404600000004</v>
      </c>
      <c r="CH113" s="92">
        <f t="shared" si="110"/>
        <v>2.9615938599999998</v>
      </c>
      <c r="CI113" s="92">
        <f t="shared" si="110"/>
        <v>2.6139489299999998</v>
      </c>
      <c r="CJ113" s="92">
        <f t="shared" si="110"/>
        <v>3.05659386</v>
      </c>
      <c r="CK113" s="92">
        <f t="shared" si="110"/>
        <v>2.6139489299999998</v>
      </c>
      <c r="CL113" s="92">
        <f t="shared" si="110"/>
        <v>3.05659386</v>
      </c>
      <c r="CM113" s="92">
        <f t="shared" si="110"/>
        <v>0</v>
      </c>
      <c r="CN113" s="92">
        <f t="shared" si="110"/>
        <v>0.58399999999999996</v>
      </c>
      <c r="CO113" s="91">
        <f t="shared" si="103"/>
        <v>2.5334404600000004</v>
      </c>
      <c r="CP113" s="91">
        <f t="shared" si="103"/>
        <v>2.9615938599999998</v>
      </c>
      <c r="CQ113" s="91">
        <f t="shared" si="103"/>
        <v>2.6139489299999998</v>
      </c>
      <c r="CR113" s="91">
        <f t="shared" si="102"/>
        <v>3.05659386</v>
      </c>
      <c r="CS113" s="91">
        <f t="shared" si="102"/>
        <v>2.6139489299999998</v>
      </c>
      <c r="CT113" s="91">
        <f t="shared" si="102"/>
        <v>3.05659386</v>
      </c>
      <c r="CU113" s="91">
        <f t="shared" si="102"/>
        <v>0</v>
      </c>
      <c r="CV113" s="91">
        <f t="shared" si="102"/>
        <v>0.58399999999999996</v>
      </c>
      <c r="CW113" s="93"/>
      <c r="CY113" s="80">
        <f t="shared" si="71"/>
        <v>0</v>
      </c>
      <c r="CZ113" s="80">
        <f t="shared" si="101"/>
        <v>0</v>
      </c>
      <c r="DA113" s="80">
        <f t="shared" si="101"/>
        <v>0</v>
      </c>
      <c r="DB113" s="80">
        <f t="shared" si="101"/>
        <v>0</v>
      </c>
      <c r="DC113" s="80">
        <f t="shared" si="101"/>
        <v>0</v>
      </c>
      <c r="DG113" s="80">
        <f t="shared" si="73"/>
        <v>1.3948929999999748E-2</v>
      </c>
      <c r="DH113" s="80">
        <f t="shared" si="74"/>
        <v>0</v>
      </c>
      <c r="DI113" s="80" t="e">
        <f>AS113-#REF!</f>
        <v>#REF!</v>
      </c>
      <c r="DJ113" s="80" t="e">
        <f>AT113-#REF!</f>
        <v>#REF!</v>
      </c>
      <c r="DK113" s="80" t="e">
        <f>AU113-#REF!</f>
        <v>#REF!</v>
      </c>
      <c r="DL113" s="80" t="e">
        <f>AV113-#REF!</f>
        <v>#REF!</v>
      </c>
      <c r="DM113" s="80" t="e">
        <f>AW113-#REF!</f>
        <v>#REF!</v>
      </c>
      <c r="DN113" s="80" t="e">
        <f>AX113-#REF!</f>
        <v>#REF!</v>
      </c>
    </row>
    <row r="114" spans="1:118" hidden="1" x14ac:dyDescent="0.25">
      <c r="A114" s="88" t="s">
        <v>5854</v>
      </c>
      <c r="B114" s="95" t="s">
        <v>5855</v>
      </c>
      <c r="C114" s="88" t="s">
        <v>5856</v>
      </c>
      <c r="D114" s="88">
        <v>2018</v>
      </c>
      <c r="E114" s="88">
        <v>2018</v>
      </c>
      <c r="F114" s="88">
        <f t="shared" si="108"/>
        <v>2018</v>
      </c>
      <c r="G114" s="88">
        <f t="shared" si="108"/>
        <v>2018</v>
      </c>
      <c r="H114" s="91">
        <f t="shared" si="109"/>
        <v>1.8599999999999999</v>
      </c>
      <c r="I114" s="91">
        <v>0.08</v>
      </c>
      <c r="J114" s="91">
        <v>1.66</v>
      </c>
      <c r="K114" s="91">
        <v>0</v>
      </c>
      <c r="L114" s="91">
        <v>0.12</v>
      </c>
      <c r="M114" s="91">
        <v>1.77930196</v>
      </c>
      <c r="N114" s="91">
        <v>2.0782880800000001</v>
      </c>
      <c r="O114" s="91">
        <v>1.85981043</v>
      </c>
      <c r="P114" s="91">
        <v>2.1732880799999998</v>
      </c>
      <c r="Q114" s="91">
        <v>1.85981043</v>
      </c>
      <c r="R114" s="91">
        <v>2.1732880799999998</v>
      </c>
      <c r="S114" s="91">
        <v>0</v>
      </c>
      <c r="T114" s="91">
        <v>0.35199999999999998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  <c r="AC114" s="91"/>
      <c r="AD114" s="91"/>
      <c r="AE114" s="91"/>
      <c r="AF114" s="91"/>
      <c r="AG114" s="91"/>
      <c r="AH114" s="91"/>
      <c r="AI114" s="91"/>
      <c r="AJ114" s="91"/>
      <c r="AK114" s="91">
        <v>0</v>
      </c>
      <c r="AL114" s="91">
        <v>0</v>
      </c>
      <c r="AM114" s="91">
        <v>0</v>
      </c>
      <c r="AN114" s="91">
        <v>0</v>
      </c>
      <c r="AO114" s="91">
        <v>0</v>
      </c>
      <c r="AP114" s="91">
        <v>0</v>
      </c>
      <c r="AQ114" s="91">
        <v>0</v>
      </c>
      <c r="AR114" s="91">
        <v>0</v>
      </c>
      <c r="AS114" s="91">
        <f t="shared" si="107"/>
        <v>0</v>
      </c>
      <c r="AT114" s="91">
        <f t="shared" si="107"/>
        <v>0</v>
      </c>
      <c r="AU114" s="91">
        <f t="shared" si="107"/>
        <v>0</v>
      </c>
      <c r="AV114" s="91">
        <f t="shared" si="107"/>
        <v>0</v>
      </c>
      <c r="AW114" s="91">
        <f t="shared" si="107"/>
        <v>0</v>
      </c>
      <c r="AX114" s="91">
        <f t="shared" si="107"/>
        <v>0</v>
      </c>
      <c r="AY114" s="91">
        <f t="shared" si="107"/>
        <v>0</v>
      </c>
      <c r="AZ114" s="91">
        <f t="shared" si="107"/>
        <v>0</v>
      </c>
      <c r="BA114" s="91">
        <v>0</v>
      </c>
      <c r="BB114" s="91">
        <v>0</v>
      </c>
      <c r="BC114" s="91">
        <v>0</v>
      </c>
      <c r="BD114" s="91">
        <v>0</v>
      </c>
      <c r="BE114" s="91">
        <v>0</v>
      </c>
      <c r="BF114" s="91">
        <v>0</v>
      </c>
      <c r="BG114" s="91">
        <v>0</v>
      </c>
      <c r="BH114" s="91">
        <v>0</v>
      </c>
      <c r="BI114" s="97">
        <f t="shared" si="104"/>
        <v>0</v>
      </c>
      <c r="BJ114" s="97">
        <f t="shared" si="104"/>
        <v>0</v>
      </c>
      <c r="BK114" s="97">
        <f t="shared" si="104"/>
        <v>0</v>
      </c>
      <c r="BL114" s="97">
        <f t="shared" si="104"/>
        <v>0</v>
      </c>
      <c r="BM114" s="97">
        <f t="shared" si="104"/>
        <v>0</v>
      </c>
      <c r="BN114" s="97">
        <f t="shared" si="104"/>
        <v>0</v>
      </c>
      <c r="BO114" s="97">
        <f t="shared" si="104"/>
        <v>0</v>
      </c>
      <c r="BP114" s="97">
        <f t="shared" si="104"/>
        <v>0</v>
      </c>
      <c r="BQ114" s="91">
        <v>0</v>
      </c>
      <c r="BR114" s="91">
        <v>0</v>
      </c>
      <c r="BS114" s="91">
        <v>0</v>
      </c>
      <c r="BT114" s="91">
        <v>0</v>
      </c>
      <c r="BU114" s="91">
        <v>0</v>
      </c>
      <c r="BV114" s="91">
        <v>0</v>
      </c>
      <c r="BW114" s="91">
        <v>0</v>
      </c>
      <c r="BX114" s="91">
        <v>0</v>
      </c>
      <c r="BY114" s="97">
        <f t="shared" si="105"/>
        <v>0</v>
      </c>
      <c r="BZ114" s="97">
        <f t="shared" si="105"/>
        <v>0</v>
      </c>
      <c r="CA114" s="97">
        <f t="shared" si="105"/>
        <v>0</v>
      </c>
      <c r="CB114" s="97">
        <f t="shared" si="105"/>
        <v>0</v>
      </c>
      <c r="CC114" s="97">
        <f t="shared" si="105"/>
        <v>0</v>
      </c>
      <c r="CD114" s="97">
        <f t="shared" si="105"/>
        <v>0</v>
      </c>
      <c r="CE114" s="97">
        <f t="shared" si="105"/>
        <v>0</v>
      </c>
      <c r="CF114" s="97">
        <f t="shared" si="105"/>
        <v>0</v>
      </c>
      <c r="CG114" s="92">
        <f t="shared" si="110"/>
        <v>1.77930196</v>
      </c>
      <c r="CH114" s="92">
        <f t="shared" si="110"/>
        <v>2.0782880800000001</v>
      </c>
      <c r="CI114" s="92">
        <f t="shared" si="110"/>
        <v>1.85981043</v>
      </c>
      <c r="CJ114" s="92">
        <f t="shared" si="110"/>
        <v>2.1732880799999998</v>
      </c>
      <c r="CK114" s="92">
        <f t="shared" si="110"/>
        <v>1.85981043</v>
      </c>
      <c r="CL114" s="92">
        <f t="shared" si="110"/>
        <v>2.1732880799999998</v>
      </c>
      <c r="CM114" s="92">
        <f t="shared" si="110"/>
        <v>0</v>
      </c>
      <c r="CN114" s="92">
        <f t="shared" si="110"/>
        <v>0.35199999999999998</v>
      </c>
      <c r="CO114" s="91">
        <f t="shared" si="103"/>
        <v>1.77930196</v>
      </c>
      <c r="CP114" s="91">
        <f t="shared" si="103"/>
        <v>2.0782880800000001</v>
      </c>
      <c r="CQ114" s="91">
        <f t="shared" si="103"/>
        <v>1.85981043</v>
      </c>
      <c r="CR114" s="91">
        <f t="shared" si="102"/>
        <v>2.1732880799999998</v>
      </c>
      <c r="CS114" s="91">
        <f t="shared" si="102"/>
        <v>1.85981043</v>
      </c>
      <c r="CT114" s="91">
        <f t="shared" si="102"/>
        <v>2.1732880799999998</v>
      </c>
      <c r="CU114" s="91">
        <f t="shared" si="102"/>
        <v>0</v>
      </c>
      <c r="CV114" s="91">
        <f t="shared" si="102"/>
        <v>0.35199999999999998</v>
      </c>
      <c r="CW114" s="93"/>
      <c r="CY114" s="80">
        <f t="shared" ref="CY114:CY161" si="111">CT114-CR114</f>
        <v>0</v>
      </c>
      <c r="CZ114" s="80">
        <f t="shared" ref="CZ114:DC145" si="112">CQ114-CI114</f>
        <v>0</v>
      </c>
      <c r="DA114" s="80">
        <f t="shared" si="112"/>
        <v>0</v>
      </c>
      <c r="DB114" s="80">
        <f t="shared" si="112"/>
        <v>0</v>
      </c>
      <c r="DC114" s="80">
        <f t="shared" si="112"/>
        <v>0</v>
      </c>
      <c r="DG114" s="80">
        <f t="shared" ref="DG114:DG161" si="113">CQ114-H114</f>
        <v>-1.8956999999986124E-4</v>
      </c>
      <c r="DH114" s="80">
        <f t="shared" ref="DH114:DH161" si="114">BJ114/1.2-BI114</f>
        <v>0</v>
      </c>
      <c r="DI114" s="80" t="e">
        <f>AS114-#REF!</f>
        <v>#REF!</v>
      </c>
      <c r="DJ114" s="80" t="e">
        <f>AT114-#REF!</f>
        <v>#REF!</v>
      </c>
      <c r="DK114" s="80" t="e">
        <f>AU114-#REF!</f>
        <v>#REF!</v>
      </c>
      <c r="DL114" s="80" t="e">
        <f>AV114-#REF!</f>
        <v>#REF!</v>
      </c>
      <c r="DM114" s="80" t="e">
        <f>AW114-#REF!</f>
        <v>#REF!</v>
      </c>
      <c r="DN114" s="80" t="e">
        <f>AX114-#REF!</f>
        <v>#REF!</v>
      </c>
    </row>
    <row r="115" spans="1:118" hidden="1" x14ac:dyDescent="0.25">
      <c r="A115" s="88" t="s">
        <v>5857</v>
      </c>
      <c r="B115" s="95" t="s">
        <v>5858</v>
      </c>
      <c r="C115" s="88" t="s">
        <v>5859</v>
      </c>
      <c r="D115" s="88">
        <v>2020</v>
      </c>
      <c r="E115" s="88">
        <v>2021</v>
      </c>
      <c r="F115" s="88">
        <f t="shared" si="108"/>
        <v>2020</v>
      </c>
      <c r="G115" s="88">
        <f t="shared" si="108"/>
        <v>2021</v>
      </c>
      <c r="H115" s="91">
        <f t="shared" si="109"/>
        <v>0.82500300000000004</v>
      </c>
      <c r="I115" s="91">
        <v>2.5003000000000001E-2</v>
      </c>
      <c r="J115" s="91">
        <v>0.8</v>
      </c>
      <c r="K115" s="91">
        <v>0</v>
      </c>
      <c r="L115" s="91">
        <v>0</v>
      </c>
      <c r="M115" s="91"/>
      <c r="N115" s="91">
        <v>0</v>
      </c>
      <c r="O115" s="91">
        <v>0</v>
      </c>
      <c r="P115" s="91"/>
      <c r="Q115" s="91">
        <v>0</v>
      </c>
      <c r="R115" s="91"/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  <c r="AC115" s="91"/>
      <c r="AD115" s="91"/>
      <c r="AE115" s="91"/>
      <c r="AF115" s="91"/>
      <c r="AG115" s="91"/>
      <c r="AH115" s="91"/>
      <c r="AI115" s="91"/>
      <c r="AJ115" s="91"/>
      <c r="AK115" s="91">
        <v>2.5423728813559324E-2</v>
      </c>
      <c r="AL115" s="91">
        <v>3.0508474576271188E-2</v>
      </c>
      <c r="AM115" s="91">
        <v>2.5423728813559324E-2</v>
      </c>
      <c r="AN115" s="91">
        <v>3.0508474576271188E-2</v>
      </c>
      <c r="AO115" s="91">
        <v>0</v>
      </c>
      <c r="AP115" s="91">
        <v>0</v>
      </c>
      <c r="AQ115" s="91">
        <v>0</v>
      </c>
      <c r="AR115" s="91">
        <v>0</v>
      </c>
      <c r="AS115" s="91">
        <f t="shared" si="107"/>
        <v>2.5423728813559324E-2</v>
      </c>
      <c r="AT115" s="91">
        <f t="shared" si="107"/>
        <v>3.0508474576271188E-2</v>
      </c>
      <c r="AU115" s="91">
        <f t="shared" si="107"/>
        <v>2.5423728813559324E-2</v>
      </c>
      <c r="AV115" s="91">
        <f t="shared" si="107"/>
        <v>3.0508474576271188E-2</v>
      </c>
      <c r="AW115" s="91">
        <f t="shared" si="107"/>
        <v>0</v>
      </c>
      <c r="AX115" s="91">
        <f t="shared" si="107"/>
        <v>0</v>
      </c>
      <c r="AY115" s="91">
        <f t="shared" si="107"/>
        <v>0</v>
      </c>
      <c r="AZ115" s="91">
        <f t="shared" si="107"/>
        <v>0</v>
      </c>
      <c r="BA115" s="91">
        <v>0.79661016949152541</v>
      </c>
      <c r="BB115" s="91">
        <v>0.95593220338983043</v>
      </c>
      <c r="BC115" s="91">
        <v>0.79661016949152541</v>
      </c>
      <c r="BD115" s="91">
        <v>0.95593220338983043</v>
      </c>
      <c r="BE115" s="91">
        <v>0.82203389830508478</v>
      </c>
      <c r="BF115" s="91">
        <v>0.98644067796610169</v>
      </c>
      <c r="BG115" s="91">
        <v>0</v>
      </c>
      <c r="BH115" s="91">
        <v>0.24</v>
      </c>
      <c r="BI115" s="97">
        <f t="shared" si="104"/>
        <v>0.79661016949152541</v>
      </c>
      <c r="BJ115" s="97">
        <f t="shared" si="104"/>
        <v>0.95593220338983043</v>
      </c>
      <c r="BK115" s="97">
        <f t="shared" si="104"/>
        <v>0.79661016949152541</v>
      </c>
      <c r="BL115" s="97">
        <f t="shared" si="104"/>
        <v>0.95593220338983043</v>
      </c>
      <c r="BM115" s="97">
        <f t="shared" si="104"/>
        <v>0.82203389830508478</v>
      </c>
      <c r="BN115" s="97">
        <f t="shared" si="104"/>
        <v>0.98644067796610169</v>
      </c>
      <c r="BO115" s="97">
        <f t="shared" si="104"/>
        <v>0</v>
      </c>
      <c r="BP115" s="97">
        <f t="shared" si="104"/>
        <v>0.24</v>
      </c>
      <c r="BQ115" s="91">
        <v>0</v>
      </c>
      <c r="BR115" s="91">
        <v>0</v>
      </c>
      <c r="BS115" s="91">
        <v>0</v>
      </c>
      <c r="BT115" s="91">
        <v>0</v>
      </c>
      <c r="BU115" s="91">
        <v>0</v>
      </c>
      <c r="BV115" s="91">
        <v>0</v>
      </c>
      <c r="BW115" s="91">
        <v>0</v>
      </c>
      <c r="BX115" s="91">
        <v>0</v>
      </c>
      <c r="BY115" s="97">
        <f t="shared" si="105"/>
        <v>0</v>
      </c>
      <c r="BZ115" s="97">
        <f t="shared" si="105"/>
        <v>0</v>
      </c>
      <c r="CA115" s="97">
        <f t="shared" si="105"/>
        <v>0</v>
      </c>
      <c r="CB115" s="97">
        <f t="shared" si="105"/>
        <v>0</v>
      </c>
      <c r="CC115" s="97">
        <f t="shared" si="105"/>
        <v>0</v>
      </c>
      <c r="CD115" s="97">
        <f t="shared" si="105"/>
        <v>0</v>
      </c>
      <c r="CE115" s="97">
        <f t="shared" si="105"/>
        <v>0</v>
      </c>
      <c r="CF115" s="97">
        <f t="shared" si="105"/>
        <v>0</v>
      </c>
      <c r="CG115" s="92">
        <f t="shared" si="110"/>
        <v>0.82203389830508478</v>
      </c>
      <c r="CH115" s="92">
        <f t="shared" si="110"/>
        <v>0.98644067796610158</v>
      </c>
      <c r="CI115" s="92">
        <f t="shared" si="110"/>
        <v>0.82203389830508478</v>
      </c>
      <c r="CJ115" s="92">
        <f t="shared" si="110"/>
        <v>0.98644067796610158</v>
      </c>
      <c r="CK115" s="92">
        <f t="shared" si="110"/>
        <v>0.82203389830508478</v>
      </c>
      <c r="CL115" s="92">
        <f t="shared" si="110"/>
        <v>0.98644067796610169</v>
      </c>
      <c r="CM115" s="92">
        <f t="shared" si="110"/>
        <v>0</v>
      </c>
      <c r="CN115" s="92">
        <f t="shared" si="110"/>
        <v>0.24</v>
      </c>
      <c r="CO115" s="91">
        <f t="shared" si="103"/>
        <v>0.82203389830508478</v>
      </c>
      <c r="CP115" s="91">
        <f t="shared" si="103"/>
        <v>0.98644067796610158</v>
      </c>
      <c r="CQ115" s="91">
        <f t="shared" si="103"/>
        <v>0.82203389830508478</v>
      </c>
      <c r="CR115" s="91">
        <f t="shared" si="102"/>
        <v>0.98644067796610158</v>
      </c>
      <c r="CS115" s="91">
        <f t="shared" si="102"/>
        <v>0.82203389830508478</v>
      </c>
      <c r="CT115" s="91">
        <f t="shared" si="102"/>
        <v>0.98644067796610169</v>
      </c>
      <c r="CU115" s="91">
        <f t="shared" si="102"/>
        <v>0</v>
      </c>
      <c r="CV115" s="91">
        <f t="shared" si="102"/>
        <v>0.24</v>
      </c>
      <c r="CW115" s="93"/>
      <c r="CY115" s="80">
        <f t="shared" si="111"/>
        <v>0</v>
      </c>
      <c r="CZ115" s="80">
        <f t="shared" si="112"/>
        <v>0</v>
      </c>
      <c r="DA115" s="80">
        <f t="shared" si="112"/>
        <v>0</v>
      </c>
      <c r="DB115" s="80">
        <f t="shared" si="112"/>
        <v>0</v>
      </c>
      <c r="DC115" s="80">
        <f t="shared" si="112"/>
        <v>0</v>
      </c>
      <c r="DG115" s="80">
        <f t="shared" si="113"/>
        <v>-2.969101694915266E-3</v>
      </c>
      <c r="DH115" s="80">
        <f t="shared" si="114"/>
        <v>0</v>
      </c>
      <c r="DI115" s="80" t="e">
        <f>AS115-#REF!</f>
        <v>#REF!</v>
      </c>
      <c r="DJ115" s="80" t="e">
        <f>AT115-#REF!</f>
        <v>#REF!</v>
      </c>
      <c r="DK115" s="80" t="e">
        <f>AU115-#REF!</f>
        <v>#REF!</v>
      </c>
      <c r="DL115" s="80" t="e">
        <f>AV115-#REF!</f>
        <v>#REF!</v>
      </c>
      <c r="DM115" s="80" t="e">
        <f>AW115-#REF!</f>
        <v>#REF!</v>
      </c>
      <c r="DN115" s="80" t="e">
        <f>AX115-#REF!</f>
        <v>#REF!</v>
      </c>
    </row>
    <row r="116" spans="1:118" hidden="1" x14ac:dyDescent="0.25">
      <c r="A116" s="88" t="s">
        <v>5860</v>
      </c>
      <c r="B116" s="95" t="s">
        <v>5861</v>
      </c>
      <c r="C116" s="88" t="s">
        <v>5862</v>
      </c>
      <c r="D116" s="88">
        <v>2020</v>
      </c>
      <c r="E116" s="88">
        <v>2021</v>
      </c>
      <c r="F116" s="88">
        <f t="shared" si="108"/>
        <v>2020</v>
      </c>
      <c r="G116" s="88">
        <f t="shared" si="108"/>
        <v>2021</v>
      </c>
      <c r="H116" s="91">
        <f t="shared" si="109"/>
        <v>1.4576271186440679</v>
      </c>
      <c r="I116" s="91">
        <v>0.11864406779661019</v>
      </c>
      <c r="J116" s="91">
        <v>1.3389830508474578</v>
      </c>
      <c r="K116" s="91">
        <v>0</v>
      </c>
      <c r="L116" s="91">
        <v>0</v>
      </c>
      <c r="M116" s="91"/>
      <c r="N116" s="91">
        <v>0</v>
      </c>
      <c r="O116" s="91">
        <v>0</v>
      </c>
      <c r="P116" s="91"/>
      <c r="Q116" s="91">
        <v>0</v>
      </c>
      <c r="R116" s="91"/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  <c r="AC116" s="91"/>
      <c r="AD116" s="91"/>
      <c r="AE116" s="91"/>
      <c r="AF116" s="91"/>
      <c r="AG116" s="91"/>
      <c r="AH116" s="91"/>
      <c r="AI116" s="91"/>
      <c r="AJ116" s="91"/>
      <c r="AK116" s="91">
        <v>0.11864406779661017</v>
      </c>
      <c r="AL116" s="91">
        <v>0.14237288135593221</v>
      </c>
      <c r="AM116" s="91">
        <v>0.11864406779661017</v>
      </c>
      <c r="AN116" s="91">
        <v>0.14237288135593221</v>
      </c>
      <c r="AO116" s="91">
        <v>0</v>
      </c>
      <c r="AP116" s="91">
        <v>0</v>
      </c>
      <c r="AQ116" s="91">
        <v>0</v>
      </c>
      <c r="AR116" s="91">
        <v>0</v>
      </c>
      <c r="AS116" s="91">
        <f t="shared" si="107"/>
        <v>0.11864406779661017</v>
      </c>
      <c r="AT116" s="91">
        <f t="shared" si="107"/>
        <v>0.14237288135593221</v>
      </c>
      <c r="AU116" s="91">
        <f t="shared" si="107"/>
        <v>0.11864406779661017</v>
      </c>
      <c r="AV116" s="91">
        <f t="shared" si="107"/>
        <v>0.14237288135593221</v>
      </c>
      <c r="AW116" s="91">
        <f t="shared" si="107"/>
        <v>0</v>
      </c>
      <c r="AX116" s="91">
        <f t="shared" si="107"/>
        <v>0</v>
      </c>
      <c r="AY116" s="91">
        <f t="shared" si="107"/>
        <v>0</v>
      </c>
      <c r="AZ116" s="91">
        <f t="shared" si="107"/>
        <v>0</v>
      </c>
      <c r="BA116" s="91">
        <v>1.3389830508474578</v>
      </c>
      <c r="BB116" s="91">
        <v>1.6067796610169494</v>
      </c>
      <c r="BC116" s="91">
        <v>1.3389830508474578</v>
      </c>
      <c r="BD116" s="91">
        <v>1.6067796610169494</v>
      </c>
      <c r="BE116" s="91">
        <v>1.4576271186440679</v>
      </c>
      <c r="BF116" s="91">
        <v>1.7491525423728815</v>
      </c>
      <c r="BG116" s="91">
        <v>0</v>
      </c>
      <c r="BH116" s="91">
        <v>0.4</v>
      </c>
      <c r="BI116" s="97">
        <f t="shared" si="104"/>
        <v>1.3389830508474578</v>
      </c>
      <c r="BJ116" s="97">
        <f t="shared" si="104"/>
        <v>1.6067796610169494</v>
      </c>
      <c r="BK116" s="97">
        <f t="shared" si="104"/>
        <v>1.3389830508474578</v>
      </c>
      <c r="BL116" s="97">
        <f t="shared" si="104"/>
        <v>1.6067796610169494</v>
      </c>
      <c r="BM116" s="97">
        <f t="shared" si="104"/>
        <v>1.4576271186440679</v>
      </c>
      <c r="BN116" s="97">
        <f t="shared" si="104"/>
        <v>1.7491525423728815</v>
      </c>
      <c r="BO116" s="97">
        <f t="shared" si="104"/>
        <v>0</v>
      </c>
      <c r="BP116" s="97">
        <f t="shared" si="104"/>
        <v>0.4</v>
      </c>
      <c r="BQ116" s="91">
        <v>0</v>
      </c>
      <c r="BR116" s="91">
        <v>0</v>
      </c>
      <c r="BS116" s="91">
        <v>0</v>
      </c>
      <c r="BT116" s="91">
        <v>0</v>
      </c>
      <c r="BU116" s="91">
        <v>0</v>
      </c>
      <c r="BV116" s="91">
        <v>0</v>
      </c>
      <c r="BW116" s="91">
        <v>0</v>
      </c>
      <c r="BX116" s="91">
        <v>0</v>
      </c>
      <c r="BY116" s="97">
        <f t="shared" si="105"/>
        <v>0</v>
      </c>
      <c r="BZ116" s="97">
        <f t="shared" si="105"/>
        <v>0</v>
      </c>
      <c r="CA116" s="97">
        <f t="shared" si="105"/>
        <v>0</v>
      </c>
      <c r="CB116" s="97">
        <f t="shared" si="105"/>
        <v>0</v>
      </c>
      <c r="CC116" s="97">
        <f t="shared" si="105"/>
        <v>0</v>
      </c>
      <c r="CD116" s="97">
        <f t="shared" si="105"/>
        <v>0</v>
      </c>
      <c r="CE116" s="97">
        <f t="shared" si="105"/>
        <v>0</v>
      </c>
      <c r="CF116" s="97">
        <f t="shared" si="105"/>
        <v>0</v>
      </c>
      <c r="CG116" s="92">
        <f t="shared" si="110"/>
        <v>1.4576271186440679</v>
      </c>
      <c r="CH116" s="92">
        <f t="shared" si="110"/>
        <v>1.7491525423728815</v>
      </c>
      <c r="CI116" s="92">
        <f t="shared" si="110"/>
        <v>1.4576271186440679</v>
      </c>
      <c r="CJ116" s="92">
        <f t="shared" si="110"/>
        <v>1.7491525423728815</v>
      </c>
      <c r="CK116" s="92">
        <f t="shared" si="110"/>
        <v>1.4576271186440679</v>
      </c>
      <c r="CL116" s="92">
        <f t="shared" si="110"/>
        <v>1.7491525423728815</v>
      </c>
      <c r="CM116" s="92">
        <f t="shared" si="110"/>
        <v>0</v>
      </c>
      <c r="CN116" s="92">
        <f t="shared" si="110"/>
        <v>0.4</v>
      </c>
      <c r="CO116" s="91">
        <f t="shared" si="103"/>
        <v>1.4576271186440679</v>
      </c>
      <c r="CP116" s="91">
        <f t="shared" si="103"/>
        <v>1.7491525423728815</v>
      </c>
      <c r="CQ116" s="91">
        <f t="shared" si="103"/>
        <v>1.4576271186440679</v>
      </c>
      <c r="CR116" s="91">
        <f t="shared" si="102"/>
        <v>1.7491525423728815</v>
      </c>
      <c r="CS116" s="91">
        <f t="shared" si="102"/>
        <v>1.4576271186440679</v>
      </c>
      <c r="CT116" s="91">
        <f t="shared" si="102"/>
        <v>1.7491525423728815</v>
      </c>
      <c r="CU116" s="91">
        <f t="shared" si="102"/>
        <v>0</v>
      </c>
      <c r="CV116" s="91">
        <f t="shared" si="102"/>
        <v>0.4</v>
      </c>
      <c r="CW116" s="93"/>
      <c r="CY116" s="80">
        <f t="shared" si="111"/>
        <v>0</v>
      </c>
      <c r="CZ116" s="80">
        <f t="shared" si="112"/>
        <v>0</v>
      </c>
      <c r="DA116" s="80">
        <f t="shared" si="112"/>
        <v>0</v>
      </c>
      <c r="DB116" s="80">
        <f t="shared" si="112"/>
        <v>0</v>
      </c>
      <c r="DC116" s="80">
        <f t="shared" si="112"/>
        <v>0</v>
      </c>
      <c r="DG116" s="80">
        <f t="shared" si="113"/>
        <v>0</v>
      </c>
      <c r="DH116" s="80">
        <f t="shared" si="114"/>
        <v>0</v>
      </c>
      <c r="DI116" s="80" t="e">
        <f>AS116-#REF!</f>
        <v>#REF!</v>
      </c>
      <c r="DJ116" s="80" t="e">
        <f>AT116-#REF!</f>
        <v>#REF!</v>
      </c>
      <c r="DK116" s="80" t="e">
        <f>AU116-#REF!</f>
        <v>#REF!</v>
      </c>
      <c r="DL116" s="80" t="e">
        <f>AV116-#REF!</f>
        <v>#REF!</v>
      </c>
      <c r="DM116" s="80" t="e">
        <f>AW116-#REF!</f>
        <v>#REF!</v>
      </c>
      <c r="DN116" s="80" t="e">
        <f>AX116-#REF!</f>
        <v>#REF!</v>
      </c>
    </row>
    <row r="117" spans="1:118" hidden="1" x14ac:dyDescent="0.25">
      <c r="A117" s="88" t="s">
        <v>5863</v>
      </c>
      <c r="B117" s="95" t="s">
        <v>5864</v>
      </c>
      <c r="C117" s="88" t="s">
        <v>5865</v>
      </c>
      <c r="D117" s="88">
        <v>2018</v>
      </c>
      <c r="E117" s="88">
        <v>2019</v>
      </c>
      <c r="F117" s="88">
        <f t="shared" si="108"/>
        <v>2018</v>
      </c>
      <c r="G117" s="88">
        <f t="shared" si="108"/>
        <v>2019</v>
      </c>
      <c r="H117" s="91">
        <f t="shared" si="109"/>
        <v>1.1800000000000002</v>
      </c>
      <c r="I117" s="91">
        <v>0.09</v>
      </c>
      <c r="J117" s="91">
        <v>1.08</v>
      </c>
      <c r="K117" s="91">
        <v>0</v>
      </c>
      <c r="L117" s="91">
        <v>0.01</v>
      </c>
      <c r="M117" s="91">
        <v>8.6344459999999998E-2</v>
      </c>
      <c r="N117" s="91">
        <v>0.10164445999999999</v>
      </c>
      <c r="O117" s="91">
        <v>8.6344459999999998E-2</v>
      </c>
      <c r="P117" s="91">
        <v>0.10164445999999999</v>
      </c>
      <c r="Q117" s="91">
        <v>0</v>
      </c>
      <c r="R117" s="91"/>
      <c r="S117" s="91">
        <v>0</v>
      </c>
      <c r="T117" s="91">
        <v>0</v>
      </c>
      <c r="U117" s="91">
        <v>1.0833333333333335</v>
      </c>
      <c r="V117" s="91">
        <v>1.3</v>
      </c>
      <c r="W117" s="91">
        <v>1.0833333333333335</v>
      </c>
      <c r="X117" s="91">
        <v>1.3</v>
      </c>
      <c r="Y117" s="91">
        <v>1.1680370500000001</v>
      </c>
      <c r="Z117" s="91">
        <v>1.4016444600000002</v>
      </c>
      <c r="AA117" s="91">
        <v>0</v>
      </c>
      <c r="AB117" s="91">
        <v>0.2</v>
      </c>
      <c r="AC117" s="91">
        <v>0.92923069000000014</v>
      </c>
      <c r="AD117" s="91">
        <v>1.1028212899999998</v>
      </c>
      <c r="AE117" s="91">
        <v>0.92923069000000003</v>
      </c>
      <c r="AF117" s="91">
        <v>1.1028212899999998</v>
      </c>
      <c r="AG117" s="91">
        <v>1.0155751500000001</v>
      </c>
      <c r="AH117" s="91">
        <v>1.2044657499999998</v>
      </c>
      <c r="AI117" s="91"/>
      <c r="AJ117" s="91">
        <v>0.26700000000000002</v>
      </c>
      <c r="AK117" s="91">
        <v>0</v>
      </c>
      <c r="AL117" s="91">
        <v>0</v>
      </c>
      <c r="AM117" s="91">
        <v>0</v>
      </c>
      <c r="AN117" s="91">
        <v>0</v>
      </c>
      <c r="AO117" s="91">
        <v>0</v>
      </c>
      <c r="AP117" s="91">
        <v>0</v>
      </c>
      <c r="AQ117" s="91">
        <v>0</v>
      </c>
      <c r="AR117" s="91">
        <v>0</v>
      </c>
      <c r="AS117" s="91">
        <f t="shared" si="107"/>
        <v>0</v>
      </c>
      <c r="AT117" s="91">
        <f t="shared" si="107"/>
        <v>0</v>
      </c>
      <c r="AU117" s="91">
        <f t="shared" si="107"/>
        <v>0</v>
      </c>
      <c r="AV117" s="91">
        <f t="shared" si="107"/>
        <v>0</v>
      </c>
      <c r="AW117" s="91">
        <f t="shared" si="107"/>
        <v>0</v>
      </c>
      <c r="AX117" s="91">
        <f t="shared" si="107"/>
        <v>0</v>
      </c>
      <c r="AY117" s="91">
        <f t="shared" si="107"/>
        <v>0</v>
      </c>
      <c r="AZ117" s="91">
        <f t="shared" si="107"/>
        <v>0</v>
      </c>
      <c r="BA117" s="91">
        <v>0</v>
      </c>
      <c r="BB117" s="91">
        <v>0</v>
      </c>
      <c r="BC117" s="91">
        <v>0</v>
      </c>
      <c r="BD117" s="91">
        <v>0</v>
      </c>
      <c r="BE117" s="91">
        <v>0</v>
      </c>
      <c r="BF117" s="91">
        <v>0</v>
      </c>
      <c r="BG117" s="91">
        <v>0</v>
      </c>
      <c r="BH117" s="91">
        <v>0</v>
      </c>
      <c r="BI117" s="97">
        <f t="shared" si="104"/>
        <v>0</v>
      </c>
      <c r="BJ117" s="97">
        <f t="shared" si="104"/>
        <v>0</v>
      </c>
      <c r="BK117" s="97">
        <f t="shared" si="104"/>
        <v>0</v>
      </c>
      <c r="BL117" s="97">
        <f t="shared" si="104"/>
        <v>0</v>
      </c>
      <c r="BM117" s="97">
        <f t="shared" si="104"/>
        <v>0</v>
      </c>
      <c r="BN117" s="97">
        <f t="shared" si="104"/>
        <v>0</v>
      </c>
      <c r="BO117" s="97">
        <f t="shared" si="104"/>
        <v>0</v>
      </c>
      <c r="BP117" s="97">
        <f t="shared" si="104"/>
        <v>0</v>
      </c>
      <c r="BQ117" s="91">
        <v>0</v>
      </c>
      <c r="BR117" s="91">
        <v>0</v>
      </c>
      <c r="BS117" s="91">
        <v>0</v>
      </c>
      <c r="BT117" s="91">
        <v>0</v>
      </c>
      <c r="BU117" s="91">
        <v>0</v>
      </c>
      <c r="BV117" s="91">
        <v>0</v>
      </c>
      <c r="BW117" s="91">
        <v>0</v>
      </c>
      <c r="BX117" s="91">
        <v>0</v>
      </c>
      <c r="BY117" s="97">
        <f t="shared" si="105"/>
        <v>0</v>
      </c>
      <c r="BZ117" s="97">
        <f t="shared" si="105"/>
        <v>0</v>
      </c>
      <c r="CA117" s="97">
        <f t="shared" si="105"/>
        <v>0</v>
      </c>
      <c r="CB117" s="97">
        <f t="shared" si="105"/>
        <v>0</v>
      </c>
      <c r="CC117" s="97">
        <f t="shared" si="105"/>
        <v>0</v>
      </c>
      <c r="CD117" s="97">
        <f t="shared" si="105"/>
        <v>0</v>
      </c>
      <c r="CE117" s="97">
        <f t="shared" si="105"/>
        <v>0</v>
      </c>
      <c r="CF117" s="97">
        <f t="shared" si="105"/>
        <v>0</v>
      </c>
      <c r="CG117" s="92">
        <f t="shared" si="110"/>
        <v>1.1696777933333335</v>
      </c>
      <c r="CH117" s="92">
        <f t="shared" si="110"/>
        <v>1.40164446</v>
      </c>
      <c r="CI117" s="92">
        <f t="shared" si="110"/>
        <v>1.1696777933333335</v>
      </c>
      <c r="CJ117" s="92">
        <f t="shared" si="110"/>
        <v>1.40164446</v>
      </c>
      <c r="CK117" s="92">
        <f t="shared" si="110"/>
        <v>1.1680370500000001</v>
      </c>
      <c r="CL117" s="92">
        <f t="shared" si="110"/>
        <v>1.4016444600000002</v>
      </c>
      <c r="CM117" s="92">
        <f t="shared" si="110"/>
        <v>0</v>
      </c>
      <c r="CN117" s="92">
        <f t="shared" si="110"/>
        <v>0.2</v>
      </c>
      <c r="CO117" s="91">
        <f t="shared" si="103"/>
        <v>1.0155751500000001</v>
      </c>
      <c r="CP117" s="91">
        <f t="shared" si="103"/>
        <v>1.2044657499999998</v>
      </c>
      <c r="CQ117" s="91">
        <f t="shared" si="103"/>
        <v>1.0155751500000001</v>
      </c>
      <c r="CR117" s="91">
        <f t="shared" si="102"/>
        <v>1.2044657499999998</v>
      </c>
      <c r="CS117" s="91">
        <f t="shared" si="102"/>
        <v>1.0155751500000001</v>
      </c>
      <c r="CT117" s="91">
        <f t="shared" si="102"/>
        <v>1.2044657499999998</v>
      </c>
      <c r="CU117" s="91">
        <f t="shared" si="102"/>
        <v>0</v>
      </c>
      <c r="CV117" s="91">
        <f t="shared" si="102"/>
        <v>0.26700000000000002</v>
      </c>
      <c r="CW117" s="93"/>
      <c r="CY117" s="80">
        <f t="shared" si="111"/>
        <v>0</v>
      </c>
      <c r="CZ117" s="80">
        <f t="shared" si="112"/>
        <v>-0.15410264333333346</v>
      </c>
      <c r="DA117" s="80">
        <f t="shared" si="112"/>
        <v>-0.1971787100000002</v>
      </c>
      <c r="DB117" s="80">
        <f t="shared" si="112"/>
        <v>-0.15246190000000004</v>
      </c>
      <c r="DC117" s="80">
        <f t="shared" si="112"/>
        <v>-0.19717871000000042</v>
      </c>
      <c r="DG117" s="80">
        <f t="shared" si="113"/>
        <v>-0.16442485000000007</v>
      </c>
      <c r="DH117" s="80">
        <f t="shared" si="114"/>
        <v>0</v>
      </c>
      <c r="DI117" s="80" t="e">
        <f>AS117-#REF!</f>
        <v>#REF!</v>
      </c>
      <c r="DJ117" s="80" t="e">
        <f>AT117-#REF!</f>
        <v>#REF!</v>
      </c>
      <c r="DK117" s="80" t="e">
        <f>AU117-#REF!</f>
        <v>#REF!</v>
      </c>
      <c r="DL117" s="80" t="e">
        <f>AV117-#REF!</f>
        <v>#REF!</v>
      </c>
      <c r="DM117" s="80" t="e">
        <f>AW117-#REF!</f>
        <v>#REF!</v>
      </c>
      <c r="DN117" s="80" t="e">
        <f>AX117-#REF!</f>
        <v>#REF!</v>
      </c>
    </row>
    <row r="118" spans="1:118" hidden="1" x14ac:dyDescent="0.25">
      <c r="A118" s="88" t="s">
        <v>5866</v>
      </c>
      <c r="B118" s="95" t="s">
        <v>5867</v>
      </c>
      <c r="C118" s="88" t="s">
        <v>5868</v>
      </c>
      <c r="D118" s="88">
        <v>2018</v>
      </c>
      <c r="E118" s="88">
        <v>2018</v>
      </c>
      <c r="F118" s="88">
        <f t="shared" si="108"/>
        <v>2018</v>
      </c>
      <c r="G118" s="88">
        <f t="shared" si="108"/>
        <v>2018</v>
      </c>
      <c r="H118" s="91">
        <f t="shared" si="109"/>
        <v>0.55000000000000004</v>
      </c>
      <c r="I118" s="91">
        <v>0.08</v>
      </c>
      <c r="J118" s="91">
        <v>0.46</v>
      </c>
      <c r="K118" s="91">
        <v>0</v>
      </c>
      <c r="L118" s="91">
        <v>0.01</v>
      </c>
      <c r="M118" s="91">
        <v>0.4737653</v>
      </c>
      <c r="N118" s="91">
        <v>0.55700072</v>
      </c>
      <c r="O118" s="91">
        <v>0.55427377</v>
      </c>
      <c r="P118" s="91">
        <v>0.65200072000000009</v>
      </c>
      <c r="Q118" s="91">
        <v>0.55427377</v>
      </c>
      <c r="R118" s="91">
        <v>0.65200072000000009</v>
      </c>
      <c r="S118" s="91">
        <v>0</v>
      </c>
      <c r="T118" s="91">
        <v>0.184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  <c r="AC118" s="91"/>
      <c r="AD118" s="91"/>
      <c r="AE118" s="91"/>
      <c r="AF118" s="91"/>
      <c r="AG118" s="91"/>
      <c r="AH118" s="91"/>
      <c r="AI118" s="91"/>
      <c r="AJ118" s="91"/>
      <c r="AK118" s="91">
        <v>0</v>
      </c>
      <c r="AL118" s="91">
        <v>0</v>
      </c>
      <c r="AM118" s="91">
        <v>0</v>
      </c>
      <c r="AN118" s="91">
        <v>0</v>
      </c>
      <c r="AO118" s="91">
        <v>0</v>
      </c>
      <c r="AP118" s="91">
        <v>0</v>
      </c>
      <c r="AQ118" s="91">
        <v>0</v>
      </c>
      <c r="AR118" s="91">
        <v>0</v>
      </c>
      <c r="AS118" s="91">
        <f t="shared" si="107"/>
        <v>0</v>
      </c>
      <c r="AT118" s="91">
        <f t="shared" si="107"/>
        <v>0</v>
      </c>
      <c r="AU118" s="91">
        <f t="shared" si="107"/>
        <v>0</v>
      </c>
      <c r="AV118" s="91">
        <f t="shared" si="107"/>
        <v>0</v>
      </c>
      <c r="AW118" s="91">
        <f t="shared" si="107"/>
        <v>0</v>
      </c>
      <c r="AX118" s="91">
        <f t="shared" si="107"/>
        <v>0</v>
      </c>
      <c r="AY118" s="91">
        <f t="shared" si="107"/>
        <v>0</v>
      </c>
      <c r="AZ118" s="91">
        <f t="shared" si="107"/>
        <v>0</v>
      </c>
      <c r="BA118" s="91">
        <v>0</v>
      </c>
      <c r="BB118" s="91">
        <v>0</v>
      </c>
      <c r="BC118" s="91">
        <v>0</v>
      </c>
      <c r="BD118" s="91">
        <v>0</v>
      </c>
      <c r="BE118" s="91">
        <v>0</v>
      </c>
      <c r="BF118" s="91">
        <v>0</v>
      </c>
      <c r="BG118" s="91">
        <v>0</v>
      </c>
      <c r="BH118" s="91">
        <v>0</v>
      </c>
      <c r="BI118" s="97">
        <f t="shared" si="104"/>
        <v>0</v>
      </c>
      <c r="BJ118" s="97">
        <f t="shared" si="104"/>
        <v>0</v>
      </c>
      <c r="BK118" s="97">
        <f t="shared" si="104"/>
        <v>0</v>
      </c>
      <c r="BL118" s="97">
        <f t="shared" si="104"/>
        <v>0</v>
      </c>
      <c r="BM118" s="97">
        <f t="shared" si="104"/>
        <v>0</v>
      </c>
      <c r="BN118" s="97">
        <f t="shared" si="104"/>
        <v>0</v>
      </c>
      <c r="BO118" s="97">
        <f t="shared" si="104"/>
        <v>0</v>
      </c>
      <c r="BP118" s="97">
        <f t="shared" si="104"/>
        <v>0</v>
      </c>
      <c r="BQ118" s="91">
        <v>0</v>
      </c>
      <c r="BR118" s="91">
        <v>0</v>
      </c>
      <c r="BS118" s="91">
        <v>0</v>
      </c>
      <c r="BT118" s="91">
        <v>0</v>
      </c>
      <c r="BU118" s="91">
        <v>0</v>
      </c>
      <c r="BV118" s="91">
        <v>0</v>
      </c>
      <c r="BW118" s="91">
        <v>0</v>
      </c>
      <c r="BX118" s="91">
        <v>0</v>
      </c>
      <c r="BY118" s="97">
        <f t="shared" si="105"/>
        <v>0</v>
      </c>
      <c r="BZ118" s="97">
        <f t="shared" si="105"/>
        <v>0</v>
      </c>
      <c r="CA118" s="97">
        <f t="shared" si="105"/>
        <v>0</v>
      </c>
      <c r="CB118" s="97">
        <f t="shared" si="105"/>
        <v>0</v>
      </c>
      <c r="CC118" s="97">
        <f t="shared" si="105"/>
        <v>0</v>
      </c>
      <c r="CD118" s="97">
        <f t="shared" si="105"/>
        <v>0</v>
      </c>
      <c r="CE118" s="97">
        <f t="shared" si="105"/>
        <v>0</v>
      </c>
      <c r="CF118" s="97">
        <f t="shared" si="105"/>
        <v>0</v>
      </c>
      <c r="CG118" s="92">
        <f t="shared" si="110"/>
        <v>0.4737653</v>
      </c>
      <c r="CH118" s="92">
        <f t="shared" si="110"/>
        <v>0.55700072</v>
      </c>
      <c r="CI118" s="92">
        <f t="shared" si="110"/>
        <v>0.55427377</v>
      </c>
      <c r="CJ118" s="92">
        <f t="shared" si="110"/>
        <v>0.65200072000000009</v>
      </c>
      <c r="CK118" s="92">
        <f t="shared" si="110"/>
        <v>0.55427377</v>
      </c>
      <c r="CL118" s="92">
        <f t="shared" si="110"/>
        <v>0.65200072000000009</v>
      </c>
      <c r="CM118" s="92">
        <f t="shared" si="110"/>
        <v>0</v>
      </c>
      <c r="CN118" s="92">
        <f t="shared" si="110"/>
        <v>0.184</v>
      </c>
      <c r="CO118" s="91">
        <f t="shared" si="103"/>
        <v>0.4737653</v>
      </c>
      <c r="CP118" s="91">
        <f t="shared" si="103"/>
        <v>0.55700072</v>
      </c>
      <c r="CQ118" s="91">
        <f t="shared" si="103"/>
        <v>0.55427377</v>
      </c>
      <c r="CR118" s="91">
        <f t="shared" si="102"/>
        <v>0.65200072000000009</v>
      </c>
      <c r="CS118" s="91">
        <f t="shared" si="102"/>
        <v>0.55427377</v>
      </c>
      <c r="CT118" s="91">
        <f t="shared" si="102"/>
        <v>0.65200072000000009</v>
      </c>
      <c r="CU118" s="91">
        <f t="shared" si="102"/>
        <v>0</v>
      </c>
      <c r="CV118" s="91">
        <f t="shared" si="102"/>
        <v>0.184</v>
      </c>
      <c r="CW118" s="93"/>
      <c r="CY118" s="80">
        <f t="shared" si="111"/>
        <v>0</v>
      </c>
      <c r="CZ118" s="80">
        <f t="shared" si="112"/>
        <v>0</v>
      </c>
      <c r="DA118" s="80">
        <f t="shared" si="112"/>
        <v>0</v>
      </c>
      <c r="DB118" s="80">
        <f t="shared" si="112"/>
        <v>0</v>
      </c>
      <c r="DC118" s="80">
        <f t="shared" si="112"/>
        <v>0</v>
      </c>
      <c r="DG118" s="80">
        <f t="shared" si="113"/>
        <v>4.2737699999999545E-3</v>
      </c>
      <c r="DH118" s="80">
        <f t="shared" si="114"/>
        <v>0</v>
      </c>
      <c r="DI118" s="80" t="e">
        <f>AS118-#REF!</f>
        <v>#REF!</v>
      </c>
      <c r="DJ118" s="80" t="e">
        <f>AT118-#REF!</f>
        <v>#REF!</v>
      </c>
      <c r="DK118" s="80" t="e">
        <f>AU118-#REF!</f>
        <v>#REF!</v>
      </c>
      <c r="DL118" s="80" t="e">
        <f>AV118-#REF!</f>
        <v>#REF!</v>
      </c>
      <c r="DM118" s="80" t="e">
        <f>AW118-#REF!</f>
        <v>#REF!</v>
      </c>
      <c r="DN118" s="80" t="e">
        <f>AX118-#REF!</f>
        <v>#REF!</v>
      </c>
    </row>
    <row r="119" spans="1:118" ht="25.5" hidden="1" x14ac:dyDescent="0.25">
      <c r="A119" s="88" t="s">
        <v>5869</v>
      </c>
      <c r="B119" s="95" t="s">
        <v>5870</v>
      </c>
      <c r="C119" s="88" t="s">
        <v>5871</v>
      </c>
      <c r="D119" s="88">
        <v>2020</v>
      </c>
      <c r="E119" s="88">
        <v>2021</v>
      </c>
      <c r="F119" s="88">
        <f t="shared" si="108"/>
        <v>2020</v>
      </c>
      <c r="G119" s="88">
        <f t="shared" si="108"/>
        <v>2021</v>
      </c>
      <c r="H119" s="91">
        <f t="shared" si="109"/>
        <v>0.36440677966101698</v>
      </c>
      <c r="I119" s="91">
        <v>4.2372881355932208E-2</v>
      </c>
      <c r="J119" s="91">
        <v>0.32203389830508478</v>
      </c>
      <c r="K119" s="91">
        <v>0</v>
      </c>
      <c r="L119" s="91">
        <v>0</v>
      </c>
      <c r="M119" s="91"/>
      <c r="N119" s="91">
        <v>0</v>
      </c>
      <c r="O119" s="91">
        <v>0</v>
      </c>
      <c r="P119" s="91"/>
      <c r="Q119" s="91">
        <v>0</v>
      </c>
      <c r="R119" s="91"/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  <c r="AC119" s="91"/>
      <c r="AD119" s="91"/>
      <c r="AE119" s="91"/>
      <c r="AF119" s="91"/>
      <c r="AG119" s="91"/>
      <c r="AH119" s="91"/>
      <c r="AI119" s="91"/>
      <c r="AJ119" s="91"/>
      <c r="AK119" s="91">
        <v>4.2372881355932208E-2</v>
      </c>
      <c r="AL119" s="91">
        <v>5.0847457627118647E-2</v>
      </c>
      <c r="AM119" s="91">
        <v>4.2372881355932208E-2</v>
      </c>
      <c r="AN119" s="91">
        <v>5.0847457627118647E-2</v>
      </c>
      <c r="AO119" s="91">
        <v>0</v>
      </c>
      <c r="AP119" s="91">
        <v>0</v>
      </c>
      <c r="AQ119" s="91">
        <v>0</v>
      </c>
      <c r="AR119" s="91">
        <v>0</v>
      </c>
      <c r="AS119" s="91">
        <f t="shared" si="107"/>
        <v>4.2372881355932208E-2</v>
      </c>
      <c r="AT119" s="91">
        <f t="shared" si="107"/>
        <v>5.0847457627118647E-2</v>
      </c>
      <c r="AU119" s="91">
        <f t="shared" si="107"/>
        <v>4.2372881355932208E-2</v>
      </c>
      <c r="AV119" s="91">
        <f t="shared" si="107"/>
        <v>5.0847457627118647E-2</v>
      </c>
      <c r="AW119" s="91">
        <f t="shared" si="107"/>
        <v>0</v>
      </c>
      <c r="AX119" s="91">
        <f t="shared" si="107"/>
        <v>0</v>
      </c>
      <c r="AY119" s="91">
        <f t="shared" si="107"/>
        <v>0</v>
      </c>
      <c r="AZ119" s="91">
        <f t="shared" si="107"/>
        <v>0</v>
      </c>
      <c r="BA119" s="91">
        <v>0.32203389830508478</v>
      </c>
      <c r="BB119" s="91">
        <v>0.38644067796610171</v>
      </c>
      <c r="BC119" s="91">
        <v>0.32203389830508478</v>
      </c>
      <c r="BD119" s="91">
        <v>0.38644067796610171</v>
      </c>
      <c r="BE119" s="91">
        <v>0.36440677966101698</v>
      </c>
      <c r="BF119" s="91">
        <v>0.43728813559322038</v>
      </c>
      <c r="BG119" s="91">
        <v>0</v>
      </c>
      <c r="BH119" s="91">
        <v>0.1</v>
      </c>
      <c r="BI119" s="97">
        <f t="shared" si="104"/>
        <v>0.32203389830508478</v>
      </c>
      <c r="BJ119" s="97">
        <f t="shared" si="104"/>
        <v>0.38644067796610171</v>
      </c>
      <c r="BK119" s="97">
        <f t="shared" si="104"/>
        <v>0.32203389830508478</v>
      </c>
      <c r="BL119" s="97">
        <f t="shared" si="104"/>
        <v>0.38644067796610171</v>
      </c>
      <c r="BM119" s="97">
        <f t="shared" si="104"/>
        <v>0.36440677966101698</v>
      </c>
      <c r="BN119" s="97">
        <f t="shared" si="104"/>
        <v>0.43728813559322038</v>
      </c>
      <c r="BO119" s="97">
        <f t="shared" si="104"/>
        <v>0</v>
      </c>
      <c r="BP119" s="97">
        <f t="shared" si="104"/>
        <v>0.1</v>
      </c>
      <c r="BQ119" s="91">
        <v>0</v>
      </c>
      <c r="BR119" s="91">
        <v>0</v>
      </c>
      <c r="BS119" s="91">
        <v>0</v>
      </c>
      <c r="BT119" s="91">
        <v>0</v>
      </c>
      <c r="BU119" s="91">
        <v>0</v>
      </c>
      <c r="BV119" s="91">
        <v>0</v>
      </c>
      <c r="BW119" s="91">
        <v>0</v>
      </c>
      <c r="BX119" s="91">
        <v>0</v>
      </c>
      <c r="BY119" s="97">
        <f t="shared" si="105"/>
        <v>0</v>
      </c>
      <c r="BZ119" s="97">
        <f t="shared" si="105"/>
        <v>0</v>
      </c>
      <c r="CA119" s="97">
        <f t="shared" si="105"/>
        <v>0</v>
      </c>
      <c r="CB119" s="97">
        <f t="shared" si="105"/>
        <v>0</v>
      </c>
      <c r="CC119" s="97">
        <f t="shared" si="105"/>
        <v>0</v>
      </c>
      <c r="CD119" s="97">
        <f t="shared" si="105"/>
        <v>0</v>
      </c>
      <c r="CE119" s="97">
        <f t="shared" si="105"/>
        <v>0</v>
      </c>
      <c r="CF119" s="97">
        <f t="shared" si="105"/>
        <v>0</v>
      </c>
      <c r="CG119" s="92">
        <f t="shared" si="110"/>
        <v>0.36440677966101698</v>
      </c>
      <c r="CH119" s="92">
        <f t="shared" si="110"/>
        <v>0.43728813559322033</v>
      </c>
      <c r="CI119" s="92">
        <f t="shared" si="110"/>
        <v>0.36440677966101698</v>
      </c>
      <c r="CJ119" s="92">
        <f t="shared" si="110"/>
        <v>0.43728813559322033</v>
      </c>
      <c r="CK119" s="92">
        <f t="shared" si="110"/>
        <v>0.36440677966101698</v>
      </c>
      <c r="CL119" s="92">
        <f t="shared" si="110"/>
        <v>0.43728813559322038</v>
      </c>
      <c r="CM119" s="92">
        <f t="shared" si="110"/>
        <v>0</v>
      </c>
      <c r="CN119" s="92">
        <f t="shared" si="110"/>
        <v>0.1</v>
      </c>
      <c r="CO119" s="91">
        <f t="shared" si="103"/>
        <v>0.36440677966101698</v>
      </c>
      <c r="CP119" s="91">
        <f t="shared" si="103"/>
        <v>0.43728813559322033</v>
      </c>
      <c r="CQ119" s="91">
        <f t="shared" si="103"/>
        <v>0.36440677966101698</v>
      </c>
      <c r="CR119" s="91">
        <f t="shared" si="102"/>
        <v>0.43728813559322033</v>
      </c>
      <c r="CS119" s="91">
        <f t="shared" si="102"/>
        <v>0.36440677966101698</v>
      </c>
      <c r="CT119" s="91">
        <f t="shared" si="102"/>
        <v>0.43728813559322038</v>
      </c>
      <c r="CU119" s="91">
        <f t="shared" si="102"/>
        <v>0</v>
      </c>
      <c r="CV119" s="91">
        <f t="shared" si="102"/>
        <v>0.1</v>
      </c>
      <c r="CW119" s="93"/>
      <c r="CY119" s="80">
        <f t="shared" si="111"/>
        <v>0</v>
      </c>
      <c r="CZ119" s="80">
        <f t="shared" si="112"/>
        <v>0</v>
      </c>
      <c r="DA119" s="80">
        <f t="shared" si="112"/>
        <v>0</v>
      </c>
      <c r="DB119" s="80">
        <f t="shared" si="112"/>
        <v>0</v>
      </c>
      <c r="DC119" s="80">
        <f t="shared" si="112"/>
        <v>0</v>
      </c>
      <c r="DG119" s="80">
        <f t="shared" si="113"/>
        <v>0</v>
      </c>
      <c r="DH119" s="80">
        <f t="shared" si="114"/>
        <v>0</v>
      </c>
      <c r="DI119" s="80" t="e">
        <f>AS119-#REF!</f>
        <v>#REF!</v>
      </c>
      <c r="DJ119" s="80" t="e">
        <f>AT119-#REF!</f>
        <v>#REF!</v>
      </c>
      <c r="DK119" s="80" t="e">
        <f>AU119-#REF!</f>
        <v>#REF!</v>
      </c>
      <c r="DL119" s="80" t="e">
        <f>AV119-#REF!</f>
        <v>#REF!</v>
      </c>
      <c r="DM119" s="80" t="e">
        <f>AW119-#REF!</f>
        <v>#REF!</v>
      </c>
      <c r="DN119" s="80" t="e">
        <f>AX119-#REF!</f>
        <v>#REF!</v>
      </c>
    </row>
    <row r="120" spans="1:118" ht="25.5" hidden="1" x14ac:dyDescent="0.25">
      <c r="A120" s="88" t="s">
        <v>5872</v>
      </c>
      <c r="B120" s="95" t="s">
        <v>5873</v>
      </c>
      <c r="C120" s="88" t="s">
        <v>5874</v>
      </c>
      <c r="D120" s="88">
        <v>2020</v>
      </c>
      <c r="E120" s="88">
        <v>2021</v>
      </c>
      <c r="F120" s="88">
        <f t="shared" si="108"/>
        <v>2020</v>
      </c>
      <c r="G120" s="88">
        <f t="shared" si="108"/>
        <v>2021</v>
      </c>
      <c r="H120" s="91">
        <f t="shared" si="109"/>
        <v>1.3389830508474576</v>
      </c>
      <c r="I120" s="91">
        <v>0.10169491525423729</v>
      </c>
      <c r="J120" s="91">
        <v>1.2372881355932204</v>
      </c>
      <c r="K120" s="91">
        <v>0</v>
      </c>
      <c r="L120" s="91">
        <v>0</v>
      </c>
      <c r="M120" s="91"/>
      <c r="N120" s="91">
        <v>0</v>
      </c>
      <c r="O120" s="91">
        <v>0</v>
      </c>
      <c r="P120" s="91"/>
      <c r="Q120" s="91">
        <v>0</v>
      </c>
      <c r="R120" s="91"/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  <c r="AC120" s="91"/>
      <c r="AD120" s="91"/>
      <c r="AE120" s="91"/>
      <c r="AF120" s="91"/>
      <c r="AG120" s="91"/>
      <c r="AH120" s="91"/>
      <c r="AI120" s="91"/>
      <c r="AJ120" s="91"/>
      <c r="AK120" s="91">
        <v>0.10169491525423729</v>
      </c>
      <c r="AL120" s="91">
        <v>0.12203389830508475</v>
      </c>
      <c r="AM120" s="91">
        <v>0.10169491525423729</v>
      </c>
      <c r="AN120" s="91">
        <v>0.12203389830508475</v>
      </c>
      <c r="AO120" s="91">
        <v>0</v>
      </c>
      <c r="AP120" s="91">
        <v>0</v>
      </c>
      <c r="AQ120" s="91">
        <v>0</v>
      </c>
      <c r="AR120" s="91">
        <v>0</v>
      </c>
      <c r="AS120" s="91">
        <f t="shared" si="107"/>
        <v>0.10169491525423729</v>
      </c>
      <c r="AT120" s="91">
        <f t="shared" si="107"/>
        <v>0.12203389830508475</v>
      </c>
      <c r="AU120" s="91">
        <f t="shared" si="107"/>
        <v>0.10169491525423729</v>
      </c>
      <c r="AV120" s="91">
        <f t="shared" si="107"/>
        <v>0.12203389830508475</v>
      </c>
      <c r="AW120" s="91">
        <f t="shared" si="107"/>
        <v>0</v>
      </c>
      <c r="AX120" s="91">
        <f t="shared" si="107"/>
        <v>0</v>
      </c>
      <c r="AY120" s="91">
        <f t="shared" si="107"/>
        <v>0</v>
      </c>
      <c r="AZ120" s="91">
        <f t="shared" si="107"/>
        <v>0</v>
      </c>
      <c r="BA120" s="91">
        <v>1.2372881355932204</v>
      </c>
      <c r="BB120" s="91">
        <v>1.4847457627118643</v>
      </c>
      <c r="BC120" s="91">
        <v>1.2372881355932204</v>
      </c>
      <c r="BD120" s="91">
        <v>1.4847457627118643</v>
      </c>
      <c r="BE120" s="91">
        <v>1.3389830508474576</v>
      </c>
      <c r="BF120" s="91">
        <v>1.6067796610169491</v>
      </c>
      <c r="BG120" s="91">
        <v>0</v>
      </c>
      <c r="BH120" s="91">
        <v>0.33</v>
      </c>
      <c r="BI120" s="97">
        <f t="shared" si="104"/>
        <v>1.2372881355932204</v>
      </c>
      <c r="BJ120" s="97">
        <f t="shared" si="104"/>
        <v>1.4847457627118643</v>
      </c>
      <c r="BK120" s="97">
        <f t="shared" si="104"/>
        <v>1.2372881355932204</v>
      </c>
      <c r="BL120" s="97">
        <f t="shared" si="104"/>
        <v>1.4847457627118643</v>
      </c>
      <c r="BM120" s="97">
        <f t="shared" si="104"/>
        <v>1.3389830508474576</v>
      </c>
      <c r="BN120" s="97">
        <f t="shared" si="104"/>
        <v>1.6067796610169491</v>
      </c>
      <c r="BO120" s="97">
        <f t="shared" si="104"/>
        <v>0</v>
      </c>
      <c r="BP120" s="97">
        <f t="shared" si="104"/>
        <v>0.33</v>
      </c>
      <c r="BQ120" s="91">
        <v>0</v>
      </c>
      <c r="BR120" s="91">
        <v>0</v>
      </c>
      <c r="BS120" s="91">
        <v>0</v>
      </c>
      <c r="BT120" s="91">
        <v>0</v>
      </c>
      <c r="BU120" s="91">
        <v>0</v>
      </c>
      <c r="BV120" s="91">
        <v>0</v>
      </c>
      <c r="BW120" s="91">
        <v>0</v>
      </c>
      <c r="BX120" s="91">
        <v>0</v>
      </c>
      <c r="BY120" s="97">
        <f t="shared" si="105"/>
        <v>0</v>
      </c>
      <c r="BZ120" s="97">
        <f t="shared" si="105"/>
        <v>0</v>
      </c>
      <c r="CA120" s="97">
        <f t="shared" si="105"/>
        <v>0</v>
      </c>
      <c r="CB120" s="97">
        <f t="shared" si="105"/>
        <v>0</v>
      </c>
      <c r="CC120" s="97">
        <f t="shared" si="105"/>
        <v>0</v>
      </c>
      <c r="CD120" s="97">
        <f t="shared" si="105"/>
        <v>0</v>
      </c>
      <c r="CE120" s="97">
        <f t="shared" si="105"/>
        <v>0</v>
      </c>
      <c r="CF120" s="97">
        <f t="shared" si="105"/>
        <v>0</v>
      </c>
      <c r="CG120" s="92">
        <f t="shared" si="110"/>
        <v>1.3389830508474576</v>
      </c>
      <c r="CH120" s="92">
        <f t="shared" si="110"/>
        <v>1.6067796610169491</v>
      </c>
      <c r="CI120" s="92">
        <f t="shared" si="110"/>
        <v>1.3389830508474576</v>
      </c>
      <c r="CJ120" s="92">
        <f t="shared" si="110"/>
        <v>1.6067796610169491</v>
      </c>
      <c r="CK120" s="92">
        <f t="shared" si="110"/>
        <v>1.3389830508474576</v>
      </c>
      <c r="CL120" s="92">
        <f t="shared" si="110"/>
        <v>1.6067796610169491</v>
      </c>
      <c r="CM120" s="92">
        <f t="shared" si="110"/>
        <v>0</v>
      </c>
      <c r="CN120" s="92">
        <f t="shared" si="110"/>
        <v>0.33</v>
      </c>
      <c r="CO120" s="91">
        <f t="shared" si="103"/>
        <v>1.3389830508474576</v>
      </c>
      <c r="CP120" s="91">
        <f t="shared" si="103"/>
        <v>1.6067796610169491</v>
      </c>
      <c r="CQ120" s="91">
        <f t="shared" si="103"/>
        <v>1.3389830508474576</v>
      </c>
      <c r="CR120" s="91">
        <f t="shared" si="102"/>
        <v>1.6067796610169491</v>
      </c>
      <c r="CS120" s="91">
        <f t="shared" si="102"/>
        <v>1.3389830508474576</v>
      </c>
      <c r="CT120" s="91">
        <f t="shared" si="102"/>
        <v>1.6067796610169491</v>
      </c>
      <c r="CU120" s="91">
        <f t="shared" si="102"/>
        <v>0</v>
      </c>
      <c r="CV120" s="91">
        <f t="shared" si="102"/>
        <v>0.33</v>
      </c>
      <c r="CW120" s="93"/>
      <c r="CY120" s="80">
        <f t="shared" si="111"/>
        <v>0</v>
      </c>
      <c r="CZ120" s="80">
        <f t="shared" si="112"/>
        <v>0</v>
      </c>
      <c r="DA120" s="80">
        <f t="shared" si="112"/>
        <v>0</v>
      </c>
      <c r="DB120" s="80">
        <f t="shared" si="112"/>
        <v>0</v>
      </c>
      <c r="DC120" s="80">
        <f t="shared" si="112"/>
        <v>0</v>
      </c>
      <c r="DG120" s="80">
        <f t="shared" si="113"/>
        <v>0</v>
      </c>
      <c r="DH120" s="80">
        <f t="shared" si="114"/>
        <v>0</v>
      </c>
      <c r="DI120" s="80" t="e">
        <f>AS120-#REF!</f>
        <v>#REF!</v>
      </c>
      <c r="DJ120" s="80" t="e">
        <f>AT120-#REF!</f>
        <v>#REF!</v>
      </c>
      <c r="DK120" s="80" t="e">
        <f>AU120-#REF!</f>
        <v>#REF!</v>
      </c>
      <c r="DL120" s="80" t="e">
        <f>AV120-#REF!</f>
        <v>#REF!</v>
      </c>
      <c r="DM120" s="80" t="e">
        <f>AW120-#REF!</f>
        <v>#REF!</v>
      </c>
      <c r="DN120" s="80" t="e">
        <f>AX120-#REF!</f>
        <v>#REF!</v>
      </c>
    </row>
    <row r="121" spans="1:118" ht="25.5" hidden="1" x14ac:dyDescent="0.25">
      <c r="A121" s="88" t="s">
        <v>5875</v>
      </c>
      <c r="B121" s="95" t="s">
        <v>5876</v>
      </c>
      <c r="C121" s="88" t="s">
        <v>5877</v>
      </c>
      <c r="D121" s="88">
        <v>2020</v>
      </c>
      <c r="E121" s="88">
        <v>2021</v>
      </c>
      <c r="F121" s="88">
        <f t="shared" si="108"/>
        <v>2020</v>
      </c>
      <c r="G121" s="88">
        <f t="shared" si="108"/>
        <v>2021</v>
      </c>
      <c r="H121" s="91">
        <f t="shared" si="109"/>
        <v>0.47457627118644069</v>
      </c>
      <c r="I121" s="91">
        <v>4.2372881355932208E-2</v>
      </c>
      <c r="J121" s="91">
        <v>0.43220338983050849</v>
      </c>
      <c r="K121" s="91">
        <v>0</v>
      </c>
      <c r="L121" s="91">
        <v>0</v>
      </c>
      <c r="M121" s="91"/>
      <c r="N121" s="91">
        <v>0</v>
      </c>
      <c r="O121" s="91">
        <v>0</v>
      </c>
      <c r="P121" s="91"/>
      <c r="Q121" s="91">
        <v>0</v>
      </c>
      <c r="R121" s="91"/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91"/>
      <c r="AD121" s="91"/>
      <c r="AE121" s="91"/>
      <c r="AF121" s="91"/>
      <c r="AG121" s="91"/>
      <c r="AH121" s="91"/>
      <c r="AI121" s="91"/>
      <c r="AJ121" s="91"/>
      <c r="AK121" s="91">
        <v>4.2372881355932208E-2</v>
      </c>
      <c r="AL121" s="91">
        <v>5.0847457627118647E-2</v>
      </c>
      <c r="AM121" s="91">
        <v>4.2372881355932208E-2</v>
      </c>
      <c r="AN121" s="91">
        <v>5.0847457627118647E-2</v>
      </c>
      <c r="AO121" s="91">
        <v>0</v>
      </c>
      <c r="AP121" s="91">
        <v>0</v>
      </c>
      <c r="AQ121" s="91">
        <v>0</v>
      </c>
      <c r="AR121" s="91">
        <v>0</v>
      </c>
      <c r="AS121" s="91">
        <f t="shared" si="107"/>
        <v>4.2372881355932208E-2</v>
      </c>
      <c r="AT121" s="91">
        <f t="shared" si="107"/>
        <v>5.0847457627118647E-2</v>
      </c>
      <c r="AU121" s="91">
        <f t="shared" si="107"/>
        <v>4.2372881355932208E-2</v>
      </c>
      <c r="AV121" s="91">
        <f t="shared" si="107"/>
        <v>5.0847457627118647E-2</v>
      </c>
      <c r="AW121" s="91">
        <f t="shared" si="107"/>
        <v>0</v>
      </c>
      <c r="AX121" s="91">
        <f t="shared" si="107"/>
        <v>0</v>
      </c>
      <c r="AY121" s="91">
        <f t="shared" si="107"/>
        <v>0</v>
      </c>
      <c r="AZ121" s="91">
        <f t="shared" si="107"/>
        <v>0</v>
      </c>
      <c r="BA121" s="91">
        <v>0.43220338983050854</v>
      </c>
      <c r="BB121" s="91">
        <v>0.51864406779661021</v>
      </c>
      <c r="BC121" s="91">
        <v>0.43220338983050854</v>
      </c>
      <c r="BD121" s="91">
        <v>0.51864406779661021</v>
      </c>
      <c r="BE121" s="91">
        <v>0.47457627118644063</v>
      </c>
      <c r="BF121" s="91">
        <v>0.56949152542372872</v>
      </c>
      <c r="BG121" s="91">
        <v>0</v>
      </c>
      <c r="BH121" s="91">
        <v>0.15</v>
      </c>
      <c r="BI121" s="97">
        <f t="shared" si="104"/>
        <v>0.43220338983050854</v>
      </c>
      <c r="BJ121" s="97">
        <f t="shared" si="104"/>
        <v>0.51864406779661021</v>
      </c>
      <c r="BK121" s="97">
        <f t="shared" si="104"/>
        <v>0.43220338983050854</v>
      </c>
      <c r="BL121" s="97">
        <f t="shared" si="104"/>
        <v>0.51864406779661021</v>
      </c>
      <c r="BM121" s="97">
        <f t="shared" si="104"/>
        <v>0.47457627118644063</v>
      </c>
      <c r="BN121" s="97">
        <f t="shared" si="104"/>
        <v>0.56949152542372872</v>
      </c>
      <c r="BO121" s="97">
        <f t="shared" si="104"/>
        <v>0</v>
      </c>
      <c r="BP121" s="97">
        <f t="shared" si="104"/>
        <v>0.15</v>
      </c>
      <c r="BQ121" s="91">
        <v>0</v>
      </c>
      <c r="BR121" s="91">
        <v>0</v>
      </c>
      <c r="BS121" s="91">
        <v>0</v>
      </c>
      <c r="BT121" s="91">
        <v>0</v>
      </c>
      <c r="BU121" s="91">
        <v>0</v>
      </c>
      <c r="BV121" s="91">
        <v>0</v>
      </c>
      <c r="BW121" s="91">
        <v>0</v>
      </c>
      <c r="BX121" s="91">
        <v>0</v>
      </c>
      <c r="BY121" s="97">
        <f t="shared" si="105"/>
        <v>0</v>
      </c>
      <c r="BZ121" s="97">
        <f t="shared" si="105"/>
        <v>0</v>
      </c>
      <c r="CA121" s="97">
        <f t="shared" si="105"/>
        <v>0</v>
      </c>
      <c r="CB121" s="97">
        <f t="shared" si="105"/>
        <v>0</v>
      </c>
      <c r="CC121" s="97">
        <f t="shared" si="105"/>
        <v>0</v>
      </c>
      <c r="CD121" s="97">
        <f t="shared" si="105"/>
        <v>0</v>
      </c>
      <c r="CE121" s="97">
        <f t="shared" si="105"/>
        <v>0</v>
      </c>
      <c r="CF121" s="97">
        <f t="shared" si="105"/>
        <v>0</v>
      </c>
      <c r="CG121" s="92">
        <f t="shared" si="110"/>
        <v>0.47457627118644075</v>
      </c>
      <c r="CH121" s="92">
        <f t="shared" si="110"/>
        <v>0.56949152542372883</v>
      </c>
      <c r="CI121" s="92">
        <f t="shared" si="110"/>
        <v>0.47457627118644075</v>
      </c>
      <c r="CJ121" s="92">
        <f t="shared" si="110"/>
        <v>0.56949152542372883</v>
      </c>
      <c r="CK121" s="92">
        <f t="shared" si="110"/>
        <v>0.47457627118644063</v>
      </c>
      <c r="CL121" s="92">
        <f t="shared" si="110"/>
        <v>0.56949152542372872</v>
      </c>
      <c r="CM121" s="92">
        <f t="shared" si="110"/>
        <v>0</v>
      </c>
      <c r="CN121" s="92">
        <f t="shared" si="110"/>
        <v>0.15</v>
      </c>
      <c r="CO121" s="91">
        <f t="shared" si="103"/>
        <v>0.47457627118644075</v>
      </c>
      <c r="CP121" s="91">
        <f t="shared" si="103"/>
        <v>0.56949152542372883</v>
      </c>
      <c r="CQ121" s="91">
        <f t="shared" si="103"/>
        <v>0.47457627118644075</v>
      </c>
      <c r="CR121" s="91">
        <f t="shared" si="102"/>
        <v>0.56949152542372883</v>
      </c>
      <c r="CS121" s="91">
        <f t="shared" si="102"/>
        <v>0.47457627118644063</v>
      </c>
      <c r="CT121" s="91">
        <f t="shared" si="102"/>
        <v>0.56949152542372872</v>
      </c>
      <c r="CU121" s="91">
        <f t="shared" si="102"/>
        <v>0</v>
      </c>
      <c r="CV121" s="91">
        <f t="shared" si="102"/>
        <v>0.15</v>
      </c>
      <c r="CW121" s="93"/>
      <c r="CY121" s="80">
        <f t="shared" si="111"/>
        <v>0</v>
      </c>
      <c r="CZ121" s="80">
        <f t="shared" si="112"/>
        <v>0</v>
      </c>
      <c r="DA121" s="80">
        <f t="shared" si="112"/>
        <v>0</v>
      </c>
      <c r="DB121" s="80">
        <f t="shared" si="112"/>
        <v>0</v>
      </c>
      <c r="DC121" s="80">
        <f t="shared" si="112"/>
        <v>0</v>
      </c>
      <c r="DG121" s="80">
        <f t="shared" si="113"/>
        <v>0</v>
      </c>
      <c r="DH121" s="80">
        <f t="shared" si="114"/>
        <v>0</v>
      </c>
      <c r="DI121" s="80" t="e">
        <f>AS121-#REF!</f>
        <v>#REF!</v>
      </c>
      <c r="DJ121" s="80" t="e">
        <f>AT121-#REF!</f>
        <v>#REF!</v>
      </c>
      <c r="DK121" s="80" t="e">
        <f>AU121-#REF!</f>
        <v>#REF!</v>
      </c>
      <c r="DL121" s="80" t="e">
        <f>AV121-#REF!</f>
        <v>#REF!</v>
      </c>
      <c r="DM121" s="80" t="e">
        <f>AW121-#REF!</f>
        <v>#REF!</v>
      </c>
      <c r="DN121" s="80" t="e">
        <f>AX121-#REF!</f>
        <v>#REF!</v>
      </c>
    </row>
    <row r="122" spans="1:118" hidden="1" x14ac:dyDescent="0.25">
      <c r="A122" s="88" t="s">
        <v>5878</v>
      </c>
      <c r="B122" s="95" t="s">
        <v>5879</v>
      </c>
      <c r="C122" s="88" t="s">
        <v>5880</v>
      </c>
      <c r="D122" s="88">
        <v>2020</v>
      </c>
      <c r="E122" s="88">
        <v>2021</v>
      </c>
      <c r="F122" s="88">
        <f t="shared" si="108"/>
        <v>2020</v>
      </c>
      <c r="G122" s="88">
        <f t="shared" si="108"/>
        <v>2021</v>
      </c>
      <c r="H122" s="91">
        <f t="shared" si="109"/>
        <v>1.3135593220338981</v>
      </c>
      <c r="I122" s="91">
        <v>0.11016949152542374</v>
      </c>
      <c r="J122" s="91">
        <v>1.2033898305084745</v>
      </c>
      <c r="K122" s="91">
        <v>0</v>
      </c>
      <c r="L122" s="91">
        <v>0</v>
      </c>
      <c r="M122" s="91"/>
      <c r="N122" s="91">
        <v>0</v>
      </c>
      <c r="O122" s="91">
        <v>0</v>
      </c>
      <c r="P122" s="91"/>
      <c r="Q122" s="91">
        <v>0</v>
      </c>
      <c r="R122" s="91"/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  <c r="AC122" s="91"/>
      <c r="AD122" s="91"/>
      <c r="AE122" s="91"/>
      <c r="AF122" s="91"/>
      <c r="AG122" s="91"/>
      <c r="AH122" s="91"/>
      <c r="AI122" s="91"/>
      <c r="AJ122" s="91"/>
      <c r="AK122" s="91">
        <v>0.11016949152542373</v>
      </c>
      <c r="AL122" s="91">
        <v>0.13220338983050847</v>
      </c>
      <c r="AM122" s="91">
        <v>0.11016949152542373</v>
      </c>
      <c r="AN122" s="91">
        <v>0.13220338983050847</v>
      </c>
      <c r="AO122" s="91">
        <v>0</v>
      </c>
      <c r="AP122" s="91">
        <v>0</v>
      </c>
      <c r="AQ122" s="91">
        <v>0</v>
      </c>
      <c r="AR122" s="91">
        <v>0</v>
      </c>
      <c r="AS122" s="91">
        <f t="shared" si="107"/>
        <v>0.11016949152542373</v>
      </c>
      <c r="AT122" s="91">
        <f t="shared" si="107"/>
        <v>0.13220338983050847</v>
      </c>
      <c r="AU122" s="91">
        <f t="shared" si="107"/>
        <v>0.11016949152542373</v>
      </c>
      <c r="AV122" s="91">
        <f t="shared" si="107"/>
        <v>0.13220338983050847</v>
      </c>
      <c r="AW122" s="91">
        <f t="shared" si="107"/>
        <v>0</v>
      </c>
      <c r="AX122" s="91">
        <f t="shared" si="107"/>
        <v>0</v>
      </c>
      <c r="AY122" s="91">
        <f t="shared" si="107"/>
        <v>0</v>
      </c>
      <c r="AZ122" s="91">
        <f t="shared" si="107"/>
        <v>0</v>
      </c>
      <c r="BA122" s="91">
        <v>1.2033898305084745</v>
      </c>
      <c r="BB122" s="91">
        <v>1.4440677966101694</v>
      </c>
      <c r="BC122" s="91">
        <v>1.2033898305084745</v>
      </c>
      <c r="BD122" s="91">
        <v>1.4440677966101694</v>
      </c>
      <c r="BE122" s="91">
        <v>1.3135593220338981</v>
      </c>
      <c r="BF122" s="91">
        <v>1.5762711864406778</v>
      </c>
      <c r="BG122" s="91">
        <v>0</v>
      </c>
      <c r="BH122" s="91">
        <v>0.34</v>
      </c>
      <c r="BI122" s="97">
        <f t="shared" si="104"/>
        <v>1.2033898305084745</v>
      </c>
      <c r="BJ122" s="97">
        <f t="shared" si="104"/>
        <v>1.4440677966101694</v>
      </c>
      <c r="BK122" s="97">
        <f t="shared" si="104"/>
        <v>1.2033898305084745</v>
      </c>
      <c r="BL122" s="97">
        <f t="shared" si="104"/>
        <v>1.4440677966101694</v>
      </c>
      <c r="BM122" s="97">
        <f t="shared" si="104"/>
        <v>1.3135593220338981</v>
      </c>
      <c r="BN122" s="97">
        <f t="shared" si="104"/>
        <v>1.5762711864406778</v>
      </c>
      <c r="BO122" s="97">
        <f t="shared" si="104"/>
        <v>0</v>
      </c>
      <c r="BP122" s="97">
        <f t="shared" ref="BP122:BP150" si="115">BH122</f>
        <v>0.34</v>
      </c>
      <c r="BQ122" s="91">
        <v>0</v>
      </c>
      <c r="BR122" s="91">
        <v>0</v>
      </c>
      <c r="BS122" s="91">
        <v>0</v>
      </c>
      <c r="BT122" s="91">
        <v>0</v>
      </c>
      <c r="BU122" s="91">
        <v>0</v>
      </c>
      <c r="BV122" s="91">
        <v>0</v>
      </c>
      <c r="BW122" s="91">
        <v>0</v>
      </c>
      <c r="BX122" s="91">
        <v>0</v>
      </c>
      <c r="BY122" s="97">
        <f t="shared" si="105"/>
        <v>0</v>
      </c>
      <c r="BZ122" s="97">
        <f t="shared" si="105"/>
        <v>0</v>
      </c>
      <c r="CA122" s="97">
        <f t="shared" si="105"/>
        <v>0</v>
      </c>
      <c r="CB122" s="97">
        <f t="shared" si="105"/>
        <v>0</v>
      </c>
      <c r="CC122" s="97">
        <f t="shared" si="105"/>
        <v>0</v>
      </c>
      <c r="CD122" s="97">
        <f t="shared" si="105"/>
        <v>0</v>
      </c>
      <c r="CE122" s="97">
        <f t="shared" si="105"/>
        <v>0</v>
      </c>
      <c r="CF122" s="97">
        <f t="shared" ref="CF122:CF150" si="116">BX122</f>
        <v>0</v>
      </c>
      <c r="CG122" s="92">
        <f t="shared" si="110"/>
        <v>1.3135593220338981</v>
      </c>
      <c r="CH122" s="92">
        <f t="shared" si="110"/>
        <v>1.5762711864406778</v>
      </c>
      <c r="CI122" s="92">
        <f t="shared" si="110"/>
        <v>1.3135593220338981</v>
      </c>
      <c r="CJ122" s="92">
        <f t="shared" si="110"/>
        <v>1.5762711864406778</v>
      </c>
      <c r="CK122" s="92">
        <f t="shared" si="110"/>
        <v>1.3135593220338981</v>
      </c>
      <c r="CL122" s="92">
        <f t="shared" si="110"/>
        <v>1.5762711864406778</v>
      </c>
      <c r="CM122" s="92">
        <f t="shared" si="110"/>
        <v>0</v>
      </c>
      <c r="CN122" s="92">
        <f t="shared" si="110"/>
        <v>0.34</v>
      </c>
      <c r="CO122" s="91">
        <f t="shared" si="103"/>
        <v>1.3135593220338981</v>
      </c>
      <c r="CP122" s="91">
        <f t="shared" si="103"/>
        <v>1.5762711864406778</v>
      </c>
      <c r="CQ122" s="91">
        <f t="shared" si="103"/>
        <v>1.3135593220338981</v>
      </c>
      <c r="CR122" s="91">
        <f t="shared" si="102"/>
        <v>1.5762711864406778</v>
      </c>
      <c r="CS122" s="91">
        <f t="shared" si="102"/>
        <v>1.3135593220338981</v>
      </c>
      <c r="CT122" s="91">
        <f t="shared" si="102"/>
        <v>1.5762711864406778</v>
      </c>
      <c r="CU122" s="91">
        <f t="shared" si="102"/>
        <v>0</v>
      </c>
      <c r="CV122" s="91">
        <f t="shared" si="102"/>
        <v>0.34</v>
      </c>
      <c r="CW122" s="93"/>
      <c r="CY122" s="80">
        <f t="shared" si="111"/>
        <v>0</v>
      </c>
      <c r="CZ122" s="80">
        <f t="shared" si="112"/>
        <v>0</v>
      </c>
      <c r="DA122" s="80">
        <f t="shared" si="112"/>
        <v>0</v>
      </c>
      <c r="DB122" s="80">
        <f t="shared" si="112"/>
        <v>0</v>
      </c>
      <c r="DC122" s="80">
        <f t="shared" si="112"/>
        <v>0</v>
      </c>
      <c r="DG122" s="80">
        <f t="shared" si="113"/>
        <v>0</v>
      </c>
      <c r="DH122" s="80">
        <f t="shared" si="114"/>
        <v>0</v>
      </c>
      <c r="DI122" s="80" t="e">
        <f>AS122-#REF!</f>
        <v>#REF!</v>
      </c>
      <c r="DJ122" s="80" t="e">
        <f>AT122-#REF!</f>
        <v>#REF!</v>
      </c>
      <c r="DK122" s="80" t="e">
        <f>AU122-#REF!</f>
        <v>#REF!</v>
      </c>
      <c r="DL122" s="80" t="e">
        <f>AV122-#REF!</f>
        <v>#REF!</v>
      </c>
      <c r="DM122" s="80" t="e">
        <f>AW122-#REF!</f>
        <v>#REF!</v>
      </c>
      <c r="DN122" s="80" t="e">
        <f>AX122-#REF!</f>
        <v>#REF!</v>
      </c>
    </row>
    <row r="123" spans="1:118" hidden="1" x14ac:dyDescent="0.25">
      <c r="A123" s="88" t="s">
        <v>5881</v>
      </c>
      <c r="B123" s="95" t="s">
        <v>5882</v>
      </c>
      <c r="C123" s="88" t="s">
        <v>5883</v>
      </c>
      <c r="D123" s="88">
        <v>2020</v>
      </c>
      <c r="E123" s="88">
        <v>2021</v>
      </c>
      <c r="F123" s="88">
        <f t="shared" si="108"/>
        <v>2020</v>
      </c>
      <c r="G123" s="88">
        <f t="shared" si="108"/>
        <v>2021</v>
      </c>
      <c r="H123" s="91">
        <f t="shared" si="109"/>
        <v>1.347457627118644</v>
      </c>
      <c r="I123" s="91">
        <v>0.11016949152542374</v>
      </c>
      <c r="J123" s="91">
        <v>1.2372881355932204</v>
      </c>
      <c r="K123" s="91">
        <v>0</v>
      </c>
      <c r="L123" s="91">
        <v>0</v>
      </c>
      <c r="M123" s="91"/>
      <c r="N123" s="91">
        <v>0</v>
      </c>
      <c r="O123" s="91">
        <v>0</v>
      </c>
      <c r="P123" s="91"/>
      <c r="Q123" s="91">
        <v>0</v>
      </c>
      <c r="R123" s="91"/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  <c r="AC123" s="91"/>
      <c r="AD123" s="91"/>
      <c r="AE123" s="91"/>
      <c r="AF123" s="91"/>
      <c r="AG123" s="91"/>
      <c r="AH123" s="91"/>
      <c r="AI123" s="91"/>
      <c r="AJ123" s="91"/>
      <c r="AK123" s="91">
        <v>0.11016949152542373</v>
      </c>
      <c r="AL123" s="91">
        <v>0.13220338983050847</v>
      </c>
      <c r="AM123" s="91">
        <v>0.11016949152542373</v>
      </c>
      <c r="AN123" s="91">
        <v>0.13220338983050847</v>
      </c>
      <c r="AO123" s="91">
        <v>0</v>
      </c>
      <c r="AP123" s="91">
        <v>0</v>
      </c>
      <c r="AQ123" s="91">
        <v>0</v>
      </c>
      <c r="AR123" s="91">
        <v>0</v>
      </c>
      <c r="AS123" s="91">
        <f t="shared" si="107"/>
        <v>0.11016949152542373</v>
      </c>
      <c r="AT123" s="91">
        <f t="shared" si="107"/>
        <v>0.13220338983050847</v>
      </c>
      <c r="AU123" s="91">
        <f t="shared" si="107"/>
        <v>0.11016949152542373</v>
      </c>
      <c r="AV123" s="91">
        <f t="shared" si="107"/>
        <v>0.13220338983050847</v>
      </c>
      <c r="AW123" s="91">
        <f t="shared" si="107"/>
        <v>0</v>
      </c>
      <c r="AX123" s="91">
        <f t="shared" si="107"/>
        <v>0</v>
      </c>
      <c r="AY123" s="91">
        <f t="shared" si="107"/>
        <v>0</v>
      </c>
      <c r="AZ123" s="91">
        <f t="shared" si="107"/>
        <v>0</v>
      </c>
      <c r="BA123" s="91">
        <v>1.2372881355932204</v>
      </c>
      <c r="BB123" s="91">
        <v>1.4847457627118643</v>
      </c>
      <c r="BC123" s="91">
        <v>1.2372881355932204</v>
      </c>
      <c r="BD123" s="91">
        <v>1.4847457627118643</v>
      </c>
      <c r="BE123" s="91">
        <v>1.347457627118644</v>
      </c>
      <c r="BF123" s="91">
        <v>1.6169491525423727</v>
      </c>
      <c r="BG123" s="91">
        <v>0</v>
      </c>
      <c r="BH123" s="91">
        <v>0.35</v>
      </c>
      <c r="BI123" s="97">
        <f t="shared" ref="BI123:BO150" si="117">BA123</f>
        <v>1.2372881355932204</v>
      </c>
      <c r="BJ123" s="97">
        <f t="shared" si="117"/>
        <v>1.4847457627118643</v>
      </c>
      <c r="BK123" s="97">
        <f t="shared" si="117"/>
        <v>1.2372881355932204</v>
      </c>
      <c r="BL123" s="97">
        <f t="shared" si="117"/>
        <v>1.4847457627118643</v>
      </c>
      <c r="BM123" s="97">
        <f t="shared" si="117"/>
        <v>1.347457627118644</v>
      </c>
      <c r="BN123" s="97">
        <f t="shared" si="117"/>
        <v>1.6169491525423727</v>
      </c>
      <c r="BO123" s="97">
        <f t="shared" si="117"/>
        <v>0</v>
      </c>
      <c r="BP123" s="97">
        <f t="shared" si="115"/>
        <v>0.35</v>
      </c>
      <c r="BQ123" s="91">
        <v>0</v>
      </c>
      <c r="BR123" s="91">
        <v>0</v>
      </c>
      <c r="BS123" s="91">
        <v>0</v>
      </c>
      <c r="BT123" s="91">
        <v>0</v>
      </c>
      <c r="BU123" s="91">
        <v>0</v>
      </c>
      <c r="BV123" s="91">
        <v>0</v>
      </c>
      <c r="BW123" s="91">
        <v>0</v>
      </c>
      <c r="BX123" s="91">
        <v>0</v>
      </c>
      <c r="BY123" s="97">
        <f t="shared" ref="BY123:CE150" si="118">BQ123</f>
        <v>0</v>
      </c>
      <c r="BZ123" s="97">
        <f t="shared" si="118"/>
        <v>0</v>
      </c>
      <c r="CA123" s="97">
        <f t="shared" si="118"/>
        <v>0</v>
      </c>
      <c r="CB123" s="97">
        <f t="shared" si="118"/>
        <v>0</v>
      </c>
      <c r="CC123" s="97">
        <f t="shared" si="118"/>
        <v>0</v>
      </c>
      <c r="CD123" s="97">
        <f t="shared" si="118"/>
        <v>0</v>
      </c>
      <c r="CE123" s="97">
        <f t="shared" si="118"/>
        <v>0</v>
      </c>
      <c r="CF123" s="97">
        <f t="shared" si="116"/>
        <v>0</v>
      </c>
      <c r="CG123" s="92">
        <f t="shared" si="110"/>
        <v>1.347457627118644</v>
      </c>
      <c r="CH123" s="92">
        <f t="shared" si="110"/>
        <v>1.6169491525423727</v>
      </c>
      <c r="CI123" s="92">
        <f t="shared" si="110"/>
        <v>1.347457627118644</v>
      </c>
      <c r="CJ123" s="92">
        <f t="shared" si="110"/>
        <v>1.6169491525423727</v>
      </c>
      <c r="CK123" s="92">
        <f t="shared" si="110"/>
        <v>1.347457627118644</v>
      </c>
      <c r="CL123" s="92">
        <f t="shared" si="110"/>
        <v>1.6169491525423727</v>
      </c>
      <c r="CM123" s="92">
        <f t="shared" si="110"/>
        <v>0</v>
      </c>
      <c r="CN123" s="92">
        <f t="shared" si="110"/>
        <v>0.35</v>
      </c>
      <c r="CO123" s="91">
        <f t="shared" si="103"/>
        <v>1.347457627118644</v>
      </c>
      <c r="CP123" s="91">
        <f t="shared" si="103"/>
        <v>1.6169491525423727</v>
      </c>
      <c r="CQ123" s="91">
        <f t="shared" si="103"/>
        <v>1.347457627118644</v>
      </c>
      <c r="CR123" s="91">
        <f t="shared" si="102"/>
        <v>1.6169491525423727</v>
      </c>
      <c r="CS123" s="91">
        <f t="shared" si="102"/>
        <v>1.347457627118644</v>
      </c>
      <c r="CT123" s="91">
        <f t="shared" si="102"/>
        <v>1.6169491525423727</v>
      </c>
      <c r="CU123" s="91">
        <f t="shared" si="102"/>
        <v>0</v>
      </c>
      <c r="CV123" s="91">
        <f t="shared" si="102"/>
        <v>0.35</v>
      </c>
      <c r="CW123" s="93"/>
      <c r="CY123" s="80">
        <f t="shared" si="111"/>
        <v>0</v>
      </c>
      <c r="CZ123" s="80">
        <f t="shared" si="112"/>
        <v>0</v>
      </c>
      <c r="DA123" s="80">
        <f t="shared" si="112"/>
        <v>0</v>
      </c>
      <c r="DB123" s="80">
        <f t="shared" si="112"/>
        <v>0</v>
      </c>
      <c r="DC123" s="80">
        <f t="shared" si="112"/>
        <v>0</v>
      </c>
      <c r="DG123" s="80">
        <f t="shared" si="113"/>
        <v>0</v>
      </c>
      <c r="DH123" s="80">
        <f t="shared" si="114"/>
        <v>0</v>
      </c>
      <c r="DI123" s="80" t="e">
        <f>AS123-#REF!</f>
        <v>#REF!</v>
      </c>
      <c r="DJ123" s="80" t="e">
        <f>AT123-#REF!</f>
        <v>#REF!</v>
      </c>
      <c r="DK123" s="80" t="e">
        <f>AU123-#REF!</f>
        <v>#REF!</v>
      </c>
      <c r="DL123" s="80" t="e">
        <f>AV123-#REF!</f>
        <v>#REF!</v>
      </c>
      <c r="DM123" s="80" t="e">
        <f>AW123-#REF!</f>
        <v>#REF!</v>
      </c>
      <c r="DN123" s="80" t="e">
        <f>AX123-#REF!</f>
        <v>#REF!</v>
      </c>
    </row>
    <row r="124" spans="1:118" hidden="1" x14ac:dyDescent="0.25">
      <c r="A124" s="88" t="s">
        <v>5884</v>
      </c>
      <c r="B124" s="95" t="s">
        <v>5885</v>
      </c>
      <c r="C124" s="88" t="s">
        <v>5886</v>
      </c>
      <c r="D124" s="88">
        <v>2020</v>
      </c>
      <c r="E124" s="88">
        <v>2021</v>
      </c>
      <c r="F124" s="88">
        <f t="shared" si="108"/>
        <v>2020</v>
      </c>
      <c r="G124" s="88">
        <f t="shared" si="108"/>
        <v>2021</v>
      </c>
      <c r="H124" s="91">
        <f t="shared" si="109"/>
        <v>1.8728813559322035</v>
      </c>
      <c r="I124" s="91">
        <v>0.1440677966101695</v>
      </c>
      <c r="J124" s="91">
        <v>1.728813559322034</v>
      </c>
      <c r="K124" s="91">
        <v>0</v>
      </c>
      <c r="L124" s="91">
        <v>0</v>
      </c>
      <c r="M124" s="91"/>
      <c r="N124" s="91">
        <v>0</v>
      </c>
      <c r="O124" s="91">
        <v>0</v>
      </c>
      <c r="P124" s="91"/>
      <c r="Q124" s="91">
        <v>0</v>
      </c>
      <c r="R124" s="91"/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  <c r="AC124" s="91"/>
      <c r="AD124" s="91"/>
      <c r="AE124" s="91"/>
      <c r="AF124" s="91"/>
      <c r="AG124" s="91"/>
      <c r="AH124" s="91"/>
      <c r="AI124" s="91"/>
      <c r="AJ124" s="91"/>
      <c r="AK124" s="91">
        <v>0.1440677966101695</v>
      </c>
      <c r="AL124" s="91">
        <v>0.17288135593220338</v>
      </c>
      <c r="AM124" s="91">
        <v>0.1440677966101695</v>
      </c>
      <c r="AN124" s="91">
        <v>0.17288135593220338</v>
      </c>
      <c r="AO124" s="91">
        <v>0</v>
      </c>
      <c r="AP124" s="91">
        <v>0</v>
      </c>
      <c r="AQ124" s="91">
        <v>0</v>
      </c>
      <c r="AR124" s="91">
        <v>0</v>
      </c>
      <c r="AS124" s="91">
        <f t="shared" si="107"/>
        <v>0.1440677966101695</v>
      </c>
      <c r="AT124" s="91">
        <f t="shared" si="107"/>
        <v>0.17288135593220338</v>
      </c>
      <c r="AU124" s="91">
        <f t="shared" si="107"/>
        <v>0.1440677966101695</v>
      </c>
      <c r="AV124" s="91">
        <f t="shared" si="107"/>
        <v>0.17288135593220338</v>
      </c>
      <c r="AW124" s="91">
        <f t="shared" si="107"/>
        <v>0</v>
      </c>
      <c r="AX124" s="91">
        <f t="shared" si="107"/>
        <v>0</v>
      </c>
      <c r="AY124" s="91">
        <f t="shared" si="107"/>
        <v>0</v>
      </c>
      <c r="AZ124" s="91">
        <f t="shared" si="107"/>
        <v>0</v>
      </c>
      <c r="BA124" s="91">
        <v>1.7288135593220342</v>
      </c>
      <c r="BB124" s="91">
        <v>2.0745762711864408</v>
      </c>
      <c r="BC124" s="91">
        <v>1.7288135593220342</v>
      </c>
      <c r="BD124" s="91">
        <v>2.0745762711864408</v>
      </c>
      <c r="BE124" s="91">
        <v>1.8728813559322033</v>
      </c>
      <c r="BF124" s="91">
        <v>2.2474576271186439</v>
      </c>
      <c r="BG124" s="91">
        <v>0</v>
      </c>
      <c r="BH124" s="91">
        <v>0.46</v>
      </c>
      <c r="BI124" s="97">
        <f t="shared" si="117"/>
        <v>1.7288135593220342</v>
      </c>
      <c r="BJ124" s="97">
        <f t="shared" si="117"/>
        <v>2.0745762711864408</v>
      </c>
      <c r="BK124" s="97">
        <f t="shared" si="117"/>
        <v>1.7288135593220342</v>
      </c>
      <c r="BL124" s="97">
        <f t="shared" si="117"/>
        <v>2.0745762711864408</v>
      </c>
      <c r="BM124" s="97">
        <f t="shared" si="117"/>
        <v>1.8728813559322033</v>
      </c>
      <c r="BN124" s="97">
        <f t="shared" si="117"/>
        <v>2.2474576271186439</v>
      </c>
      <c r="BO124" s="97">
        <f t="shared" si="117"/>
        <v>0</v>
      </c>
      <c r="BP124" s="97">
        <f t="shared" si="115"/>
        <v>0.46</v>
      </c>
      <c r="BQ124" s="91">
        <v>0</v>
      </c>
      <c r="BR124" s="91">
        <v>0</v>
      </c>
      <c r="BS124" s="91">
        <v>0</v>
      </c>
      <c r="BT124" s="91">
        <v>0</v>
      </c>
      <c r="BU124" s="91">
        <v>0</v>
      </c>
      <c r="BV124" s="91">
        <v>0</v>
      </c>
      <c r="BW124" s="91">
        <v>0</v>
      </c>
      <c r="BX124" s="91">
        <v>0</v>
      </c>
      <c r="BY124" s="97">
        <f t="shared" si="118"/>
        <v>0</v>
      </c>
      <c r="BZ124" s="97">
        <f t="shared" si="118"/>
        <v>0</v>
      </c>
      <c r="CA124" s="97">
        <f t="shared" si="118"/>
        <v>0</v>
      </c>
      <c r="CB124" s="97">
        <f t="shared" si="118"/>
        <v>0</v>
      </c>
      <c r="CC124" s="97">
        <f t="shared" si="118"/>
        <v>0</v>
      </c>
      <c r="CD124" s="97">
        <f t="shared" si="118"/>
        <v>0</v>
      </c>
      <c r="CE124" s="97">
        <f t="shared" si="118"/>
        <v>0</v>
      </c>
      <c r="CF124" s="97">
        <f t="shared" si="116"/>
        <v>0</v>
      </c>
      <c r="CG124" s="92">
        <f t="shared" si="110"/>
        <v>1.8728813559322037</v>
      </c>
      <c r="CH124" s="92">
        <f t="shared" si="110"/>
        <v>2.2474576271186444</v>
      </c>
      <c r="CI124" s="92">
        <f t="shared" si="110"/>
        <v>1.8728813559322037</v>
      </c>
      <c r="CJ124" s="92">
        <f t="shared" si="110"/>
        <v>2.2474576271186444</v>
      </c>
      <c r="CK124" s="92">
        <f t="shared" si="110"/>
        <v>1.8728813559322033</v>
      </c>
      <c r="CL124" s="92">
        <f t="shared" si="110"/>
        <v>2.2474576271186439</v>
      </c>
      <c r="CM124" s="92">
        <f t="shared" si="110"/>
        <v>0</v>
      </c>
      <c r="CN124" s="92">
        <f t="shared" si="110"/>
        <v>0.46</v>
      </c>
      <c r="CO124" s="91">
        <f t="shared" si="103"/>
        <v>1.8728813559322037</v>
      </c>
      <c r="CP124" s="91">
        <f t="shared" si="103"/>
        <v>2.2474576271186444</v>
      </c>
      <c r="CQ124" s="91">
        <f t="shared" si="103"/>
        <v>1.8728813559322037</v>
      </c>
      <c r="CR124" s="91">
        <f t="shared" si="102"/>
        <v>2.2474576271186444</v>
      </c>
      <c r="CS124" s="91">
        <f t="shared" si="102"/>
        <v>1.8728813559322033</v>
      </c>
      <c r="CT124" s="91">
        <f t="shared" si="102"/>
        <v>2.2474576271186439</v>
      </c>
      <c r="CU124" s="91">
        <f t="shared" si="102"/>
        <v>0</v>
      </c>
      <c r="CV124" s="91">
        <f t="shared" si="102"/>
        <v>0.46</v>
      </c>
      <c r="CW124" s="93"/>
      <c r="CY124" s="80">
        <f t="shared" si="111"/>
        <v>0</v>
      </c>
      <c r="CZ124" s="80">
        <f t="shared" si="112"/>
        <v>0</v>
      </c>
      <c r="DA124" s="80">
        <f t="shared" si="112"/>
        <v>0</v>
      </c>
      <c r="DB124" s="80">
        <f t="shared" si="112"/>
        <v>0</v>
      </c>
      <c r="DC124" s="80">
        <f t="shared" si="112"/>
        <v>0</v>
      </c>
      <c r="DG124" s="80">
        <f t="shared" si="113"/>
        <v>0</v>
      </c>
      <c r="DH124" s="80">
        <f t="shared" si="114"/>
        <v>0</v>
      </c>
      <c r="DI124" s="80" t="e">
        <f>AS124-#REF!</f>
        <v>#REF!</v>
      </c>
      <c r="DJ124" s="80" t="e">
        <f>AT124-#REF!</f>
        <v>#REF!</v>
      </c>
      <c r="DK124" s="80" t="e">
        <f>AU124-#REF!</f>
        <v>#REF!</v>
      </c>
      <c r="DL124" s="80" t="e">
        <f>AV124-#REF!</f>
        <v>#REF!</v>
      </c>
      <c r="DM124" s="80" t="e">
        <f>AW124-#REF!</f>
        <v>#REF!</v>
      </c>
      <c r="DN124" s="80" t="e">
        <f>AX124-#REF!</f>
        <v>#REF!</v>
      </c>
    </row>
    <row r="125" spans="1:118" hidden="1" x14ac:dyDescent="0.25">
      <c r="A125" s="88" t="s">
        <v>5887</v>
      </c>
      <c r="B125" s="95" t="s">
        <v>5888</v>
      </c>
      <c r="C125" s="88" t="s">
        <v>5889</v>
      </c>
      <c r="D125" s="88">
        <v>2021</v>
      </c>
      <c r="E125" s="88">
        <v>2022</v>
      </c>
      <c r="F125" s="88">
        <f t="shared" si="108"/>
        <v>2021</v>
      </c>
      <c r="G125" s="88">
        <f t="shared" si="108"/>
        <v>2022</v>
      </c>
      <c r="H125" s="91">
        <f t="shared" si="109"/>
        <v>0.77203389830508484</v>
      </c>
      <c r="I125" s="91">
        <v>8.4745762711864417E-2</v>
      </c>
      <c r="J125" s="91">
        <v>0.68728813559322044</v>
      </c>
      <c r="K125" s="91">
        <v>0</v>
      </c>
      <c r="L125" s="91">
        <v>0</v>
      </c>
      <c r="M125" s="91"/>
      <c r="N125" s="91">
        <v>0</v>
      </c>
      <c r="O125" s="91">
        <v>0</v>
      </c>
      <c r="P125" s="91"/>
      <c r="Q125" s="91">
        <v>0</v>
      </c>
      <c r="R125" s="91"/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  <c r="AC125" s="91"/>
      <c r="AD125" s="91"/>
      <c r="AE125" s="91"/>
      <c r="AF125" s="91"/>
      <c r="AG125" s="91"/>
      <c r="AH125" s="91"/>
      <c r="AI125" s="91"/>
      <c r="AJ125" s="91"/>
      <c r="AK125" s="91">
        <v>0</v>
      </c>
      <c r="AL125" s="91">
        <v>0</v>
      </c>
      <c r="AM125" s="91">
        <v>0</v>
      </c>
      <c r="AN125" s="91">
        <v>0</v>
      </c>
      <c r="AO125" s="91">
        <v>0</v>
      </c>
      <c r="AP125" s="91">
        <v>0</v>
      </c>
      <c r="AQ125" s="91">
        <v>0</v>
      </c>
      <c r="AR125" s="91">
        <v>0</v>
      </c>
      <c r="AS125" s="91">
        <f t="shared" si="107"/>
        <v>0</v>
      </c>
      <c r="AT125" s="91">
        <f t="shared" si="107"/>
        <v>0</v>
      </c>
      <c r="AU125" s="91">
        <f t="shared" si="107"/>
        <v>0</v>
      </c>
      <c r="AV125" s="91">
        <f t="shared" si="107"/>
        <v>0</v>
      </c>
      <c r="AW125" s="91">
        <f t="shared" si="107"/>
        <v>0</v>
      </c>
      <c r="AX125" s="91">
        <f t="shared" si="107"/>
        <v>0</v>
      </c>
      <c r="AY125" s="91">
        <f t="shared" si="107"/>
        <v>0</v>
      </c>
      <c r="AZ125" s="91">
        <f t="shared" si="107"/>
        <v>0</v>
      </c>
      <c r="BA125" s="91">
        <v>8.4745762711864417E-2</v>
      </c>
      <c r="BB125" s="91">
        <v>0.10169491525423729</v>
      </c>
      <c r="BC125" s="91">
        <v>8.4745762711864417E-2</v>
      </c>
      <c r="BD125" s="91">
        <v>0.10169491525423729</v>
      </c>
      <c r="BE125" s="91">
        <v>0</v>
      </c>
      <c r="BF125" s="91">
        <v>0</v>
      </c>
      <c r="BG125" s="91">
        <v>0</v>
      </c>
      <c r="BH125" s="91">
        <v>0</v>
      </c>
      <c r="BI125" s="97">
        <f t="shared" si="117"/>
        <v>8.4745762711864417E-2</v>
      </c>
      <c r="BJ125" s="97">
        <f t="shared" si="117"/>
        <v>0.10169491525423729</v>
      </c>
      <c r="BK125" s="97">
        <f t="shared" si="117"/>
        <v>8.4745762711864417E-2</v>
      </c>
      <c r="BL125" s="97">
        <f t="shared" si="117"/>
        <v>0.10169491525423729</v>
      </c>
      <c r="BM125" s="97">
        <f t="shared" si="117"/>
        <v>0</v>
      </c>
      <c r="BN125" s="97">
        <f t="shared" si="117"/>
        <v>0</v>
      </c>
      <c r="BO125" s="97">
        <f t="shared" si="117"/>
        <v>0</v>
      </c>
      <c r="BP125" s="97">
        <f t="shared" si="115"/>
        <v>0</v>
      </c>
      <c r="BQ125" s="91">
        <v>0.68728813559322044</v>
      </c>
      <c r="BR125" s="91">
        <v>0.82474576271186451</v>
      </c>
      <c r="BS125" s="91">
        <v>0.68728813559322044</v>
      </c>
      <c r="BT125" s="91">
        <v>0.82474576271186451</v>
      </c>
      <c r="BU125" s="91">
        <v>0.77203389830508484</v>
      </c>
      <c r="BV125" s="91">
        <v>0.92644067796610174</v>
      </c>
      <c r="BW125" s="91">
        <v>0</v>
      </c>
      <c r="BX125" s="91">
        <v>0.24</v>
      </c>
      <c r="BY125" s="97">
        <f t="shared" si="118"/>
        <v>0.68728813559322044</v>
      </c>
      <c r="BZ125" s="97">
        <f t="shared" si="118"/>
        <v>0.82474576271186451</v>
      </c>
      <c r="CA125" s="97">
        <f t="shared" si="118"/>
        <v>0.68728813559322044</v>
      </c>
      <c r="CB125" s="97">
        <f t="shared" si="118"/>
        <v>0.82474576271186451</v>
      </c>
      <c r="CC125" s="97">
        <f t="shared" si="118"/>
        <v>0.77203389830508484</v>
      </c>
      <c r="CD125" s="97">
        <f t="shared" si="118"/>
        <v>0.92644067796610174</v>
      </c>
      <c r="CE125" s="97">
        <f t="shared" si="118"/>
        <v>0</v>
      </c>
      <c r="CF125" s="97">
        <f t="shared" si="116"/>
        <v>0.24</v>
      </c>
      <c r="CG125" s="92">
        <f t="shared" si="110"/>
        <v>0.77203389830508484</v>
      </c>
      <c r="CH125" s="92">
        <f t="shared" si="110"/>
        <v>0.92644067796610186</v>
      </c>
      <c r="CI125" s="92">
        <f t="shared" si="110"/>
        <v>0.77203389830508484</v>
      </c>
      <c r="CJ125" s="92">
        <f t="shared" si="110"/>
        <v>0.92644067796610186</v>
      </c>
      <c r="CK125" s="92">
        <f t="shared" si="110"/>
        <v>0.77203389830508484</v>
      </c>
      <c r="CL125" s="92">
        <f t="shared" si="110"/>
        <v>0.92644067796610174</v>
      </c>
      <c r="CM125" s="92">
        <f t="shared" si="110"/>
        <v>0</v>
      </c>
      <c r="CN125" s="92">
        <f t="shared" si="110"/>
        <v>0.24</v>
      </c>
      <c r="CO125" s="91">
        <f t="shared" si="103"/>
        <v>0.77203389830508484</v>
      </c>
      <c r="CP125" s="91">
        <f t="shared" si="103"/>
        <v>0.92644067796610186</v>
      </c>
      <c r="CQ125" s="91">
        <f t="shared" si="103"/>
        <v>0.77203389830508484</v>
      </c>
      <c r="CR125" s="91">
        <f t="shared" si="102"/>
        <v>0.92644067796610186</v>
      </c>
      <c r="CS125" s="91">
        <f t="shared" si="102"/>
        <v>0.77203389830508484</v>
      </c>
      <c r="CT125" s="91">
        <f t="shared" si="102"/>
        <v>0.92644067796610174</v>
      </c>
      <c r="CU125" s="91">
        <f t="shared" si="102"/>
        <v>0</v>
      </c>
      <c r="CV125" s="91">
        <f t="shared" si="102"/>
        <v>0.24</v>
      </c>
      <c r="CW125" s="93"/>
      <c r="CY125" s="80">
        <f t="shared" si="111"/>
        <v>0</v>
      </c>
      <c r="CZ125" s="80">
        <f t="shared" si="112"/>
        <v>0</v>
      </c>
      <c r="DA125" s="80">
        <f t="shared" si="112"/>
        <v>0</v>
      </c>
      <c r="DB125" s="80">
        <f t="shared" si="112"/>
        <v>0</v>
      </c>
      <c r="DC125" s="80">
        <f t="shared" si="112"/>
        <v>0</v>
      </c>
      <c r="DG125" s="80">
        <f t="shared" si="113"/>
        <v>0</v>
      </c>
      <c r="DH125" s="80">
        <f t="shared" si="114"/>
        <v>0</v>
      </c>
      <c r="DI125" s="80" t="e">
        <f>AS125-#REF!</f>
        <v>#REF!</v>
      </c>
      <c r="DJ125" s="80" t="e">
        <f>AT125-#REF!</f>
        <v>#REF!</v>
      </c>
      <c r="DK125" s="80" t="e">
        <f>AU125-#REF!</f>
        <v>#REF!</v>
      </c>
      <c r="DL125" s="80" t="e">
        <f>AV125-#REF!</f>
        <v>#REF!</v>
      </c>
      <c r="DM125" s="80" t="e">
        <f>AW125-#REF!</f>
        <v>#REF!</v>
      </c>
      <c r="DN125" s="80" t="e">
        <f>AX125-#REF!</f>
        <v>#REF!</v>
      </c>
    </row>
    <row r="126" spans="1:118" ht="25.5" hidden="1" x14ac:dyDescent="0.25">
      <c r="A126" s="88" t="s">
        <v>5890</v>
      </c>
      <c r="B126" s="95" t="s">
        <v>5891</v>
      </c>
      <c r="C126" s="88" t="s">
        <v>5892</v>
      </c>
      <c r="D126" s="88">
        <v>2021</v>
      </c>
      <c r="E126" s="88">
        <v>2022</v>
      </c>
      <c r="F126" s="88">
        <f t="shared" si="108"/>
        <v>2021</v>
      </c>
      <c r="G126" s="88">
        <f t="shared" si="108"/>
        <v>2022</v>
      </c>
      <c r="H126" s="91">
        <f t="shared" si="109"/>
        <v>0.97457627118644075</v>
      </c>
      <c r="I126" s="91">
        <v>8.4745762711864417E-2</v>
      </c>
      <c r="J126" s="91">
        <v>0.88983050847457634</v>
      </c>
      <c r="K126" s="91">
        <v>0</v>
      </c>
      <c r="L126" s="91">
        <v>0</v>
      </c>
      <c r="M126" s="91"/>
      <c r="N126" s="91">
        <v>0</v>
      </c>
      <c r="O126" s="91">
        <v>0</v>
      </c>
      <c r="P126" s="91"/>
      <c r="Q126" s="91">
        <v>0</v>
      </c>
      <c r="R126" s="91"/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  <c r="AC126" s="91"/>
      <c r="AD126" s="91"/>
      <c r="AE126" s="91"/>
      <c r="AF126" s="91"/>
      <c r="AG126" s="91"/>
      <c r="AH126" s="91"/>
      <c r="AI126" s="91"/>
      <c r="AJ126" s="91"/>
      <c r="AK126" s="91">
        <v>0</v>
      </c>
      <c r="AL126" s="91">
        <v>0</v>
      </c>
      <c r="AM126" s="91">
        <v>0</v>
      </c>
      <c r="AN126" s="91">
        <v>0</v>
      </c>
      <c r="AO126" s="91">
        <v>0</v>
      </c>
      <c r="AP126" s="91">
        <v>0</v>
      </c>
      <c r="AQ126" s="91">
        <v>0</v>
      </c>
      <c r="AR126" s="91">
        <v>0</v>
      </c>
      <c r="AS126" s="91">
        <f t="shared" si="107"/>
        <v>0</v>
      </c>
      <c r="AT126" s="91">
        <f t="shared" si="107"/>
        <v>0</v>
      </c>
      <c r="AU126" s="91">
        <f t="shared" si="107"/>
        <v>0</v>
      </c>
      <c r="AV126" s="91">
        <f t="shared" si="107"/>
        <v>0</v>
      </c>
      <c r="AW126" s="91">
        <f t="shared" si="107"/>
        <v>0</v>
      </c>
      <c r="AX126" s="91">
        <f t="shared" si="107"/>
        <v>0</v>
      </c>
      <c r="AY126" s="91">
        <f t="shared" si="107"/>
        <v>0</v>
      </c>
      <c r="AZ126" s="91">
        <f t="shared" si="107"/>
        <v>0</v>
      </c>
      <c r="BA126" s="91">
        <v>8.4745762711864417E-2</v>
      </c>
      <c r="BB126" s="91">
        <v>0.10169491525423729</v>
      </c>
      <c r="BC126" s="91">
        <v>8.4745762711864417E-2</v>
      </c>
      <c r="BD126" s="91">
        <v>0.10169491525423729</v>
      </c>
      <c r="BE126" s="91">
        <v>0</v>
      </c>
      <c r="BF126" s="91">
        <v>0</v>
      </c>
      <c r="BG126" s="91">
        <v>0</v>
      </c>
      <c r="BH126" s="91">
        <v>0</v>
      </c>
      <c r="BI126" s="97">
        <f t="shared" si="117"/>
        <v>8.4745762711864417E-2</v>
      </c>
      <c r="BJ126" s="97">
        <f t="shared" si="117"/>
        <v>0.10169491525423729</v>
      </c>
      <c r="BK126" s="97">
        <f t="shared" si="117"/>
        <v>8.4745762711864417E-2</v>
      </c>
      <c r="BL126" s="97">
        <f t="shared" si="117"/>
        <v>0.10169491525423729</v>
      </c>
      <c r="BM126" s="97">
        <f t="shared" si="117"/>
        <v>0</v>
      </c>
      <c r="BN126" s="97">
        <f t="shared" si="117"/>
        <v>0</v>
      </c>
      <c r="BO126" s="97">
        <f t="shared" si="117"/>
        <v>0</v>
      </c>
      <c r="BP126" s="97">
        <f t="shared" si="115"/>
        <v>0</v>
      </c>
      <c r="BQ126" s="91">
        <v>0.88983050847457634</v>
      </c>
      <c r="BR126" s="91">
        <v>1.0677966101694916</v>
      </c>
      <c r="BS126" s="91">
        <v>0.88983050847457634</v>
      </c>
      <c r="BT126" s="91">
        <v>1.0677966101694916</v>
      </c>
      <c r="BU126" s="91">
        <v>0.97457627118644075</v>
      </c>
      <c r="BV126" s="91">
        <v>1.1694915254237288</v>
      </c>
      <c r="BW126" s="91">
        <v>0</v>
      </c>
      <c r="BX126" s="91">
        <v>0.3</v>
      </c>
      <c r="BY126" s="97">
        <f t="shared" si="118"/>
        <v>0.88983050847457634</v>
      </c>
      <c r="BZ126" s="97">
        <f t="shared" si="118"/>
        <v>1.0677966101694916</v>
      </c>
      <c r="CA126" s="97">
        <f t="shared" si="118"/>
        <v>0.88983050847457634</v>
      </c>
      <c r="CB126" s="97">
        <f t="shared" si="118"/>
        <v>1.0677966101694916</v>
      </c>
      <c r="CC126" s="97">
        <f t="shared" si="118"/>
        <v>0.97457627118644075</v>
      </c>
      <c r="CD126" s="97">
        <f t="shared" si="118"/>
        <v>1.1694915254237288</v>
      </c>
      <c r="CE126" s="97">
        <f t="shared" si="118"/>
        <v>0</v>
      </c>
      <c r="CF126" s="97">
        <f t="shared" si="116"/>
        <v>0.3</v>
      </c>
      <c r="CG126" s="92">
        <f t="shared" si="110"/>
        <v>0.97457627118644075</v>
      </c>
      <c r="CH126" s="92">
        <f t="shared" si="110"/>
        <v>1.1694915254237288</v>
      </c>
      <c r="CI126" s="92">
        <f t="shared" si="110"/>
        <v>0.97457627118644075</v>
      </c>
      <c r="CJ126" s="92">
        <f t="shared" si="110"/>
        <v>1.1694915254237288</v>
      </c>
      <c r="CK126" s="92">
        <f t="shared" si="110"/>
        <v>0.97457627118644075</v>
      </c>
      <c r="CL126" s="92">
        <f t="shared" si="110"/>
        <v>1.1694915254237288</v>
      </c>
      <c r="CM126" s="92">
        <f t="shared" si="110"/>
        <v>0</v>
      </c>
      <c r="CN126" s="92">
        <f t="shared" si="110"/>
        <v>0.3</v>
      </c>
      <c r="CO126" s="91">
        <f t="shared" si="103"/>
        <v>0.97457627118644075</v>
      </c>
      <c r="CP126" s="91">
        <f t="shared" si="103"/>
        <v>1.1694915254237288</v>
      </c>
      <c r="CQ126" s="91">
        <f t="shared" si="103"/>
        <v>0.97457627118644075</v>
      </c>
      <c r="CR126" s="91">
        <f t="shared" si="102"/>
        <v>1.1694915254237288</v>
      </c>
      <c r="CS126" s="91">
        <f t="shared" si="102"/>
        <v>0.97457627118644075</v>
      </c>
      <c r="CT126" s="91">
        <f t="shared" si="102"/>
        <v>1.1694915254237288</v>
      </c>
      <c r="CU126" s="91">
        <f t="shared" si="102"/>
        <v>0</v>
      </c>
      <c r="CV126" s="91">
        <f t="shared" si="102"/>
        <v>0.3</v>
      </c>
      <c r="CW126" s="93"/>
      <c r="CY126" s="80">
        <f t="shared" si="111"/>
        <v>0</v>
      </c>
      <c r="CZ126" s="80">
        <f t="shared" si="112"/>
        <v>0</v>
      </c>
      <c r="DA126" s="80">
        <f t="shared" si="112"/>
        <v>0</v>
      </c>
      <c r="DB126" s="80">
        <f t="shared" si="112"/>
        <v>0</v>
      </c>
      <c r="DC126" s="80">
        <f t="shared" si="112"/>
        <v>0</v>
      </c>
      <c r="DG126" s="80">
        <f t="shared" si="113"/>
        <v>0</v>
      </c>
      <c r="DH126" s="80">
        <f t="shared" si="114"/>
        <v>0</v>
      </c>
      <c r="DI126" s="80" t="e">
        <f>AS126-#REF!</f>
        <v>#REF!</v>
      </c>
      <c r="DJ126" s="80" t="e">
        <f>AT126-#REF!</f>
        <v>#REF!</v>
      </c>
      <c r="DK126" s="80" t="e">
        <f>AU126-#REF!</f>
        <v>#REF!</v>
      </c>
      <c r="DL126" s="80" t="e">
        <f>AV126-#REF!</f>
        <v>#REF!</v>
      </c>
      <c r="DM126" s="80" t="e">
        <f>AW126-#REF!</f>
        <v>#REF!</v>
      </c>
      <c r="DN126" s="80" t="e">
        <f>AX126-#REF!</f>
        <v>#REF!</v>
      </c>
    </row>
    <row r="127" spans="1:118" ht="25.5" hidden="1" x14ac:dyDescent="0.25">
      <c r="A127" s="88" t="s">
        <v>5893</v>
      </c>
      <c r="B127" s="95" t="s">
        <v>5894</v>
      </c>
      <c r="C127" s="88" t="s">
        <v>5895</v>
      </c>
      <c r="D127" s="88">
        <v>2021</v>
      </c>
      <c r="E127" s="88">
        <v>2022</v>
      </c>
      <c r="F127" s="88">
        <f t="shared" si="108"/>
        <v>2021</v>
      </c>
      <c r="G127" s="88">
        <f t="shared" si="108"/>
        <v>2022</v>
      </c>
      <c r="H127" s="91">
        <f t="shared" si="109"/>
        <v>0.97457627118644075</v>
      </c>
      <c r="I127" s="91">
        <v>8.4745762711864417E-2</v>
      </c>
      <c r="J127" s="91">
        <v>0.88983050847457634</v>
      </c>
      <c r="K127" s="91">
        <v>0</v>
      </c>
      <c r="L127" s="91">
        <v>0</v>
      </c>
      <c r="M127" s="91"/>
      <c r="N127" s="91">
        <v>0</v>
      </c>
      <c r="O127" s="91">
        <v>0</v>
      </c>
      <c r="P127" s="91"/>
      <c r="Q127" s="91">
        <v>0</v>
      </c>
      <c r="R127" s="91"/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/>
      <c r="AD127" s="91"/>
      <c r="AE127" s="91"/>
      <c r="AF127" s="91"/>
      <c r="AG127" s="91"/>
      <c r="AH127" s="91"/>
      <c r="AI127" s="91"/>
      <c r="AJ127" s="91"/>
      <c r="AK127" s="91">
        <v>0</v>
      </c>
      <c r="AL127" s="91">
        <v>0</v>
      </c>
      <c r="AM127" s="91">
        <v>0</v>
      </c>
      <c r="AN127" s="91">
        <v>0</v>
      </c>
      <c r="AO127" s="91">
        <v>0</v>
      </c>
      <c r="AP127" s="91">
        <v>0</v>
      </c>
      <c r="AQ127" s="91">
        <v>0</v>
      </c>
      <c r="AR127" s="91">
        <v>0</v>
      </c>
      <c r="AS127" s="91">
        <f t="shared" si="107"/>
        <v>0</v>
      </c>
      <c r="AT127" s="91">
        <f t="shared" si="107"/>
        <v>0</v>
      </c>
      <c r="AU127" s="91">
        <f t="shared" si="107"/>
        <v>0</v>
      </c>
      <c r="AV127" s="91">
        <f t="shared" si="107"/>
        <v>0</v>
      </c>
      <c r="AW127" s="91">
        <f t="shared" si="107"/>
        <v>0</v>
      </c>
      <c r="AX127" s="91">
        <f t="shared" si="107"/>
        <v>0</v>
      </c>
      <c r="AY127" s="91">
        <f t="shared" si="107"/>
        <v>0</v>
      </c>
      <c r="AZ127" s="91">
        <f t="shared" ref="AZ127:AZ140" si="119">AR127</f>
        <v>0</v>
      </c>
      <c r="BA127" s="91">
        <v>8.4745762711864417E-2</v>
      </c>
      <c r="BB127" s="91">
        <v>0.10169491525423729</v>
      </c>
      <c r="BC127" s="91">
        <v>8.4745762711864417E-2</v>
      </c>
      <c r="BD127" s="91">
        <v>0.10169491525423729</v>
      </c>
      <c r="BE127" s="91">
        <v>0</v>
      </c>
      <c r="BF127" s="91">
        <v>0</v>
      </c>
      <c r="BG127" s="91">
        <v>0</v>
      </c>
      <c r="BH127" s="91">
        <v>0</v>
      </c>
      <c r="BI127" s="97">
        <f t="shared" si="117"/>
        <v>8.4745762711864417E-2</v>
      </c>
      <c r="BJ127" s="97">
        <f t="shared" si="117"/>
        <v>0.10169491525423729</v>
      </c>
      <c r="BK127" s="97">
        <f t="shared" si="117"/>
        <v>8.4745762711864417E-2</v>
      </c>
      <c r="BL127" s="97">
        <f t="shared" si="117"/>
        <v>0.10169491525423729</v>
      </c>
      <c r="BM127" s="97">
        <f t="shared" si="117"/>
        <v>0</v>
      </c>
      <c r="BN127" s="97">
        <f t="shared" si="117"/>
        <v>0</v>
      </c>
      <c r="BO127" s="97">
        <f t="shared" si="117"/>
        <v>0</v>
      </c>
      <c r="BP127" s="97">
        <f t="shared" si="115"/>
        <v>0</v>
      </c>
      <c r="BQ127" s="91">
        <v>0.88983050847457634</v>
      </c>
      <c r="BR127" s="91">
        <v>1.0677966101694916</v>
      </c>
      <c r="BS127" s="91">
        <v>0.88983050847457634</v>
      </c>
      <c r="BT127" s="91">
        <v>1.0677966101694916</v>
      </c>
      <c r="BU127" s="91">
        <v>0.97457627118644075</v>
      </c>
      <c r="BV127" s="91">
        <v>1.1694915254237288</v>
      </c>
      <c r="BW127" s="91">
        <v>0</v>
      </c>
      <c r="BX127" s="91">
        <v>0.3</v>
      </c>
      <c r="BY127" s="97">
        <f t="shared" si="118"/>
        <v>0.88983050847457634</v>
      </c>
      <c r="BZ127" s="97">
        <f t="shared" si="118"/>
        <v>1.0677966101694916</v>
      </c>
      <c r="CA127" s="97">
        <f t="shared" si="118"/>
        <v>0.88983050847457634</v>
      </c>
      <c r="CB127" s="97">
        <f t="shared" si="118"/>
        <v>1.0677966101694916</v>
      </c>
      <c r="CC127" s="97">
        <f t="shared" si="118"/>
        <v>0.97457627118644075</v>
      </c>
      <c r="CD127" s="97">
        <f t="shared" si="118"/>
        <v>1.1694915254237288</v>
      </c>
      <c r="CE127" s="97">
        <f t="shared" si="118"/>
        <v>0</v>
      </c>
      <c r="CF127" s="97">
        <f t="shared" si="116"/>
        <v>0.3</v>
      </c>
      <c r="CG127" s="92">
        <f t="shared" si="110"/>
        <v>0.97457627118644075</v>
      </c>
      <c r="CH127" s="92">
        <f t="shared" si="110"/>
        <v>1.1694915254237288</v>
      </c>
      <c r="CI127" s="92">
        <f t="shared" si="110"/>
        <v>0.97457627118644075</v>
      </c>
      <c r="CJ127" s="92">
        <f t="shared" si="110"/>
        <v>1.1694915254237288</v>
      </c>
      <c r="CK127" s="92">
        <f t="shared" si="110"/>
        <v>0.97457627118644075</v>
      </c>
      <c r="CL127" s="92">
        <f t="shared" si="110"/>
        <v>1.1694915254237288</v>
      </c>
      <c r="CM127" s="92">
        <f t="shared" si="110"/>
        <v>0</v>
      </c>
      <c r="CN127" s="92">
        <f t="shared" si="110"/>
        <v>0.3</v>
      </c>
      <c r="CO127" s="91">
        <f t="shared" si="103"/>
        <v>0.97457627118644075</v>
      </c>
      <c r="CP127" s="91">
        <f t="shared" si="103"/>
        <v>1.1694915254237288</v>
      </c>
      <c r="CQ127" s="91">
        <f t="shared" si="103"/>
        <v>0.97457627118644075</v>
      </c>
      <c r="CR127" s="91">
        <f t="shared" si="102"/>
        <v>1.1694915254237288</v>
      </c>
      <c r="CS127" s="91">
        <f t="shared" si="102"/>
        <v>0.97457627118644075</v>
      </c>
      <c r="CT127" s="91">
        <f t="shared" si="102"/>
        <v>1.1694915254237288</v>
      </c>
      <c r="CU127" s="91">
        <f t="shared" si="102"/>
        <v>0</v>
      </c>
      <c r="CV127" s="91">
        <f t="shared" si="102"/>
        <v>0.3</v>
      </c>
      <c r="CW127" s="93"/>
      <c r="CY127" s="80">
        <f t="shared" si="111"/>
        <v>0</v>
      </c>
      <c r="CZ127" s="80">
        <f t="shared" si="112"/>
        <v>0</v>
      </c>
      <c r="DA127" s="80">
        <f t="shared" si="112"/>
        <v>0</v>
      </c>
      <c r="DB127" s="80">
        <f t="shared" si="112"/>
        <v>0</v>
      </c>
      <c r="DC127" s="80">
        <f t="shared" si="112"/>
        <v>0</v>
      </c>
      <c r="DG127" s="80">
        <f t="shared" si="113"/>
        <v>0</v>
      </c>
      <c r="DH127" s="80">
        <f t="shared" si="114"/>
        <v>0</v>
      </c>
      <c r="DI127" s="80" t="e">
        <f>AS127-#REF!</f>
        <v>#REF!</v>
      </c>
      <c r="DJ127" s="80" t="e">
        <f>AT127-#REF!</f>
        <v>#REF!</v>
      </c>
      <c r="DK127" s="80" t="e">
        <f>AU127-#REF!</f>
        <v>#REF!</v>
      </c>
      <c r="DL127" s="80" t="e">
        <f>AV127-#REF!</f>
        <v>#REF!</v>
      </c>
      <c r="DM127" s="80" t="e">
        <f>AW127-#REF!</f>
        <v>#REF!</v>
      </c>
      <c r="DN127" s="80" t="e">
        <f>AX127-#REF!</f>
        <v>#REF!</v>
      </c>
    </row>
    <row r="128" spans="1:118" ht="25.5" hidden="1" x14ac:dyDescent="0.25">
      <c r="A128" s="88" t="s">
        <v>5896</v>
      </c>
      <c r="B128" s="95" t="s">
        <v>5897</v>
      </c>
      <c r="C128" s="88" t="s">
        <v>5898</v>
      </c>
      <c r="D128" s="88">
        <v>2021</v>
      </c>
      <c r="E128" s="88">
        <v>2022</v>
      </c>
      <c r="F128" s="88">
        <f t="shared" si="108"/>
        <v>2021</v>
      </c>
      <c r="G128" s="88">
        <f t="shared" si="108"/>
        <v>2022</v>
      </c>
      <c r="H128" s="91">
        <f t="shared" si="109"/>
        <v>0.61864406779661019</v>
      </c>
      <c r="I128" s="91">
        <v>8.4745762711864417E-2</v>
      </c>
      <c r="J128" s="91">
        <v>0.53389830508474578</v>
      </c>
      <c r="K128" s="91">
        <v>0</v>
      </c>
      <c r="L128" s="91">
        <v>0</v>
      </c>
      <c r="M128" s="91"/>
      <c r="N128" s="91">
        <v>0</v>
      </c>
      <c r="O128" s="91">
        <v>0</v>
      </c>
      <c r="P128" s="91"/>
      <c r="Q128" s="91">
        <v>0</v>
      </c>
      <c r="R128" s="91"/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  <c r="AC128" s="91"/>
      <c r="AD128" s="91"/>
      <c r="AE128" s="91"/>
      <c r="AF128" s="91"/>
      <c r="AG128" s="91"/>
      <c r="AH128" s="91"/>
      <c r="AI128" s="91"/>
      <c r="AJ128" s="91"/>
      <c r="AK128" s="91">
        <v>0</v>
      </c>
      <c r="AL128" s="91">
        <v>0</v>
      </c>
      <c r="AM128" s="91">
        <v>0</v>
      </c>
      <c r="AN128" s="91">
        <v>0</v>
      </c>
      <c r="AO128" s="91">
        <v>0</v>
      </c>
      <c r="AP128" s="91">
        <v>0</v>
      </c>
      <c r="AQ128" s="91">
        <v>0</v>
      </c>
      <c r="AR128" s="91">
        <v>0</v>
      </c>
      <c r="AS128" s="91">
        <f t="shared" ref="AS128:AZ154" si="120">AK128</f>
        <v>0</v>
      </c>
      <c r="AT128" s="91">
        <f t="shared" si="120"/>
        <v>0</v>
      </c>
      <c r="AU128" s="91">
        <f t="shared" si="120"/>
        <v>0</v>
      </c>
      <c r="AV128" s="91">
        <f t="shared" si="120"/>
        <v>0</v>
      </c>
      <c r="AW128" s="91">
        <f t="shared" si="120"/>
        <v>0</v>
      </c>
      <c r="AX128" s="91">
        <f t="shared" si="120"/>
        <v>0</v>
      </c>
      <c r="AY128" s="91">
        <f t="shared" si="120"/>
        <v>0</v>
      </c>
      <c r="AZ128" s="91">
        <f t="shared" si="119"/>
        <v>0</v>
      </c>
      <c r="BA128" s="91">
        <v>8.4745762711864417E-2</v>
      </c>
      <c r="BB128" s="91">
        <v>0.10169491525423729</v>
      </c>
      <c r="BC128" s="91">
        <v>8.4745762711864417E-2</v>
      </c>
      <c r="BD128" s="91">
        <v>0.10169491525423729</v>
      </c>
      <c r="BE128" s="91">
        <v>0</v>
      </c>
      <c r="BF128" s="91">
        <v>0</v>
      </c>
      <c r="BG128" s="91">
        <v>0</v>
      </c>
      <c r="BH128" s="91">
        <v>0</v>
      </c>
      <c r="BI128" s="97">
        <f t="shared" si="117"/>
        <v>8.4745762711864417E-2</v>
      </c>
      <c r="BJ128" s="97">
        <f t="shared" si="117"/>
        <v>0.10169491525423729</v>
      </c>
      <c r="BK128" s="97">
        <f t="shared" si="117"/>
        <v>8.4745762711864417E-2</v>
      </c>
      <c r="BL128" s="97">
        <f t="shared" si="117"/>
        <v>0.10169491525423729</v>
      </c>
      <c r="BM128" s="97">
        <f t="shared" si="117"/>
        <v>0</v>
      </c>
      <c r="BN128" s="97">
        <f t="shared" si="117"/>
        <v>0</v>
      </c>
      <c r="BO128" s="97">
        <f t="shared" si="117"/>
        <v>0</v>
      </c>
      <c r="BP128" s="97">
        <f t="shared" si="115"/>
        <v>0</v>
      </c>
      <c r="BQ128" s="91">
        <v>0.53389830508474578</v>
      </c>
      <c r="BR128" s="91">
        <v>0.64067796610169492</v>
      </c>
      <c r="BS128" s="91">
        <v>0.53389830508474578</v>
      </c>
      <c r="BT128" s="91">
        <v>0.64067796610169492</v>
      </c>
      <c r="BU128" s="91">
        <v>0.61864406779661019</v>
      </c>
      <c r="BV128" s="91">
        <v>0.74237288135593216</v>
      </c>
      <c r="BW128" s="91">
        <v>0</v>
      </c>
      <c r="BX128" s="91">
        <v>0.18</v>
      </c>
      <c r="BY128" s="97">
        <f t="shared" si="118"/>
        <v>0.53389830508474578</v>
      </c>
      <c r="BZ128" s="97">
        <f t="shared" si="118"/>
        <v>0.64067796610169492</v>
      </c>
      <c r="CA128" s="97">
        <f t="shared" si="118"/>
        <v>0.53389830508474578</v>
      </c>
      <c r="CB128" s="97">
        <f t="shared" si="118"/>
        <v>0.64067796610169492</v>
      </c>
      <c r="CC128" s="97">
        <f t="shared" si="118"/>
        <v>0.61864406779661019</v>
      </c>
      <c r="CD128" s="97">
        <f t="shared" si="118"/>
        <v>0.74237288135593216</v>
      </c>
      <c r="CE128" s="97">
        <f t="shared" si="118"/>
        <v>0</v>
      </c>
      <c r="CF128" s="97">
        <f t="shared" si="116"/>
        <v>0.18</v>
      </c>
      <c r="CG128" s="92">
        <f t="shared" si="110"/>
        <v>0.61864406779661019</v>
      </c>
      <c r="CH128" s="92">
        <f t="shared" si="110"/>
        <v>0.74237288135593227</v>
      </c>
      <c r="CI128" s="92">
        <f t="shared" si="110"/>
        <v>0.61864406779661019</v>
      </c>
      <c r="CJ128" s="92">
        <f t="shared" si="110"/>
        <v>0.74237288135593227</v>
      </c>
      <c r="CK128" s="92">
        <f t="shared" si="110"/>
        <v>0.61864406779661019</v>
      </c>
      <c r="CL128" s="92">
        <f t="shared" si="110"/>
        <v>0.74237288135593216</v>
      </c>
      <c r="CM128" s="92">
        <f t="shared" si="110"/>
        <v>0</v>
      </c>
      <c r="CN128" s="92">
        <f t="shared" si="110"/>
        <v>0.18</v>
      </c>
      <c r="CO128" s="91">
        <f t="shared" si="103"/>
        <v>0.61864406779661019</v>
      </c>
      <c r="CP128" s="91">
        <f t="shared" si="103"/>
        <v>0.74237288135593227</v>
      </c>
      <c r="CQ128" s="91">
        <f t="shared" si="103"/>
        <v>0.61864406779661019</v>
      </c>
      <c r="CR128" s="91">
        <f t="shared" si="102"/>
        <v>0.74237288135593227</v>
      </c>
      <c r="CS128" s="91">
        <f t="shared" si="102"/>
        <v>0.61864406779661019</v>
      </c>
      <c r="CT128" s="91">
        <f t="shared" si="102"/>
        <v>0.74237288135593216</v>
      </c>
      <c r="CU128" s="91">
        <f t="shared" si="102"/>
        <v>0</v>
      </c>
      <c r="CV128" s="91">
        <f t="shared" si="102"/>
        <v>0.18</v>
      </c>
      <c r="CW128" s="93"/>
      <c r="CY128" s="80">
        <f t="shared" si="111"/>
        <v>0</v>
      </c>
      <c r="CZ128" s="80">
        <f t="shared" si="112"/>
        <v>0</v>
      </c>
      <c r="DA128" s="80">
        <f t="shared" si="112"/>
        <v>0</v>
      </c>
      <c r="DB128" s="80">
        <f t="shared" si="112"/>
        <v>0</v>
      </c>
      <c r="DC128" s="80">
        <f t="shared" si="112"/>
        <v>0</v>
      </c>
      <c r="DG128" s="80">
        <f t="shared" si="113"/>
        <v>0</v>
      </c>
      <c r="DH128" s="80">
        <f t="shared" si="114"/>
        <v>0</v>
      </c>
      <c r="DI128" s="80" t="e">
        <f>AS128-#REF!</f>
        <v>#REF!</v>
      </c>
      <c r="DJ128" s="80" t="e">
        <f>AT128-#REF!</f>
        <v>#REF!</v>
      </c>
      <c r="DK128" s="80" t="e">
        <f>AU128-#REF!</f>
        <v>#REF!</v>
      </c>
      <c r="DL128" s="80" t="e">
        <f>AV128-#REF!</f>
        <v>#REF!</v>
      </c>
      <c r="DM128" s="80" t="e">
        <f>AW128-#REF!</f>
        <v>#REF!</v>
      </c>
      <c r="DN128" s="80" t="e">
        <f>AX128-#REF!</f>
        <v>#REF!</v>
      </c>
    </row>
    <row r="129" spans="1:118" hidden="1" x14ac:dyDescent="0.25">
      <c r="A129" s="88" t="s">
        <v>5899</v>
      </c>
      <c r="B129" s="95" t="s">
        <v>5900</v>
      </c>
      <c r="C129" s="88" t="s">
        <v>5901</v>
      </c>
      <c r="D129" s="88">
        <v>2021</v>
      </c>
      <c r="E129" s="88">
        <v>2022</v>
      </c>
      <c r="F129" s="88">
        <f t="shared" si="108"/>
        <v>2021</v>
      </c>
      <c r="G129" s="88">
        <f t="shared" si="108"/>
        <v>2022</v>
      </c>
      <c r="H129" s="91">
        <f t="shared" si="109"/>
        <v>1.5677966101694916</v>
      </c>
      <c r="I129" s="91">
        <v>8.4745762711864417E-2</v>
      </c>
      <c r="J129" s="91">
        <v>1.4830508474576272</v>
      </c>
      <c r="K129" s="91">
        <v>0</v>
      </c>
      <c r="L129" s="91">
        <v>0</v>
      </c>
      <c r="M129" s="91"/>
      <c r="N129" s="91">
        <v>0</v>
      </c>
      <c r="O129" s="91">
        <v>0</v>
      </c>
      <c r="P129" s="91"/>
      <c r="Q129" s="91">
        <v>0</v>
      </c>
      <c r="R129" s="91"/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  <c r="AC129" s="91"/>
      <c r="AD129" s="91"/>
      <c r="AE129" s="91"/>
      <c r="AF129" s="91"/>
      <c r="AG129" s="91"/>
      <c r="AH129" s="91"/>
      <c r="AI129" s="91"/>
      <c r="AJ129" s="91"/>
      <c r="AK129" s="91">
        <v>0</v>
      </c>
      <c r="AL129" s="91">
        <v>0</v>
      </c>
      <c r="AM129" s="91">
        <v>0</v>
      </c>
      <c r="AN129" s="91">
        <v>0</v>
      </c>
      <c r="AO129" s="91">
        <v>0</v>
      </c>
      <c r="AP129" s="91">
        <v>0</v>
      </c>
      <c r="AQ129" s="91">
        <v>0</v>
      </c>
      <c r="AR129" s="91">
        <v>0</v>
      </c>
      <c r="AS129" s="91">
        <f t="shared" si="120"/>
        <v>0</v>
      </c>
      <c r="AT129" s="91">
        <f t="shared" si="120"/>
        <v>0</v>
      </c>
      <c r="AU129" s="91">
        <f t="shared" si="120"/>
        <v>0</v>
      </c>
      <c r="AV129" s="91">
        <f t="shared" si="120"/>
        <v>0</v>
      </c>
      <c r="AW129" s="91">
        <f t="shared" si="120"/>
        <v>0</v>
      </c>
      <c r="AX129" s="91">
        <f t="shared" si="120"/>
        <v>0</v>
      </c>
      <c r="AY129" s="91">
        <f t="shared" si="120"/>
        <v>0</v>
      </c>
      <c r="AZ129" s="91">
        <f t="shared" si="119"/>
        <v>0</v>
      </c>
      <c r="BA129" s="91">
        <v>8.4745762711864417E-2</v>
      </c>
      <c r="BB129" s="91">
        <v>0.10169491525423729</v>
      </c>
      <c r="BC129" s="91">
        <v>8.4745762711864417E-2</v>
      </c>
      <c r="BD129" s="91">
        <v>0.10169491525423729</v>
      </c>
      <c r="BE129" s="91">
        <v>0</v>
      </c>
      <c r="BF129" s="91">
        <v>0</v>
      </c>
      <c r="BG129" s="91">
        <v>0</v>
      </c>
      <c r="BH129" s="91">
        <v>0</v>
      </c>
      <c r="BI129" s="97">
        <f t="shared" si="117"/>
        <v>8.4745762711864417E-2</v>
      </c>
      <c r="BJ129" s="97">
        <f t="shared" si="117"/>
        <v>0.10169491525423729</v>
      </c>
      <c r="BK129" s="97">
        <f t="shared" si="117"/>
        <v>8.4745762711864417E-2</v>
      </c>
      <c r="BL129" s="97">
        <f t="shared" si="117"/>
        <v>0.10169491525423729</v>
      </c>
      <c r="BM129" s="97">
        <f t="shared" si="117"/>
        <v>0</v>
      </c>
      <c r="BN129" s="97">
        <f t="shared" si="117"/>
        <v>0</v>
      </c>
      <c r="BO129" s="97">
        <f t="shared" si="117"/>
        <v>0</v>
      </c>
      <c r="BP129" s="97">
        <f t="shared" si="115"/>
        <v>0</v>
      </c>
      <c r="BQ129" s="91">
        <v>1.4830508474576272</v>
      </c>
      <c r="BR129" s="91">
        <v>1.7796610169491525</v>
      </c>
      <c r="BS129" s="91">
        <v>1.4830508474576272</v>
      </c>
      <c r="BT129" s="91">
        <v>1.7796610169491525</v>
      </c>
      <c r="BU129" s="91">
        <v>1.5677966101694916</v>
      </c>
      <c r="BV129" s="91">
        <v>1.8813559322033897</v>
      </c>
      <c r="BW129" s="91">
        <v>0</v>
      </c>
      <c r="BX129" s="91">
        <v>0.5</v>
      </c>
      <c r="BY129" s="97">
        <f t="shared" si="118"/>
        <v>1.4830508474576272</v>
      </c>
      <c r="BZ129" s="97">
        <f t="shared" si="118"/>
        <v>1.7796610169491525</v>
      </c>
      <c r="CA129" s="97">
        <f t="shared" si="118"/>
        <v>1.4830508474576272</v>
      </c>
      <c r="CB129" s="97">
        <f t="shared" si="118"/>
        <v>1.7796610169491525</v>
      </c>
      <c r="CC129" s="97">
        <f t="shared" si="118"/>
        <v>1.5677966101694916</v>
      </c>
      <c r="CD129" s="97">
        <f t="shared" si="118"/>
        <v>1.8813559322033897</v>
      </c>
      <c r="CE129" s="97">
        <f t="shared" si="118"/>
        <v>0</v>
      </c>
      <c r="CF129" s="97">
        <f t="shared" si="116"/>
        <v>0.5</v>
      </c>
      <c r="CG129" s="92">
        <f t="shared" si="110"/>
        <v>1.5677966101694916</v>
      </c>
      <c r="CH129" s="92">
        <f t="shared" si="110"/>
        <v>1.8813559322033897</v>
      </c>
      <c r="CI129" s="92">
        <f t="shared" si="110"/>
        <v>1.5677966101694916</v>
      </c>
      <c r="CJ129" s="92">
        <f t="shared" si="110"/>
        <v>1.8813559322033897</v>
      </c>
      <c r="CK129" s="92">
        <f t="shared" si="110"/>
        <v>1.5677966101694916</v>
      </c>
      <c r="CL129" s="92">
        <f t="shared" si="110"/>
        <v>1.8813559322033897</v>
      </c>
      <c r="CM129" s="92">
        <f t="shared" si="110"/>
        <v>0</v>
      </c>
      <c r="CN129" s="92">
        <f t="shared" si="110"/>
        <v>0.5</v>
      </c>
      <c r="CO129" s="91">
        <f t="shared" si="103"/>
        <v>1.5677966101694916</v>
      </c>
      <c r="CP129" s="91">
        <f t="shared" si="103"/>
        <v>1.8813559322033897</v>
      </c>
      <c r="CQ129" s="91">
        <f t="shared" si="103"/>
        <v>1.5677966101694916</v>
      </c>
      <c r="CR129" s="91">
        <f t="shared" si="102"/>
        <v>1.8813559322033897</v>
      </c>
      <c r="CS129" s="91">
        <f t="shared" si="102"/>
        <v>1.5677966101694916</v>
      </c>
      <c r="CT129" s="91">
        <f t="shared" si="102"/>
        <v>1.8813559322033897</v>
      </c>
      <c r="CU129" s="91">
        <f t="shared" si="102"/>
        <v>0</v>
      </c>
      <c r="CV129" s="91">
        <f t="shared" si="102"/>
        <v>0.5</v>
      </c>
      <c r="CW129" s="93"/>
      <c r="CY129" s="80">
        <f t="shared" si="111"/>
        <v>0</v>
      </c>
      <c r="CZ129" s="80">
        <f t="shared" si="112"/>
        <v>0</v>
      </c>
      <c r="DA129" s="80">
        <f t="shared" si="112"/>
        <v>0</v>
      </c>
      <c r="DB129" s="80">
        <f t="shared" si="112"/>
        <v>0</v>
      </c>
      <c r="DC129" s="80">
        <f t="shared" si="112"/>
        <v>0</v>
      </c>
      <c r="DG129" s="80">
        <f t="shared" si="113"/>
        <v>0</v>
      </c>
      <c r="DH129" s="80">
        <f t="shared" si="114"/>
        <v>0</v>
      </c>
      <c r="DI129" s="80" t="e">
        <f>AS129-#REF!</f>
        <v>#REF!</v>
      </c>
      <c r="DJ129" s="80" t="e">
        <f>AT129-#REF!</f>
        <v>#REF!</v>
      </c>
      <c r="DK129" s="80" t="e">
        <f>AU129-#REF!</f>
        <v>#REF!</v>
      </c>
      <c r="DL129" s="80" t="e">
        <f>AV129-#REF!</f>
        <v>#REF!</v>
      </c>
      <c r="DM129" s="80" t="e">
        <f>AW129-#REF!</f>
        <v>#REF!</v>
      </c>
      <c r="DN129" s="80" t="e">
        <f>AX129-#REF!</f>
        <v>#REF!</v>
      </c>
    </row>
    <row r="130" spans="1:118" ht="25.5" hidden="1" x14ac:dyDescent="0.25">
      <c r="A130" s="88" t="s">
        <v>5902</v>
      </c>
      <c r="B130" s="95" t="s">
        <v>5903</v>
      </c>
      <c r="C130" s="88" t="s">
        <v>5904</v>
      </c>
      <c r="D130" s="88">
        <v>2021</v>
      </c>
      <c r="E130" s="88">
        <v>2022</v>
      </c>
      <c r="F130" s="88">
        <f t="shared" si="108"/>
        <v>2021</v>
      </c>
      <c r="G130" s="88">
        <f t="shared" si="108"/>
        <v>2022</v>
      </c>
      <c r="H130" s="91">
        <f t="shared" si="109"/>
        <v>0.46610169491525422</v>
      </c>
      <c r="I130" s="91">
        <v>5.0847457627118647E-2</v>
      </c>
      <c r="J130" s="91">
        <v>0.4152542372881356</v>
      </c>
      <c r="K130" s="91">
        <v>0</v>
      </c>
      <c r="L130" s="91">
        <v>0</v>
      </c>
      <c r="M130" s="91"/>
      <c r="N130" s="91">
        <v>0</v>
      </c>
      <c r="O130" s="91">
        <v>0</v>
      </c>
      <c r="P130" s="91"/>
      <c r="Q130" s="91">
        <v>0</v>
      </c>
      <c r="R130" s="91"/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  <c r="AC130" s="91"/>
      <c r="AD130" s="91"/>
      <c r="AE130" s="91"/>
      <c r="AF130" s="91"/>
      <c r="AG130" s="91"/>
      <c r="AH130" s="91"/>
      <c r="AI130" s="91"/>
      <c r="AJ130" s="91"/>
      <c r="AK130" s="91">
        <v>0</v>
      </c>
      <c r="AL130" s="91">
        <v>0</v>
      </c>
      <c r="AM130" s="91">
        <v>0</v>
      </c>
      <c r="AN130" s="91">
        <v>0</v>
      </c>
      <c r="AO130" s="91">
        <v>0</v>
      </c>
      <c r="AP130" s="91">
        <v>0</v>
      </c>
      <c r="AQ130" s="91">
        <v>0</v>
      </c>
      <c r="AR130" s="91">
        <v>0</v>
      </c>
      <c r="AS130" s="91">
        <f t="shared" si="120"/>
        <v>0</v>
      </c>
      <c r="AT130" s="91">
        <f t="shared" si="120"/>
        <v>0</v>
      </c>
      <c r="AU130" s="91">
        <f t="shared" si="120"/>
        <v>0</v>
      </c>
      <c r="AV130" s="91">
        <f t="shared" si="120"/>
        <v>0</v>
      </c>
      <c r="AW130" s="91">
        <f t="shared" si="120"/>
        <v>0</v>
      </c>
      <c r="AX130" s="91">
        <f t="shared" si="120"/>
        <v>0</v>
      </c>
      <c r="AY130" s="91">
        <f t="shared" si="120"/>
        <v>0</v>
      </c>
      <c r="AZ130" s="91">
        <f t="shared" si="119"/>
        <v>0</v>
      </c>
      <c r="BA130" s="91">
        <v>5.0847457627118647E-2</v>
      </c>
      <c r="BB130" s="91">
        <v>6.1016949152542375E-2</v>
      </c>
      <c r="BC130" s="91">
        <v>5.0847457627118647E-2</v>
      </c>
      <c r="BD130" s="91">
        <v>6.1016949152542375E-2</v>
      </c>
      <c r="BE130" s="91">
        <v>0</v>
      </c>
      <c r="BF130" s="91">
        <v>0</v>
      </c>
      <c r="BG130" s="91">
        <v>0</v>
      </c>
      <c r="BH130" s="91">
        <v>0</v>
      </c>
      <c r="BI130" s="97">
        <f t="shared" si="117"/>
        <v>5.0847457627118647E-2</v>
      </c>
      <c r="BJ130" s="97">
        <f t="shared" si="117"/>
        <v>6.1016949152542375E-2</v>
      </c>
      <c r="BK130" s="97">
        <f t="shared" si="117"/>
        <v>5.0847457627118647E-2</v>
      </c>
      <c r="BL130" s="97">
        <f t="shared" si="117"/>
        <v>6.1016949152542375E-2</v>
      </c>
      <c r="BM130" s="97">
        <f t="shared" si="117"/>
        <v>0</v>
      </c>
      <c r="BN130" s="97">
        <f t="shared" si="117"/>
        <v>0</v>
      </c>
      <c r="BO130" s="97">
        <f t="shared" si="117"/>
        <v>0</v>
      </c>
      <c r="BP130" s="97">
        <f t="shared" si="115"/>
        <v>0</v>
      </c>
      <c r="BQ130" s="91">
        <v>0.4152542372881356</v>
      </c>
      <c r="BR130" s="91">
        <v>0.49830508474576268</v>
      </c>
      <c r="BS130" s="91">
        <v>0.4152542372881356</v>
      </c>
      <c r="BT130" s="91">
        <v>0.49830508474576268</v>
      </c>
      <c r="BU130" s="91">
        <v>0.46610169491525422</v>
      </c>
      <c r="BV130" s="91">
        <v>0.55932203389830504</v>
      </c>
      <c r="BW130" s="91">
        <v>0</v>
      </c>
      <c r="BX130" s="91">
        <v>0.14000000000000001</v>
      </c>
      <c r="BY130" s="97">
        <f t="shared" si="118"/>
        <v>0.4152542372881356</v>
      </c>
      <c r="BZ130" s="97">
        <f t="shared" si="118"/>
        <v>0.49830508474576268</v>
      </c>
      <c r="CA130" s="97">
        <f t="shared" si="118"/>
        <v>0.4152542372881356</v>
      </c>
      <c r="CB130" s="97">
        <f t="shared" si="118"/>
        <v>0.49830508474576268</v>
      </c>
      <c r="CC130" s="97">
        <f t="shared" si="118"/>
        <v>0.46610169491525422</v>
      </c>
      <c r="CD130" s="97">
        <f t="shared" si="118"/>
        <v>0.55932203389830504</v>
      </c>
      <c r="CE130" s="97">
        <f t="shared" si="118"/>
        <v>0</v>
      </c>
      <c r="CF130" s="97">
        <f t="shared" si="116"/>
        <v>0.14000000000000001</v>
      </c>
      <c r="CG130" s="92">
        <f t="shared" si="110"/>
        <v>0.46610169491525422</v>
      </c>
      <c r="CH130" s="92">
        <f t="shared" si="110"/>
        <v>0.55932203389830504</v>
      </c>
      <c r="CI130" s="92">
        <f t="shared" si="110"/>
        <v>0.46610169491525422</v>
      </c>
      <c r="CJ130" s="92">
        <f t="shared" si="110"/>
        <v>0.55932203389830504</v>
      </c>
      <c r="CK130" s="92">
        <f t="shared" si="110"/>
        <v>0.46610169491525422</v>
      </c>
      <c r="CL130" s="92">
        <f t="shared" si="110"/>
        <v>0.55932203389830504</v>
      </c>
      <c r="CM130" s="92">
        <f t="shared" si="110"/>
        <v>0</v>
      </c>
      <c r="CN130" s="92">
        <f t="shared" si="110"/>
        <v>0.14000000000000001</v>
      </c>
      <c r="CO130" s="91">
        <f t="shared" si="103"/>
        <v>0.46610169491525422</v>
      </c>
      <c r="CP130" s="91">
        <f t="shared" si="103"/>
        <v>0.55932203389830504</v>
      </c>
      <c r="CQ130" s="91">
        <f t="shared" si="103"/>
        <v>0.46610169491525422</v>
      </c>
      <c r="CR130" s="91">
        <f t="shared" si="102"/>
        <v>0.55932203389830504</v>
      </c>
      <c r="CS130" s="91">
        <f t="shared" si="102"/>
        <v>0.46610169491525422</v>
      </c>
      <c r="CT130" s="91">
        <f t="shared" si="102"/>
        <v>0.55932203389830504</v>
      </c>
      <c r="CU130" s="91">
        <f t="shared" si="102"/>
        <v>0</v>
      </c>
      <c r="CV130" s="91">
        <f t="shared" si="102"/>
        <v>0.14000000000000001</v>
      </c>
      <c r="CW130" s="93"/>
      <c r="CY130" s="80">
        <f t="shared" si="111"/>
        <v>0</v>
      </c>
      <c r="CZ130" s="80">
        <f t="shared" si="112"/>
        <v>0</v>
      </c>
      <c r="DA130" s="80">
        <f t="shared" si="112"/>
        <v>0</v>
      </c>
      <c r="DB130" s="80">
        <f t="shared" si="112"/>
        <v>0</v>
      </c>
      <c r="DC130" s="80">
        <f t="shared" si="112"/>
        <v>0</v>
      </c>
      <c r="DG130" s="80">
        <f t="shared" si="113"/>
        <v>0</v>
      </c>
      <c r="DH130" s="80">
        <f t="shared" si="114"/>
        <v>0</v>
      </c>
      <c r="DI130" s="80" t="e">
        <f>AS130-#REF!</f>
        <v>#REF!</v>
      </c>
      <c r="DJ130" s="80" t="e">
        <f>AT130-#REF!</f>
        <v>#REF!</v>
      </c>
      <c r="DK130" s="80" t="e">
        <f>AU130-#REF!</f>
        <v>#REF!</v>
      </c>
      <c r="DL130" s="80" t="e">
        <f>AV130-#REF!</f>
        <v>#REF!</v>
      </c>
      <c r="DM130" s="80" t="e">
        <f>AW130-#REF!</f>
        <v>#REF!</v>
      </c>
      <c r="DN130" s="80" t="e">
        <f>AX130-#REF!</f>
        <v>#REF!</v>
      </c>
    </row>
    <row r="131" spans="1:118" hidden="1" x14ac:dyDescent="0.25">
      <c r="A131" s="88" t="s">
        <v>5905</v>
      </c>
      <c r="B131" s="95" t="s">
        <v>5906</v>
      </c>
      <c r="C131" s="88" t="s">
        <v>5907</v>
      </c>
      <c r="D131" s="88">
        <v>2018</v>
      </c>
      <c r="E131" s="88">
        <v>2019</v>
      </c>
      <c r="F131" s="88">
        <f t="shared" si="108"/>
        <v>2018</v>
      </c>
      <c r="G131" s="88">
        <f t="shared" si="108"/>
        <v>2019</v>
      </c>
      <c r="H131" s="91">
        <f t="shared" si="109"/>
        <v>0.92999999999999994</v>
      </c>
      <c r="I131" s="91">
        <v>0.09</v>
      </c>
      <c r="J131" s="91">
        <v>0.83</v>
      </c>
      <c r="K131" s="91">
        <v>0</v>
      </c>
      <c r="L131" s="91">
        <v>0.01</v>
      </c>
      <c r="M131" s="91">
        <v>8.6344459999999998E-2</v>
      </c>
      <c r="N131" s="91">
        <v>0.10164445999999999</v>
      </c>
      <c r="O131" s="91">
        <v>8.6344459999999998E-2</v>
      </c>
      <c r="P131" s="91">
        <v>0.10164445999999999</v>
      </c>
      <c r="Q131" s="91">
        <v>0</v>
      </c>
      <c r="R131" s="91"/>
      <c r="S131" s="91">
        <v>0</v>
      </c>
      <c r="T131" s="91">
        <v>0</v>
      </c>
      <c r="U131" s="91">
        <v>0.84166666666666667</v>
      </c>
      <c r="V131" s="91">
        <v>1.01</v>
      </c>
      <c r="W131" s="91">
        <v>0.84166666666666667</v>
      </c>
      <c r="X131" s="91">
        <v>1.01</v>
      </c>
      <c r="Y131" s="91">
        <v>0.92637038333333332</v>
      </c>
      <c r="Z131" s="91">
        <v>1.1116444599999999</v>
      </c>
      <c r="AA131" s="91">
        <v>0</v>
      </c>
      <c r="AB131" s="91">
        <v>0.22</v>
      </c>
      <c r="AC131" s="91">
        <v>0.8375085000000001</v>
      </c>
      <c r="AD131" s="91">
        <v>0.99250589999999983</v>
      </c>
      <c r="AE131" s="91">
        <v>0.8375085000000001</v>
      </c>
      <c r="AF131" s="91">
        <v>0.99250590000000016</v>
      </c>
      <c r="AG131" s="91">
        <v>0.92385296000000006</v>
      </c>
      <c r="AH131" s="91">
        <v>1.09415036</v>
      </c>
      <c r="AI131" s="91"/>
      <c r="AJ131" s="91">
        <v>0.19900000000000001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f t="shared" si="120"/>
        <v>0</v>
      </c>
      <c r="AT131" s="91">
        <f t="shared" si="120"/>
        <v>0</v>
      </c>
      <c r="AU131" s="91">
        <f t="shared" si="120"/>
        <v>0</v>
      </c>
      <c r="AV131" s="91">
        <f t="shared" si="120"/>
        <v>0</v>
      </c>
      <c r="AW131" s="91">
        <f t="shared" si="120"/>
        <v>0</v>
      </c>
      <c r="AX131" s="91">
        <f t="shared" si="120"/>
        <v>0</v>
      </c>
      <c r="AY131" s="91">
        <f t="shared" si="120"/>
        <v>0</v>
      </c>
      <c r="AZ131" s="91">
        <f t="shared" si="119"/>
        <v>0</v>
      </c>
      <c r="BA131" s="91">
        <v>0</v>
      </c>
      <c r="BB131" s="91">
        <v>0</v>
      </c>
      <c r="BC131" s="91">
        <v>0</v>
      </c>
      <c r="BD131" s="91">
        <v>0</v>
      </c>
      <c r="BE131" s="91">
        <v>0</v>
      </c>
      <c r="BF131" s="91">
        <v>0</v>
      </c>
      <c r="BG131" s="91">
        <v>0</v>
      </c>
      <c r="BH131" s="91">
        <v>0</v>
      </c>
      <c r="BI131" s="97">
        <f t="shared" si="117"/>
        <v>0</v>
      </c>
      <c r="BJ131" s="97">
        <f t="shared" si="117"/>
        <v>0</v>
      </c>
      <c r="BK131" s="97">
        <f t="shared" si="117"/>
        <v>0</v>
      </c>
      <c r="BL131" s="97">
        <f t="shared" si="117"/>
        <v>0</v>
      </c>
      <c r="BM131" s="97">
        <f t="shared" si="117"/>
        <v>0</v>
      </c>
      <c r="BN131" s="97">
        <f t="shared" si="117"/>
        <v>0</v>
      </c>
      <c r="BO131" s="97">
        <f t="shared" si="117"/>
        <v>0</v>
      </c>
      <c r="BP131" s="97">
        <f t="shared" si="115"/>
        <v>0</v>
      </c>
      <c r="BQ131" s="91">
        <v>0</v>
      </c>
      <c r="BR131" s="91">
        <v>0</v>
      </c>
      <c r="BS131" s="91">
        <v>0</v>
      </c>
      <c r="BT131" s="91">
        <v>0</v>
      </c>
      <c r="BU131" s="91">
        <v>0</v>
      </c>
      <c r="BV131" s="91">
        <v>0</v>
      </c>
      <c r="BW131" s="91">
        <v>0</v>
      </c>
      <c r="BX131" s="91">
        <v>0</v>
      </c>
      <c r="BY131" s="97">
        <f t="shared" si="118"/>
        <v>0</v>
      </c>
      <c r="BZ131" s="97">
        <f t="shared" si="118"/>
        <v>0</v>
      </c>
      <c r="CA131" s="97">
        <f t="shared" si="118"/>
        <v>0</v>
      </c>
      <c r="CB131" s="97">
        <f t="shared" si="118"/>
        <v>0</v>
      </c>
      <c r="CC131" s="97">
        <f t="shared" si="118"/>
        <v>0</v>
      </c>
      <c r="CD131" s="97">
        <f t="shared" si="118"/>
        <v>0</v>
      </c>
      <c r="CE131" s="97">
        <f t="shared" si="118"/>
        <v>0</v>
      </c>
      <c r="CF131" s="97">
        <f t="shared" si="116"/>
        <v>0</v>
      </c>
      <c r="CG131" s="92">
        <f t="shared" si="110"/>
        <v>0.92801112666666663</v>
      </c>
      <c r="CH131" s="92">
        <f t="shared" si="110"/>
        <v>1.1116444599999999</v>
      </c>
      <c r="CI131" s="92">
        <f t="shared" si="110"/>
        <v>0.92801112666666663</v>
      </c>
      <c r="CJ131" s="92">
        <f t="shared" si="110"/>
        <v>1.1116444599999999</v>
      </c>
      <c r="CK131" s="92">
        <f t="shared" si="110"/>
        <v>0.92637038333333332</v>
      </c>
      <c r="CL131" s="92">
        <f t="shared" si="110"/>
        <v>1.1116444599999999</v>
      </c>
      <c r="CM131" s="92">
        <f t="shared" si="110"/>
        <v>0</v>
      </c>
      <c r="CN131" s="92">
        <f t="shared" si="110"/>
        <v>0.22</v>
      </c>
      <c r="CO131" s="91">
        <f t="shared" si="103"/>
        <v>0.92385296000000006</v>
      </c>
      <c r="CP131" s="91">
        <f t="shared" si="103"/>
        <v>1.0941503599999998</v>
      </c>
      <c r="CQ131" s="91">
        <f t="shared" si="103"/>
        <v>0.92385296000000006</v>
      </c>
      <c r="CR131" s="91">
        <f t="shared" si="102"/>
        <v>1.0941503600000002</v>
      </c>
      <c r="CS131" s="91">
        <f t="shared" si="102"/>
        <v>0.92385296000000006</v>
      </c>
      <c r="CT131" s="91">
        <f t="shared" si="102"/>
        <v>1.09415036</v>
      </c>
      <c r="CU131" s="91">
        <f t="shared" si="102"/>
        <v>0</v>
      </c>
      <c r="CV131" s="91">
        <f t="shared" si="102"/>
        <v>0.19900000000000001</v>
      </c>
      <c r="CW131" s="93"/>
      <c r="CY131" s="80">
        <f t="shared" si="111"/>
        <v>0</v>
      </c>
      <c r="CZ131" s="80">
        <f t="shared" si="112"/>
        <v>-4.158166666666574E-3</v>
      </c>
      <c r="DA131" s="80">
        <f t="shared" si="112"/>
        <v>-1.7494099999999735E-2</v>
      </c>
      <c r="DB131" s="80">
        <f t="shared" si="112"/>
        <v>-2.5174233333332685E-3</v>
      </c>
      <c r="DC131" s="80">
        <f t="shared" si="112"/>
        <v>-1.7494099999999957E-2</v>
      </c>
      <c r="DG131" s="80">
        <f t="shared" si="113"/>
        <v>-6.1470399999998815E-3</v>
      </c>
      <c r="DH131" s="80">
        <f t="shared" si="114"/>
        <v>0</v>
      </c>
      <c r="DI131" s="80" t="e">
        <f>AS131-#REF!</f>
        <v>#REF!</v>
      </c>
      <c r="DJ131" s="80" t="e">
        <f>AT131-#REF!</f>
        <v>#REF!</v>
      </c>
      <c r="DK131" s="80" t="e">
        <f>AU131-#REF!</f>
        <v>#REF!</v>
      </c>
      <c r="DL131" s="80" t="e">
        <f>AV131-#REF!</f>
        <v>#REF!</v>
      </c>
      <c r="DM131" s="80" t="e">
        <f>AW131-#REF!</f>
        <v>#REF!</v>
      </c>
      <c r="DN131" s="80" t="e">
        <f>AX131-#REF!</f>
        <v>#REF!</v>
      </c>
    </row>
    <row r="132" spans="1:118" hidden="1" x14ac:dyDescent="0.25">
      <c r="A132" s="88" t="s">
        <v>5908</v>
      </c>
      <c r="B132" s="95" t="s">
        <v>5909</v>
      </c>
      <c r="C132" s="88" t="s">
        <v>5910</v>
      </c>
      <c r="D132" s="88">
        <v>2018</v>
      </c>
      <c r="E132" s="88">
        <v>2019</v>
      </c>
      <c r="F132" s="88">
        <f t="shared" si="108"/>
        <v>2018</v>
      </c>
      <c r="G132" s="88">
        <f t="shared" si="108"/>
        <v>2019</v>
      </c>
      <c r="H132" s="91">
        <f t="shared" si="109"/>
        <v>5.35</v>
      </c>
      <c r="I132" s="91">
        <v>0.09</v>
      </c>
      <c r="J132" s="91">
        <v>5.24</v>
      </c>
      <c r="K132" s="91">
        <v>0</v>
      </c>
      <c r="L132" s="91">
        <v>0.02</v>
      </c>
      <c r="M132" s="91">
        <v>8.6344459999999998E-2</v>
      </c>
      <c r="N132" s="91">
        <v>0.10164445999999999</v>
      </c>
      <c r="O132" s="91">
        <v>8.6344459999999998E-2</v>
      </c>
      <c r="P132" s="91">
        <v>0.10164445999999999</v>
      </c>
      <c r="Q132" s="91">
        <v>0</v>
      </c>
      <c r="R132" s="91"/>
      <c r="S132" s="91">
        <v>0</v>
      </c>
      <c r="T132" s="91">
        <v>0</v>
      </c>
      <c r="U132" s="91">
        <v>5.2583333333333329</v>
      </c>
      <c r="V132" s="91">
        <v>6.31</v>
      </c>
      <c r="W132" s="91">
        <v>5.2583333333333329</v>
      </c>
      <c r="X132" s="91">
        <v>6.31</v>
      </c>
      <c r="Y132" s="91">
        <v>5.3430370500000004</v>
      </c>
      <c r="Z132" s="91">
        <v>6.4116444600000007</v>
      </c>
      <c r="AA132" s="91">
        <v>0</v>
      </c>
      <c r="AB132" s="91">
        <v>2.2799999999999998</v>
      </c>
      <c r="AC132" s="91">
        <v>5.24715943</v>
      </c>
      <c r="AD132" s="91">
        <v>6.2154986299999999</v>
      </c>
      <c r="AE132" s="91">
        <v>5.24715943</v>
      </c>
      <c r="AF132" s="91">
        <v>6.2154986299999999</v>
      </c>
      <c r="AG132" s="91">
        <v>5.3335038900000002</v>
      </c>
      <c r="AH132" s="91">
        <v>6.3171430900000001</v>
      </c>
      <c r="AI132" s="91"/>
      <c r="AJ132" s="91">
        <v>1.1679999999999999</v>
      </c>
      <c r="AK132" s="91">
        <v>0</v>
      </c>
      <c r="AL132" s="91">
        <v>0</v>
      </c>
      <c r="AM132" s="91">
        <v>0</v>
      </c>
      <c r="AN132" s="91">
        <v>0</v>
      </c>
      <c r="AO132" s="91">
        <v>0</v>
      </c>
      <c r="AP132" s="91">
        <v>0</v>
      </c>
      <c r="AQ132" s="91">
        <v>0</v>
      </c>
      <c r="AR132" s="91">
        <v>0</v>
      </c>
      <c r="AS132" s="91">
        <f t="shared" si="120"/>
        <v>0</v>
      </c>
      <c r="AT132" s="91">
        <f t="shared" si="120"/>
        <v>0</v>
      </c>
      <c r="AU132" s="91">
        <f t="shared" si="120"/>
        <v>0</v>
      </c>
      <c r="AV132" s="91">
        <f t="shared" si="120"/>
        <v>0</v>
      </c>
      <c r="AW132" s="91">
        <f t="shared" si="120"/>
        <v>0</v>
      </c>
      <c r="AX132" s="91">
        <f t="shared" si="120"/>
        <v>0</v>
      </c>
      <c r="AY132" s="91">
        <f t="shared" si="120"/>
        <v>0</v>
      </c>
      <c r="AZ132" s="91">
        <f t="shared" si="119"/>
        <v>0</v>
      </c>
      <c r="BA132" s="91">
        <v>0</v>
      </c>
      <c r="BB132" s="91">
        <v>0</v>
      </c>
      <c r="BC132" s="91">
        <v>0</v>
      </c>
      <c r="BD132" s="91">
        <v>0</v>
      </c>
      <c r="BE132" s="91">
        <v>0</v>
      </c>
      <c r="BF132" s="91">
        <v>0</v>
      </c>
      <c r="BG132" s="91">
        <v>0</v>
      </c>
      <c r="BH132" s="91">
        <v>0</v>
      </c>
      <c r="BI132" s="97">
        <f t="shared" si="117"/>
        <v>0</v>
      </c>
      <c r="BJ132" s="97">
        <f t="shared" si="117"/>
        <v>0</v>
      </c>
      <c r="BK132" s="97">
        <f t="shared" si="117"/>
        <v>0</v>
      </c>
      <c r="BL132" s="97">
        <f t="shared" si="117"/>
        <v>0</v>
      </c>
      <c r="BM132" s="97">
        <f t="shared" si="117"/>
        <v>0</v>
      </c>
      <c r="BN132" s="97">
        <f t="shared" si="117"/>
        <v>0</v>
      </c>
      <c r="BO132" s="97">
        <f t="shared" si="117"/>
        <v>0</v>
      </c>
      <c r="BP132" s="97">
        <f t="shared" si="115"/>
        <v>0</v>
      </c>
      <c r="BQ132" s="91">
        <v>0</v>
      </c>
      <c r="BR132" s="91">
        <v>0</v>
      </c>
      <c r="BS132" s="91">
        <v>0</v>
      </c>
      <c r="BT132" s="91">
        <v>0</v>
      </c>
      <c r="BU132" s="91">
        <v>0</v>
      </c>
      <c r="BV132" s="91">
        <v>0</v>
      </c>
      <c r="BW132" s="91">
        <v>0</v>
      </c>
      <c r="BX132" s="91">
        <v>0</v>
      </c>
      <c r="BY132" s="97">
        <f t="shared" si="118"/>
        <v>0</v>
      </c>
      <c r="BZ132" s="97">
        <f t="shared" si="118"/>
        <v>0</v>
      </c>
      <c r="CA132" s="97">
        <f t="shared" si="118"/>
        <v>0</v>
      </c>
      <c r="CB132" s="97">
        <f t="shared" si="118"/>
        <v>0</v>
      </c>
      <c r="CC132" s="97">
        <f t="shared" si="118"/>
        <v>0</v>
      </c>
      <c r="CD132" s="97">
        <f t="shared" si="118"/>
        <v>0</v>
      </c>
      <c r="CE132" s="97">
        <f t="shared" si="118"/>
        <v>0</v>
      </c>
      <c r="CF132" s="97">
        <f t="shared" si="116"/>
        <v>0</v>
      </c>
      <c r="CG132" s="92">
        <f t="shared" si="110"/>
        <v>5.3446777933333331</v>
      </c>
      <c r="CH132" s="92">
        <f t="shared" si="110"/>
        <v>6.4116444599999998</v>
      </c>
      <c r="CI132" s="92">
        <f t="shared" si="110"/>
        <v>5.3446777933333331</v>
      </c>
      <c r="CJ132" s="92">
        <f t="shared" si="110"/>
        <v>6.4116444599999998</v>
      </c>
      <c r="CK132" s="92">
        <f t="shared" si="110"/>
        <v>5.3430370500000004</v>
      </c>
      <c r="CL132" s="92">
        <f t="shared" si="110"/>
        <v>6.4116444600000007</v>
      </c>
      <c r="CM132" s="92">
        <f t="shared" si="110"/>
        <v>0</v>
      </c>
      <c r="CN132" s="92">
        <f t="shared" si="110"/>
        <v>2.2799999999999998</v>
      </c>
      <c r="CO132" s="91">
        <f t="shared" si="103"/>
        <v>5.3335038900000002</v>
      </c>
      <c r="CP132" s="91">
        <f t="shared" si="103"/>
        <v>6.3171430900000001</v>
      </c>
      <c r="CQ132" s="91">
        <f t="shared" si="103"/>
        <v>5.3335038900000002</v>
      </c>
      <c r="CR132" s="91">
        <f t="shared" si="102"/>
        <v>6.3171430900000001</v>
      </c>
      <c r="CS132" s="91">
        <f t="shared" si="102"/>
        <v>5.3335038900000002</v>
      </c>
      <c r="CT132" s="91">
        <f t="shared" si="102"/>
        <v>6.3171430900000001</v>
      </c>
      <c r="CU132" s="91">
        <f t="shared" si="102"/>
        <v>0</v>
      </c>
      <c r="CV132" s="91">
        <f t="shared" si="102"/>
        <v>1.1679999999999999</v>
      </c>
      <c r="CW132" s="93"/>
      <c r="CY132" s="80">
        <f t="shared" si="111"/>
        <v>0</v>
      </c>
      <c r="CZ132" s="80">
        <f t="shared" si="112"/>
        <v>-1.1173903333332902E-2</v>
      </c>
      <c r="DA132" s="80">
        <f t="shared" si="112"/>
        <v>-9.4501369999999696E-2</v>
      </c>
      <c r="DB132" s="80">
        <f t="shared" si="112"/>
        <v>-9.5331600000001515E-3</v>
      </c>
      <c r="DC132" s="80">
        <f t="shared" si="112"/>
        <v>-9.4501370000000584E-2</v>
      </c>
      <c r="DG132" s="80">
        <f t="shared" si="113"/>
        <v>-1.6496109999999398E-2</v>
      </c>
      <c r="DH132" s="80">
        <f t="shared" si="114"/>
        <v>0</v>
      </c>
      <c r="DI132" s="80" t="e">
        <f>AS132-#REF!</f>
        <v>#REF!</v>
      </c>
      <c r="DJ132" s="80" t="e">
        <f>AT132-#REF!</f>
        <v>#REF!</v>
      </c>
      <c r="DK132" s="80" t="e">
        <f>AU132-#REF!</f>
        <v>#REF!</v>
      </c>
      <c r="DL132" s="80" t="e">
        <f>AV132-#REF!</f>
        <v>#REF!</v>
      </c>
      <c r="DM132" s="80" t="e">
        <f>AW132-#REF!</f>
        <v>#REF!</v>
      </c>
      <c r="DN132" s="80" t="e">
        <f>AX132-#REF!</f>
        <v>#REF!</v>
      </c>
    </row>
    <row r="133" spans="1:118" hidden="1" x14ac:dyDescent="0.25">
      <c r="A133" s="88" t="s">
        <v>5911</v>
      </c>
      <c r="B133" s="95" t="s">
        <v>5912</v>
      </c>
      <c r="C133" s="88" t="s">
        <v>5913</v>
      </c>
      <c r="D133" s="88">
        <v>2018</v>
      </c>
      <c r="E133" s="88">
        <v>2019</v>
      </c>
      <c r="F133" s="88">
        <f t="shared" si="108"/>
        <v>2018</v>
      </c>
      <c r="G133" s="88">
        <f t="shared" si="108"/>
        <v>2019</v>
      </c>
      <c r="H133" s="91">
        <f t="shared" si="109"/>
        <v>0.75</v>
      </c>
      <c r="I133" s="91">
        <v>0.09</v>
      </c>
      <c r="J133" s="91">
        <v>0.64</v>
      </c>
      <c r="K133" s="91">
        <v>0</v>
      </c>
      <c r="L133" s="91">
        <v>0.02</v>
      </c>
      <c r="M133" s="91">
        <v>8.6344459999999998E-2</v>
      </c>
      <c r="N133" s="91">
        <v>0.10164445999999999</v>
      </c>
      <c r="O133" s="91">
        <v>8.6344459999999998E-2</v>
      </c>
      <c r="P133" s="91">
        <v>0.10164445999999999</v>
      </c>
      <c r="Q133" s="91">
        <v>0</v>
      </c>
      <c r="R133" s="91"/>
      <c r="S133" s="91">
        <v>0</v>
      </c>
      <c r="T133" s="91">
        <v>0</v>
      </c>
      <c r="U133" s="91">
        <v>0.65833333333333344</v>
      </c>
      <c r="V133" s="91">
        <v>0.79</v>
      </c>
      <c r="W133" s="91">
        <v>0.65833333333333344</v>
      </c>
      <c r="X133" s="91">
        <v>0.79000000000000015</v>
      </c>
      <c r="Y133" s="91">
        <v>0.74303704999999998</v>
      </c>
      <c r="Z133" s="91">
        <v>0.89164445999999997</v>
      </c>
      <c r="AA133" s="91">
        <v>0</v>
      </c>
      <c r="AB133" s="91">
        <v>0.68</v>
      </c>
      <c r="AC133" s="91">
        <v>0.69826890000000008</v>
      </c>
      <c r="AD133" s="91">
        <v>0.82994549999999989</v>
      </c>
      <c r="AE133" s="91">
        <v>0.69826890000000008</v>
      </c>
      <c r="AF133" s="91">
        <v>0.82994549999999989</v>
      </c>
      <c r="AG133" s="91">
        <v>0.78461336000000004</v>
      </c>
      <c r="AH133" s="91">
        <v>0.93158995999999994</v>
      </c>
      <c r="AI133" s="91"/>
      <c r="AJ133" s="91">
        <v>0.29600000000000004</v>
      </c>
      <c r="AK133" s="91">
        <v>0</v>
      </c>
      <c r="AL133" s="91">
        <v>0</v>
      </c>
      <c r="AM133" s="91">
        <v>0</v>
      </c>
      <c r="AN133" s="91">
        <v>0</v>
      </c>
      <c r="AO133" s="91">
        <v>0</v>
      </c>
      <c r="AP133" s="91">
        <v>0</v>
      </c>
      <c r="AQ133" s="91">
        <v>0</v>
      </c>
      <c r="AR133" s="91">
        <v>0</v>
      </c>
      <c r="AS133" s="91">
        <f t="shared" si="120"/>
        <v>0</v>
      </c>
      <c r="AT133" s="91">
        <f t="shared" si="120"/>
        <v>0</v>
      </c>
      <c r="AU133" s="91">
        <f t="shared" si="120"/>
        <v>0</v>
      </c>
      <c r="AV133" s="91">
        <f t="shared" si="120"/>
        <v>0</v>
      </c>
      <c r="AW133" s="91">
        <f t="shared" si="120"/>
        <v>0</v>
      </c>
      <c r="AX133" s="91">
        <f t="shared" si="120"/>
        <v>0</v>
      </c>
      <c r="AY133" s="91">
        <f t="shared" si="120"/>
        <v>0</v>
      </c>
      <c r="AZ133" s="91">
        <f t="shared" si="119"/>
        <v>0</v>
      </c>
      <c r="BA133" s="91">
        <v>0</v>
      </c>
      <c r="BB133" s="91">
        <v>0</v>
      </c>
      <c r="BC133" s="91">
        <v>0</v>
      </c>
      <c r="BD133" s="91">
        <v>0</v>
      </c>
      <c r="BE133" s="91">
        <v>0</v>
      </c>
      <c r="BF133" s="91">
        <v>0</v>
      </c>
      <c r="BG133" s="91">
        <v>0</v>
      </c>
      <c r="BH133" s="91">
        <v>0</v>
      </c>
      <c r="BI133" s="97">
        <f t="shared" si="117"/>
        <v>0</v>
      </c>
      <c r="BJ133" s="97">
        <f t="shared" si="117"/>
        <v>0</v>
      </c>
      <c r="BK133" s="97">
        <f t="shared" si="117"/>
        <v>0</v>
      </c>
      <c r="BL133" s="97">
        <f t="shared" si="117"/>
        <v>0</v>
      </c>
      <c r="BM133" s="97">
        <f t="shared" si="117"/>
        <v>0</v>
      </c>
      <c r="BN133" s="97">
        <f t="shared" si="117"/>
        <v>0</v>
      </c>
      <c r="BO133" s="97">
        <f t="shared" si="117"/>
        <v>0</v>
      </c>
      <c r="BP133" s="97">
        <f t="shared" si="115"/>
        <v>0</v>
      </c>
      <c r="BQ133" s="91">
        <v>0</v>
      </c>
      <c r="BR133" s="91">
        <v>0</v>
      </c>
      <c r="BS133" s="91">
        <v>0</v>
      </c>
      <c r="BT133" s="91">
        <v>0</v>
      </c>
      <c r="BU133" s="91">
        <v>0</v>
      </c>
      <c r="BV133" s="91">
        <v>0</v>
      </c>
      <c r="BW133" s="91">
        <v>0</v>
      </c>
      <c r="BX133" s="91">
        <v>0</v>
      </c>
      <c r="BY133" s="97">
        <f t="shared" si="118"/>
        <v>0</v>
      </c>
      <c r="BZ133" s="97">
        <f t="shared" si="118"/>
        <v>0</v>
      </c>
      <c r="CA133" s="97">
        <f t="shared" si="118"/>
        <v>0</v>
      </c>
      <c r="CB133" s="97">
        <f t="shared" si="118"/>
        <v>0</v>
      </c>
      <c r="CC133" s="97">
        <f t="shared" si="118"/>
        <v>0</v>
      </c>
      <c r="CD133" s="97">
        <f t="shared" si="118"/>
        <v>0</v>
      </c>
      <c r="CE133" s="97">
        <f t="shared" si="118"/>
        <v>0</v>
      </c>
      <c r="CF133" s="97">
        <f t="shared" si="116"/>
        <v>0</v>
      </c>
      <c r="CG133" s="92">
        <f t="shared" si="110"/>
        <v>0.74467779333333339</v>
      </c>
      <c r="CH133" s="92">
        <f t="shared" si="110"/>
        <v>0.89164445999999997</v>
      </c>
      <c r="CI133" s="92">
        <f t="shared" si="110"/>
        <v>0.74467779333333339</v>
      </c>
      <c r="CJ133" s="92">
        <f t="shared" si="110"/>
        <v>0.89164446000000019</v>
      </c>
      <c r="CK133" s="92">
        <f t="shared" si="110"/>
        <v>0.74303704999999998</v>
      </c>
      <c r="CL133" s="92">
        <f t="shared" si="110"/>
        <v>0.89164445999999997</v>
      </c>
      <c r="CM133" s="92">
        <f t="shared" si="110"/>
        <v>0</v>
      </c>
      <c r="CN133" s="92">
        <f t="shared" si="110"/>
        <v>0.68</v>
      </c>
      <c r="CO133" s="91">
        <f t="shared" si="103"/>
        <v>0.78461336000000004</v>
      </c>
      <c r="CP133" s="91">
        <f t="shared" si="103"/>
        <v>0.93158995999999994</v>
      </c>
      <c r="CQ133" s="91">
        <f t="shared" si="103"/>
        <v>0.78461336000000004</v>
      </c>
      <c r="CR133" s="91">
        <f t="shared" si="102"/>
        <v>0.93158995999999994</v>
      </c>
      <c r="CS133" s="91">
        <f t="shared" si="102"/>
        <v>0.78461336000000004</v>
      </c>
      <c r="CT133" s="91">
        <f t="shared" si="102"/>
        <v>0.93158995999999994</v>
      </c>
      <c r="CU133" s="91">
        <f t="shared" si="102"/>
        <v>0</v>
      </c>
      <c r="CV133" s="91">
        <f t="shared" si="102"/>
        <v>0.29600000000000004</v>
      </c>
      <c r="CW133" s="93"/>
      <c r="CY133" s="80">
        <f t="shared" si="111"/>
        <v>0</v>
      </c>
      <c r="CZ133" s="80">
        <f t="shared" si="112"/>
        <v>3.9935566666666644E-2</v>
      </c>
      <c r="DA133" s="80">
        <f t="shared" si="112"/>
        <v>3.9945499999999745E-2</v>
      </c>
      <c r="DB133" s="80">
        <f t="shared" si="112"/>
        <v>4.1576310000000061E-2</v>
      </c>
      <c r="DC133" s="80">
        <f t="shared" si="112"/>
        <v>3.9945499999999967E-2</v>
      </c>
      <c r="DG133" s="80">
        <f t="shared" si="113"/>
        <v>3.4613360000000037E-2</v>
      </c>
      <c r="DH133" s="80">
        <f t="shared" si="114"/>
        <v>0</v>
      </c>
      <c r="DI133" s="80" t="e">
        <f>AS133-#REF!</f>
        <v>#REF!</v>
      </c>
      <c r="DJ133" s="80" t="e">
        <f>AT133-#REF!</f>
        <v>#REF!</v>
      </c>
      <c r="DK133" s="80" t="e">
        <f>AU133-#REF!</f>
        <v>#REF!</v>
      </c>
      <c r="DL133" s="80" t="e">
        <f>AV133-#REF!</f>
        <v>#REF!</v>
      </c>
      <c r="DM133" s="80" t="e">
        <f>AW133-#REF!</f>
        <v>#REF!</v>
      </c>
      <c r="DN133" s="80" t="e">
        <f>AX133-#REF!</f>
        <v>#REF!</v>
      </c>
    </row>
    <row r="134" spans="1:118" hidden="1" x14ac:dyDescent="0.25">
      <c r="A134" s="88" t="s">
        <v>5914</v>
      </c>
      <c r="B134" s="95" t="s">
        <v>5915</v>
      </c>
      <c r="C134" s="88" t="s">
        <v>5916</v>
      </c>
      <c r="D134" s="88">
        <v>2021</v>
      </c>
      <c r="E134" s="88">
        <v>2022</v>
      </c>
      <c r="F134" s="88">
        <f t="shared" si="108"/>
        <v>2021</v>
      </c>
      <c r="G134" s="88">
        <f t="shared" si="108"/>
        <v>2022</v>
      </c>
      <c r="H134" s="91">
        <f t="shared" si="109"/>
        <v>3.0254237288135597</v>
      </c>
      <c r="I134" s="91">
        <v>0.13559322033898305</v>
      </c>
      <c r="J134" s="91">
        <v>2.8898305084745766</v>
      </c>
      <c r="K134" s="91">
        <v>0</v>
      </c>
      <c r="L134" s="91">
        <v>0</v>
      </c>
      <c r="M134" s="91"/>
      <c r="N134" s="91">
        <v>0</v>
      </c>
      <c r="O134" s="91">
        <v>0</v>
      </c>
      <c r="P134" s="91"/>
      <c r="Q134" s="91">
        <v>0</v>
      </c>
      <c r="R134" s="91"/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  <c r="AC134" s="91"/>
      <c r="AD134" s="91"/>
      <c r="AE134" s="91"/>
      <c r="AF134" s="91"/>
      <c r="AG134" s="91"/>
      <c r="AH134" s="91"/>
      <c r="AI134" s="91"/>
      <c r="AJ134" s="91"/>
      <c r="AK134" s="91">
        <v>0</v>
      </c>
      <c r="AL134" s="91">
        <v>0</v>
      </c>
      <c r="AM134" s="91">
        <v>0</v>
      </c>
      <c r="AN134" s="91">
        <v>0</v>
      </c>
      <c r="AO134" s="91">
        <v>0</v>
      </c>
      <c r="AP134" s="91">
        <v>0</v>
      </c>
      <c r="AQ134" s="91">
        <v>0</v>
      </c>
      <c r="AR134" s="91">
        <v>0</v>
      </c>
      <c r="AS134" s="91">
        <f t="shared" si="120"/>
        <v>0</v>
      </c>
      <c r="AT134" s="91">
        <f t="shared" si="120"/>
        <v>0</v>
      </c>
      <c r="AU134" s="91">
        <f t="shared" si="120"/>
        <v>0</v>
      </c>
      <c r="AV134" s="91">
        <f t="shared" si="120"/>
        <v>0</v>
      </c>
      <c r="AW134" s="91">
        <f t="shared" si="120"/>
        <v>0</v>
      </c>
      <c r="AX134" s="91">
        <f t="shared" si="120"/>
        <v>0</v>
      </c>
      <c r="AY134" s="91">
        <f t="shared" si="120"/>
        <v>0</v>
      </c>
      <c r="AZ134" s="91">
        <f t="shared" si="119"/>
        <v>0</v>
      </c>
      <c r="BA134" s="91">
        <v>0.13559322033898305</v>
      </c>
      <c r="BB134" s="91">
        <v>0.16271186440677965</v>
      </c>
      <c r="BC134" s="91">
        <v>0.13559322033898305</v>
      </c>
      <c r="BD134" s="91">
        <v>0.16271186440677965</v>
      </c>
      <c r="BE134" s="91">
        <v>0</v>
      </c>
      <c r="BF134" s="91">
        <v>0</v>
      </c>
      <c r="BG134" s="91">
        <v>0</v>
      </c>
      <c r="BH134" s="91">
        <v>0</v>
      </c>
      <c r="BI134" s="97">
        <f t="shared" si="117"/>
        <v>0.13559322033898305</v>
      </c>
      <c r="BJ134" s="97">
        <f t="shared" si="117"/>
        <v>0.16271186440677965</v>
      </c>
      <c r="BK134" s="97">
        <f t="shared" si="117"/>
        <v>0.13559322033898305</v>
      </c>
      <c r="BL134" s="97">
        <f t="shared" si="117"/>
        <v>0.16271186440677965</v>
      </c>
      <c r="BM134" s="97">
        <f t="shared" si="117"/>
        <v>0</v>
      </c>
      <c r="BN134" s="97">
        <f t="shared" si="117"/>
        <v>0</v>
      </c>
      <c r="BO134" s="97">
        <f t="shared" si="117"/>
        <v>0</v>
      </c>
      <c r="BP134" s="97">
        <f t="shared" si="115"/>
        <v>0</v>
      </c>
      <c r="BQ134" s="91">
        <v>2.8898305084745766</v>
      </c>
      <c r="BR134" s="91">
        <v>3.4677966101694917</v>
      </c>
      <c r="BS134" s="91">
        <v>2.8898305084745766</v>
      </c>
      <c r="BT134" s="91">
        <v>3.4677966101694917</v>
      </c>
      <c r="BU134" s="91">
        <v>3.0254237288135597</v>
      </c>
      <c r="BV134" s="91">
        <v>3.6305084745762715</v>
      </c>
      <c r="BW134" s="91">
        <v>0</v>
      </c>
      <c r="BX134" s="91">
        <v>0.84</v>
      </c>
      <c r="BY134" s="97">
        <f t="shared" si="118"/>
        <v>2.8898305084745766</v>
      </c>
      <c r="BZ134" s="97">
        <f t="shared" si="118"/>
        <v>3.4677966101694917</v>
      </c>
      <c r="CA134" s="97">
        <f t="shared" si="118"/>
        <v>2.8898305084745766</v>
      </c>
      <c r="CB134" s="97">
        <f t="shared" si="118"/>
        <v>3.4677966101694917</v>
      </c>
      <c r="CC134" s="97">
        <f t="shared" si="118"/>
        <v>3.0254237288135597</v>
      </c>
      <c r="CD134" s="97">
        <f t="shared" si="118"/>
        <v>3.6305084745762715</v>
      </c>
      <c r="CE134" s="97">
        <f t="shared" si="118"/>
        <v>0</v>
      </c>
      <c r="CF134" s="97">
        <f t="shared" si="116"/>
        <v>0.84</v>
      </c>
      <c r="CG134" s="92">
        <f t="shared" si="110"/>
        <v>3.0254237288135597</v>
      </c>
      <c r="CH134" s="92">
        <f t="shared" si="110"/>
        <v>3.6305084745762715</v>
      </c>
      <c r="CI134" s="92">
        <f t="shared" si="110"/>
        <v>3.0254237288135597</v>
      </c>
      <c r="CJ134" s="92">
        <f t="shared" si="110"/>
        <v>3.6305084745762715</v>
      </c>
      <c r="CK134" s="92">
        <f t="shared" si="110"/>
        <v>3.0254237288135597</v>
      </c>
      <c r="CL134" s="92">
        <f t="shared" si="110"/>
        <v>3.6305084745762715</v>
      </c>
      <c r="CM134" s="92">
        <f t="shared" si="110"/>
        <v>0</v>
      </c>
      <c r="CN134" s="92">
        <f t="shared" si="110"/>
        <v>0.84</v>
      </c>
      <c r="CO134" s="91">
        <f t="shared" si="103"/>
        <v>3.0254237288135597</v>
      </c>
      <c r="CP134" s="91">
        <f t="shared" si="103"/>
        <v>3.6305084745762715</v>
      </c>
      <c r="CQ134" s="91">
        <f t="shared" si="103"/>
        <v>3.0254237288135597</v>
      </c>
      <c r="CR134" s="91">
        <f t="shared" si="102"/>
        <v>3.6305084745762715</v>
      </c>
      <c r="CS134" s="91">
        <f t="shared" si="102"/>
        <v>3.0254237288135597</v>
      </c>
      <c r="CT134" s="91">
        <f t="shared" si="102"/>
        <v>3.6305084745762715</v>
      </c>
      <c r="CU134" s="91">
        <f t="shared" si="102"/>
        <v>0</v>
      </c>
      <c r="CV134" s="91">
        <f t="shared" si="102"/>
        <v>0.84</v>
      </c>
      <c r="CW134" s="93"/>
      <c r="CY134" s="80">
        <f t="shared" si="111"/>
        <v>0</v>
      </c>
      <c r="CZ134" s="80">
        <f t="shared" si="112"/>
        <v>0</v>
      </c>
      <c r="DA134" s="80">
        <f t="shared" si="112"/>
        <v>0</v>
      </c>
      <c r="DB134" s="80">
        <f t="shared" si="112"/>
        <v>0</v>
      </c>
      <c r="DC134" s="80">
        <f t="shared" si="112"/>
        <v>0</v>
      </c>
      <c r="DG134" s="80">
        <f t="shared" si="113"/>
        <v>0</v>
      </c>
      <c r="DH134" s="80">
        <f t="shared" si="114"/>
        <v>0</v>
      </c>
      <c r="DI134" s="80" t="e">
        <f>AS134-#REF!</f>
        <v>#REF!</v>
      </c>
      <c r="DJ134" s="80" t="e">
        <f>AT134-#REF!</f>
        <v>#REF!</v>
      </c>
      <c r="DK134" s="80" t="e">
        <f>AU134-#REF!</f>
        <v>#REF!</v>
      </c>
      <c r="DL134" s="80" t="e">
        <f>AV134-#REF!</f>
        <v>#REF!</v>
      </c>
      <c r="DM134" s="80" t="e">
        <f>AW134-#REF!</f>
        <v>#REF!</v>
      </c>
      <c r="DN134" s="80" t="e">
        <f>AX134-#REF!</f>
        <v>#REF!</v>
      </c>
    </row>
    <row r="135" spans="1:118" hidden="1" x14ac:dyDescent="0.25">
      <c r="A135" s="88" t="s">
        <v>5917</v>
      </c>
      <c r="B135" s="95" t="s">
        <v>5918</v>
      </c>
      <c r="C135" s="88" t="s">
        <v>5919</v>
      </c>
      <c r="D135" s="88">
        <v>2021</v>
      </c>
      <c r="E135" s="88">
        <v>2022</v>
      </c>
      <c r="F135" s="88">
        <f t="shared" ref="F135:G150" si="121">D135</f>
        <v>2021</v>
      </c>
      <c r="G135" s="88">
        <f t="shared" si="121"/>
        <v>2022</v>
      </c>
      <c r="H135" s="91">
        <f t="shared" si="109"/>
        <v>1.1186440677966103</v>
      </c>
      <c r="I135" s="91">
        <v>8.4745762711864417E-2</v>
      </c>
      <c r="J135" s="91">
        <v>1.0338983050847459</v>
      </c>
      <c r="K135" s="91">
        <v>0</v>
      </c>
      <c r="L135" s="91">
        <v>0</v>
      </c>
      <c r="M135" s="91"/>
      <c r="N135" s="91">
        <v>0</v>
      </c>
      <c r="O135" s="91">
        <v>0</v>
      </c>
      <c r="P135" s="91"/>
      <c r="Q135" s="91">
        <v>0</v>
      </c>
      <c r="R135" s="91"/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  <c r="AC135" s="91"/>
      <c r="AD135" s="91"/>
      <c r="AE135" s="91"/>
      <c r="AF135" s="91"/>
      <c r="AG135" s="91"/>
      <c r="AH135" s="91"/>
      <c r="AI135" s="91"/>
      <c r="AJ135" s="91"/>
      <c r="AK135" s="91">
        <v>0</v>
      </c>
      <c r="AL135" s="91">
        <v>0</v>
      </c>
      <c r="AM135" s="91">
        <v>0</v>
      </c>
      <c r="AN135" s="91">
        <v>0</v>
      </c>
      <c r="AO135" s="91">
        <v>0</v>
      </c>
      <c r="AP135" s="91">
        <v>0</v>
      </c>
      <c r="AQ135" s="91">
        <v>0</v>
      </c>
      <c r="AR135" s="91">
        <v>0</v>
      </c>
      <c r="AS135" s="91">
        <f t="shared" si="120"/>
        <v>0</v>
      </c>
      <c r="AT135" s="91">
        <f t="shared" si="120"/>
        <v>0</v>
      </c>
      <c r="AU135" s="91">
        <f t="shared" si="120"/>
        <v>0</v>
      </c>
      <c r="AV135" s="91">
        <f t="shared" si="120"/>
        <v>0</v>
      </c>
      <c r="AW135" s="91">
        <f t="shared" si="120"/>
        <v>0</v>
      </c>
      <c r="AX135" s="91">
        <f t="shared" si="120"/>
        <v>0</v>
      </c>
      <c r="AY135" s="91">
        <f t="shared" si="120"/>
        <v>0</v>
      </c>
      <c r="AZ135" s="91">
        <f t="shared" si="119"/>
        <v>0</v>
      </c>
      <c r="BA135" s="91">
        <v>8.4745762711864417E-2</v>
      </c>
      <c r="BB135" s="91">
        <v>0.10169491525423729</v>
      </c>
      <c r="BC135" s="91">
        <v>8.4745762711864417E-2</v>
      </c>
      <c r="BD135" s="91">
        <v>0.10169491525423729</v>
      </c>
      <c r="BE135" s="91">
        <v>0</v>
      </c>
      <c r="BF135" s="91">
        <v>0</v>
      </c>
      <c r="BG135" s="91">
        <v>0</v>
      </c>
      <c r="BH135" s="91">
        <v>0</v>
      </c>
      <c r="BI135" s="97">
        <f t="shared" si="117"/>
        <v>8.4745762711864417E-2</v>
      </c>
      <c r="BJ135" s="97">
        <f t="shared" si="117"/>
        <v>0.10169491525423729</v>
      </c>
      <c r="BK135" s="97">
        <f t="shared" si="117"/>
        <v>8.4745762711864417E-2</v>
      </c>
      <c r="BL135" s="97">
        <f t="shared" si="117"/>
        <v>0.10169491525423729</v>
      </c>
      <c r="BM135" s="97">
        <f t="shared" si="117"/>
        <v>0</v>
      </c>
      <c r="BN135" s="97">
        <f t="shared" si="117"/>
        <v>0</v>
      </c>
      <c r="BO135" s="97">
        <f t="shared" si="117"/>
        <v>0</v>
      </c>
      <c r="BP135" s="97">
        <f t="shared" si="115"/>
        <v>0</v>
      </c>
      <c r="BQ135" s="91">
        <v>1.0338983050847459</v>
      </c>
      <c r="BR135" s="91">
        <v>1.2406779661016951</v>
      </c>
      <c r="BS135" s="91">
        <v>1.0338983050847459</v>
      </c>
      <c r="BT135" s="91">
        <v>1.2406779661016951</v>
      </c>
      <c r="BU135" s="91">
        <v>1.1186440677966103</v>
      </c>
      <c r="BV135" s="91">
        <v>1.3423728813559324</v>
      </c>
      <c r="BW135" s="91">
        <v>0</v>
      </c>
      <c r="BX135" s="91">
        <v>0.3</v>
      </c>
      <c r="BY135" s="97">
        <f t="shared" si="118"/>
        <v>1.0338983050847459</v>
      </c>
      <c r="BZ135" s="97">
        <f t="shared" si="118"/>
        <v>1.2406779661016951</v>
      </c>
      <c r="CA135" s="97">
        <f t="shared" si="118"/>
        <v>1.0338983050847459</v>
      </c>
      <c r="CB135" s="97">
        <f t="shared" si="118"/>
        <v>1.2406779661016951</v>
      </c>
      <c r="CC135" s="97">
        <f t="shared" si="118"/>
        <v>1.1186440677966103</v>
      </c>
      <c r="CD135" s="97">
        <f t="shared" si="118"/>
        <v>1.3423728813559324</v>
      </c>
      <c r="CE135" s="97">
        <f t="shared" si="118"/>
        <v>0</v>
      </c>
      <c r="CF135" s="97">
        <f t="shared" si="116"/>
        <v>0.3</v>
      </c>
      <c r="CG135" s="92">
        <f t="shared" si="110"/>
        <v>1.1186440677966103</v>
      </c>
      <c r="CH135" s="92">
        <f t="shared" si="110"/>
        <v>1.3423728813559324</v>
      </c>
      <c r="CI135" s="92">
        <f t="shared" si="110"/>
        <v>1.1186440677966103</v>
      </c>
      <c r="CJ135" s="92">
        <f t="shared" si="110"/>
        <v>1.3423728813559324</v>
      </c>
      <c r="CK135" s="92">
        <f t="shared" si="110"/>
        <v>1.1186440677966103</v>
      </c>
      <c r="CL135" s="92">
        <f t="shared" si="110"/>
        <v>1.3423728813559324</v>
      </c>
      <c r="CM135" s="92">
        <f t="shared" si="110"/>
        <v>0</v>
      </c>
      <c r="CN135" s="92">
        <f t="shared" si="110"/>
        <v>0.3</v>
      </c>
      <c r="CO135" s="91">
        <f t="shared" si="103"/>
        <v>1.1186440677966103</v>
      </c>
      <c r="CP135" s="91">
        <f t="shared" si="103"/>
        <v>1.3423728813559324</v>
      </c>
      <c r="CQ135" s="91">
        <f t="shared" si="103"/>
        <v>1.1186440677966103</v>
      </c>
      <c r="CR135" s="91">
        <f t="shared" si="102"/>
        <v>1.3423728813559324</v>
      </c>
      <c r="CS135" s="91">
        <f t="shared" si="102"/>
        <v>1.1186440677966103</v>
      </c>
      <c r="CT135" s="91">
        <f t="shared" si="102"/>
        <v>1.3423728813559324</v>
      </c>
      <c r="CU135" s="91">
        <f t="shared" si="102"/>
        <v>0</v>
      </c>
      <c r="CV135" s="91">
        <f t="shared" si="102"/>
        <v>0.3</v>
      </c>
      <c r="CW135" s="93"/>
      <c r="CY135" s="80">
        <f t="shared" si="111"/>
        <v>0</v>
      </c>
      <c r="CZ135" s="80">
        <f t="shared" si="112"/>
        <v>0</v>
      </c>
      <c r="DA135" s="80">
        <f t="shared" si="112"/>
        <v>0</v>
      </c>
      <c r="DB135" s="80">
        <f t="shared" si="112"/>
        <v>0</v>
      </c>
      <c r="DC135" s="80">
        <f t="shared" si="112"/>
        <v>0</v>
      </c>
      <c r="DG135" s="80">
        <f t="shared" si="113"/>
        <v>0</v>
      </c>
      <c r="DH135" s="80">
        <f t="shared" si="114"/>
        <v>0</v>
      </c>
      <c r="DI135" s="80" t="e">
        <f>AS135-#REF!</f>
        <v>#REF!</v>
      </c>
      <c r="DJ135" s="80" t="e">
        <f>AT135-#REF!</f>
        <v>#REF!</v>
      </c>
      <c r="DK135" s="80" t="e">
        <f>AU135-#REF!</f>
        <v>#REF!</v>
      </c>
      <c r="DL135" s="80" t="e">
        <f>AV135-#REF!</f>
        <v>#REF!</v>
      </c>
      <c r="DM135" s="80" t="e">
        <f>AW135-#REF!</f>
        <v>#REF!</v>
      </c>
      <c r="DN135" s="80" t="e">
        <f>AX135-#REF!</f>
        <v>#REF!</v>
      </c>
    </row>
    <row r="136" spans="1:118" hidden="1" x14ac:dyDescent="0.25">
      <c r="A136" s="88" t="s">
        <v>5920</v>
      </c>
      <c r="B136" s="95" t="s">
        <v>5921</v>
      </c>
      <c r="C136" s="88" t="s">
        <v>5922</v>
      </c>
      <c r="D136" s="88">
        <v>2021</v>
      </c>
      <c r="E136" s="88">
        <v>2022</v>
      </c>
      <c r="F136" s="88">
        <f t="shared" si="121"/>
        <v>2021</v>
      </c>
      <c r="G136" s="88">
        <f t="shared" si="121"/>
        <v>2022</v>
      </c>
      <c r="H136" s="91">
        <f t="shared" ref="H136:H159" si="122">SUM(I136:L136)</f>
        <v>1.4237288135593222</v>
      </c>
      <c r="I136" s="91">
        <v>0.11864406779661019</v>
      </c>
      <c r="J136" s="91">
        <v>1.3050847457627119</v>
      </c>
      <c r="K136" s="91">
        <v>0</v>
      </c>
      <c r="L136" s="91">
        <v>0</v>
      </c>
      <c r="M136" s="91"/>
      <c r="N136" s="91">
        <v>0</v>
      </c>
      <c r="O136" s="91">
        <v>0</v>
      </c>
      <c r="P136" s="91"/>
      <c r="Q136" s="91">
        <v>0</v>
      </c>
      <c r="R136" s="91"/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  <c r="AC136" s="91"/>
      <c r="AD136" s="91"/>
      <c r="AE136" s="91"/>
      <c r="AF136" s="91"/>
      <c r="AG136" s="91"/>
      <c r="AH136" s="91"/>
      <c r="AI136" s="91"/>
      <c r="AJ136" s="91"/>
      <c r="AK136" s="91">
        <v>0</v>
      </c>
      <c r="AL136" s="91">
        <v>0</v>
      </c>
      <c r="AM136" s="91">
        <v>0</v>
      </c>
      <c r="AN136" s="91">
        <v>0</v>
      </c>
      <c r="AO136" s="91">
        <v>0</v>
      </c>
      <c r="AP136" s="91">
        <v>0</v>
      </c>
      <c r="AQ136" s="91">
        <v>0</v>
      </c>
      <c r="AR136" s="91">
        <v>0</v>
      </c>
      <c r="AS136" s="91">
        <f t="shared" si="120"/>
        <v>0</v>
      </c>
      <c r="AT136" s="91">
        <f t="shared" si="120"/>
        <v>0</v>
      </c>
      <c r="AU136" s="91">
        <f t="shared" si="120"/>
        <v>0</v>
      </c>
      <c r="AV136" s="91">
        <f t="shared" si="120"/>
        <v>0</v>
      </c>
      <c r="AW136" s="91">
        <f t="shared" si="120"/>
        <v>0</v>
      </c>
      <c r="AX136" s="91">
        <f t="shared" si="120"/>
        <v>0</v>
      </c>
      <c r="AY136" s="91">
        <f t="shared" si="120"/>
        <v>0</v>
      </c>
      <c r="AZ136" s="91">
        <f t="shared" si="119"/>
        <v>0</v>
      </c>
      <c r="BA136" s="91">
        <v>0.11864406779661017</v>
      </c>
      <c r="BB136" s="91">
        <v>0.14237288135593221</v>
      </c>
      <c r="BC136" s="91">
        <v>0.11864406779661017</v>
      </c>
      <c r="BD136" s="91">
        <v>0.14237288135593221</v>
      </c>
      <c r="BE136" s="91">
        <v>0</v>
      </c>
      <c r="BF136" s="91">
        <v>0</v>
      </c>
      <c r="BG136" s="91">
        <v>0</v>
      </c>
      <c r="BH136" s="91">
        <v>0</v>
      </c>
      <c r="BI136" s="97">
        <f t="shared" si="117"/>
        <v>0.11864406779661017</v>
      </c>
      <c r="BJ136" s="97">
        <f t="shared" si="117"/>
        <v>0.14237288135593221</v>
      </c>
      <c r="BK136" s="97">
        <f t="shared" si="117"/>
        <v>0.11864406779661017</v>
      </c>
      <c r="BL136" s="97">
        <f t="shared" si="117"/>
        <v>0.14237288135593221</v>
      </c>
      <c r="BM136" s="97">
        <f t="shared" si="117"/>
        <v>0</v>
      </c>
      <c r="BN136" s="97">
        <f t="shared" si="117"/>
        <v>0</v>
      </c>
      <c r="BO136" s="97">
        <f t="shared" si="117"/>
        <v>0</v>
      </c>
      <c r="BP136" s="97">
        <f t="shared" si="115"/>
        <v>0</v>
      </c>
      <c r="BQ136" s="91">
        <v>1.3050847457627119</v>
      </c>
      <c r="BR136" s="91">
        <v>1.5661016949152542</v>
      </c>
      <c r="BS136" s="91">
        <v>1.3050847457627119</v>
      </c>
      <c r="BT136" s="91">
        <v>1.5661016949152542</v>
      </c>
      <c r="BU136" s="91">
        <v>1.4237288135593222</v>
      </c>
      <c r="BV136" s="91">
        <v>1.7084745762711866</v>
      </c>
      <c r="BW136" s="91">
        <v>0</v>
      </c>
      <c r="BX136" s="91">
        <v>0.38</v>
      </c>
      <c r="BY136" s="97">
        <f t="shared" si="118"/>
        <v>1.3050847457627119</v>
      </c>
      <c r="BZ136" s="97">
        <f t="shared" si="118"/>
        <v>1.5661016949152542</v>
      </c>
      <c r="CA136" s="97">
        <f t="shared" si="118"/>
        <v>1.3050847457627119</v>
      </c>
      <c r="CB136" s="97">
        <f t="shared" si="118"/>
        <v>1.5661016949152542</v>
      </c>
      <c r="CC136" s="97">
        <f t="shared" si="118"/>
        <v>1.4237288135593222</v>
      </c>
      <c r="CD136" s="97">
        <f t="shared" si="118"/>
        <v>1.7084745762711866</v>
      </c>
      <c r="CE136" s="97">
        <f t="shared" si="118"/>
        <v>0</v>
      </c>
      <c r="CF136" s="97">
        <f t="shared" si="116"/>
        <v>0.38</v>
      </c>
      <c r="CG136" s="92">
        <f t="shared" si="110"/>
        <v>1.423728813559322</v>
      </c>
      <c r="CH136" s="92">
        <f t="shared" si="110"/>
        <v>1.7084745762711864</v>
      </c>
      <c r="CI136" s="92">
        <f t="shared" si="110"/>
        <v>1.423728813559322</v>
      </c>
      <c r="CJ136" s="92">
        <f t="shared" si="110"/>
        <v>1.7084745762711864</v>
      </c>
      <c r="CK136" s="92">
        <f t="shared" si="110"/>
        <v>1.4237288135593222</v>
      </c>
      <c r="CL136" s="92">
        <f t="shared" si="110"/>
        <v>1.7084745762711866</v>
      </c>
      <c r="CM136" s="92">
        <f t="shared" si="110"/>
        <v>0</v>
      </c>
      <c r="CN136" s="92">
        <f t="shared" si="110"/>
        <v>0.38</v>
      </c>
      <c r="CO136" s="91">
        <f t="shared" si="103"/>
        <v>1.423728813559322</v>
      </c>
      <c r="CP136" s="91">
        <f t="shared" si="103"/>
        <v>1.7084745762711864</v>
      </c>
      <c r="CQ136" s="91">
        <f t="shared" si="103"/>
        <v>1.423728813559322</v>
      </c>
      <c r="CR136" s="91">
        <f t="shared" si="102"/>
        <v>1.7084745762711864</v>
      </c>
      <c r="CS136" s="91">
        <f t="shared" si="102"/>
        <v>1.4237288135593222</v>
      </c>
      <c r="CT136" s="91">
        <f t="shared" si="102"/>
        <v>1.7084745762711866</v>
      </c>
      <c r="CU136" s="91">
        <f t="shared" si="102"/>
        <v>0</v>
      </c>
      <c r="CV136" s="91">
        <f t="shared" si="102"/>
        <v>0.38</v>
      </c>
      <c r="CW136" s="93"/>
      <c r="CY136" s="80">
        <f t="shared" si="111"/>
        <v>0</v>
      </c>
      <c r="CZ136" s="80">
        <f t="shared" si="112"/>
        <v>0</v>
      </c>
      <c r="DA136" s="80">
        <f t="shared" si="112"/>
        <v>0</v>
      </c>
      <c r="DB136" s="80">
        <f t="shared" si="112"/>
        <v>0</v>
      </c>
      <c r="DC136" s="80">
        <f t="shared" si="112"/>
        <v>0</v>
      </c>
      <c r="DG136" s="80">
        <f t="shared" si="113"/>
        <v>0</v>
      </c>
      <c r="DH136" s="80">
        <f t="shared" si="114"/>
        <v>0</v>
      </c>
      <c r="DI136" s="80" t="e">
        <f>AS136-#REF!</f>
        <v>#REF!</v>
      </c>
      <c r="DJ136" s="80" t="e">
        <f>AT136-#REF!</f>
        <v>#REF!</v>
      </c>
      <c r="DK136" s="80" t="e">
        <f>AU136-#REF!</f>
        <v>#REF!</v>
      </c>
      <c r="DL136" s="80" t="e">
        <f>AV136-#REF!</f>
        <v>#REF!</v>
      </c>
      <c r="DM136" s="80" t="e">
        <f>AW136-#REF!</f>
        <v>#REF!</v>
      </c>
      <c r="DN136" s="80" t="e">
        <f>AX136-#REF!</f>
        <v>#REF!</v>
      </c>
    </row>
    <row r="137" spans="1:118" hidden="1" x14ac:dyDescent="0.25">
      <c r="A137" s="88" t="s">
        <v>5923</v>
      </c>
      <c r="B137" s="95" t="s">
        <v>5924</v>
      </c>
      <c r="C137" s="88" t="s">
        <v>5925</v>
      </c>
      <c r="D137" s="88">
        <v>2021</v>
      </c>
      <c r="E137" s="88">
        <v>2022</v>
      </c>
      <c r="F137" s="88">
        <f t="shared" si="121"/>
        <v>2021</v>
      </c>
      <c r="G137" s="88">
        <f t="shared" si="121"/>
        <v>2022</v>
      </c>
      <c r="H137" s="91">
        <f t="shared" si="122"/>
        <v>0.97457627118644075</v>
      </c>
      <c r="I137" s="91">
        <v>8.4745762711864417E-2</v>
      </c>
      <c r="J137" s="91">
        <v>0.88983050847457634</v>
      </c>
      <c r="K137" s="91">
        <v>0</v>
      </c>
      <c r="L137" s="91">
        <v>0</v>
      </c>
      <c r="M137" s="91"/>
      <c r="N137" s="91">
        <v>0</v>
      </c>
      <c r="O137" s="91">
        <v>0</v>
      </c>
      <c r="P137" s="91"/>
      <c r="Q137" s="91">
        <v>0</v>
      </c>
      <c r="R137" s="91"/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  <c r="AC137" s="91"/>
      <c r="AD137" s="91"/>
      <c r="AE137" s="91"/>
      <c r="AF137" s="91"/>
      <c r="AG137" s="91"/>
      <c r="AH137" s="91"/>
      <c r="AI137" s="91"/>
      <c r="AJ137" s="91"/>
      <c r="AK137" s="91">
        <v>0</v>
      </c>
      <c r="AL137" s="91">
        <v>0</v>
      </c>
      <c r="AM137" s="91">
        <v>0</v>
      </c>
      <c r="AN137" s="91">
        <v>0</v>
      </c>
      <c r="AO137" s="91">
        <v>0</v>
      </c>
      <c r="AP137" s="91">
        <v>0</v>
      </c>
      <c r="AQ137" s="91">
        <v>0</v>
      </c>
      <c r="AR137" s="91">
        <v>0</v>
      </c>
      <c r="AS137" s="91">
        <f t="shared" si="120"/>
        <v>0</v>
      </c>
      <c r="AT137" s="91">
        <f t="shared" si="120"/>
        <v>0</v>
      </c>
      <c r="AU137" s="91">
        <f t="shared" si="120"/>
        <v>0</v>
      </c>
      <c r="AV137" s="91">
        <f t="shared" si="120"/>
        <v>0</v>
      </c>
      <c r="AW137" s="91">
        <f t="shared" si="120"/>
        <v>0</v>
      </c>
      <c r="AX137" s="91">
        <f t="shared" si="120"/>
        <v>0</v>
      </c>
      <c r="AY137" s="91">
        <f t="shared" si="120"/>
        <v>0</v>
      </c>
      <c r="AZ137" s="91">
        <f t="shared" si="119"/>
        <v>0</v>
      </c>
      <c r="BA137" s="91">
        <v>8.4745762711864417E-2</v>
      </c>
      <c r="BB137" s="91">
        <v>0.10169491525423729</v>
      </c>
      <c r="BC137" s="91">
        <v>8.4745762711864417E-2</v>
      </c>
      <c r="BD137" s="91">
        <v>0.10169491525423729</v>
      </c>
      <c r="BE137" s="91">
        <v>0</v>
      </c>
      <c r="BF137" s="91">
        <v>0</v>
      </c>
      <c r="BG137" s="91">
        <v>0</v>
      </c>
      <c r="BH137" s="91">
        <v>0</v>
      </c>
      <c r="BI137" s="97">
        <f t="shared" si="117"/>
        <v>8.4745762711864417E-2</v>
      </c>
      <c r="BJ137" s="97">
        <f t="shared" si="117"/>
        <v>0.10169491525423729</v>
      </c>
      <c r="BK137" s="97">
        <f t="shared" si="117"/>
        <v>8.4745762711864417E-2</v>
      </c>
      <c r="BL137" s="97">
        <f t="shared" si="117"/>
        <v>0.10169491525423729</v>
      </c>
      <c r="BM137" s="97">
        <f t="shared" si="117"/>
        <v>0</v>
      </c>
      <c r="BN137" s="97">
        <f t="shared" si="117"/>
        <v>0</v>
      </c>
      <c r="BO137" s="97">
        <f t="shared" si="117"/>
        <v>0</v>
      </c>
      <c r="BP137" s="97">
        <f t="shared" si="115"/>
        <v>0</v>
      </c>
      <c r="BQ137" s="91">
        <v>0.88983050847457634</v>
      </c>
      <c r="BR137" s="91">
        <v>1.0677966101694916</v>
      </c>
      <c r="BS137" s="91">
        <v>0.88983050847457634</v>
      </c>
      <c r="BT137" s="91">
        <v>1.0677966101694916</v>
      </c>
      <c r="BU137" s="91">
        <v>0.97457627118644075</v>
      </c>
      <c r="BV137" s="91">
        <v>1.1694915254237288</v>
      </c>
      <c r="BW137" s="91">
        <v>0</v>
      </c>
      <c r="BX137" s="91">
        <v>0.3</v>
      </c>
      <c r="BY137" s="97">
        <f t="shared" si="118"/>
        <v>0.88983050847457634</v>
      </c>
      <c r="BZ137" s="97">
        <f t="shared" si="118"/>
        <v>1.0677966101694916</v>
      </c>
      <c r="CA137" s="97">
        <f t="shared" si="118"/>
        <v>0.88983050847457634</v>
      </c>
      <c r="CB137" s="97">
        <f t="shared" si="118"/>
        <v>1.0677966101694916</v>
      </c>
      <c r="CC137" s="97">
        <f t="shared" si="118"/>
        <v>0.97457627118644075</v>
      </c>
      <c r="CD137" s="97">
        <f t="shared" si="118"/>
        <v>1.1694915254237288</v>
      </c>
      <c r="CE137" s="97">
        <f t="shared" si="118"/>
        <v>0</v>
      </c>
      <c r="CF137" s="97">
        <f t="shared" si="116"/>
        <v>0.3</v>
      </c>
      <c r="CG137" s="92">
        <f t="shared" si="110"/>
        <v>0.97457627118644075</v>
      </c>
      <c r="CH137" s="92">
        <f t="shared" si="110"/>
        <v>1.1694915254237288</v>
      </c>
      <c r="CI137" s="92">
        <f t="shared" si="110"/>
        <v>0.97457627118644075</v>
      </c>
      <c r="CJ137" s="92">
        <f t="shared" si="110"/>
        <v>1.1694915254237288</v>
      </c>
      <c r="CK137" s="92">
        <f t="shared" si="110"/>
        <v>0.97457627118644075</v>
      </c>
      <c r="CL137" s="92">
        <f t="shared" si="110"/>
        <v>1.1694915254237288</v>
      </c>
      <c r="CM137" s="92">
        <f t="shared" si="110"/>
        <v>0</v>
      </c>
      <c r="CN137" s="92">
        <f t="shared" si="110"/>
        <v>0.3</v>
      </c>
      <c r="CO137" s="91">
        <f t="shared" si="103"/>
        <v>0.97457627118644075</v>
      </c>
      <c r="CP137" s="91">
        <f t="shared" si="103"/>
        <v>1.1694915254237288</v>
      </c>
      <c r="CQ137" s="91">
        <f t="shared" si="103"/>
        <v>0.97457627118644075</v>
      </c>
      <c r="CR137" s="91">
        <f t="shared" si="102"/>
        <v>1.1694915254237288</v>
      </c>
      <c r="CS137" s="91">
        <f t="shared" si="102"/>
        <v>0.97457627118644075</v>
      </c>
      <c r="CT137" s="91">
        <f t="shared" si="102"/>
        <v>1.1694915254237288</v>
      </c>
      <c r="CU137" s="91">
        <f t="shared" si="102"/>
        <v>0</v>
      </c>
      <c r="CV137" s="91">
        <f t="shared" si="102"/>
        <v>0.3</v>
      </c>
      <c r="CW137" s="93"/>
      <c r="CY137" s="80">
        <f t="shared" si="111"/>
        <v>0</v>
      </c>
      <c r="CZ137" s="80">
        <f t="shared" si="112"/>
        <v>0</v>
      </c>
      <c r="DA137" s="80">
        <f t="shared" si="112"/>
        <v>0</v>
      </c>
      <c r="DB137" s="80">
        <f t="shared" si="112"/>
        <v>0</v>
      </c>
      <c r="DC137" s="80">
        <f t="shared" si="112"/>
        <v>0</v>
      </c>
      <c r="DG137" s="80">
        <f t="shared" si="113"/>
        <v>0</v>
      </c>
      <c r="DH137" s="80">
        <f t="shared" si="114"/>
        <v>0</v>
      </c>
      <c r="DI137" s="80" t="e">
        <f>AS137-#REF!</f>
        <v>#REF!</v>
      </c>
      <c r="DJ137" s="80" t="e">
        <f>AT137-#REF!</f>
        <v>#REF!</v>
      </c>
      <c r="DK137" s="80" t="e">
        <f>AU137-#REF!</f>
        <v>#REF!</v>
      </c>
      <c r="DL137" s="80" t="e">
        <f>AV137-#REF!</f>
        <v>#REF!</v>
      </c>
      <c r="DM137" s="80" t="e">
        <f>AW137-#REF!</f>
        <v>#REF!</v>
      </c>
      <c r="DN137" s="80" t="e">
        <f>AX137-#REF!</f>
        <v>#REF!</v>
      </c>
    </row>
    <row r="138" spans="1:118" hidden="1" x14ac:dyDescent="0.25">
      <c r="A138" s="88" t="s">
        <v>5926</v>
      </c>
      <c r="B138" s="95" t="s">
        <v>5927</v>
      </c>
      <c r="C138" s="88" t="s">
        <v>5928</v>
      </c>
      <c r="D138" s="88">
        <v>2021</v>
      </c>
      <c r="E138" s="88">
        <v>2022</v>
      </c>
      <c r="F138" s="88">
        <f t="shared" si="121"/>
        <v>2021</v>
      </c>
      <c r="G138" s="88">
        <f t="shared" si="121"/>
        <v>2022</v>
      </c>
      <c r="H138" s="91">
        <f t="shared" si="122"/>
        <v>1.1779661016949152</v>
      </c>
      <c r="I138" s="91">
        <v>0.11016949152542374</v>
      </c>
      <c r="J138" s="91">
        <v>1.0677966101694916</v>
      </c>
      <c r="K138" s="91">
        <v>0</v>
      </c>
      <c r="L138" s="91">
        <v>0</v>
      </c>
      <c r="M138" s="91"/>
      <c r="N138" s="91">
        <v>0</v>
      </c>
      <c r="O138" s="91">
        <v>0</v>
      </c>
      <c r="P138" s="91"/>
      <c r="Q138" s="91">
        <v>0</v>
      </c>
      <c r="R138" s="91"/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  <c r="AC138" s="91"/>
      <c r="AD138" s="91"/>
      <c r="AE138" s="91"/>
      <c r="AF138" s="91"/>
      <c r="AG138" s="91"/>
      <c r="AH138" s="91"/>
      <c r="AI138" s="91"/>
      <c r="AJ138" s="91"/>
      <c r="AK138" s="91">
        <v>0</v>
      </c>
      <c r="AL138" s="91">
        <v>0</v>
      </c>
      <c r="AM138" s="91">
        <v>0</v>
      </c>
      <c r="AN138" s="91">
        <v>0</v>
      </c>
      <c r="AO138" s="91">
        <v>0</v>
      </c>
      <c r="AP138" s="91">
        <v>0</v>
      </c>
      <c r="AQ138" s="91">
        <v>0</v>
      </c>
      <c r="AR138" s="91">
        <v>0</v>
      </c>
      <c r="AS138" s="91">
        <f t="shared" si="120"/>
        <v>0</v>
      </c>
      <c r="AT138" s="91">
        <f t="shared" si="120"/>
        <v>0</v>
      </c>
      <c r="AU138" s="91">
        <f t="shared" si="120"/>
        <v>0</v>
      </c>
      <c r="AV138" s="91">
        <f t="shared" si="120"/>
        <v>0</v>
      </c>
      <c r="AW138" s="91">
        <f t="shared" si="120"/>
        <v>0</v>
      </c>
      <c r="AX138" s="91">
        <f t="shared" si="120"/>
        <v>0</v>
      </c>
      <c r="AY138" s="91">
        <f t="shared" si="120"/>
        <v>0</v>
      </c>
      <c r="AZ138" s="91">
        <f t="shared" si="119"/>
        <v>0</v>
      </c>
      <c r="BA138" s="91">
        <v>0.11016949152542373</v>
      </c>
      <c r="BB138" s="91">
        <v>0.13220338983050847</v>
      </c>
      <c r="BC138" s="91">
        <v>0.11016949152542373</v>
      </c>
      <c r="BD138" s="91">
        <v>0.13220338983050847</v>
      </c>
      <c r="BE138" s="91">
        <v>0</v>
      </c>
      <c r="BF138" s="91">
        <v>0</v>
      </c>
      <c r="BG138" s="91">
        <v>0</v>
      </c>
      <c r="BH138" s="91">
        <v>0</v>
      </c>
      <c r="BI138" s="97">
        <f t="shared" si="117"/>
        <v>0.11016949152542373</v>
      </c>
      <c r="BJ138" s="97">
        <f t="shared" si="117"/>
        <v>0.13220338983050847</v>
      </c>
      <c r="BK138" s="97">
        <f t="shared" si="117"/>
        <v>0.11016949152542373</v>
      </c>
      <c r="BL138" s="97">
        <f t="shared" si="117"/>
        <v>0.13220338983050847</v>
      </c>
      <c r="BM138" s="97">
        <f t="shared" si="117"/>
        <v>0</v>
      </c>
      <c r="BN138" s="97">
        <f t="shared" si="117"/>
        <v>0</v>
      </c>
      <c r="BO138" s="97">
        <f t="shared" si="117"/>
        <v>0</v>
      </c>
      <c r="BP138" s="97">
        <f t="shared" si="115"/>
        <v>0</v>
      </c>
      <c r="BQ138" s="91">
        <v>1.0677966101694916</v>
      </c>
      <c r="BR138" s="91">
        <v>1.2813559322033898</v>
      </c>
      <c r="BS138" s="91">
        <v>1.0677966101694916</v>
      </c>
      <c r="BT138" s="91">
        <v>1.2813559322033898</v>
      </c>
      <c r="BU138" s="91">
        <v>1.1779661016949152</v>
      </c>
      <c r="BV138" s="91">
        <v>1.4135593220338982</v>
      </c>
      <c r="BW138" s="91">
        <v>0</v>
      </c>
      <c r="BX138" s="91">
        <v>0.36</v>
      </c>
      <c r="BY138" s="97">
        <f t="shared" si="118"/>
        <v>1.0677966101694916</v>
      </c>
      <c r="BZ138" s="97">
        <f t="shared" si="118"/>
        <v>1.2813559322033898</v>
      </c>
      <c r="CA138" s="97">
        <f t="shared" si="118"/>
        <v>1.0677966101694916</v>
      </c>
      <c r="CB138" s="97">
        <f t="shared" si="118"/>
        <v>1.2813559322033898</v>
      </c>
      <c r="CC138" s="97">
        <f t="shared" si="118"/>
        <v>1.1779661016949152</v>
      </c>
      <c r="CD138" s="97">
        <f t="shared" si="118"/>
        <v>1.4135593220338982</v>
      </c>
      <c r="CE138" s="97">
        <f t="shared" si="118"/>
        <v>0</v>
      </c>
      <c r="CF138" s="97">
        <f t="shared" si="116"/>
        <v>0.36</v>
      </c>
      <c r="CG138" s="92">
        <f t="shared" si="110"/>
        <v>1.1779661016949152</v>
      </c>
      <c r="CH138" s="92">
        <f t="shared" si="110"/>
        <v>1.4135593220338982</v>
      </c>
      <c r="CI138" s="92">
        <f t="shared" si="110"/>
        <v>1.1779661016949152</v>
      </c>
      <c r="CJ138" s="92">
        <f t="shared" si="110"/>
        <v>1.4135593220338982</v>
      </c>
      <c r="CK138" s="92">
        <f t="shared" si="110"/>
        <v>1.1779661016949152</v>
      </c>
      <c r="CL138" s="92">
        <f t="shared" si="110"/>
        <v>1.4135593220338982</v>
      </c>
      <c r="CM138" s="92">
        <f t="shared" si="110"/>
        <v>0</v>
      </c>
      <c r="CN138" s="92">
        <f t="shared" si="110"/>
        <v>0.36</v>
      </c>
      <c r="CO138" s="91">
        <f t="shared" si="103"/>
        <v>1.1779661016949152</v>
      </c>
      <c r="CP138" s="91">
        <f t="shared" si="103"/>
        <v>1.4135593220338982</v>
      </c>
      <c r="CQ138" s="91">
        <f t="shared" si="103"/>
        <v>1.1779661016949152</v>
      </c>
      <c r="CR138" s="91">
        <f t="shared" si="102"/>
        <v>1.4135593220338982</v>
      </c>
      <c r="CS138" s="91">
        <f t="shared" si="102"/>
        <v>1.1779661016949152</v>
      </c>
      <c r="CT138" s="91">
        <f t="shared" si="102"/>
        <v>1.4135593220338982</v>
      </c>
      <c r="CU138" s="91">
        <f t="shared" si="102"/>
        <v>0</v>
      </c>
      <c r="CV138" s="91">
        <f t="shared" si="102"/>
        <v>0.36</v>
      </c>
      <c r="CW138" s="93"/>
      <c r="CY138" s="80">
        <f t="shared" si="111"/>
        <v>0</v>
      </c>
      <c r="CZ138" s="80">
        <f t="shared" si="112"/>
        <v>0</v>
      </c>
      <c r="DA138" s="80">
        <f t="shared" si="112"/>
        <v>0</v>
      </c>
      <c r="DB138" s="80">
        <f t="shared" si="112"/>
        <v>0</v>
      </c>
      <c r="DC138" s="80">
        <f t="shared" si="112"/>
        <v>0</v>
      </c>
      <c r="DG138" s="80">
        <f t="shared" si="113"/>
        <v>0</v>
      </c>
      <c r="DH138" s="80">
        <f t="shared" si="114"/>
        <v>0</v>
      </c>
      <c r="DI138" s="80" t="e">
        <f>AS138-#REF!</f>
        <v>#REF!</v>
      </c>
      <c r="DJ138" s="80" t="e">
        <f>AT138-#REF!</f>
        <v>#REF!</v>
      </c>
      <c r="DK138" s="80" t="e">
        <f>AU138-#REF!</f>
        <v>#REF!</v>
      </c>
      <c r="DL138" s="80" t="e">
        <f>AV138-#REF!</f>
        <v>#REF!</v>
      </c>
      <c r="DM138" s="80" t="e">
        <f>AW138-#REF!</f>
        <v>#REF!</v>
      </c>
      <c r="DN138" s="80" t="e">
        <f>AX138-#REF!</f>
        <v>#REF!</v>
      </c>
    </row>
    <row r="139" spans="1:118" hidden="1" x14ac:dyDescent="0.25">
      <c r="A139" s="88" t="s">
        <v>5929</v>
      </c>
      <c r="B139" s="95" t="s">
        <v>5930</v>
      </c>
      <c r="C139" s="88" t="s">
        <v>5931</v>
      </c>
      <c r="D139" s="88">
        <v>2021</v>
      </c>
      <c r="E139" s="88">
        <v>2022</v>
      </c>
      <c r="F139" s="88">
        <f t="shared" si="121"/>
        <v>2021</v>
      </c>
      <c r="G139" s="88">
        <f t="shared" si="121"/>
        <v>2022</v>
      </c>
      <c r="H139" s="91">
        <f t="shared" si="122"/>
        <v>0.90254237288135597</v>
      </c>
      <c r="I139" s="91">
        <v>7.6271186440677971E-2</v>
      </c>
      <c r="J139" s="91">
        <v>0.82627118644067798</v>
      </c>
      <c r="K139" s="91">
        <v>0</v>
      </c>
      <c r="L139" s="91">
        <v>0</v>
      </c>
      <c r="M139" s="91"/>
      <c r="N139" s="91">
        <v>0</v>
      </c>
      <c r="O139" s="91">
        <v>0</v>
      </c>
      <c r="P139" s="91"/>
      <c r="Q139" s="91">
        <v>0</v>
      </c>
      <c r="R139" s="91"/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  <c r="AC139" s="91"/>
      <c r="AD139" s="91"/>
      <c r="AE139" s="91"/>
      <c r="AF139" s="91"/>
      <c r="AG139" s="91"/>
      <c r="AH139" s="91"/>
      <c r="AI139" s="91"/>
      <c r="AJ139" s="91"/>
      <c r="AK139" s="91">
        <v>0</v>
      </c>
      <c r="AL139" s="91">
        <v>0</v>
      </c>
      <c r="AM139" s="91">
        <v>0</v>
      </c>
      <c r="AN139" s="91">
        <v>0</v>
      </c>
      <c r="AO139" s="91">
        <v>0</v>
      </c>
      <c r="AP139" s="91">
        <v>0</v>
      </c>
      <c r="AQ139" s="91">
        <v>0</v>
      </c>
      <c r="AR139" s="91">
        <v>0</v>
      </c>
      <c r="AS139" s="91">
        <f t="shared" si="120"/>
        <v>0</v>
      </c>
      <c r="AT139" s="91">
        <f t="shared" si="120"/>
        <v>0</v>
      </c>
      <c r="AU139" s="91">
        <f t="shared" si="120"/>
        <v>0</v>
      </c>
      <c r="AV139" s="91">
        <f t="shared" si="120"/>
        <v>0</v>
      </c>
      <c r="AW139" s="91">
        <f t="shared" si="120"/>
        <v>0</v>
      </c>
      <c r="AX139" s="91">
        <f t="shared" si="120"/>
        <v>0</v>
      </c>
      <c r="AY139" s="91">
        <f t="shared" si="120"/>
        <v>0</v>
      </c>
      <c r="AZ139" s="91">
        <f t="shared" si="119"/>
        <v>0</v>
      </c>
      <c r="BA139" s="91">
        <v>7.6271186440677971E-2</v>
      </c>
      <c r="BB139" s="91">
        <v>9.152542372881356E-2</v>
      </c>
      <c r="BC139" s="91">
        <v>7.6271186440677971E-2</v>
      </c>
      <c r="BD139" s="91">
        <v>9.152542372881356E-2</v>
      </c>
      <c r="BE139" s="91">
        <v>0</v>
      </c>
      <c r="BF139" s="91">
        <v>0</v>
      </c>
      <c r="BG139" s="91">
        <v>0</v>
      </c>
      <c r="BH139" s="91">
        <v>0</v>
      </c>
      <c r="BI139" s="97">
        <f t="shared" si="117"/>
        <v>7.6271186440677971E-2</v>
      </c>
      <c r="BJ139" s="97">
        <f t="shared" si="117"/>
        <v>9.152542372881356E-2</v>
      </c>
      <c r="BK139" s="97">
        <f t="shared" si="117"/>
        <v>7.6271186440677971E-2</v>
      </c>
      <c r="BL139" s="97">
        <f t="shared" si="117"/>
        <v>9.152542372881356E-2</v>
      </c>
      <c r="BM139" s="97">
        <f t="shared" si="117"/>
        <v>0</v>
      </c>
      <c r="BN139" s="97">
        <f t="shared" si="117"/>
        <v>0</v>
      </c>
      <c r="BO139" s="97">
        <f t="shared" si="117"/>
        <v>0</v>
      </c>
      <c r="BP139" s="97">
        <f t="shared" si="115"/>
        <v>0</v>
      </c>
      <c r="BQ139" s="91">
        <v>0.82627118644067798</v>
      </c>
      <c r="BR139" s="91">
        <v>0.99152542372881358</v>
      </c>
      <c r="BS139" s="91">
        <v>0.82627118644067798</v>
      </c>
      <c r="BT139" s="91">
        <v>0.99152542372881358</v>
      </c>
      <c r="BU139" s="91">
        <v>0.90254237288135586</v>
      </c>
      <c r="BV139" s="91">
        <v>1.083050847457627</v>
      </c>
      <c r="BW139" s="91">
        <v>0</v>
      </c>
      <c r="BX139" s="91">
        <v>0.24</v>
      </c>
      <c r="BY139" s="97">
        <f t="shared" si="118"/>
        <v>0.82627118644067798</v>
      </c>
      <c r="BZ139" s="97">
        <f t="shared" si="118"/>
        <v>0.99152542372881358</v>
      </c>
      <c r="CA139" s="97">
        <f t="shared" si="118"/>
        <v>0.82627118644067798</v>
      </c>
      <c r="CB139" s="97">
        <f t="shared" si="118"/>
        <v>0.99152542372881358</v>
      </c>
      <c r="CC139" s="97">
        <f t="shared" si="118"/>
        <v>0.90254237288135586</v>
      </c>
      <c r="CD139" s="97">
        <f t="shared" si="118"/>
        <v>1.083050847457627</v>
      </c>
      <c r="CE139" s="97">
        <f t="shared" si="118"/>
        <v>0</v>
      </c>
      <c r="CF139" s="97">
        <f t="shared" si="116"/>
        <v>0.24</v>
      </c>
      <c r="CG139" s="92">
        <f t="shared" si="110"/>
        <v>0.90254237288135597</v>
      </c>
      <c r="CH139" s="92">
        <f t="shared" si="110"/>
        <v>1.0830508474576273</v>
      </c>
      <c r="CI139" s="92">
        <f t="shared" si="110"/>
        <v>0.90254237288135597</v>
      </c>
      <c r="CJ139" s="92">
        <f t="shared" si="110"/>
        <v>1.0830508474576273</v>
      </c>
      <c r="CK139" s="92">
        <f t="shared" si="110"/>
        <v>0.90254237288135586</v>
      </c>
      <c r="CL139" s="92">
        <f t="shared" si="110"/>
        <v>1.083050847457627</v>
      </c>
      <c r="CM139" s="92">
        <f t="shared" si="110"/>
        <v>0</v>
      </c>
      <c r="CN139" s="92">
        <f t="shared" si="110"/>
        <v>0.24</v>
      </c>
      <c r="CO139" s="91">
        <f t="shared" si="103"/>
        <v>0.90254237288135597</v>
      </c>
      <c r="CP139" s="91">
        <f t="shared" si="103"/>
        <v>1.0830508474576273</v>
      </c>
      <c r="CQ139" s="91">
        <f t="shared" si="103"/>
        <v>0.90254237288135597</v>
      </c>
      <c r="CR139" s="91">
        <f t="shared" si="102"/>
        <v>1.0830508474576273</v>
      </c>
      <c r="CS139" s="91">
        <f t="shared" si="102"/>
        <v>0.90254237288135586</v>
      </c>
      <c r="CT139" s="91">
        <f t="shared" ref="CT139:CV202" si="123">R139+AH139+AX139++BN139+CD139</f>
        <v>1.083050847457627</v>
      </c>
      <c r="CU139" s="91">
        <f t="shared" si="123"/>
        <v>0</v>
      </c>
      <c r="CV139" s="91">
        <f t="shared" si="123"/>
        <v>0.24</v>
      </c>
      <c r="CW139" s="93"/>
      <c r="CY139" s="80">
        <f t="shared" si="111"/>
        <v>0</v>
      </c>
      <c r="CZ139" s="80">
        <f t="shared" si="112"/>
        <v>0</v>
      </c>
      <c r="DA139" s="80">
        <f t="shared" si="112"/>
        <v>0</v>
      </c>
      <c r="DB139" s="80">
        <f t="shared" si="112"/>
        <v>0</v>
      </c>
      <c r="DC139" s="80">
        <f t="shared" si="112"/>
        <v>0</v>
      </c>
      <c r="DG139" s="80">
        <f t="shared" si="113"/>
        <v>0</v>
      </c>
      <c r="DH139" s="80">
        <f t="shared" si="114"/>
        <v>0</v>
      </c>
      <c r="DI139" s="80" t="e">
        <f>AS139-#REF!</f>
        <v>#REF!</v>
      </c>
      <c r="DJ139" s="80" t="e">
        <f>AT139-#REF!</f>
        <v>#REF!</v>
      </c>
      <c r="DK139" s="80" t="e">
        <f>AU139-#REF!</f>
        <v>#REF!</v>
      </c>
      <c r="DL139" s="80" t="e">
        <f>AV139-#REF!</f>
        <v>#REF!</v>
      </c>
      <c r="DM139" s="80" t="e">
        <f>AW139-#REF!</f>
        <v>#REF!</v>
      </c>
      <c r="DN139" s="80" t="e">
        <f>AX139-#REF!</f>
        <v>#REF!</v>
      </c>
    </row>
    <row r="140" spans="1:118" hidden="1" x14ac:dyDescent="0.25">
      <c r="A140" s="88" t="s">
        <v>5932</v>
      </c>
      <c r="B140" s="95" t="s">
        <v>5933</v>
      </c>
      <c r="C140" s="88" t="s">
        <v>5934</v>
      </c>
      <c r="D140" s="88">
        <v>2021</v>
      </c>
      <c r="E140" s="88">
        <v>2022</v>
      </c>
      <c r="F140" s="88">
        <f t="shared" si="121"/>
        <v>2021</v>
      </c>
      <c r="G140" s="88">
        <f t="shared" si="121"/>
        <v>2022</v>
      </c>
      <c r="H140" s="91">
        <f t="shared" si="122"/>
        <v>1.1355932203389831</v>
      </c>
      <c r="I140" s="91">
        <v>8.4745762711864417E-2</v>
      </c>
      <c r="J140" s="91">
        <v>1.0508474576271187</v>
      </c>
      <c r="K140" s="91">
        <v>0</v>
      </c>
      <c r="L140" s="91">
        <v>0</v>
      </c>
      <c r="M140" s="91"/>
      <c r="N140" s="91">
        <v>0</v>
      </c>
      <c r="O140" s="91">
        <v>0</v>
      </c>
      <c r="P140" s="91"/>
      <c r="Q140" s="91">
        <v>0</v>
      </c>
      <c r="R140" s="91"/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  <c r="AC140" s="91"/>
      <c r="AD140" s="91"/>
      <c r="AE140" s="91"/>
      <c r="AF140" s="91"/>
      <c r="AG140" s="91"/>
      <c r="AH140" s="91"/>
      <c r="AI140" s="91"/>
      <c r="AJ140" s="91"/>
      <c r="AK140" s="91">
        <v>0</v>
      </c>
      <c r="AL140" s="91">
        <v>0</v>
      </c>
      <c r="AM140" s="91">
        <v>0</v>
      </c>
      <c r="AN140" s="91">
        <v>0</v>
      </c>
      <c r="AO140" s="91">
        <v>0</v>
      </c>
      <c r="AP140" s="91">
        <v>0</v>
      </c>
      <c r="AQ140" s="91">
        <v>0</v>
      </c>
      <c r="AR140" s="91">
        <v>0</v>
      </c>
      <c r="AS140" s="91">
        <f t="shared" si="120"/>
        <v>0</v>
      </c>
      <c r="AT140" s="91">
        <f t="shared" si="120"/>
        <v>0</v>
      </c>
      <c r="AU140" s="91">
        <f t="shared" si="120"/>
        <v>0</v>
      </c>
      <c r="AV140" s="91">
        <f t="shared" si="120"/>
        <v>0</v>
      </c>
      <c r="AW140" s="91">
        <f t="shared" si="120"/>
        <v>0</v>
      </c>
      <c r="AX140" s="91">
        <f t="shared" si="120"/>
        <v>0</v>
      </c>
      <c r="AY140" s="91">
        <f t="shared" si="120"/>
        <v>0</v>
      </c>
      <c r="AZ140" s="91">
        <f t="shared" si="119"/>
        <v>0</v>
      </c>
      <c r="BA140" s="91">
        <v>8.4745762711864417E-2</v>
      </c>
      <c r="BB140" s="91">
        <v>0.10169491525423729</v>
      </c>
      <c r="BC140" s="91">
        <v>8.4745762711864417E-2</v>
      </c>
      <c r="BD140" s="91">
        <v>0.10169491525423729</v>
      </c>
      <c r="BE140" s="91">
        <v>0</v>
      </c>
      <c r="BF140" s="91">
        <v>0</v>
      </c>
      <c r="BG140" s="91">
        <v>0</v>
      </c>
      <c r="BH140" s="91">
        <v>0</v>
      </c>
      <c r="BI140" s="97">
        <f t="shared" si="117"/>
        <v>8.4745762711864417E-2</v>
      </c>
      <c r="BJ140" s="97">
        <f t="shared" si="117"/>
        <v>0.10169491525423729</v>
      </c>
      <c r="BK140" s="97">
        <f t="shared" si="117"/>
        <v>8.4745762711864417E-2</v>
      </c>
      <c r="BL140" s="97">
        <f t="shared" si="117"/>
        <v>0.10169491525423729</v>
      </c>
      <c r="BM140" s="97">
        <f t="shared" si="117"/>
        <v>0</v>
      </c>
      <c r="BN140" s="97">
        <f t="shared" si="117"/>
        <v>0</v>
      </c>
      <c r="BO140" s="97">
        <f t="shared" si="117"/>
        <v>0</v>
      </c>
      <c r="BP140" s="97">
        <f t="shared" si="115"/>
        <v>0</v>
      </c>
      <c r="BQ140" s="91">
        <v>1.0508474576271187</v>
      </c>
      <c r="BR140" s="91">
        <v>1.2610169491525425</v>
      </c>
      <c r="BS140" s="91">
        <v>1.0508474576271187</v>
      </c>
      <c r="BT140" s="91">
        <v>1.2610169491525425</v>
      </c>
      <c r="BU140" s="91">
        <v>1.1355932203389831</v>
      </c>
      <c r="BV140" s="91">
        <v>1.3627118644067797</v>
      </c>
      <c r="BW140" s="91">
        <v>0</v>
      </c>
      <c r="BX140" s="91">
        <v>0.28000000000000003</v>
      </c>
      <c r="BY140" s="97">
        <f t="shared" si="118"/>
        <v>1.0508474576271187</v>
      </c>
      <c r="BZ140" s="97">
        <f t="shared" si="118"/>
        <v>1.2610169491525425</v>
      </c>
      <c r="CA140" s="97">
        <f t="shared" si="118"/>
        <v>1.0508474576271187</v>
      </c>
      <c r="CB140" s="97">
        <f t="shared" si="118"/>
        <v>1.2610169491525425</v>
      </c>
      <c r="CC140" s="97">
        <f t="shared" si="118"/>
        <v>1.1355932203389831</v>
      </c>
      <c r="CD140" s="97">
        <f t="shared" si="118"/>
        <v>1.3627118644067797</v>
      </c>
      <c r="CE140" s="97">
        <f t="shared" si="118"/>
        <v>0</v>
      </c>
      <c r="CF140" s="97">
        <f t="shared" si="116"/>
        <v>0.28000000000000003</v>
      </c>
      <c r="CG140" s="92">
        <f t="shared" si="110"/>
        <v>1.1355932203389831</v>
      </c>
      <c r="CH140" s="92">
        <f t="shared" si="110"/>
        <v>1.3627118644067797</v>
      </c>
      <c r="CI140" s="92">
        <f t="shared" si="110"/>
        <v>1.1355932203389831</v>
      </c>
      <c r="CJ140" s="92">
        <f t="shared" si="110"/>
        <v>1.3627118644067797</v>
      </c>
      <c r="CK140" s="92">
        <f t="shared" si="110"/>
        <v>1.1355932203389831</v>
      </c>
      <c r="CL140" s="92">
        <f t="shared" si="110"/>
        <v>1.3627118644067797</v>
      </c>
      <c r="CM140" s="92">
        <f t="shared" si="110"/>
        <v>0</v>
      </c>
      <c r="CN140" s="92">
        <f t="shared" si="110"/>
        <v>0.28000000000000003</v>
      </c>
      <c r="CO140" s="91">
        <f t="shared" si="103"/>
        <v>1.1355932203389831</v>
      </c>
      <c r="CP140" s="91">
        <f t="shared" si="103"/>
        <v>1.3627118644067797</v>
      </c>
      <c r="CQ140" s="91">
        <f t="shared" si="103"/>
        <v>1.1355932203389831</v>
      </c>
      <c r="CR140" s="91">
        <f t="shared" si="103"/>
        <v>1.3627118644067797</v>
      </c>
      <c r="CS140" s="91">
        <f t="shared" si="103"/>
        <v>1.1355932203389831</v>
      </c>
      <c r="CT140" s="91">
        <f t="shared" si="123"/>
        <v>1.3627118644067797</v>
      </c>
      <c r="CU140" s="91">
        <f t="shared" si="123"/>
        <v>0</v>
      </c>
      <c r="CV140" s="91">
        <f t="shared" si="123"/>
        <v>0.28000000000000003</v>
      </c>
      <c r="CW140" s="93"/>
      <c r="CY140" s="80">
        <f t="shared" si="111"/>
        <v>0</v>
      </c>
      <c r="CZ140" s="80">
        <f t="shared" si="112"/>
        <v>0</v>
      </c>
      <c r="DA140" s="80">
        <f t="shared" si="112"/>
        <v>0</v>
      </c>
      <c r="DB140" s="80">
        <f t="shared" si="112"/>
        <v>0</v>
      </c>
      <c r="DC140" s="80">
        <f t="shared" si="112"/>
        <v>0</v>
      </c>
      <c r="DG140" s="80">
        <f t="shared" si="113"/>
        <v>0</v>
      </c>
      <c r="DH140" s="80">
        <f t="shared" si="114"/>
        <v>0</v>
      </c>
      <c r="DI140" s="80" t="e">
        <f>AS140-#REF!</f>
        <v>#REF!</v>
      </c>
      <c r="DJ140" s="80" t="e">
        <f>AT140-#REF!</f>
        <v>#REF!</v>
      </c>
      <c r="DK140" s="80" t="e">
        <f>AU140-#REF!</f>
        <v>#REF!</v>
      </c>
      <c r="DL140" s="80" t="e">
        <f>AV140-#REF!</f>
        <v>#REF!</v>
      </c>
      <c r="DM140" s="80" t="e">
        <f>AW140-#REF!</f>
        <v>#REF!</v>
      </c>
      <c r="DN140" s="80" t="e">
        <f>AX140-#REF!</f>
        <v>#REF!</v>
      </c>
    </row>
    <row r="141" spans="1:118" ht="25.5" hidden="1" x14ac:dyDescent="0.25">
      <c r="A141" s="88" t="s">
        <v>5935</v>
      </c>
      <c r="B141" s="95" t="s">
        <v>5936</v>
      </c>
      <c r="C141" s="88" t="s">
        <v>5937</v>
      </c>
      <c r="D141" s="88">
        <v>2018</v>
      </c>
      <c r="E141" s="88">
        <v>2020</v>
      </c>
      <c r="F141" s="88">
        <f t="shared" si="121"/>
        <v>2018</v>
      </c>
      <c r="G141" s="88">
        <f t="shared" si="121"/>
        <v>2020</v>
      </c>
      <c r="H141" s="91">
        <f t="shared" si="122"/>
        <v>0.45</v>
      </c>
      <c r="I141" s="91">
        <v>0.08</v>
      </c>
      <c r="J141" s="91">
        <v>0.32</v>
      </c>
      <c r="K141" s="91">
        <v>0.01</v>
      </c>
      <c r="L141" s="91">
        <v>0.04</v>
      </c>
      <c r="M141" s="91">
        <v>8.3954700000000004E-3</v>
      </c>
      <c r="N141" s="91">
        <v>9.1581300000000004E-3</v>
      </c>
      <c r="O141" s="91">
        <v>8.8903939999999987E-2</v>
      </c>
      <c r="P141" s="91">
        <v>0.1041581246</v>
      </c>
      <c r="Q141" s="91">
        <v>0</v>
      </c>
      <c r="R141" s="91"/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  <c r="AC141" s="91"/>
      <c r="AD141" s="91"/>
      <c r="AE141" s="91"/>
      <c r="AF141" s="91"/>
      <c r="AG141" s="91"/>
      <c r="AH141" s="91"/>
      <c r="AI141" s="91"/>
      <c r="AJ141" s="91"/>
      <c r="AK141" s="91">
        <v>0.3666666666666667</v>
      </c>
      <c r="AL141" s="91">
        <v>0.44</v>
      </c>
      <c r="AM141" s="91">
        <v>0.3666666666666667</v>
      </c>
      <c r="AN141" s="91">
        <v>0.44</v>
      </c>
      <c r="AO141" s="91">
        <v>0.45346510383333338</v>
      </c>
      <c r="AP141" s="91">
        <v>0.54415812460000001</v>
      </c>
      <c r="AQ141" s="91">
        <v>0</v>
      </c>
      <c r="AR141" s="91">
        <v>0.2</v>
      </c>
      <c r="AS141" s="96">
        <v>0.317</v>
      </c>
      <c r="AT141" s="96">
        <v>0.38</v>
      </c>
      <c r="AU141" s="96">
        <v>0.317</v>
      </c>
      <c r="AV141" s="96">
        <v>0.38</v>
      </c>
      <c r="AW141" s="96">
        <f>AU141+O141</f>
        <v>0.40590393999999996</v>
      </c>
      <c r="AX141" s="96">
        <f>AV141+P141</f>
        <v>0.48415812460000002</v>
      </c>
      <c r="AY141" s="96">
        <f t="shared" si="120"/>
        <v>0</v>
      </c>
      <c r="AZ141" s="96">
        <v>1.4999999999999999E-2</v>
      </c>
      <c r="BA141" s="91">
        <v>0</v>
      </c>
      <c r="BB141" s="91">
        <v>0</v>
      </c>
      <c r="BC141" s="91">
        <v>0</v>
      </c>
      <c r="BD141" s="91">
        <v>0</v>
      </c>
      <c r="BE141" s="91">
        <v>0</v>
      </c>
      <c r="BF141" s="91">
        <v>0</v>
      </c>
      <c r="BG141" s="91">
        <v>0</v>
      </c>
      <c r="BH141" s="91">
        <v>0</v>
      </c>
      <c r="BI141" s="97">
        <f t="shared" si="117"/>
        <v>0</v>
      </c>
      <c r="BJ141" s="97">
        <f t="shared" si="117"/>
        <v>0</v>
      </c>
      <c r="BK141" s="97">
        <f t="shared" si="117"/>
        <v>0</v>
      </c>
      <c r="BL141" s="97">
        <f t="shared" si="117"/>
        <v>0</v>
      </c>
      <c r="BM141" s="97">
        <f t="shared" si="117"/>
        <v>0</v>
      </c>
      <c r="BN141" s="97">
        <f t="shared" si="117"/>
        <v>0</v>
      </c>
      <c r="BO141" s="97">
        <f t="shared" si="117"/>
        <v>0</v>
      </c>
      <c r="BP141" s="97">
        <f t="shared" si="115"/>
        <v>0</v>
      </c>
      <c r="BQ141" s="91">
        <v>0</v>
      </c>
      <c r="BR141" s="91">
        <v>0</v>
      </c>
      <c r="BS141" s="91">
        <v>0</v>
      </c>
      <c r="BT141" s="91">
        <v>0</v>
      </c>
      <c r="BU141" s="91">
        <v>0</v>
      </c>
      <c r="BV141" s="91">
        <v>0</v>
      </c>
      <c r="BW141" s="91">
        <v>0</v>
      </c>
      <c r="BX141" s="91">
        <v>0</v>
      </c>
      <c r="BY141" s="97">
        <f t="shared" si="118"/>
        <v>0</v>
      </c>
      <c r="BZ141" s="97">
        <f t="shared" si="118"/>
        <v>0</v>
      </c>
      <c r="CA141" s="97">
        <f t="shared" si="118"/>
        <v>0</v>
      </c>
      <c r="CB141" s="97">
        <f t="shared" si="118"/>
        <v>0</v>
      </c>
      <c r="CC141" s="97">
        <f t="shared" si="118"/>
        <v>0</v>
      </c>
      <c r="CD141" s="97">
        <f t="shared" si="118"/>
        <v>0</v>
      </c>
      <c r="CE141" s="97">
        <f t="shared" si="118"/>
        <v>0</v>
      </c>
      <c r="CF141" s="97">
        <f t="shared" si="116"/>
        <v>0</v>
      </c>
      <c r="CG141" s="92">
        <f t="shared" si="110"/>
        <v>0.37506213666666671</v>
      </c>
      <c r="CH141" s="92">
        <f t="shared" si="110"/>
        <v>0.44915812999999999</v>
      </c>
      <c r="CI141" s="92">
        <f t="shared" si="110"/>
        <v>0.45557060666666671</v>
      </c>
      <c r="CJ141" s="92">
        <f t="shared" si="110"/>
        <v>0.54415812460000001</v>
      </c>
      <c r="CK141" s="92">
        <f t="shared" si="110"/>
        <v>0.45346510383333338</v>
      </c>
      <c r="CL141" s="92">
        <f t="shared" si="110"/>
        <v>0.54415812460000001</v>
      </c>
      <c r="CM141" s="92">
        <f t="shared" si="110"/>
        <v>0</v>
      </c>
      <c r="CN141" s="92">
        <f t="shared" si="110"/>
        <v>0.2</v>
      </c>
      <c r="CO141" s="91">
        <f t="shared" si="103"/>
        <v>0.32539547000000002</v>
      </c>
      <c r="CP141" s="91">
        <f t="shared" si="103"/>
        <v>0.38915812999999999</v>
      </c>
      <c r="CQ141" s="91">
        <f t="shared" si="103"/>
        <v>0.40590393999999996</v>
      </c>
      <c r="CR141" s="91">
        <f t="shared" si="103"/>
        <v>0.48415812460000002</v>
      </c>
      <c r="CS141" s="91">
        <f t="shared" si="103"/>
        <v>0.40590393999999996</v>
      </c>
      <c r="CT141" s="91">
        <f t="shared" si="123"/>
        <v>0.48415812460000002</v>
      </c>
      <c r="CU141" s="91">
        <f t="shared" si="123"/>
        <v>0</v>
      </c>
      <c r="CV141" s="91">
        <f t="shared" si="123"/>
        <v>1.4999999999999999E-2</v>
      </c>
      <c r="CW141" s="93"/>
      <c r="CY141" s="80">
        <f t="shared" si="111"/>
        <v>0</v>
      </c>
      <c r="CZ141" s="80">
        <f t="shared" si="112"/>
        <v>-4.9666666666666748E-2</v>
      </c>
      <c r="DA141" s="80">
        <f t="shared" si="112"/>
        <v>-0.06</v>
      </c>
      <c r="DB141" s="80">
        <f t="shared" si="112"/>
        <v>-4.756116383333342E-2</v>
      </c>
      <c r="DC141" s="80">
        <f t="shared" si="112"/>
        <v>-0.06</v>
      </c>
      <c r="DG141" s="80">
        <f t="shared" si="113"/>
        <v>-4.4096060000000048E-2</v>
      </c>
      <c r="DH141" s="80">
        <f t="shared" si="114"/>
        <v>0</v>
      </c>
      <c r="DI141" s="80" t="e">
        <f>AS141-#REF!</f>
        <v>#REF!</v>
      </c>
      <c r="DJ141" s="80" t="e">
        <f>AT141-#REF!</f>
        <v>#REF!</v>
      </c>
      <c r="DK141" s="80" t="e">
        <f>AU141-#REF!</f>
        <v>#REF!</v>
      </c>
      <c r="DL141" s="80" t="e">
        <f>AV141-#REF!</f>
        <v>#REF!</v>
      </c>
      <c r="DM141" s="80" t="e">
        <f>AW141-#REF!</f>
        <v>#REF!</v>
      </c>
      <c r="DN141" s="80" t="e">
        <f>AX141-#REF!</f>
        <v>#REF!</v>
      </c>
    </row>
    <row r="142" spans="1:118" ht="25.5" hidden="1" x14ac:dyDescent="0.25">
      <c r="A142" s="88" t="s">
        <v>5938</v>
      </c>
      <c r="B142" s="95" t="s">
        <v>5939</v>
      </c>
      <c r="C142" s="88" t="s">
        <v>5940</v>
      </c>
      <c r="D142" s="88">
        <v>2021</v>
      </c>
      <c r="E142" s="88">
        <v>2022</v>
      </c>
      <c r="F142" s="88">
        <f t="shared" si="121"/>
        <v>2021</v>
      </c>
      <c r="G142" s="88">
        <f t="shared" si="121"/>
        <v>2022</v>
      </c>
      <c r="H142" s="91">
        <f t="shared" si="122"/>
        <v>12.06</v>
      </c>
      <c r="I142" s="91">
        <v>0.42</v>
      </c>
      <c r="J142" s="91">
        <v>11.64</v>
      </c>
      <c r="K142" s="91">
        <v>0</v>
      </c>
      <c r="L142" s="91">
        <v>0</v>
      </c>
      <c r="M142" s="91"/>
      <c r="N142" s="91">
        <v>0</v>
      </c>
      <c r="O142" s="91">
        <v>0</v>
      </c>
      <c r="P142" s="91"/>
      <c r="Q142" s="91">
        <v>0</v>
      </c>
      <c r="R142" s="91"/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  <c r="AC142" s="91"/>
      <c r="AD142" s="91"/>
      <c r="AE142" s="91"/>
      <c r="AF142" s="91"/>
      <c r="AG142" s="91"/>
      <c r="AH142" s="91"/>
      <c r="AI142" s="91"/>
      <c r="AJ142" s="91"/>
      <c r="AK142" s="91">
        <v>0</v>
      </c>
      <c r="AL142" s="91">
        <v>0</v>
      </c>
      <c r="AM142" s="91">
        <v>0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91">
        <f t="shared" ref="AS142:AX143" si="124">AK142</f>
        <v>0</v>
      </c>
      <c r="AT142" s="91">
        <f t="shared" si="124"/>
        <v>0</v>
      </c>
      <c r="AU142" s="91">
        <f t="shared" si="124"/>
        <v>0</v>
      </c>
      <c r="AV142" s="91">
        <f t="shared" si="124"/>
        <v>0</v>
      </c>
      <c r="AW142" s="91">
        <f t="shared" si="124"/>
        <v>0</v>
      </c>
      <c r="AX142" s="91">
        <f t="shared" si="124"/>
        <v>0</v>
      </c>
      <c r="AY142" s="91">
        <f t="shared" si="120"/>
        <v>0</v>
      </c>
      <c r="AZ142" s="91">
        <f>AR142</f>
        <v>0</v>
      </c>
      <c r="BA142" s="91">
        <v>0.42372881355932202</v>
      </c>
      <c r="BB142" s="91">
        <v>0.50847457627118642</v>
      </c>
      <c r="BC142" s="91">
        <v>0.42372881355932202</v>
      </c>
      <c r="BD142" s="91">
        <v>0.50847457627118642</v>
      </c>
      <c r="BE142" s="91">
        <v>0</v>
      </c>
      <c r="BF142" s="91">
        <v>0</v>
      </c>
      <c r="BG142" s="91">
        <v>0</v>
      </c>
      <c r="BH142" s="91">
        <v>0</v>
      </c>
      <c r="BI142" s="97">
        <f t="shared" si="117"/>
        <v>0.42372881355932202</v>
      </c>
      <c r="BJ142" s="97">
        <f t="shared" si="117"/>
        <v>0.50847457627118642</v>
      </c>
      <c r="BK142" s="97">
        <f t="shared" si="117"/>
        <v>0.42372881355932202</v>
      </c>
      <c r="BL142" s="97">
        <f t="shared" si="117"/>
        <v>0.50847457627118642</v>
      </c>
      <c r="BM142" s="97">
        <f t="shared" si="117"/>
        <v>0</v>
      </c>
      <c r="BN142" s="97">
        <f t="shared" si="117"/>
        <v>0</v>
      </c>
      <c r="BO142" s="97">
        <f t="shared" si="117"/>
        <v>0</v>
      </c>
      <c r="BP142" s="97">
        <f t="shared" si="115"/>
        <v>0</v>
      </c>
      <c r="BQ142" s="91">
        <v>11.635593220338984</v>
      </c>
      <c r="BR142" s="91">
        <v>13.962711864406781</v>
      </c>
      <c r="BS142" s="91">
        <v>11.635593220338984</v>
      </c>
      <c r="BT142" s="91">
        <v>13.962711864406781</v>
      </c>
      <c r="BU142" s="91">
        <v>12.059322033898306</v>
      </c>
      <c r="BV142" s="91">
        <v>14.471186440677966</v>
      </c>
      <c r="BW142" s="91">
        <v>0</v>
      </c>
      <c r="BX142" s="91">
        <v>3</v>
      </c>
      <c r="BY142" s="97">
        <f t="shared" si="118"/>
        <v>11.635593220338984</v>
      </c>
      <c r="BZ142" s="97">
        <f t="shared" si="118"/>
        <v>13.962711864406781</v>
      </c>
      <c r="CA142" s="97">
        <f t="shared" si="118"/>
        <v>11.635593220338984</v>
      </c>
      <c r="CB142" s="97">
        <f t="shared" si="118"/>
        <v>13.962711864406781</v>
      </c>
      <c r="CC142" s="97">
        <f t="shared" si="118"/>
        <v>12.059322033898306</v>
      </c>
      <c r="CD142" s="97">
        <f t="shared" si="118"/>
        <v>14.471186440677966</v>
      </c>
      <c r="CE142" s="97">
        <f t="shared" si="118"/>
        <v>0</v>
      </c>
      <c r="CF142" s="97">
        <f t="shared" si="116"/>
        <v>3</v>
      </c>
      <c r="CG142" s="92">
        <f t="shared" si="110"/>
        <v>12.059322033898306</v>
      </c>
      <c r="CH142" s="92">
        <f t="shared" si="110"/>
        <v>14.471186440677968</v>
      </c>
      <c r="CI142" s="92">
        <f t="shared" si="110"/>
        <v>12.059322033898306</v>
      </c>
      <c r="CJ142" s="92">
        <f t="shared" si="110"/>
        <v>14.471186440677968</v>
      </c>
      <c r="CK142" s="92">
        <f t="shared" si="110"/>
        <v>12.059322033898306</v>
      </c>
      <c r="CL142" s="92">
        <f t="shared" si="110"/>
        <v>14.471186440677966</v>
      </c>
      <c r="CM142" s="92">
        <f t="shared" si="110"/>
        <v>0</v>
      </c>
      <c r="CN142" s="92">
        <f t="shared" ref="CN142:CN159" si="125">T142+AB142+AR142+BH142+BX142</f>
        <v>3</v>
      </c>
      <c r="CO142" s="91">
        <f t="shared" si="103"/>
        <v>12.059322033898306</v>
      </c>
      <c r="CP142" s="91">
        <f t="shared" si="103"/>
        <v>14.471186440677968</v>
      </c>
      <c r="CQ142" s="91">
        <f t="shared" si="103"/>
        <v>12.059322033898306</v>
      </c>
      <c r="CR142" s="91">
        <f t="shared" si="103"/>
        <v>14.471186440677968</v>
      </c>
      <c r="CS142" s="91">
        <f t="shared" si="103"/>
        <v>12.059322033898306</v>
      </c>
      <c r="CT142" s="91">
        <f t="shared" si="123"/>
        <v>14.471186440677966</v>
      </c>
      <c r="CU142" s="91">
        <f t="shared" si="123"/>
        <v>0</v>
      </c>
      <c r="CV142" s="91">
        <f t="shared" si="123"/>
        <v>3</v>
      </c>
      <c r="CW142" s="93"/>
      <c r="CY142" s="80">
        <f t="shared" si="111"/>
        <v>0</v>
      </c>
      <c r="CZ142" s="80">
        <f t="shared" si="112"/>
        <v>0</v>
      </c>
      <c r="DA142" s="80">
        <f t="shared" si="112"/>
        <v>0</v>
      </c>
      <c r="DB142" s="80">
        <f t="shared" si="112"/>
        <v>0</v>
      </c>
      <c r="DC142" s="80">
        <f t="shared" si="112"/>
        <v>0</v>
      </c>
      <c r="DG142" s="80">
        <f t="shared" si="113"/>
        <v>-6.7796610169423843E-4</v>
      </c>
      <c r="DH142" s="80">
        <f t="shared" si="114"/>
        <v>0</v>
      </c>
      <c r="DI142" s="80" t="e">
        <f>AS142-#REF!</f>
        <v>#REF!</v>
      </c>
      <c r="DJ142" s="80" t="e">
        <f>AT142-#REF!</f>
        <v>#REF!</v>
      </c>
      <c r="DK142" s="80" t="e">
        <f>AU142-#REF!</f>
        <v>#REF!</v>
      </c>
      <c r="DL142" s="80" t="e">
        <f>AV142-#REF!</f>
        <v>#REF!</v>
      </c>
      <c r="DM142" s="80" t="e">
        <f>AW142-#REF!</f>
        <v>#REF!</v>
      </c>
      <c r="DN142" s="80" t="e">
        <f>AX142-#REF!</f>
        <v>#REF!</v>
      </c>
    </row>
    <row r="143" spans="1:118" hidden="1" x14ac:dyDescent="0.25">
      <c r="A143" s="88" t="s">
        <v>5941</v>
      </c>
      <c r="B143" s="95" t="s">
        <v>5942</v>
      </c>
      <c r="C143" s="88" t="s">
        <v>5943</v>
      </c>
      <c r="D143" s="88">
        <v>2018</v>
      </c>
      <c r="E143" s="88">
        <v>2019</v>
      </c>
      <c r="F143" s="88">
        <f t="shared" si="121"/>
        <v>2018</v>
      </c>
      <c r="G143" s="88">
        <f t="shared" si="121"/>
        <v>2019</v>
      </c>
      <c r="H143" s="91">
        <f t="shared" si="122"/>
        <v>1.55</v>
      </c>
      <c r="I143" s="91">
        <v>0.13</v>
      </c>
      <c r="J143" s="91">
        <v>1.41</v>
      </c>
      <c r="K143" s="91">
        <v>0</v>
      </c>
      <c r="L143" s="91">
        <v>0.01</v>
      </c>
      <c r="M143" s="91">
        <v>0.12900876000000003</v>
      </c>
      <c r="N143" s="91">
        <v>0.15186876000000002</v>
      </c>
      <c r="O143" s="91">
        <v>0.12900876</v>
      </c>
      <c r="P143" s="91">
        <v>0.15186876000000002</v>
      </c>
      <c r="Q143" s="91">
        <v>0</v>
      </c>
      <c r="R143" s="91"/>
      <c r="S143" s="91">
        <v>0</v>
      </c>
      <c r="T143" s="91">
        <v>0</v>
      </c>
      <c r="U143" s="91">
        <v>1.425</v>
      </c>
      <c r="V143" s="91">
        <v>1.71</v>
      </c>
      <c r="W143" s="91">
        <v>1.425</v>
      </c>
      <c r="X143" s="91">
        <v>1.71</v>
      </c>
      <c r="Y143" s="91">
        <v>1.5515573</v>
      </c>
      <c r="Z143" s="91">
        <v>1.8618687599999999</v>
      </c>
      <c r="AA143" s="91">
        <v>0</v>
      </c>
      <c r="AB143" s="91">
        <v>0.33</v>
      </c>
      <c r="AC143" s="91">
        <v>1.3876820700000001</v>
      </c>
      <c r="AD143" s="91">
        <v>1.64705327</v>
      </c>
      <c r="AE143" s="91">
        <v>1.3876820700000001</v>
      </c>
      <c r="AF143" s="91">
        <v>1.6470532699999998</v>
      </c>
      <c r="AG143" s="91">
        <v>1.5166908299999999</v>
      </c>
      <c r="AH143" s="91">
        <v>1.7989220299999999</v>
      </c>
      <c r="AI143" s="91"/>
      <c r="AJ143" s="91">
        <v>0.318</v>
      </c>
      <c r="AK143" s="91">
        <v>0</v>
      </c>
      <c r="AL143" s="91">
        <v>0</v>
      </c>
      <c r="AM143" s="91">
        <v>0</v>
      </c>
      <c r="AN143" s="91">
        <v>0</v>
      </c>
      <c r="AO143" s="91">
        <v>0</v>
      </c>
      <c r="AP143" s="91">
        <v>0</v>
      </c>
      <c r="AQ143" s="91">
        <v>0</v>
      </c>
      <c r="AR143" s="91">
        <v>0</v>
      </c>
      <c r="AS143" s="91">
        <f t="shared" si="124"/>
        <v>0</v>
      </c>
      <c r="AT143" s="91">
        <f t="shared" si="124"/>
        <v>0</v>
      </c>
      <c r="AU143" s="91">
        <f t="shared" si="124"/>
        <v>0</v>
      </c>
      <c r="AV143" s="91">
        <f t="shared" si="124"/>
        <v>0</v>
      </c>
      <c r="AW143" s="91">
        <f t="shared" si="124"/>
        <v>0</v>
      </c>
      <c r="AX143" s="91">
        <f t="shared" si="124"/>
        <v>0</v>
      </c>
      <c r="AY143" s="91">
        <f t="shared" si="120"/>
        <v>0</v>
      </c>
      <c r="AZ143" s="91">
        <f>AR143</f>
        <v>0</v>
      </c>
      <c r="BA143" s="91">
        <v>0</v>
      </c>
      <c r="BB143" s="91">
        <v>0</v>
      </c>
      <c r="BC143" s="91">
        <v>0</v>
      </c>
      <c r="BD143" s="91">
        <v>0</v>
      </c>
      <c r="BE143" s="91">
        <v>0</v>
      </c>
      <c r="BF143" s="91">
        <v>0</v>
      </c>
      <c r="BG143" s="91">
        <v>0</v>
      </c>
      <c r="BH143" s="91">
        <v>0</v>
      </c>
      <c r="BI143" s="97">
        <f t="shared" si="117"/>
        <v>0</v>
      </c>
      <c r="BJ143" s="97">
        <f t="shared" si="117"/>
        <v>0</v>
      </c>
      <c r="BK143" s="97">
        <f t="shared" si="117"/>
        <v>0</v>
      </c>
      <c r="BL143" s="97">
        <f t="shared" si="117"/>
        <v>0</v>
      </c>
      <c r="BM143" s="97">
        <f t="shared" si="117"/>
        <v>0</v>
      </c>
      <c r="BN143" s="97">
        <f t="shared" si="117"/>
        <v>0</v>
      </c>
      <c r="BO143" s="97">
        <f t="shared" si="117"/>
        <v>0</v>
      </c>
      <c r="BP143" s="97">
        <f t="shared" si="115"/>
        <v>0</v>
      </c>
      <c r="BQ143" s="91">
        <v>0</v>
      </c>
      <c r="BR143" s="91">
        <v>0</v>
      </c>
      <c r="BS143" s="91">
        <v>0</v>
      </c>
      <c r="BT143" s="91">
        <v>0</v>
      </c>
      <c r="BU143" s="91">
        <v>0</v>
      </c>
      <c r="BV143" s="91">
        <v>0</v>
      </c>
      <c r="BW143" s="91">
        <v>0</v>
      </c>
      <c r="BX143" s="91">
        <v>0</v>
      </c>
      <c r="BY143" s="97">
        <f t="shared" si="118"/>
        <v>0</v>
      </c>
      <c r="BZ143" s="97">
        <f t="shared" si="118"/>
        <v>0</v>
      </c>
      <c r="CA143" s="97">
        <f t="shared" si="118"/>
        <v>0</v>
      </c>
      <c r="CB143" s="97">
        <f t="shared" si="118"/>
        <v>0</v>
      </c>
      <c r="CC143" s="97">
        <f t="shared" si="118"/>
        <v>0</v>
      </c>
      <c r="CD143" s="97">
        <f t="shared" si="118"/>
        <v>0</v>
      </c>
      <c r="CE143" s="97">
        <f t="shared" si="118"/>
        <v>0</v>
      </c>
      <c r="CF143" s="97">
        <f t="shared" si="116"/>
        <v>0</v>
      </c>
      <c r="CG143" s="92">
        <f t="shared" ref="CG143:CM159" si="126">M143+U143+AK143+BA143+BQ143</f>
        <v>1.5540087600000001</v>
      </c>
      <c r="CH143" s="92">
        <f t="shared" si="126"/>
        <v>1.8618687599999999</v>
      </c>
      <c r="CI143" s="92">
        <f t="shared" si="126"/>
        <v>1.5540087600000001</v>
      </c>
      <c r="CJ143" s="92">
        <f t="shared" si="126"/>
        <v>1.8618687599999999</v>
      </c>
      <c r="CK143" s="92">
        <f t="shared" si="126"/>
        <v>1.5515573</v>
      </c>
      <c r="CL143" s="92">
        <f t="shared" si="126"/>
        <v>1.8618687599999999</v>
      </c>
      <c r="CM143" s="92">
        <f t="shared" si="126"/>
        <v>0</v>
      </c>
      <c r="CN143" s="92">
        <f t="shared" si="125"/>
        <v>0.33</v>
      </c>
      <c r="CO143" s="91">
        <f t="shared" si="103"/>
        <v>1.5166908300000002</v>
      </c>
      <c r="CP143" s="91">
        <f t="shared" si="103"/>
        <v>1.7989220299999999</v>
      </c>
      <c r="CQ143" s="91">
        <f t="shared" si="103"/>
        <v>1.5166908300000002</v>
      </c>
      <c r="CR143" s="91">
        <f t="shared" si="103"/>
        <v>1.7989220299999997</v>
      </c>
      <c r="CS143" s="91">
        <f t="shared" si="103"/>
        <v>1.5166908299999999</v>
      </c>
      <c r="CT143" s="91">
        <f t="shared" si="123"/>
        <v>1.7989220299999999</v>
      </c>
      <c r="CU143" s="91">
        <f t="shared" si="123"/>
        <v>0</v>
      </c>
      <c r="CV143" s="91">
        <f t="shared" si="123"/>
        <v>0.318</v>
      </c>
      <c r="CW143" s="93"/>
      <c r="CY143" s="80">
        <f t="shared" si="111"/>
        <v>0</v>
      </c>
      <c r="CZ143" s="80">
        <f t="shared" si="112"/>
        <v>-3.7317929999999944E-2</v>
      </c>
      <c r="DA143" s="80">
        <f t="shared" si="112"/>
        <v>-6.2946730000000173E-2</v>
      </c>
      <c r="DB143" s="80">
        <f t="shared" si="112"/>
        <v>-3.4866470000000094E-2</v>
      </c>
      <c r="DC143" s="80">
        <f t="shared" si="112"/>
        <v>-6.2946729999999951E-2</v>
      </c>
      <c r="DG143" s="80">
        <f t="shared" si="113"/>
        <v>-3.3309169999999888E-2</v>
      </c>
      <c r="DH143" s="80">
        <f t="shared" si="114"/>
        <v>0</v>
      </c>
      <c r="DI143" s="80" t="e">
        <f>AS143-#REF!</f>
        <v>#REF!</v>
      </c>
      <c r="DJ143" s="80" t="e">
        <f>AT143-#REF!</f>
        <v>#REF!</v>
      </c>
      <c r="DK143" s="80" t="e">
        <f>AU143-#REF!</f>
        <v>#REF!</v>
      </c>
      <c r="DL143" s="80" t="e">
        <f>AV143-#REF!</f>
        <v>#REF!</v>
      </c>
      <c r="DM143" s="80" t="e">
        <f>AW143-#REF!</f>
        <v>#REF!</v>
      </c>
      <c r="DN143" s="80" t="e">
        <f>AX143-#REF!</f>
        <v>#REF!</v>
      </c>
    </row>
    <row r="144" spans="1:118" hidden="1" x14ac:dyDescent="0.25">
      <c r="A144" s="88" t="s">
        <v>5944</v>
      </c>
      <c r="B144" s="95" t="s">
        <v>5945</v>
      </c>
      <c r="C144" s="88" t="s">
        <v>5946</v>
      </c>
      <c r="D144" s="88">
        <v>2017</v>
      </c>
      <c r="E144" s="88">
        <v>2020</v>
      </c>
      <c r="F144" s="88">
        <f t="shared" si="121"/>
        <v>2017</v>
      </c>
      <c r="G144" s="88">
        <f t="shared" si="121"/>
        <v>2020</v>
      </c>
      <c r="H144" s="91">
        <f t="shared" si="122"/>
        <v>64.399999999999991</v>
      </c>
      <c r="I144" s="91">
        <v>1</v>
      </c>
      <c r="J144" s="91">
        <v>63.33</v>
      </c>
      <c r="K144" s="91">
        <v>0</v>
      </c>
      <c r="L144" s="91">
        <v>7.0000000000000007E-2</v>
      </c>
      <c r="M144" s="91">
        <v>5.4447349999999999E-2</v>
      </c>
      <c r="N144" s="91">
        <v>5.5210009999999997E-2</v>
      </c>
      <c r="O144" s="91">
        <v>1.05444735</v>
      </c>
      <c r="P144" s="91">
        <v>1.2352100100000001</v>
      </c>
      <c r="Q144" s="91">
        <v>0</v>
      </c>
      <c r="R144" s="91"/>
      <c r="S144" s="91">
        <v>0</v>
      </c>
      <c r="T144" s="91">
        <v>0</v>
      </c>
      <c r="U144" s="91">
        <v>21.69166666666667</v>
      </c>
      <c r="V144" s="91">
        <v>26.03</v>
      </c>
      <c r="W144" s="91">
        <v>21.69166666666667</v>
      </c>
      <c r="X144" s="91">
        <v>26.030000000000005</v>
      </c>
      <c r="Y144" s="91">
        <v>0</v>
      </c>
      <c r="Z144" s="91">
        <v>0</v>
      </c>
      <c r="AA144" s="91">
        <v>0</v>
      </c>
      <c r="AB144" s="91">
        <v>0</v>
      </c>
      <c r="AC144" s="91">
        <v>34.332691913333342</v>
      </c>
      <c r="AD144" s="91">
        <v>40.838786650000003</v>
      </c>
      <c r="AE144" s="91">
        <v>25.999358579999999</v>
      </c>
      <c r="AF144" s="91">
        <v>30.838786650000003</v>
      </c>
      <c r="AG144" s="91">
        <v>0</v>
      </c>
      <c r="AH144" s="91">
        <v>0</v>
      </c>
      <c r="AI144" s="91"/>
      <c r="AJ144" s="91"/>
      <c r="AK144" s="91">
        <v>41.666666666666671</v>
      </c>
      <c r="AL144" s="91">
        <v>50</v>
      </c>
      <c r="AM144" s="91">
        <v>41.666666666666671</v>
      </c>
      <c r="AN144" s="91">
        <v>50.000000000000007</v>
      </c>
      <c r="AO144" s="91">
        <v>64.412780683333338</v>
      </c>
      <c r="AP144" s="91">
        <v>77.295336820000003</v>
      </c>
      <c r="AQ144" s="91">
        <v>0</v>
      </c>
      <c r="AR144" s="91">
        <v>5.3</v>
      </c>
      <c r="AS144" s="91">
        <f>AW144-AC144-M144</f>
        <v>27.92286073666666</v>
      </c>
      <c r="AT144" s="91">
        <f>AX144-AD144-N144</f>
        <v>32.846003339999989</v>
      </c>
      <c r="AU144" s="96">
        <v>35.258000000000003</v>
      </c>
      <c r="AV144" s="96">
        <v>41.667999999999999</v>
      </c>
      <c r="AW144" s="96">
        <v>62.31</v>
      </c>
      <c r="AX144" s="96">
        <v>73.739999999999995</v>
      </c>
      <c r="AY144" s="96">
        <f t="shared" si="120"/>
        <v>0</v>
      </c>
      <c r="AZ144" s="96">
        <f>AR144</f>
        <v>5.3</v>
      </c>
      <c r="BA144" s="91">
        <v>0</v>
      </c>
      <c r="BB144" s="91">
        <v>0</v>
      </c>
      <c r="BC144" s="91">
        <v>0</v>
      </c>
      <c r="BD144" s="91">
        <v>0</v>
      </c>
      <c r="BE144" s="91">
        <v>0</v>
      </c>
      <c r="BF144" s="91">
        <v>0</v>
      </c>
      <c r="BG144" s="91">
        <v>0</v>
      </c>
      <c r="BH144" s="91">
        <v>0</v>
      </c>
      <c r="BI144" s="97">
        <f t="shared" si="117"/>
        <v>0</v>
      </c>
      <c r="BJ144" s="97">
        <f t="shared" si="117"/>
        <v>0</v>
      </c>
      <c r="BK144" s="97">
        <f t="shared" si="117"/>
        <v>0</v>
      </c>
      <c r="BL144" s="97">
        <f t="shared" si="117"/>
        <v>0</v>
      </c>
      <c r="BM144" s="97">
        <f t="shared" si="117"/>
        <v>0</v>
      </c>
      <c r="BN144" s="97">
        <f t="shared" si="117"/>
        <v>0</v>
      </c>
      <c r="BO144" s="97">
        <f t="shared" si="117"/>
        <v>0</v>
      </c>
      <c r="BP144" s="97">
        <f t="shared" si="115"/>
        <v>0</v>
      </c>
      <c r="BQ144" s="91">
        <v>0</v>
      </c>
      <c r="BR144" s="91">
        <v>0</v>
      </c>
      <c r="BS144" s="91">
        <v>0</v>
      </c>
      <c r="BT144" s="91">
        <v>0</v>
      </c>
      <c r="BU144" s="91">
        <v>0</v>
      </c>
      <c r="BV144" s="91">
        <v>0</v>
      </c>
      <c r="BW144" s="91">
        <v>0</v>
      </c>
      <c r="BX144" s="91">
        <v>0</v>
      </c>
      <c r="BY144" s="97">
        <f t="shared" si="118"/>
        <v>0</v>
      </c>
      <c r="BZ144" s="97">
        <f t="shared" si="118"/>
        <v>0</v>
      </c>
      <c r="CA144" s="97">
        <f t="shared" si="118"/>
        <v>0</v>
      </c>
      <c r="CB144" s="97">
        <f t="shared" si="118"/>
        <v>0</v>
      </c>
      <c r="CC144" s="97">
        <f t="shared" si="118"/>
        <v>0</v>
      </c>
      <c r="CD144" s="97">
        <f t="shared" si="118"/>
        <v>0</v>
      </c>
      <c r="CE144" s="97">
        <f t="shared" si="118"/>
        <v>0</v>
      </c>
      <c r="CF144" s="97">
        <f t="shared" si="116"/>
        <v>0</v>
      </c>
      <c r="CG144" s="92">
        <f t="shared" si="126"/>
        <v>63.412780683333338</v>
      </c>
      <c r="CH144" s="92">
        <f t="shared" si="126"/>
        <v>76.085210009999997</v>
      </c>
      <c r="CI144" s="92">
        <f t="shared" si="126"/>
        <v>64.412780683333338</v>
      </c>
      <c r="CJ144" s="92">
        <f t="shared" si="126"/>
        <v>77.265210010000004</v>
      </c>
      <c r="CK144" s="92">
        <f t="shared" si="126"/>
        <v>64.412780683333338</v>
      </c>
      <c r="CL144" s="92">
        <f t="shared" si="126"/>
        <v>77.295336820000003</v>
      </c>
      <c r="CM144" s="92">
        <f t="shared" si="126"/>
        <v>0</v>
      </c>
      <c r="CN144" s="92">
        <f t="shared" si="125"/>
        <v>5.3</v>
      </c>
      <c r="CO144" s="91">
        <f t="shared" si="103"/>
        <v>62.31</v>
      </c>
      <c r="CP144" s="91">
        <f t="shared" si="103"/>
        <v>73.739999999999995</v>
      </c>
      <c r="CQ144" s="91">
        <f t="shared" si="103"/>
        <v>62.311805930000006</v>
      </c>
      <c r="CR144" s="91">
        <f t="shared" si="103"/>
        <v>73.741996660000012</v>
      </c>
      <c r="CS144" s="91">
        <f t="shared" si="103"/>
        <v>62.31</v>
      </c>
      <c r="CT144" s="91">
        <f t="shared" si="123"/>
        <v>73.739999999999995</v>
      </c>
      <c r="CU144" s="91">
        <f t="shared" si="123"/>
        <v>0</v>
      </c>
      <c r="CV144" s="91">
        <f t="shared" si="123"/>
        <v>5.3</v>
      </c>
      <c r="CW144" s="93"/>
      <c r="CY144" s="80">
        <f t="shared" si="111"/>
        <v>-1.9966600000174139E-3</v>
      </c>
      <c r="CZ144" s="80">
        <f t="shared" si="112"/>
        <v>-2.1009747533333325</v>
      </c>
      <c r="DA144" s="80">
        <f t="shared" si="112"/>
        <v>-3.5232133499999918</v>
      </c>
      <c r="DB144" s="80">
        <f t="shared" si="112"/>
        <v>-2.1027806833333358</v>
      </c>
      <c r="DC144" s="80">
        <f t="shared" si="112"/>
        <v>-3.5553368200000079</v>
      </c>
      <c r="DG144" s="80">
        <f t="shared" si="113"/>
        <v>-2.0881940699999859</v>
      </c>
      <c r="DH144" s="80">
        <f t="shared" si="114"/>
        <v>0</v>
      </c>
      <c r="DI144" s="80" t="e">
        <f>AS144-#REF!</f>
        <v>#REF!</v>
      </c>
      <c r="DJ144" s="80" t="e">
        <f>AT144-#REF!</f>
        <v>#REF!</v>
      </c>
      <c r="DK144" s="80" t="e">
        <f>AU144-#REF!</f>
        <v>#REF!</v>
      </c>
      <c r="DL144" s="80" t="e">
        <f>AV144-#REF!</f>
        <v>#REF!</v>
      </c>
      <c r="DM144" s="80" t="e">
        <f>AW144-#REF!</f>
        <v>#REF!</v>
      </c>
      <c r="DN144" s="80" t="e">
        <f>AX144-#REF!</f>
        <v>#REF!</v>
      </c>
    </row>
    <row r="145" spans="1:118" hidden="1" x14ac:dyDescent="0.25">
      <c r="A145" s="88" t="s">
        <v>5947</v>
      </c>
      <c r="B145" s="95" t="s">
        <v>5948</v>
      </c>
      <c r="C145" s="88" t="s">
        <v>5949</v>
      </c>
      <c r="D145" s="88">
        <v>2019</v>
      </c>
      <c r="E145" s="88">
        <v>2020</v>
      </c>
      <c r="F145" s="88">
        <f t="shared" si="121"/>
        <v>2019</v>
      </c>
      <c r="G145" s="88">
        <f t="shared" si="121"/>
        <v>2020</v>
      </c>
      <c r="H145" s="91">
        <f t="shared" si="122"/>
        <v>1.03</v>
      </c>
      <c r="I145" s="91">
        <v>0.17</v>
      </c>
      <c r="J145" s="91">
        <v>0.86</v>
      </c>
      <c r="K145" s="91">
        <v>0</v>
      </c>
      <c r="L145" s="91">
        <v>0</v>
      </c>
      <c r="M145" s="91"/>
      <c r="N145" s="91">
        <v>0</v>
      </c>
      <c r="O145" s="91">
        <v>0</v>
      </c>
      <c r="P145" s="91"/>
      <c r="Q145" s="91">
        <v>0</v>
      </c>
      <c r="R145" s="91"/>
      <c r="S145" s="91">
        <v>0</v>
      </c>
      <c r="T145" s="91">
        <v>0</v>
      </c>
      <c r="U145" s="91">
        <v>0.16666666666666669</v>
      </c>
      <c r="V145" s="91">
        <v>0.2</v>
      </c>
      <c r="W145" s="91">
        <v>0.16666666666666669</v>
      </c>
      <c r="X145" s="91">
        <v>0.2</v>
      </c>
      <c r="Y145" s="91">
        <v>0</v>
      </c>
      <c r="Z145" s="91">
        <v>0</v>
      </c>
      <c r="AA145" s="91">
        <v>0</v>
      </c>
      <c r="AB145" s="91">
        <v>0</v>
      </c>
      <c r="AC145" s="91">
        <v>0.17</v>
      </c>
      <c r="AD145" s="91">
        <v>0.20399999999999999</v>
      </c>
      <c r="AE145" s="91">
        <v>0.17</v>
      </c>
      <c r="AF145" s="91">
        <v>0.20399999999999999</v>
      </c>
      <c r="AG145" s="91">
        <v>0</v>
      </c>
      <c r="AH145" s="91">
        <v>0</v>
      </c>
      <c r="AI145" s="91"/>
      <c r="AJ145" s="91"/>
      <c r="AK145" s="91">
        <v>0.8666666666666667</v>
      </c>
      <c r="AL145" s="91">
        <v>1.04</v>
      </c>
      <c r="AM145" s="91">
        <v>0.8666666666666667</v>
      </c>
      <c r="AN145" s="91">
        <v>1.04</v>
      </c>
      <c r="AO145" s="91">
        <v>1.0333333333333334</v>
      </c>
      <c r="AP145" s="91">
        <v>1.24</v>
      </c>
      <c r="AQ145" s="91">
        <v>0</v>
      </c>
      <c r="AR145" s="91">
        <v>0.52</v>
      </c>
      <c r="AS145" s="91">
        <f>AW145-AC145-M145</f>
        <v>4.3499999999999996</v>
      </c>
      <c r="AT145" s="91">
        <f>AX145-AD145-N145</f>
        <v>5.1450000000000005</v>
      </c>
      <c r="AU145" s="96">
        <v>4.3536999999999999</v>
      </c>
      <c r="AV145" s="96">
        <v>5.1449999999999996</v>
      </c>
      <c r="AW145" s="96">
        <v>4.5199999999999996</v>
      </c>
      <c r="AX145" s="96">
        <v>5.3490000000000002</v>
      </c>
      <c r="AY145" s="96">
        <f t="shared" si="120"/>
        <v>0</v>
      </c>
      <c r="AZ145" s="96">
        <v>0.375</v>
      </c>
      <c r="BA145" s="91">
        <v>0</v>
      </c>
      <c r="BB145" s="91">
        <v>0</v>
      </c>
      <c r="BC145" s="91">
        <v>0</v>
      </c>
      <c r="BD145" s="91">
        <v>0</v>
      </c>
      <c r="BE145" s="91">
        <v>0</v>
      </c>
      <c r="BF145" s="91">
        <v>0</v>
      </c>
      <c r="BG145" s="91">
        <v>0</v>
      </c>
      <c r="BH145" s="91">
        <v>0</v>
      </c>
      <c r="BI145" s="97">
        <f t="shared" si="117"/>
        <v>0</v>
      </c>
      <c r="BJ145" s="97">
        <f t="shared" si="117"/>
        <v>0</v>
      </c>
      <c r="BK145" s="97">
        <f t="shared" si="117"/>
        <v>0</v>
      </c>
      <c r="BL145" s="97">
        <f t="shared" si="117"/>
        <v>0</v>
      </c>
      <c r="BM145" s="97">
        <f t="shared" si="117"/>
        <v>0</v>
      </c>
      <c r="BN145" s="97">
        <f t="shared" si="117"/>
        <v>0</v>
      </c>
      <c r="BO145" s="97">
        <f t="shared" si="117"/>
        <v>0</v>
      </c>
      <c r="BP145" s="97">
        <f t="shared" si="115"/>
        <v>0</v>
      </c>
      <c r="BQ145" s="91">
        <v>0</v>
      </c>
      <c r="BR145" s="91">
        <v>0</v>
      </c>
      <c r="BS145" s="91">
        <v>0</v>
      </c>
      <c r="BT145" s="91">
        <v>0</v>
      </c>
      <c r="BU145" s="91">
        <v>0</v>
      </c>
      <c r="BV145" s="91">
        <v>0</v>
      </c>
      <c r="BW145" s="91">
        <v>0</v>
      </c>
      <c r="BX145" s="91">
        <v>0</v>
      </c>
      <c r="BY145" s="97">
        <f t="shared" si="118"/>
        <v>0</v>
      </c>
      <c r="BZ145" s="97">
        <f t="shared" si="118"/>
        <v>0</v>
      </c>
      <c r="CA145" s="97">
        <f t="shared" si="118"/>
        <v>0</v>
      </c>
      <c r="CB145" s="97">
        <f t="shared" si="118"/>
        <v>0</v>
      </c>
      <c r="CC145" s="97">
        <f t="shared" si="118"/>
        <v>0</v>
      </c>
      <c r="CD145" s="97">
        <f t="shared" si="118"/>
        <v>0</v>
      </c>
      <c r="CE145" s="97">
        <f t="shared" si="118"/>
        <v>0</v>
      </c>
      <c r="CF145" s="97">
        <f t="shared" si="116"/>
        <v>0</v>
      </c>
      <c r="CG145" s="92">
        <f t="shared" si="126"/>
        <v>1.0333333333333334</v>
      </c>
      <c r="CH145" s="92">
        <f t="shared" si="126"/>
        <v>1.24</v>
      </c>
      <c r="CI145" s="92">
        <f t="shared" si="126"/>
        <v>1.0333333333333334</v>
      </c>
      <c r="CJ145" s="92">
        <f t="shared" si="126"/>
        <v>1.24</v>
      </c>
      <c r="CK145" s="92">
        <f t="shared" si="126"/>
        <v>1.0333333333333334</v>
      </c>
      <c r="CL145" s="92">
        <f t="shared" si="126"/>
        <v>1.24</v>
      </c>
      <c r="CM145" s="92">
        <f t="shared" si="126"/>
        <v>0</v>
      </c>
      <c r="CN145" s="92">
        <f t="shared" si="125"/>
        <v>0.52</v>
      </c>
      <c r="CO145" s="91">
        <f t="shared" si="103"/>
        <v>4.5199999999999996</v>
      </c>
      <c r="CP145" s="91">
        <f t="shared" si="103"/>
        <v>5.3490000000000002</v>
      </c>
      <c r="CQ145" s="91">
        <f t="shared" si="103"/>
        <v>4.5236999999999998</v>
      </c>
      <c r="CR145" s="91">
        <f t="shared" si="103"/>
        <v>5.3489999999999993</v>
      </c>
      <c r="CS145" s="91">
        <f t="shared" si="103"/>
        <v>4.5199999999999996</v>
      </c>
      <c r="CT145" s="91">
        <f t="shared" si="123"/>
        <v>5.3490000000000002</v>
      </c>
      <c r="CU145" s="91">
        <f t="shared" si="123"/>
        <v>0</v>
      </c>
      <c r="CV145" s="91">
        <f t="shared" si="123"/>
        <v>0.375</v>
      </c>
      <c r="CW145" s="93"/>
      <c r="CY145" s="80">
        <f t="shared" si="111"/>
        <v>0</v>
      </c>
      <c r="CZ145" s="80">
        <f t="shared" si="112"/>
        <v>3.4903666666666666</v>
      </c>
      <c r="DA145" s="80">
        <f t="shared" si="112"/>
        <v>4.1089999999999991</v>
      </c>
      <c r="DB145" s="80">
        <f t="shared" si="112"/>
        <v>3.4866666666666664</v>
      </c>
      <c r="DC145" s="80">
        <f t="shared" si="112"/>
        <v>4.109</v>
      </c>
      <c r="DG145" s="80">
        <f t="shared" si="113"/>
        <v>3.4936999999999996</v>
      </c>
      <c r="DH145" s="80">
        <f t="shared" si="114"/>
        <v>0</v>
      </c>
      <c r="DI145" s="80" t="e">
        <f>AS145-#REF!</f>
        <v>#REF!</v>
      </c>
      <c r="DJ145" s="80" t="e">
        <f>AT145-#REF!</f>
        <v>#REF!</v>
      </c>
      <c r="DK145" s="80" t="e">
        <f>AU145-#REF!</f>
        <v>#REF!</v>
      </c>
      <c r="DL145" s="80" t="e">
        <f>AV145-#REF!</f>
        <v>#REF!</v>
      </c>
      <c r="DM145" s="80" t="e">
        <f>AW145-#REF!</f>
        <v>#REF!</v>
      </c>
      <c r="DN145" s="80" t="e">
        <f>AX145-#REF!</f>
        <v>#REF!</v>
      </c>
    </row>
    <row r="146" spans="1:118" hidden="1" x14ac:dyDescent="0.25">
      <c r="A146" s="88" t="s">
        <v>5950</v>
      </c>
      <c r="B146" s="95" t="s">
        <v>5951</v>
      </c>
      <c r="C146" s="88" t="s">
        <v>5952</v>
      </c>
      <c r="D146" s="88">
        <v>2017</v>
      </c>
      <c r="E146" s="88">
        <v>2019</v>
      </c>
      <c r="F146" s="88">
        <f t="shared" si="121"/>
        <v>2017</v>
      </c>
      <c r="G146" s="88">
        <f t="shared" si="121"/>
        <v>2019</v>
      </c>
      <c r="H146" s="91">
        <f t="shared" si="122"/>
        <v>3.5142369999999996</v>
      </c>
      <c r="I146" s="91">
        <v>0.229237</v>
      </c>
      <c r="J146" s="91">
        <v>3.2749999999999999</v>
      </c>
      <c r="K146" s="91">
        <v>0</v>
      </c>
      <c r="L146" s="91">
        <v>0.01</v>
      </c>
      <c r="M146" s="91">
        <v>1.5572920000000001E-2</v>
      </c>
      <c r="N146" s="91">
        <v>1.6335579999999999E-2</v>
      </c>
      <c r="O146" s="91">
        <v>0.24057292</v>
      </c>
      <c r="P146" s="91">
        <v>0.28183557999999997</v>
      </c>
      <c r="Q146" s="91">
        <v>0</v>
      </c>
      <c r="R146" s="91"/>
      <c r="S146" s="91">
        <v>0</v>
      </c>
      <c r="T146" s="91">
        <v>0</v>
      </c>
      <c r="U146" s="91">
        <v>3.2750000000000004</v>
      </c>
      <c r="V146" s="91">
        <v>3.93</v>
      </c>
      <c r="W146" s="91">
        <v>3.2750000000000004</v>
      </c>
      <c r="X146" s="91">
        <v>3.93</v>
      </c>
      <c r="Y146" s="91">
        <v>3.5155729200000003</v>
      </c>
      <c r="Z146" s="91">
        <v>4.218687504</v>
      </c>
      <c r="AA146" s="91">
        <v>0</v>
      </c>
      <c r="AB146" s="91">
        <v>0.55000000000000004</v>
      </c>
      <c r="AC146" s="91">
        <v>3.1802522300000002</v>
      </c>
      <c r="AD146" s="91">
        <v>3.7772012300000002</v>
      </c>
      <c r="AE146" s="91">
        <v>3.1802522300000002</v>
      </c>
      <c r="AF146" s="91">
        <v>3.7772012300000002</v>
      </c>
      <c r="AG146" s="91">
        <v>3.4208251500000002</v>
      </c>
      <c r="AH146" s="91">
        <v>4.0590368100000003</v>
      </c>
      <c r="AI146" s="91"/>
      <c r="AJ146" s="91">
        <v>0.47199999999999998</v>
      </c>
      <c r="AK146" s="91">
        <v>0</v>
      </c>
      <c r="AL146" s="91">
        <v>0</v>
      </c>
      <c r="AM146" s="91">
        <v>0</v>
      </c>
      <c r="AN146" s="91">
        <v>0</v>
      </c>
      <c r="AO146" s="91">
        <v>0</v>
      </c>
      <c r="AP146" s="91">
        <v>0</v>
      </c>
      <c r="AQ146" s="91">
        <v>0</v>
      </c>
      <c r="AR146" s="91">
        <v>0</v>
      </c>
      <c r="AS146" s="91">
        <f t="shared" ref="AS146:AX154" si="127">AK146</f>
        <v>0</v>
      </c>
      <c r="AT146" s="91">
        <f t="shared" si="127"/>
        <v>0</v>
      </c>
      <c r="AU146" s="91">
        <f t="shared" si="127"/>
        <v>0</v>
      </c>
      <c r="AV146" s="91">
        <f t="shared" si="127"/>
        <v>0</v>
      </c>
      <c r="AW146" s="91">
        <f t="shared" si="127"/>
        <v>0</v>
      </c>
      <c r="AX146" s="91">
        <f t="shared" si="127"/>
        <v>0</v>
      </c>
      <c r="AY146" s="91">
        <f t="shared" si="120"/>
        <v>0</v>
      </c>
      <c r="AZ146" s="91">
        <f t="shared" si="120"/>
        <v>0</v>
      </c>
      <c r="BA146" s="91">
        <v>0</v>
      </c>
      <c r="BB146" s="91">
        <v>0</v>
      </c>
      <c r="BC146" s="91">
        <v>0</v>
      </c>
      <c r="BD146" s="91">
        <v>0</v>
      </c>
      <c r="BE146" s="91">
        <v>0</v>
      </c>
      <c r="BF146" s="91">
        <v>0</v>
      </c>
      <c r="BG146" s="91">
        <v>0</v>
      </c>
      <c r="BH146" s="91">
        <v>0</v>
      </c>
      <c r="BI146" s="97">
        <f t="shared" si="117"/>
        <v>0</v>
      </c>
      <c r="BJ146" s="97">
        <f t="shared" si="117"/>
        <v>0</v>
      </c>
      <c r="BK146" s="97">
        <f t="shared" si="117"/>
        <v>0</v>
      </c>
      <c r="BL146" s="97">
        <f t="shared" si="117"/>
        <v>0</v>
      </c>
      <c r="BM146" s="97">
        <f t="shared" si="117"/>
        <v>0</v>
      </c>
      <c r="BN146" s="97">
        <f t="shared" si="117"/>
        <v>0</v>
      </c>
      <c r="BO146" s="97">
        <f t="shared" si="117"/>
        <v>0</v>
      </c>
      <c r="BP146" s="97">
        <f t="shared" si="115"/>
        <v>0</v>
      </c>
      <c r="BQ146" s="91">
        <v>0</v>
      </c>
      <c r="BR146" s="91">
        <v>0</v>
      </c>
      <c r="BS146" s="91">
        <v>0</v>
      </c>
      <c r="BT146" s="91">
        <v>0</v>
      </c>
      <c r="BU146" s="91">
        <v>0</v>
      </c>
      <c r="BV146" s="91">
        <v>0</v>
      </c>
      <c r="BW146" s="91">
        <v>0</v>
      </c>
      <c r="BX146" s="91">
        <v>0</v>
      </c>
      <c r="BY146" s="97">
        <f t="shared" si="118"/>
        <v>0</v>
      </c>
      <c r="BZ146" s="97">
        <f t="shared" si="118"/>
        <v>0</v>
      </c>
      <c r="CA146" s="97">
        <f t="shared" si="118"/>
        <v>0</v>
      </c>
      <c r="CB146" s="97">
        <f t="shared" si="118"/>
        <v>0</v>
      </c>
      <c r="CC146" s="97">
        <f t="shared" si="118"/>
        <v>0</v>
      </c>
      <c r="CD146" s="97">
        <f t="shared" si="118"/>
        <v>0</v>
      </c>
      <c r="CE146" s="97">
        <f t="shared" si="118"/>
        <v>0</v>
      </c>
      <c r="CF146" s="97">
        <f t="shared" si="116"/>
        <v>0</v>
      </c>
      <c r="CG146" s="92">
        <f t="shared" si="126"/>
        <v>3.2905729200000002</v>
      </c>
      <c r="CH146" s="92">
        <f t="shared" si="126"/>
        <v>3.94633558</v>
      </c>
      <c r="CI146" s="92">
        <f t="shared" si="126"/>
        <v>3.5155729200000003</v>
      </c>
      <c r="CJ146" s="92">
        <f t="shared" si="126"/>
        <v>4.2118355799999998</v>
      </c>
      <c r="CK146" s="92">
        <f t="shared" si="126"/>
        <v>3.5155729200000003</v>
      </c>
      <c r="CL146" s="92">
        <f t="shared" si="126"/>
        <v>4.218687504</v>
      </c>
      <c r="CM146" s="92">
        <f t="shared" si="126"/>
        <v>0</v>
      </c>
      <c r="CN146" s="92">
        <f t="shared" si="125"/>
        <v>0.55000000000000004</v>
      </c>
      <c r="CO146" s="91">
        <f t="shared" si="103"/>
        <v>3.1958251500000001</v>
      </c>
      <c r="CP146" s="91">
        <f t="shared" si="103"/>
        <v>3.79353681</v>
      </c>
      <c r="CQ146" s="91">
        <f t="shared" si="103"/>
        <v>3.4208251500000002</v>
      </c>
      <c r="CR146" s="91">
        <f t="shared" si="103"/>
        <v>4.0590368100000003</v>
      </c>
      <c r="CS146" s="91">
        <f t="shared" si="103"/>
        <v>3.4208251500000002</v>
      </c>
      <c r="CT146" s="91">
        <f t="shared" si="123"/>
        <v>4.0590368100000003</v>
      </c>
      <c r="CU146" s="91">
        <f t="shared" si="123"/>
        <v>0</v>
      </c>
      <c r="CV146" s="91">
        <f t="shared" si="123"/>
        <v>0.47199999999999998</v>
      </c>
      <c r="CW146" s="93"/>
      <c r="CY146" s="80">
        <f t="shared" si="111"/>
        <v>0</v>
      </c>
      <c r="CZ146" s="80">
        <f t="shared" ref="CZ146:DC161" si="128">CQ146-CI146</f>
        <v>-9.474777000000012E-2</v>
      </c>
      <c r="DA146" s="80">
        <f t="shared" si="128"/>
        <v>-0.15279876999999953</v>
      </c>
      <c r="DB146" s="80">
        <f t="shared" si="128"/>
        <v>-9.474777000000012E-2</v>
      </c>
      <c r="DC146" s="80">
        <f t="shared" si="128"/>
        <v>-0.15965069399999976</v>
      </c>
      <c r="DG146" s="80">
        <f t="shared" si="113"/>
        <v>-9.3411849999999408E-2</v>
      </c>
      <c r="DH146" s="80">
        <f t="shared" si="114"/>
        <v>0</v>
      </c>
      <c r="DI146" s="80" t="e">
        <f>AS146-#REF!</f>
        <v>#REF!</v>
      </c>
      <c r="DJ146" s="80" t="e">
        <f>AT146-#REF!</f>
        <v>#REF!</v>
      </c>
      <c r="DK146" s="80" t="e">
        <f>AU146-#REF!</f>
        <v>#REF!</v>
      </c>
      <c r="DL146" s="80" t="e">
        <f>AV146-#REF!</f>
        <v>#REF!</v>
      </c>
      <c r="DM146" s="80" t="e">
        <f>AW146-#REF!</f>
        <v>#REF!</v>
      </c>
      <c r="DN146" s="80" t="e">
        <f>AX146-#REF!</f>
        <v>#REF!</v>
      </c>
    </row>
    <row r="147" spans="1:118" hidden="1" x14ac:dyDescent="0.25">
      <c r="A147" s="88" t="s">
        <v>5953</v>
      </c>
      <c r="B147" s="95" t="s">
        <v>5954</v>
      </c>
      <c r="C147" s="88" t="s">
        <v>5955</v>
      </c>
      <c r="D147" s="88">
        <v>2017</v>
      </c>
      <c r="E147" s="88">
        <v>2018</v>
      </c>
      <c r="F147" s="88">
        <f t="shared" si="121"/>
        <v>2017</v>
      </c>
      <c r="G147" s="88">
        <f t="shared" si="121"/>
        <v>2018</v>
      </c>
      <c r="H147" s="91">
        <f t="shared" si="122"/>
        <v>1.9199468799999999</v>
      </c>
      <c r="I147" s="91">
        <v>8.4745470000000003E-2</v>
      </c>
      <c r="J147" s="91">
        <v>1.7436289999999999</v>
      </c>
      <c r="K147" s="91">
        <v>0</v>
      </c>
      <c r="L147" s="91">
        <v>9.1572410000000007E-2</v>
      </c>
      <c r="M147" s="91">
        <v>1.8394384100000001</v>
      </c>
      <c r="N147" s="91">
        <v>2.1540542899999999</v>
      </c>
      <c r="O147" s="91">
        <v>1.9199468799999999</v>
      </c>
      <c r="P147" s="91">
        <v>2.2490542900000001</v>
      </c>
      <c r="Q147" s="91">
        <v>1.9199468799999999</v>
      </c>
      <c r="R147" s="91">
        <v>2.2490542900000001</v>
      </c>
      <c r="S147" s="91">
        <v>0</v>
      </c>
      <c r="T147" s="91">
        <v>0.34599999999999997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/>
      <c r="AD147" s="91"/>
      <c r="AE147" s="91"/>
      <c r="AF147" s="91"/>
      <c r="AG147" s="91"/>
      <c r="AH147" s="91"/>
      <c r="AI147" s="91"/>
      <c r="AJ147" s="91"/>
      <c r="AK147" s="91">
        <v>0</v>
      </c>
      <c r="AL147" s="91">
        <v>0</v>
      </c>
      <c r="AM147" s="91">
        <v>0</v>
      </c>
      <c r="AN147" s="91">
        <v>0</v>
      </c>
      <c r="AO147" s="91">
        <v>0</v>
      </c>
      <c r="AP147" s="91">
        <v>0</v>
      </c>
      <c r="AQ147" s="91">
        <v>0</v>
      </c>
      <c r="AR147" s="91">
        <v>0</v>
      </c>
      <c r="AS147" s="91">
        <f t="shared" si="127"/>
        <v>0</v>
      </c>
      <c r="AT147" s="91">
        <f t="shared" si="127"/>
        <v>0</v>
      </c>
      <c r="AU147" s="91">
        <f t="shared" si="127"/>
        <v>0</v>
      </c>
      <c r="AV147" s="91">
        <f t="shared" si="127"/>
        <v>0</v>
      </c>
      <c r="AW147" s="91">
        <f t="shared" si="127"/>
        <v>0</v>
      </c>
      <c r="AX147" s="91">
        <f t="shared" si="127"/>
        <v>0</v>
      </c>
      <c r="AY147" s="91">
        <f t="shared" si="120"/>
        <v>0</v>
      </c>
      <c r="AZ147" s="91">
        <f t="shared" si="120"/>
        <v>0</v>
      </c>
      <c r="BA147" s="91">
        <v>0</v>
      </c>
      <c r="BB147" s="91">
        <v>0</v>
      </c>
      <c r="BC147" s="91">
        <v>0</v>
      </c>
      <c r="BD147" s="91">
        <v>0</v>
      </c>
      <c r="BE147" s="91">
        <v>0</v>
      </c>
      <c r="BF147" s="91">
        <v>0</v>
      </c>
      <c r="BG147" s="91">
        <v>0</v>
      </c>
      <c r="BH147" s="91">
        <v>0</v>
      </c>
      <c r="BI147" s="97">
        <f t="shared" si="117"/>
        <v>0</v>
      </c>
      <c r="BJ147" s="97">
        <f t="shared" si="117"/>
        <v>0</v>
      </c>
      <c r="BK147" s="97">
        <f t="shared" si="117"/>
        <v>0</v>
      </c>
      <c r="BL147" s="97">
        <f t="shared" si="117"/>
        <v>0</v>
      </c>
      <c r="BM147" s="97">
        <f t="shared" si="117"/>
        <v>0</v>
      </c>
      <c r="BN147" s="97">
        <f t="shared" si="117"/>
        <v>0</v>
      </c>
      <c r="BO147" s="97">
        <f t="shared" si="117"/>
        <v>0</v>
      </c>
      <c r="BP147" s="97">
        <f t="shared" si="115"/>
        <v>0</v>
      </c>
      <c r="BQ147" s="91">
        <v>0</v>
      </c>
      <c r="BR147" s="91">
        <v>0</v>
      </c>
      <c r="BS147" s="91">
        <v>0</v>
      </c>
      <c r="BT147" s="91">
        <v>0</v>
      </c>
      <c r="BU147" s="91">
        <v>0</v>
      </c>
      <c r="BV147" s="91">
        <v>0</v>
      </c>
      <c r="BW147" s="91">
        <v>0</v>
      </c>
      <c r="BX147" s="91">
        <v>0</v>
      </c>
      <c r="BY147" s="97">
        <f t="shared" si="118"/>
        <v>0</v>
      </c>
      <c r="BZ147" s="97">
        <f t="shared" si="118"/>
        <v>0</v>
      </c>
      <c r="CA147" s="97">
        <f t="shared" si="118"/>
        <v>0</v>
      </c>
      <c r="CB147" s="97">
        <f t="shared" si="118"/>
        <v>0</v>
      </c>
      <c r="CC147" s="97">
        <f t="shared" si="118"/>
        <v>0</v>
      </c>
      <c r="CD147" s="97">
        <f t="shared" si="118"/>
        <v>0</v>
      </c>
      <c r="CE147" s="97">
        <f t="shared" si="118"/>
        <v>0</v>
      </c>
      <c r="CF147" s="97">
        <f t="shared" si="116"/>
        <v>0</v>
      </c>
      <c r="CG147" s="92">
        <f t="shared" si="126"/>
        <v>1.8394384100000001</v>
      </c>
      <c r="CH147" s="92">
        <f t="shared" si="126"/>
        <v>2.1540542899999999</v>
      </c>
      <c r="CI147" s="92">
        <f t="shared" si="126"/>
        <v>1.9199468799999999</v>
      </c>
      <c r="CJ147" s="92">
        <f t="shared" si="126"/>
        <v>2.2490542900000001</v>
      </c>
      <c r="CK147" s="92">
        <f t="shared" si="126"/>
        <v>1.9199468799999999</v>
      </c>
      <c r="CL147" s="92">
        <f t="shared" si="126"/>
        <v>2.2490542900000001</v>
      </c>
      <c r="CM147" s="92">
        <f t="shared" si="126"/>
        <v>0</v>
      </c>
      <c r="CN147" s="92">
        <f t="shared" si="125"/>
        <v>0.34599999999999997</v>
      </c>
      <c r="CO147" s="91">
        <f t="shared" si="103"/>
        <v>1.8394384100000001</v>
      </c>
      <c r="CP147" s="91">
        <f t="shared" si="103"/>
        <v>2.1540542899999999</v>
      </c>
      <c r="CQ147" s="91">
        <f t="shared" si="103"/>
        <v>1.9199468799999999</v>
      </c>
      <c r="CR147" s="91">
        <f t="shared" si="103"/>
        <v>2.2490542900000001</v>
      </c>
      <c r="CS147" s="91">
        <f t="shared" si="103"/>
        <v>1.9199468799999999</v>
      </c>
      <c r="CT147" s="91">
        <f t="shared" si="123"/>
        <v>2.2490542900000001</v>
      </c>
      <c r="CU147" s="91">
        <f t="shared" si="123"/>
        <v>0</v>
      </c>
      <c r="CV147" s="91">
        <f t="shared" si="123"/>
        <v>0.34599999999999997</v>
      </c>
      <c r="CW147" s="93"/>
      <c r="CY147" s="80">
        <f t="shared" si="111"/>
        <v>0</v>
      </c>
      <c r="CZ147" s="80">
        <f t="shared" si="128"/>
        <v>0</v>
      </c>
      <c r="DA147" s="80">
        <f t="shared" si="128"/>
        <v>0</v>
      </c>
      <c r="DB147" s="80">
        <f t="shared" si="128"/>
        <v>0</v>
      </c>
      <c r="DC147" s="80">
        <f t="shared" si="128"/>
        <v>0</v>
      </c>
      <c r="DG147" s="80">
        <f t="shared" si="113"/>
        <v>0</v>
      </c>
      <c r="DH147" s="80">
        <f t="shared" si="114"/>
        <v>0</v>
      </c>
      <c r="DI147" s="80" t="e">
        <f>AS147-#REF!</f>
        <v>#REF!</v>
      </c>
      <c r="DJ147" s="80" t="e">
        <f>AT147-#REF!</f>
        <v>#REF!</v>
      </c>
      <c r="DK147" s="80" t="e">
        <f>AU147-#REF!</f>
        <v>#REF!</v>
      </c>
      <c r="DL147" s="80" t="e">
        <f>AV147-#REF!</f>
        <v>#REF!</v>
      </c>
      <c r="DM147" s="80" t="e">
        <f>AW147-#REF!</f>
        <v>#REF!</v>
      </c>
      <c r="DN147" s="80" t="e">
        <f>AX147-#REF!</f>
        <v>#REF!</v>
      </c>
    </row>
    <row r="148" spans="1:118" hidden="1" x14ac:dyDescent="0.25">
      <c r="A148" s="88" t="s">
        <v>5956</v>
      </c>
      <c r="B148" s="95" t="s">
        <v>5957</v>
      </c>
      <c r="C148" s="88" t="s">
        <v>5958</v>
      </c>
      <c r="D148" s="88">
        <v>2017</v>
      </c>
      <c r="E148" s="88">
        <v>2018</v>
      </c>
      <c r="F148" s="88">
        <f t="shared" si="121"/>
        <v>2017</v>
      </c>
      <c r="G148" s="88">
        <f t="shared" si="121"/>
        <v>2018</v>
      </c>
      <c r="H148" s="91">
        <f t="shared" si="122"/>
        <v>1.3666470100000001</v>
      </c>
      <c r="I148" s="91">
        <v>8.4745470000000003E-2</v>
      </c>
      <c r="J148" s="91">
        <v>1.257906</v>
      </c>
      <c r="K148" s="91">
        <v>0</v>
      </c>
      <c r="L148" s="91">
        <v>2.3995540000000003E-2</v>
      </c>
      <c r="M148" s="91">
        <v>1.2861385399999998</v>
      </c>
      <c r="N148" s="91">
        <v>1.5133242799999997</v>
      </c>
      <c r="O148" s="91">
        <v>1.3666470099999999</v>
      </c>
      <c r="P148" s="91">
        <v>1.6083242799999995</v>
      </c>
      <c r="Q148" s="91">
        <v>1.3666470099999999</v>
      </c>
      <c r="R148" s="91">
        <v>1.6083242799999995</v>
      </c>
      <c r="S148" s="91">
        <v>0</v>
      </c>
      <c r="T148" s="91">
        <v>0.184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  <c r="AC148" s="91"/>
      <c r="AD148" s="91"/>
      <c r="AE148" s="91"/>
      <c r="AF148" s="91"/>
      <c r="AG148" s="91"/>
      <c r="AH148" s="91"/>
      <c r="AI148" s="91"/>
      <c r="AJ148" s="91"/>
      <c r="AK148" s="91">
        <v>0</v>
      </c>
      <c r="AL148" s="91">
        <v>0</v>
      </c>
      <c r="AM148" s="91">
        <v>0</v>
      </c>
      <c r="AN148" s="91">
        <v>0</v>
      </c>
      <c r="AO148" s="91">
        <v>0</v>
      </c>
      <c r="AP148" s="91">
        <v>0</v>
      </c>
      <c r="AQ148" s="91">
        <v>0</v>
      </c>
      <c r="AR148" s="91">
        <v>0</v>
      </c>
      <c r="AS148" s="91">
        <f t="shared" si="127"/>
        <v>0</v>
      </c>
      <c r="AT148" s="91">
        <f t="shared" si="127"/>
        <v>0</v>
      </c>
      <c r="AU148" s="91">
        <f t="shared" si="127"/>
        <v>0</v>
      </c>
      <c r="AV148" s="91">
        <f t="shared" si="127"/>
        <v>0</v>
      </c>
      <c r="AW148" s="91">
        <f t="shared" si="127"/>
        <v>0</v>
      </c>
      <c r="AX148" s="91">
        <f t="shared" si="127"/>
        <v>0</v>
      </c>
      <c r="AY148" s="91">
        <f t="shared" si="120"/>
        <v>0</v>
      </c>
      <c r="AZ148" s="91">
        <f t="shared" si="120"/>
        <v>0</v>
      </c>
      <c r="BA148" s="91">
        <v>0</v>
      </c>
      <c r="BB148" s="91">
        <v>0</v>
      </c>
      <c r="BC148" s="91">
        <v>0</v>
      </c>
      <c r="BD148" s="91">
        <v>0</v>
      </c>
      <c r="BE148" s="91">
        <v>0</v>
      </c>
      <c r="BF148" s="91">
        <v>0</v>
      </c>
      <c r="BG148" s="91">
        <v>0</v>
      </c>
      <c r="BH148" s="91">
        <v>0</v>
      </c>
      <c r="BI148" s="97">
        <f t="shared" si="117"/>
        <v>0</v>
      </c>
      <c r="BJ148" s="97">
        <f t="shared" si="117"/>
        <v>0</v>
      </c>
      <c r="BK148" s="97">
        <f t="shared" si="117"/>
        <v>0</v>
      </c>
      <c r="BL148" s="97">
        <f t="shared" si="117"/>
        <v>0</v>
      </c>
      <c r="BM148" s="97">
        <f t="shared" si="117"/>
        <v>0</v>
      </c>
      <c r="BN148" s="97">
        <f t="shared" si="117"/>
        <v>0</v>
      </c>
      <c r="BO148" s="97">
        <f t="shared" si="117"/>
        <v>0</v>
      </c>
      <c r="BP148" s="97">
        <f t="shared" si="115"/>
        <v>0</v>
      </c>
      <c r="BQ148" s="91">
        <v>0</v>
      </c>
      <c r="BR148" s="91">
        <v>0</v>
      </c>
      <c r="BS148" s="91">
        <v>0</v>
      </c>
      <c r="BT148" s="91">
        <v>0</v>
      </c>
      <c r="BU148" s="91">
        <v>0</v>
      </c>
      <c r="BV148" s="91">
        <v>0</v>
      </c>
      <c r="BW148" s="91">
        <v>0</v>
      </c>
      <c r="BX148" s="91">
        <v>0</v>
      </c>
      <c r="BY148" s="97">
        <f t="shared" si="118"/>
        <v>0</v>
      </c>
      <c r="BZ148" s="97">
        <f t="shared" si="118"/>
        <v>0</v>
      </c>
      <c r="CA148" s="97">
        <f t="shared" si="118"/>
        <v>0</v>
      </c>
      <c r="CB148" s="97">
        <f t="shared" si="118"/>
        <v>0</v>
      </c>
      <c r="CC148" s="97">
        <f t="shared" si="118"/>
        <v>0</v>
      </c>
      <c r="CD148" s="97">
        <f t="shared" si="118"/>
        <v>0</v>
      </c>
      <c r="CE148" s="97">
        <f t="shared" si="118"/>
        <v>0</v>
      </c>
      <c r="CF148" s="97">
        <f t="shared" si="116"/>
        <v>0</v>
      </c>
      <c r="CG148" s="92">
        <f t="shared" si="126"/>
        <v>1.2861385399999998</v>
      </c>
      <c r="CH148" s="92">
        <f t="shared" si="126"/>
        <v>1.5133242799999997</v>
      </c>
      <c r="CI148" s="92">
        <f t="shared" si="126"/>
        <v>1.3666470099999999</v>
      </c>
      <c r="CJ148" s="92">
        <f t="shared" si="126"/>
        <v>1.6083242799999995</v>
      </c>
      <c r="CK148" s="92">
        <f t="shared" si="126"/>
        <v>1.3666470099999999</v>
      </c>
      <c r="CL148" s="92">
        <f t="shared" si="126"/>
        <v>1.6083242799999995</v>
      </c>
      <c r="CM148" s="92">
        <f t="shared" si="126"/>
        <v>0</v>
      </c>
      <c r="CN148" s="92">
        <f t="shared" si="125"/>
        <v>0.184</v>
      </c>
      <c r="CO148" s="91">
        <f t="shared" ref="CO148:CS198" si="129">M148+AC148+AS148++BI148+BY148</f>
        <v>1.2861385399999998</v>
      </c>
      <c r="CP148" s="91">
        <f t="shared" si="129"/>
        <v>1.5133242799999997</v>
      </c>
      <c r="CQ148" s="91">
        <f t="shared" si="129"/>
        <v>1.3666470099999999</v>
      </c>
      <c r="CR148" s="91">
        <f t="shared" si="129"/>
        <v>1.6083242799999995</v>
      </c>
      <c r="CS148" s="91">
        <f t="shared" si="129"/>
        <v>1.3666470099999999</v>
      </c>
      <c r="CT148" s="91">
        <f t="shared" si="123"/>
        <v>1.6083242799999995</v>
      </c>
      <c r="CU148" s="91">
        <f t="shared" si="123"/>
        <v>0</v>
      </c>
      <c r="CV148" s="91">
        <f t="shared" si="123"/>
        <v>0.184</v>
      </c>
      <c r="CW148" s="93"/>
      <c r="CY148" s="80">
        <f t="shared" si="111"/>
        <v>0</v>
      </c>
      <c r="CZ148" s="80">
        <f t="shared" si="128"/>
        <v>0</v>
      </c>
      <c r="DA148" s="80">
        <f t="shared" si="128"/>
        <v>0</v>
      </c>
      <c r="DB148" s="80">
        <f t="shared" si="128"/>
        <v>0</v>
      </c>
      <c r="DC148" s="80">
        <f t="shared" si="128"/>
        <v>0</v>
      </c>
      <c r="DG148" s="80">
        <f t="shared" si="113"/>
        <v>0</v>
      </c>
      <c r="DH148" s="80">
        <f t="shared" si="114"/>
        <v>0</v>
      </c>
      <c r="DI148" s="80" t="e">
        <f>AS148-#REF!</f>
        <v>#REF!</v>
      </c>
      <c r="DJ148" s="80" t="e">
        <f>AT148-#REF!</f>
        <v>#REF!</v>
      </c>
      <c r="DK148" s="80" t="e">
        <f>AU148-#REF!</f>
        <v>#REF!</v>
      </c>
      <c r="DL148" s="80" t="e">
        <f>AV148-#REF!</f>
        <v>#REF!</v>
      </c>
      <c r="DM148" s="80" t="e">
        <f>AW148-#REF!</f>
        <v>#REF!</v>
      </c>
      <c r="DN148" s="80" t="e">
        <f>AX148-#REF!</f>
        <v>#REF!</v>
      </c>
    </row>
    <row r="149" spans="1:118" hidden="1" x14ac:dyDescent="0.25">
      <c r="A149" s="88" t="s">
        <v>5959</v>
      </c>
      <c r="B149" s="95" t="s">
        <v>5960</v>
      </c>
      <c r="C149" s="88" t="s">
        <v>5961</v>
      </c>
      <c r="D149" s="88">
        <v>2018</v>
      </c>
      <c r="E149" s="88">
        <v>2019</v>
      </c>
      <c r="F149" s="88">
        <f t="shared" si="121"/>
        <v>2018</v>
      </c>
      <c r="G149" s="88">
        <f t="shared" si="121"/>
        <v>2019</v>
      </c>
      <c r="H149" s="91">
        <f t="shared" si="122"/>
        <v>2.7720087599999998</v>
      </c>
      <c r="I149" s="91">
        <v>0.13</v>
      </c>
      <c r="J149" s="91">
        <v>2.59</v>
      </c>
      <c r="K149" s="91">
        <v>0.04</v>
      </c>
      <c r="L149" s="91">
        <v>1.200876E-2</v>
      </c>
      <c r="M149" s="91">
        <v>0.12900876000000003</v>
      </c>
      <c r="N149" s="91">
        <v>0.15186876000000002</v>
      </c>
      <c r="O149" s="91">
        <v>0.12900876</v>
      </c>
      <c r="P149" s="91">
        <v>0.15186876000000002</v>
      </c>
      <c r="Q149" s="91">
        <v>0</v>
      </c>
      <c r="R149" s="91"/>
      <c r="S149" s="91">
        <v>0</v>
      </c>
      <c r="T149" s="91">
        <v>0</v>
      </c>
      <c r="U149" s="91">
        <v>2.6500000000000004</v>
      </c>
      <c r="V149" s="91">
        <v>3.18</v>
      </c>
      <c r="W149" s="91">
        <v>2.6500000000000004</v>
      </c>
      <c r="X149" s="91">
        <v>3.18</v>
      </c>
      <c r="Y149" s="91">
        <v>2.7790087600000004</v>
      </c>
      <c r="Z149" s="91">
        <v>3.3348105120000002</v>
      </c>
      <c r="AA149" s="91">
        <v>0</v>
      </c>
      <c r="AB149" s="91">
        <v>0.45</v>
      </c>
      <c r="AC149" s="91">
        <v>2.5362581999999998</v>
      </c>
      <c r="AD149" s="91">
        <v>3.0102528</v>
      </c>
      <c r="AE149" s="91">
        <v>2.5362581999999998</v>
      </c>
      <c r="AF149" s="91">
        <v>3.0102527999999995</v>
      </c>
      <c r="AG149" s="91">
        <v>2.6652669599999999</v>
      </c>
      <c r="AH149" s="91">
        <v>3.1621215599999997</v>
      </c>
      <c r="AI149" s="91"/>
      <c r="AJ149" s="91">
        <v>0.496</v>
      </c>
      <c r="AK149" s="91">
        <v>0</v>
      </c>
      <c r="AL149" s="91">
        <v>0</v>
      </c>
      <c r="AM149" s="91">
        <v>0</v>
      </c>
      <c r="AN149" s="91">
        <v>0</v>
      </c>
      <c r="AO149" s="91">
        <v>0</v>
      </c>
      <c r="AP149" s="91">
        <v>0</v>
      </c>
      <c r="AQ149" s="91">
        <v>0</v>
      </c>
      <c r="AR149" s="91">
        <v>0</v>
      </c>
      <c r="AS149" s="91">
        <f t="shared" si="127"/>
        <v>0</v>
      </c>
      <c r="AT149" s="91">
        <f t="shared" si="127"/>
        <v>0</v>
      </c>
      <c r="AU149" s="91">
        <f t="shared" si="127"/>
        <v>0</v>
      </c>
      <c r="AV149" s="91">
        <f t="shared" si="127"/>
        <v>0</v>
      </c>
      <c r="AW149" s="91">
        <f t="shared" si="127"/>
        <v>0</v>
      </c>
      <c r="AX149" s="91">
        <f t="shared" si="127"/>
        <v>0</v>
      </c>
      <c r="AY149" s="91">
        <f t="shared" si="120"/>
        <v>0</v>
      </c>
      <c r="AZ149" s="91">
        <f t="shared" si="120"/>
        <v>0</v>
      </c>
      <c r="BA149" s="91">
        <v>0</v>
      </c>
      <c r="BB149" s="91">
        <v>0</v>
      </c>
      <c r="BC149" s="91">
        <v>0</v>
      </c>
      <c r="BD149" s="91">
        <v>0</v>
      </c>
      <c r="BE149" s="91">
        <v>0</v>
      </c>
      <c r="BF149" s="91">
        <v>0</v>
      </c>
      <c r="BG149" s="91">
        <v>0</v>
      </c>
      <c r="BH149" s="91">
        <v>0</v>
      </c>
      <c r="BI149" s="97">
        <f t="shared" si="117"/>
        <v>0</v>
      </c>
      <c r="BJ149" s="97">
        <f t="shared" si="117"/>
        <v>0</v>
      </c>
      <c r="BK149" s="97">
        <f t="shared" si="117"/>
        <v>0</v>
      </c>
      <c r="BL149" s="97">
        <f t="shared" si="117"/>
        <v>0</v>
      </c>
      <c r="BM149" s="97">
        <f t="shared" si="117"/>
        <v>0</v>
      </c>
      <c r="BN149" s="97">
        <f t="shared" si="117"/>
        <v>0</v>
      </c>
      <c r="BO149" s="97">
        <f t="shared" si="117"/>
        <v>0</v>
      </c>
      <c r="BP149" s="97">
        <f t="shared" si="115"/>
        <v>0</v>
      </c>
      <c r="BQ149" s="91">
        <v>0</v>
      </c>
      <c r="BR149" s="91">
        <v>0</v>
      </c>
      <c r="BS149" s="91">
        <v>0</v>
      </c>
      <c r="BT149" s="91">
        <v>0</v>
      </c>
      <c r="BU149" s="91">
        <v>0</v>
      </c>
      <c r="BV149" s="91">
        <v>0</v>
      </c>
      <c r="BW149" s="91">
        <v>0</v>
      </c>
      <c r="BX149" s="91">
        <v>0</v>
      </c>
      <c r="BY149" s="97">
        <f t="shared" si="118"/>
        <v>0</v>
      </c>
      <c r="BZ149" s="97">
        <f t="shared" si="118"/>
        <v>0</v>
      </c>
      <c r="CA149" s="97">
        <f t="shared" si="118"/>
        <v>0</v>
      </c>
      <c r="CB149" s="97">
        <f t="shared" si="118"/>
        <v>0</v>
      </c>
      <c r="CC149" s="97">
        <f t="shared" si="118"/>
        <v>0</v>
      </c>
      <c r="CD149" s="97">
        <f t="shared" si="118"/>
        <v>0</v>
      </c>
      <c r="CE149" s="97">
        <f t="shared" si="118"/>
        <v>0</v>
      </c>
      <c r="CF149" s="97">
        <f t="shared" si="116"/>
        <v>0</v>
      </c>
      <c r="CG149" s="92">
        <f t="shared" si="126"/>
        <v>2.7790087600000004</v>
      </c>
      <c r="CH149" s="92">
        <f t="shared" si="126"/>
        <v>3.3318687600000003</v>
      </c>
      <c r="CI149" s="92">
        <f t="shared" si="126"/>
        <v>2.7790087600000004</v>
      </c>
      <c r="CJ149" s="92">
        <f t="shared" si="126"/>
        <v>3.3318687600000003</v>
      </c>
      <c r="CK149" s="92">
        <f t="shared" si="126"/>
        <v>2.7790087600000004</v>
      </c>
      <c r="CL149" s="92">
        <f t="shared" si="126"/>
        <v>3.3348105120000002</v>
      </c>
      <c r="CM149" s="92">
        <f t="shared" si="126"/>
        <v>0</v>
      </c>
      <c r="CN149" s="92">
        <f t="shared" si="125"/>
        <v>0.45</v>
      </c>
      <c r="CO149" s="91">
        <f t="shared" si="129"/>
        <v>2.6652669599999999</v>
      </c>
      <c r="CP149" s="91">
        <f t="shared" si="129"/>
        <v>3.1621215600000001</v>
      </c>
      <c r="CQ149" s="91">
        <f t="shared" si="129"/>
        <v>2.6652669599999999</v>
      </c>
      <c r="CR149" s="91">
        <f t="shared" si="129"/>
        <v>3.1621215599999997</v>
      </c>
      <c r="CS149" s="91">
        <f t="shared" si="129"/>
        <v>2.6652669599999999</v>
      </c>
      <c r="CT149" s="91">
        <f t="shared" si="123"/>
        <v>3.1621215599999997</v>
      </c>
      <c r="CU149" s="91">
        <f t="shared" si="123"/>
        <v>0</v>
      </c>
      <c r="CV149" s="91">
        <f t="shared" si="123"/>
        <v>0.496</v>
      </c>
      <c r="CW149" s="93"/>
      <c r="CY149" s="80">
        <f t="shared" si="111"/>
        <v>0</v>
      </c>
      <c r="CZ149" s="80">
        <f t="shared" si="128"/>
        <v>-0.11374180000000056</v>
      </c>
      <c r="DA149" s="80">
        <f t="shared" si="128"/>
        <v>-0.16974720000000065</v>
      </c>
      <c r="DB149" s="80">
        <f t="shared" si="128"/>
        <v>-0.11374180000000056</v>
      </c>
      <c r="DC149" s="80">
        <f t="shared" si="128"/>
        <v>-0.17268895200000056</v>
      </c>
      <c r="DG149" s="80">
        <f t="shared" si="113"/>
        <v>-0.1067418</v>
      </c>
      <c r="DH149" s="80">
        <f t="shared" si="114"/>
        <v>0</v>
      </c>
      <c r="DI149" s="80" t="e">
        <f>AS149-#REF!</f>
        <v>#REF!</v>
      </c>
      <c r="DJ149" s="80" t="e">
        <f>AT149-#REF!</f>
        <v>#REF!</v>
      </c>
      <c r="DK149" s="80" t="e">
        <f>AU149-#REF!</f>
        <v>#REF!</v>
      </c>
      <c r="DL149" s="80" t="e">
        <f>AV149-#REF!</f>
        <v>#REF!</v>
      </c>
      <c r="DM149" s="80" t="e">
        <f>AW149-#REF!</f>
        <v>#REF!</v>
      </c>
      <c r="DN149" s="80" t="e">
        <f>AX149-#REF!</f>
        <v>#REF!</v>
      </c>
    </row>
    <row r="150" spans="1:118" hidden="1" x14ac:dyDescent="0.25">
      <c r="A150" s="88" t="s">
        <v>5962</v>
      </c>
      <c r="B150" s="95" t="s">
        <v>5963</v>
      </c>
      <c r="C150" s="88" t="s">
        <v>5964</v>
      </c>
      <c r="D150" s="88">
        <v>2018</v>
      </c>
      <c r="E150" s="88">
        <v>2019</v>
      </c>
      <c r="F150" s="88">
        <f t="shared" si="121"/>
        <v>2018</v>
      </c>
      <c r="G150" s="88">
        <f t="shared" si="121"/>
        <v>2019</v>
      </c>
      <c r="H150" s="91">
        <f t="shared" si="122"/>
        <v>4.84178876</v>
      </c>
      <c r="I150" s="91">
        <v>0.13</v>
      </c>
      <c r="J150" s="91">
        <v>4.71</v>
      </c>
      <c r="K150" s="91">
        <v>0</v>
      </c>
      <c r="L150" s="91">
        <v>1.7887600000000003E-3</v>
      </c>
      <c r="M150" s="91">
        <v>0.12900876000000003</v>
      </c>
      <c r="N150" s="91">
        <v>0.15186876000000002</v>
      </c>
      <c r="O150" s="91">
        <v>0.12900876</v>
      </c>
      <c r="P150" s="91">
        <v>0.15186876000000002</v>
      </c>
      <c r="Q150" s="91">
        <v>0</v>
      </c>
      <c r="R150" s="91"/>
      <c r="S150" s="91">
        <v>0</v>
      </c>
      <c r="T150" s="91">
        <v>0</v>
      </c>
      <c r="U150" s="91">
        <v>4.7166666666666668</v>
      </c>
      <c r="V150" s="91">
        <v>5.66</v>
      </c>
      <c r="W150" s="91">
        <v>4.7166666666666668</v>
      </c>
      <c r="X150" s="91">
        <v>5.66</v>
      </c>
      <c r="Y150" s="91">
        <v>4.8456754266666664</v>
      </c>
      <c r="Z150" s="91">
        <v>5.8148105119999993</v>
      </c>
      <c r="AA150" s="91">
        <v>0</v>
      </c>
      <c r="AB150" s="91">
        <v>0.76</v>
      </c>
      <c r="AC150" s="91">
        <v>4.5941347000000006</v>
      </c>
      <c r="AD150" s="91">
        <v>5.4479169000000001</v>
      </c>
      <c r="AE150" s="91">
        <v>4.5941347000000006</v>
      </c>
      <c r="AF150" s="91">
        <v>5.4479169000000001</v>
      </c>
      <c r="AG150" s="91">
        <v>4.7231434600000002</v>
      </c>
      <c r="AH150" s="91">
        <v>5.5997856599999993</v>
      </c>
      <c r="AI150" s="91"/>
      <c r="AJ150" s="91">
        <v>0.80800000000000005</v>
      </c>
      <c r="AK150" s="91">
        <v>0</v>
      </c>
      <c r="AL150" s="91">
        <v>0</v>
      </c>
      <c r="AM150" s="91">
        <v>0</v>
      </c>
      <c r="AN150" s="91">
        <v>0</v>
      </c>
      <c r="AO150" s="91">
        <v>0</v>
      </c>
      <c r="AP150" s="91">
        <v>0</v>
      </c>
      <c r="AQ150" s="91">
        <v>0</v>
      </c>
      <c r="AR150" s="91">
        <v>0</v>
      </c>
      <c r="AS150" s="91">
        <f t="shared" si="127"/>
        <v>0</v>
      </c>
      <c r="AT150" s="91">
        <f t="shared" si="127"/>
        <v>0</v>
      </c>
      <c r="AU150" s="91">
        <f t="shared" si="127"/>
        <v>0</v>
      </c>
      <c r="AV150" s="91">
        <f t="shared" si="127"/>
        <v>0</v>
      </c>
      <c r="AW150" s="91">
        <f t="shared" si="127"/>
        <v>0</v>
      </c>
      <c r="AX150" s="91">
        <f t="shared" si="127"/>
        <v>0</v>
      </c>
      <c r="AY150" s="91">
        <f t="shared" si="120"/>
        <v>0</v>
      </c>
      <c r="AZ150" s="91">
        <f t="shared" si="120"/>
        <v>0</v>
      </c>
      <c r="BA150" s="91">
        <v>0</v>
      </c>
      <c r="BB150" s="91">
        <v>0</v>
      </c>
      <c r="BC150" s="91">
        <v>0</v>
      </c>
      <c r="BD150" s="91">
        <v>0</v>
      </c>
      <c r="BE150" s="91">
        <v>0</v>
      </c>
      <c r="BF150" s="91">
        <v>0</v>
      </c>
      <c r="BG150" s="91">
        <v>0</v>
      </c>
      <c r="BH150" s="91">
        <v>0</v>
      </c>
      <c r="BI150" s="97">
        <f t="shared" si="117"/>
        <v>0</v>
      </c>
      <c r="BJ150" s="97">
        <f t="shared" si="117"/>
        <v>0</v>
      </c>
      <c r="BK150" s="97">
        <f t="shared" si="117"/>
        <v>0</v>
      </c>
      <c r="BL150" s="97">
        <f t="shared" si="117"/>
        <v>0</v>
      </c>
      <c r="BM150" s="97">
        <f t="shared" si="117"/>
        <v>0</v>
      </c>
      <c r="BN150" s="97">
        <f t="shared" si="117"/>
        <v>0</v>
      </c>
      <c r="BO150" s="97">
        <f t="shared" si="117"/>
        <v>0</v>
      </c>
      <c r="BP150" s="97">
        <f t="shared" si="115"/>
        <v>0</v>
      </c>
      <c r="BQ150" s="91">
        <v>0</v>
      </c>
      <c r="BR150" s="91">
        <v>0</v>
      </c>
      <c r="BS150" s="91">
        <v>0</v>
      </c>
      <c r="BT150" s="91">
        <v>0</v>
      </c>
      <c r="BU150" s="91">
        <v>0</v>
      </c>
      <c r="BV150" s="91">
        <v>0</v>
      </c>
      <c r="BW150" s="91">
        <v>0</v>
      </c>
      <c r="BX150" s="91">
        <v>0</v>
      </c>
      <c r="BY150" s="97">
        <f t="shared" si="118"/>
        <v>0</v>
      </c>
      <c r="BZ150" s="97">
        <f t="shared" si="118"/>
        <v>0</v>
      </c>
      <c r="CA150" s="97">
        <f t="shared" si="118"/>
        <v>0</v>
      </c>
      <c r="CB150" s="97">
        <f t="shared" si="118"/>
        <v>0</v>
      </c>
      <c r="CC150" s="97">
        <f t="shared" si="118"/>
        <v>0</v>
      </c>
      <c r="CD150" s="97">
        <f t="shared" si="118"/>
        <v>0</v>
      </c>
      <c r="CE150" s="97">
        <f t="shared" si="118"/>
        <v>0</v>
      </c>
      <c r="CF150" s="97">
        <f t="shared" si="116"/>
        <v>0</v>
      </c>
      <c r="CG150" s="92">
        <f t="shared" si="126"/>
        <v>4.8456754266666664</v>
      </c>
      <c r="CH150" s="92">
        <f t="shared" si="126"/>
        <v>5.8118687600000003</v>
      </c>
      <c r="CI150" s="92">
        <f t="shared" si="126"/>
        <v>4.8456754266666664</v>
      </c>
      <c r="CJ150" s="92">
        <f t="shared" si="126"/>
        <v>5.8118687600000003</v>
      </c>
      <c r="CK150" s="92">
        <f t="shared" si="126"/>
        <v>4.8456754266666664</v>
      </c>
      <c r="CL150" s="92">
        <f t="shared" si="126"/>
        <v>5.8148105119999993</v>
      </c>
      <c r="CM150" s="92">
        <f t="shared" si="126"/>
        <v>0</v>
      </c>
      <c r="CN150" s="92">
        <f t="shared" si="125"/>
        <v>0.76</v>
      </c>
      <c r="CO150" s="91">
        <f t="shared" si="129"/>
        <v>4.7231434600000002</v>
      </c>
      <c r="CP150" s="91">
        <f t="shared" si="129"/>
        <v>5.5997856600000002</v>
      </c>
      <c r="CQ150" s="91">
        <f t="shared" si="129"/>
        <v>4.7231434600000002</v>
      </c>
      <c r="CR150" s="91">
        <f t="shared" si="129"/>
        <v>5.5997856600000002</v>
      </c>
      <c r="CS150" s="91">
        <f t="shared" si="129"/>
        <v>4.7231434600000002</v>
      </c>
      <c r="CT150" s="91">
        <f t="shared" si="123"/>
        <v>5.5997856599999993</v>
      </c>
      <c r="CU150" s="91">
        <f t="shared" si="123"/>
        <v>0</v>
      </c>
      <c r="CV150" s="91">
        <f t="shared" si="123"/>
        <v>0.80800000000000005</v>
      </c>
      <c r="CW150" s="93"/>
      <c r="CY150" s="80">
        <f t="shared" si="111"/>
        <v>0</v>
      </c>
      <c r="CZ150" s="80">
        <f t="shared" si="128"/>
        <v>-0.12253196666666621</v>
      </c>
      <c r="DA150" s="80">
        <f t="shared" si="128"/>
        <v>-0.21208310000000008</v>
      </c>
      <c r="DB150" s="80">
        <f t="shared" si="128"/>
        <v>-0.12253196666666621</v>
      </c>
      <c r="DC150" s="80">
        <f t="shared" si="128"/>
        <v>-0.21502485199999999</v>
      </c>
      <c r="DG150" s="80">
        <f t="shared" si="113"/>
        <v>-0.11864529999999984</v>
      </c>
      <c r="DH150" s="80">
        <f t="shared" si="114"/>
        <v>0</v>
      </c>
      <c r="DI150" s="80" t="e">
        <f>AS150-#REF!</f>
        <v>#REF!</v>
      </c>
      <c r="DJ150" s="80" t="e">
        <f>AT150-#REF!</f>
        <v>#REF!</v>
      </c>
      <c r="DK150" s="80" t="e">
        <f>AU150-#REF!</f>
        <v>#REF!</v>
      </c>
      <c r="DL150" s="80" t="e">
        <f>AV150-#REF!</f>
        <v>#REF!</v>
      </c>
      <c r="DM150" s="80" t="e">
        <f>AW150-#REF!</f>
        <v>#REF!</v>
      </c>
      <c r="DN150" s="80" t="e">
        <f>AX150-#REF!</f>
        <v>#REF!</v>
      </c>
    </row>
    <row r="151" spans="1:118" ht="38.25" hidden="1" x14ac:dyDescent="0.25">
      <c r="A151" s="88" t="s">
        <v>5965</v>
      </c>
      <c r="B151" s="95" t="s">
        <v>5966</v>
      </c>
      <c r="C151" s="88" t="s">
        <v>5967</v>
      </c>
      <c r="D151" s="88">
        <v>2021</v>
      </c>
      <c r="E151" s="88">
        <v>2021</v>
      </c>
      <c r="F151" s="88">
        <v>2022</v>
      </c>
      <c r="G151" s="88">
        <v>2022</v>
      </c>
      <c r="H151" s="91">
        <f t="shared" si="122"/>
        <v>2.8600000000000003</v>
      </c>
      <c r="I151" s="91">
        <v>0.14000000000000001</v>
      </c>
      <c r="J151" s="91">
        <v>2.72</v>
      </c>
      <c r="K151" s="91">
        <v>0</v>
      </c>
      <c r="L151" s="91">
        <v>0</v>
      </c>
      <c r="M151" s="91"/>
      <c r="N151" s="91">
        <v>0</v>
      </c>
      <c r="O151" s="91">
        <v>0</v>
      </c>
      <c r="P151" s="91"/>
      <c r="Q151" s="91">
        <v>0</v>
      </c>
      <c r="R151" s="91"/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/>
      <c r="AD151" s="91"/>
      <c r="AE151" s="91"/>
      <c r="AF151" s="91"/>
      <c r="AG151" s="91"/>
      <c r="AH151" s="91"/>
      <c r="AI151" s="91"/>
      <c r="AJ151" s="91"/>
      <c r="AK151" s="91">
        <v>0</v>
      </c>
      <c r="AL151" s="91">
        <v>0</v>
      </c>
      <c r="AM151" s="91">
        <v>0</v>
      </c>
      <c r="AN151" s="91">
        <v>0</v>
      </c>
      <c r="AO151" s="91">
        <v>0</v>
      </c>
      <c r="AP151" s="91">
        <v>0</v>
      </c>
      <c r="AQ151" s="91">
        <v>0</v>
      </c>
      <c r="AR151" s="91">
        <v>0</v>
      </c>
      <c r="AS151" s="91">
        <f t="shared" si="127"/>
        <v>0</v>
      </c>
      <c r="AT151" s="91">
        <f t="shared" si="127"/>
        <v>0</v>
      </c>
      <c r="AU151" s="91">
        <f t="shared" si="127"/>
        <v>0</v>
      </c>
      <c r="AV151" s="91">
        <f t="shared" si="127"/>
        <v>0</v>
      </c>
      <c r="AW151" s="91">
        <f t="shared" si="127"/>
        <v>0</v>
      </c>
      <c r="AX151" s="91">
        <f t="shared" si="127"/>
        <v>0</v>
      </c>
      <c r="AY151" s="91">
        <f t="shared" si="120"/>
        <v>0</v>
      </c>
      <c r="AZ151" s="91">
        <f t="shared" si="120"/>
        <v>0</v>
      </c>
      <c r="BA151" s="91">
        <v>2.8644067796610169</v>
      </c>
      <c r="BB151" s="91">
        <v>3.4372881355932203</v>
      </c>
      <c r="BC151" s="91">
        <v>2.8644067796610169</v>
      </c>
      <c r="BD151" s="91">
        <v>3.4372881355932203</v>
      </c>
      <c r="BE151" s="91">
        <v>2.8644067796610173</v>
      </c>
      <c r="BF151" s="91">
        <v>3.4372881355932208</v>
      </c>
      <c r="BG151" s="91">
        <v>0</v>
      </c>
      <c r="BH151" s="91">
        <v>0.92</v>
      </c>
      <c r="BI151" s="97"/>
      <c r="BJ151" s="97"/>
      <c r="BK151" s="97"/>
      <c r="BL151" s="97"/>
      <c r="BM151" s="97"/>
      <c r="BN151" s="97"/>
      <c r="BO151" s="97"/>
      <c r="BP151" s="97"/>
      <c r="BQ151" s="91">
        <v>0</v>
      </c>
      <c r="BR151" s="91">
        <v>0</v>
      </c>
      <c r="BS151" s="91">
        <v>0</v>
      </c>
      <c r="BT151" s="91">
        <v>0</v>
      </c>
      <c r="BU151" s="91">
        <v>0</v>
      </c>
      <c r="BV151" s="91">
        <v>0</v>
      </c>
      <c r="BW151" s="91">
        <v>0</v>
      </c>
      <c r="BX151" s="91">
        <v>0</v>
      </c>
      <c r="BY151" s="97">
        <v>2.8644067796610169</v>
      </c>
      <c r="BZ151" s="97">
        <v>3.4372881355932203</v>
      </c>
      <c r="CA151" s="97">
        <v>2.8644067796610169</v>
      </c>
      <c r="CB151" s="97">
        <v>3.4372881355932203</v>
      </c>
      <c r="CC151" s="97">
        <v>2.8644067796610173</v>
      </c>
      <c r="CD151" s="97">
        <v>3.4372881355932208</v>
      </c>
      <c r="CE151" s="97">
        <v>0</v>
      </c>
      <c r="CF151" s="97">
        <v>0.92</v>
      </c>
      <c r="CG151" s="92">
        <f t="shared" si="126"/>
        <v>2.8644067796610169</v>
      </c>
      <c r="CH151" s="92">
        <f t="shared" si="126"/>
        <v>3.4372881355932203</v>
      </c>
      <c r="CI151" s="92">
        <f t="shared" si="126"/>
        <v>2.8644067796610169</v>
      </c>
      <c r="CJ151" s="92">
        <f t="shared" si="126"/>
        <v>3.4372881355932203</v>
      </c>
      <c r="CK151" s="92">
        <f t="shared" si="126"/>
        <v>2.8644067796610173</v>
      </c>
      <c r="CL151" s="92">
        <f t="shared" si="126"/>
        <v>3.4372881355932208</v>
      </c>
      <c r="CM151" s="92">
        <f t="shared" si="126"/>
        <v>0</v>
      </c>
      <c r="CN151" s="92">
        <f t="shared" si="125"/>
        <v>0.92</v>
      </c>
      <c r="CO151" s="91">
        <f t="shared" si="129"/>
        <v>2.8644067796610169</v>
      </c>
      <c r="CP151" s="91">
        <f t="shared" si="129"/>
        <v>3.4372881355932203</v>
      </c>
      <c r="CQ151" s="91">
        <f t="shared" si="129"/>
        <v>2.8644067796610169</v>
      </c>
      <c r="CR151" s="91">
        <f t="shared" si="129"/>
        <v>3.4372881355932203</v>
      </c>
      <c r="CS151" s="91">
        <f t="shared" si="129"/>
        <v>2.8644067796610173</v>
      </c>
      <c r="CT151" s="91">
        <f t="shared" si="123"/>
        <v>3.4372881355932208</v>
      </c>
      <c r="CU151" s="91">
        <f t="shared" si="123"/>
        <v>0</v>
      </c>
      <c r="CV151" s="91">
        <f t="shared" si="123"/>
        <v>0.92</v>
      </c>
      <c r="CW151" s="93"/>
      <c r="CY151" s="80">
        <f t="shared" si="111"/>
        <v>0</v>
      </c>
      <c r="CZ151" s="80">
        <f t="shared" si="128"/>
        <v>0</v>
      </c>
      <c r="DA151" s="80">
        <f t="shared" si="128"/>
        <v>0</v>
      </c>
      <c r="DB151" s="80">
        <f t="shared" si="128"/>
        <v>0</v>
      </c>
      <c r="DC151" s="80">
        <f t="shared" si="128"/>
        <v>0</v>
      </c>
      <c r="DG151" s="80">
        <f t="shared" si="113"/>
        <v>4.4067796610165466E-3</v>
      </c>
      <c r="DH151" s="80">
        <f t="shared" si="114"/>
        <v>0</v>
      </c>
      <c r="DI151" s="80" t="e">
        <f>AS151-#REF!</f>
        <v>#REF!</v>
      </c>
      <c r="DJ151" s="80" t="e">
        <f>AT151-#REF!</f>
        <v>#REF!</v>
      </c>
      <c r="DK151" s="80" t="e">
        <f>AU151-#REF!</f>
        <v>#REF!</v>
      </c>
      <c r="DL151" s="80" t="e">
        <f>AV151-#REF!</f>
        <v>#REF!</v>
      </c>
      <c r="DM151" s="80" t="e">
        <f>AW151-#REF!</f>
        <v>#REF!</v>
      </c>
      <c r="DN151" s="80" t="e">
        <f>AX151-#REF!</f>
        <v>#REF!</v>
      </c>
    </row>
    <row r="152" spans="1:118" hidden="1" x14ac:dyDescent="0.25">
      <c r="A152" s="88" t="s">
        <v>5968</v>
      </c>
      <c r="B152" s="95" t="s">
        <v>5969</v>
      </c>
      <c r="C152" s="88" t="s">
        <v>5970</v>
      </c>
      <c r="D152" s="88">
        <v>2021</v>
      </c>
      <c r="E152" s="88">
        <v>2021</v>
      </c>
      <c r="F152" s="88">
        <v>2022</v>
      </c>
      <c r="G152" s="88">
        <v>2022</v>
      </c>
      <c r="H152" s="91">
        <f t="shared" si="122"/>
        <v>1.8559322033898304</v>
      </c>
      <c r="I152" s="91">
        <v>0.15254237288135594</v>
      </c>
      <c r="J152" s="91">
        <v>1.7033898305084745</v>
      </c>
      <c r="K152" s="91">
        <v>0</v>
      </c>
      <c r="L152" s="91">
        <v>0</v>
      </c>
      <c r="M152" s="91"/>
      <c r="N152" s="91">
        <v>0</v>
      </c>
      <c r="O152" s="91">
        <v>0</v>
      </c>
      <c r="P152" s="91"/>
      <c r="Q152" s="91">
        <v>0</v>
      </c>
      <c r="R152" s="91"/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  <c r="AC152" s="91"/>
      <c r="AD152" s="91"/>
      <c r="AE152" s="91"/>
      <c r="AF152" s="91"/>
      <c r="AG152" s="91"/>
      <c r="AH152" s="91"/>
      <c r="AI152" s="91"/>
      <c r="AJ152" s="91"/>
      <c r="AK152" s="91">
        <v>0</v>
      </c>
      <c r="AL152" s="91">
        <v>0</v>
      </c>
      <c r="AM152" s="91">
        <v>0</v>
      </c>
      <c r="AN152" s="91">
        <v>0</v>
      </c>
      <c r="AO152" s="91">
        <v>0</v>
      </c>
      <c r="AP152" s="91">
        <v>0</v>
      </c>
      <c r="AQ152" s="91">
        <v>0</v>
      </c>
      <c r="AR152" s="91">
        <v>0</v>
      </c>
      <c r="AS152" s="91">
        <f t="shared" si="127"/>
        <v>0</v>
      </c>
      <c r="AT152" s="91">
        <f t="shared" si="127"/>
        <v>0</v>
      </c>
      <c r="AU152" s="91">
        <f t="shared" si="127"/>
        <v>0</v>
      </c>
      <c r="AV152" s="91">
        <f t="shared" si="127"/>
        <v>0</v>
      </c>
      <c r="AW152" s="91">
        <f t="shared" si="127"/>
        <v>0</v>
      </c>
      <c r="AX152" s="91">
        <f t="shared" si="127"/>
        <v>0</v>
      </c>
      <c r="AY152" s="91">
        <f t="shared" si="120"/>
        <v>0</v>
      </c>
      <c r="AZ152" s="91">
        <f t="shared" si="120"/>
        <v>0</v>
      </c>
      <c r="BA152" s="91">
        <v>1.8559322033898307</v>
      </c>
      <c r="BB152" s="91">
        <v>2.2271186440677968</v>
      </c>
      <c r="BC152" s="91">
        <v>1.8559322033898307</v>
      </c>
      <c r="BD152" s="91">
        <v>2.2271186440677968</v>
      </c>
      <c r="BE152" s="91">
        <v>1.8559322033898307</v>
      </c>
      <c r="BF152" s="91">
        <v>2.2271186440677968</v>
      </c>
      <c r="BG152" s="91">
        <v>0</v>
      </c>
      <c r="BH152" s="91">
        <v>1</v>
      </c>
      <c r="BI152" s="97"/>
      <c r="BJ152" s="97"/>
      <c r="BK152" s="97"/>
      <c r="BL152" s="97"/>
      <c r="BM152" s="97"/>
      <c r="BN152" s="97"/>
      <c r="BO152" s="97"/>
      <c r="BP152" s="97"/>
      <c r="BQ152" s="91">
        <v>0</v>
      </c>
      <c r="BR152" s="91">
        <v>0</v>
      </c>
      <c r="BS152" s="91">
        <v>0</v>
      </c>
      <c r="BT152" s="91">
        <v>0</v>
      </c>
      <c r="BU152" s="91">
        <v>0</v>
      </c>
      <c r="BV152" s="91">
        <v>0</v>
      </c>
      <c r="BW152" s="91">
        <v>0</v>
      </c>
      <c r="BX152" s="91">
        <v>0</v>
      </c>
      <c r="BY152" s="97">
        <v>1.8559322033898307</v>
      </c>
      <c r="BZ152" s="97">
        <v>2.2271186440677968</v>
      </c>
      <c r="CA152" s="97">
        <v>1.8559322033898307</v>
      </c>
      <c r="CB152" s="97">
        <v>2.2271186440677968</v>
      </c>
      <c r="CC152" s="97">
        <v>1.8559322033898307</v>
      </c>
      <c r="CD152" s="97">
        <v>2.2271186440677968</v>
      </c>
      <c r="CE152" s="97">
        <v>0</v>
      </c>
      <c r="CF152" s="97">
        <v>1</v>
      </c>
      <c r="CG152" s="92">
        <f t="shared" si="126"/>
        <v>1.8559322033898307</v>
      </c>
      <c r="CH152" s="92">
        <f t="shared" si="126"/>
        <v>2.2271186440677968</v>
      </c>
      <c r="CI152" s="92">
        <f t="shared" si="126"/>
        <v>1.8559322033898307</v>
      </c>
      <c r="CJ152" s="92">
        <f t="shared" si="126"/>
        <v>2.2271186440677968</v>
      </c>
      <c r="CK152" s="92">
        <f t="shared" si="126"/>
        <v>1.8559322033898307</v>
      </c>
      <c r="CL152" s="92">
        <f t="shared" si="126"/>
        <v>2.2271186440677968</v>
      </c>
      <c r="CM152" s="92">
        <f t="shared" si="126"/>
        <v>0</v>
      </c>
      <c r="CN152" s="92">
        <f t="shared" si="125"/>
        <v>1</v>
      </c>
      <c r="CO152" s="91">
        <f t="shared" si="129"/>
        <v>1.8559322033898307</v>
      </c>
      <c r="CP152" s="91">
        <f t="shared" si="129"/>
        <v>2.2271186440677968</v>
      </c>
      <c r="CQ152" s="91">
        <f t="shared" si="129"/>
        <v>1.8559322033898307</v>
      </c>
      <c r="CR152" s="91">
        <f t="shared" si="129"/>
        <v>2.2271186440677968</v>
      </c>
      <c r="CS152" s="91">
        <f t="shared" si="129"/>
        <v>1.8559322033898307</v>
      </c>
      <c r="CT152" s="91">
        <f t="shared" si="123"/>
        <v>2.2271186440677968</v>
      </c>
      <c r="CU152" s="91">
        <f t="shared" si="123"/>
        <v>0</v>
      </c>
      <c r="CV152" s="91">
        <f t="shared" si="123"/>
        <v>1</v>
      </c>
      <c r="CW152" s="93"/>
      <c r="CY152" s="80">
        <f t="shared" si="111"/>
        <v>0</v>
      </c>
      <c r="CZ152" s="80">
        <f t="shared" si="128"/>
        <v>0</v>
      </c>
      <c r="DA152" s="80">
        <f t="shared" si="128"/>
        <v>0</v>
      </c>
      <c r="DB152" s="80">
        <f t="shared" si="128"/>
        <v>0</v>
      </c>
      <c r="DC152" s="80">
        <f t="shared" si="128"/>
        <v>0</v>
      </c>
      <c r="DG152" s="80">
        <f t="shared" si="113"/>
        <v>0</v>
      </c>
      <c r="DH152" s="80">
        <f t="shared" si="114"/>
        <v>0</v>
      </c>
      <c r="DI152" s="80" t="e">
        <f>AS152-#REF!</f>
        <v>#REF!</v>
      </c>
      <c r="DJ152" s="80" t="e">
        <f>AT152-#REF!</f>
        <v>#REF!</v>
      </c>
      <c r="DK152" s="80" t="e">
        <f>AU152-#REF!</f>
        <v>#REF!</v>
      </c>
      <c r="DL152" s="80" t="e">
        <f>AV152-#REF!</f>
        <v>#REF!</v>
      </c>
      <c r="DM152" s="80" t="e">
        <f>AW152-#REF!</f>
        <v>#REF!</v>
      </c>
      <c r="DN152" s="80" t="e">
        <f>AX152-#REF!</f>
        <v>#REF!</v>
      </c>
    </row>
    <row r="153" spans="1:118" hidden="1" x14ac:dyDescent="0.25">
      <c r="A153" s="88" t="s">
        <v>5971</v>
      </c>
      <c r="B153" s="95" t="s">
        <v>5972</v>
      </c>
      <c r="C153" s="88" t="s">
        <v>5973</v>
      </c>
      <c r="D153" s="88">
        <v>2021</v>
      </c>
      <c r="E153" s="88">
        <v>2022</v>
      </c>
      <c r="F153" s="88">
        <f>D153</f>
        <v>2021</v>
      </c>
      <c r="G153" s="88">
        <f>E153</f>
        <v>2022</v>
      </c>
      <c r="H153" s="91">
        <f t="shared" si="122"/>
        <v>133.12711864406779</v>
      </c>
      <c r="I153" s="91">
        <v>7.2372881355932197</v>
      </c>
      <c r="J153" s="91">
        <v>37.449152542372879</v>
      </c>
      <c r="K153" s="91">
        <v>88.440677966101703</v>
      </c>
      <c r="L153" s="91">
        <v>0</v>
      </c>
      <c r="M153" s="91"/>
      <c r="N153" s="91">
        <v>0</v>
      </c>
      <c r="O153" s="91">
        <v>0</v>
      </c>
      <c r="P153" s="91"/>
      <c r="Q153" s="91">
        <v>0</v>
      </c>
      <c r="R153" s="91"/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/>
      <c r="AD153" s="91"/>
      <c r="AE153" s="91"/>
      <c r="AF153" s="91"/>
      <c r="AG153" s="91"/>
      <c r="AH153" s="91"/>
      <c r="AI153" s="91"/>
      <c r="AJ153" s="91"/>
      <c r="AK153" s="91">
        <v>0</v>
      </c>
      <c r="AL153" s="91">
        <v>0</v>
      </c>
      <c r="AM153" s="91">
        <v>0</v>
      </c>
      <c r="AN153" s="91">
        <v>0</v>
      </c>
      <c r="AO153" s="91">
        <v>0</v>
      </c>
      <c r="AP153" s="91">
        <v>0</v>
      </c>
      <c r="AQ153" s="91">
        <v>0</v>
      </c>
      <c r="AR153" s="91">
        <v>0</v>
      </c>
      <c r="AS153" s="91">
        <f t="shared" si="127"/>
        <v>0</v>
      </c>
      <c r="AT153" s="91">
        <f t="shared" si="127"/>
        <v>0</v>
      </c>
      <c r="AU153" s="91">
        <f t="shared" si="127"/>
        <v>0</v>
      </c>
      <c r="AV153" s="91">
        <f t="shared" si="127"/>
        <v>0</v>
      </c>
      <c r="AW153" s="91">
        <f t="shared" si="127"/>
        <v>0</v>
      </c>
      <c r="AX153" s="91">
        <f t="shared" si="127"/>
        <v>0</v>
      </c>
      <c r="AY153" s="91">
        <f t="shared" si="120"/>
        <v>0</v>
      </c>
      <c r="AZ153" s="91">
        <f t="shared" si="120"/>
        <v>0</v>
      </c>
      <c r="BA153" s="91">
        <v>7.2372881355932197</v>
      </c>
      <c r="BB153" s="91">
        <v>8.6847457627118629</v>
      </c>
      <c r="BC153" s="91">
        <v>7.2372881355932197</v>
      </c>
      <c r="BD153" s="91">
        <v>8.6847457627118629</v>
      </c>
      <c r="BE153" s="91">
        <v>0</v>
      </c>
      <c r="BF153" s="91">
        <v>0</v>
      </c>
      <c r="BG153" s="91">
        <v>0</v>
      </c>
      <c r="BH153" s="91">
        <v>0</v>
      </c>
      <c r="BI153" s="97">
        <f t="shared" ref="BI153:BP155" si="130">BA153</f>
        <v>7.2372881355932197</v>
      </c>
      <c r="BJ153" s="97">
        <f t="shared" si="130"/>
        <v>8.6847457627118629</v>
      </c>
      <c r="BK153" s="97">
        <f t="shared" si="130"/>
        <v>7.2372881355932197</v>
      </c>
      <c r="BL153" s="97">
        <f t="shared" si="130"/>
        <v>8.6847457627118629</v>
      </c>
      <c r="BM153" s="97">
        <f t="shared" si="130"/>
        <v>0</v>
      </c>
      <c r="BN153" s="97">
        <f t="shared" si="130"/>
        <v>0</v>
      </c>
      <c r="BO153" s="97">
        <f t="shared" si="130"/>
        <v>0</v>
      </c>
      <c r="BP153" s="97">
        <f t="shared" si="130"/>
        <v>0</v>
      </c>
      <c r="BQ153" s="91">
        <v>125.88983050847459</v>
      </c>
      <c r="BR153" s="91">
        <v>151.06779661016949</v>
      </c>
      <c r="BS153" s="91">
        <v>125.88983050847459</v>
      </c>
      <c r="BT153" s="91">
        <v>151.06779661016949</v>
      </c>
      <c r="BU153" s="91">
        <v>133.12711864406782</v>
      </c>
      <c r="BV153" s="91">
        <v>159.75254237288138</v>
      </c>
      <c r="BW153" s="91">
        <v>12.6</v>
      </c>
      <c r="BX153" s="91">
        <v>0</v>
      </c>
      <c r="BY153" s="97">
        <f t="shared" ref="BY153:CF154" si="131">BQ153</f>
        <v>125.88983050847459</v>
      </c>
      <c r="BZ153" s="97">
        <f t="shared" si="131"/>
        <v>151.06779661016949</v>
      </c>
      <c r="CA153" s="97">
        <f t="shared" si="131"/>
        <v>125.88983050847459</v>
      </c>
      <c r="CB153" s="97">
        <f t="shared" si="131"/>
        <v>151.06779661016949</v>
      </c>
      <c r="CC153" s="97">
        <f t="shared" si="131"/>
        <v>133.12711864406782</v>
      </c>
      <c r="CD153" s="97">
        <f t="shared" si="131"/>
        <v>159.75254237288138</v>
      </c>
      <c r="CE153" s="97">
        <f t="shared" si="131"/>
        <v>12.6</v>
      </c>
      <c r="CF153" s="97">
        <f t="shared" si="131"/>
        <v>0</v>
      </c>
      <c r="CG153" s="92">
        <f t="shared" si="126"/>
        <v>133.12711864406782</v>
      </c>
      <c r="CH153" s="92">
        <f t="shared" si="126"/>
        <v>159.75254237288135</v>
      </c>
      <c r="CI153" s="92">
        <f t="shared" si="126"/>
        <v>133.12711864406782</v>
      </c>
      <c r="CJ153" s="92">
        <f t="shared" si="126"/>
        <v>159.75254237288135</v>
      </c>
      <c r="CK153" s="92">
        <f t="shared" si="126"/>
        <v>133.12711864406782</v>
      </c>
      <c r="CL153" s="92">
        <f t="shared" si="126"/>
        <v>159.75254237288138</v>
      </c>
      <c r="CM153" s="92">
        <f t="shared" si="126"/>
        <v>12.6</v>
      </c>
      <c r="CN153" s="92">
        <f t="shared" si="125"/>
        <v>0</v>
      </c>
      <c r="CO153" s="91">
        <f t="shared" si="129"/>
        <v>133.12711864406782</v>
      </c>
      <c r="CP153" s="91">
        <f t="shared" si="129"/>
        <v>159.75254237288135</v>
      </c>
      <c r="CQ153" s="91">
        <f t="shared" si="129"/>
        <v>133.12711864406782</v>
      </c>
      <c r="CR153" s="91">
        <f t="shared" si="129"/>
        <v>159.75254237288135</v>
      </c>
      <c r="CS153" s="91">
        <f t="shared" si="129"/>
        <v>133.12711864406782</v>
      </c>
      <c r="CT153" s="91">
        <f t="shared" si="123"/>
        <v>159.75254237288138</v>
      </c>
      <c r="CU153" s="91">
        <f t="shared" si="123"/>
        <v>12.6</v>
      </c>
      <c r="CV153" s="91">
        <f t="shared" si="123"/>
        <v>0</v>
      </c>
      <c r="CW153" s="93"/>
      <c r="CY153" s="80">
        <f t="shared" si="111"/>
        <v>0</v>
      </c>
      <c r="CZ153" s="80">
        <f t="shared" si="128"/>
        <v>0</v>
      </c>
      <c r="DA153" s="80">
        <f t="shared" si="128"/>
        <v>0</v>
      </c>
      <c r="DB153" s="80">
        <f t="shared" si="128"/>
        <v>0</v>
      </c>
      <c r="DC153" s="80">
        <f t="shared" si="128"/>
        <v>0</v>
      </c>
      <c r="DG153" s="80">
        <f t="shared" si="113"/>
        <v>0</v>
      </c>
      <c r="DH153" s="80">
        <f t="shared" si="114"/>
        <v>0</v>
      </c>
      <c r="DI153" s="80" t="e">
        <f>AS153-#REF!</f>
        <v>#REF!</v>
      </c>
      <c r="DJ153" s="80" t="e">
        <f>AT153-#REF!</f>
        <v>#REF!</v>
      </c>
      <c r="DK153" s="80" t="e">
        <f>AU153-#REF!</f>
        <v>#REF!</v>
      </c>
      <c r="DL153" s="80" t="e">
        <f>AV153-#REF!</f>
        <v>#REF!</v>
      </c>
      <c r="DM153" s="80" t="e">
        <f>AW153-#REF!</f>
        <v>#REF!</v>
      </c>
      <c r="DN153" s="80" t="e">
        <f>AX153-#REF!</f>
        <v>#REF!</v>
      </c>
    </row>
    <row r="154" spans="1:118" ht="25.5" hidden="1" x14ac:dyDescent="0.25">
      <c r="A154" s="88" t="s">
        <v>5974</v>
      </c>
      <c r="B154" s="95" t="s">
        <v>5975</v>
      </c>
      <c r="C154" s="88" t="s">
        <v>5976</v>
      </c>
      <c r="D154" s="88">
        <v>2018</v>
      </c>
      <c r="E154" s="88">
        <v>2018</v>
      </c>
      <c r="F154" s="88">
        <f>D154</f>
        <v>2018</v>
      </c>
      <c r="G154" s="88">
        <f>E154</f>
        <v>2018</v>
      </c>
      <c r="H154" s="91">
        <f t="shared" si="122"/>
        <v>21.57</v>
      </c>
      <c r="I154" s="91">
        <v>0.24</v>
      </c>
      <c r="J154" s="91">
        <v>14.58</v>
      </c>
      <c r="K154" s="91">
        <v>6.42</v>
      </c>
      <c r="L154" s="91">
        <v>0.33</v>
      </c>
      <c r="M154" s="91">
        <v>21.570781060000002</v>
      </c>
      <c r="N154" s="91">
        <v>25.39464049</v>
      </c>
      <c r="O154" s="91">
        <v>21.570781060000002</v>
      </c>
      <c r="P154" s="91">
        <v>25.394640469999999</v>
      </c>
      <c r="Q154" s="91">
        <v>21.570781060000002</v>
      </c>
      <c r="R154" s="91">
        <v>25.394640469999999</v>
      </c>
      <c r="S154" s="91">
        <v>2</v>
      </c>
      <c r="T154" s="91">
        <v>1.7529999999999999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91"/>
      <c r="AD154" s="91"/>
      <c r="AE154" s="91"/>
      <c r="AF154" s="91"/>
      <c r="AG154" s="91"/>
      <c r="AH154" s="91"/>
      <c r="AI154" s="91"/>
      <c r="AJ154" s="91"/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f t="shared" si="127"/>
        <v>0</v>
      </c>
      <c r="AT154" s="91">
        <f t="shared" si="127"/>
        <v>0</v>
      </c>
      <c r="AU154" s="91">
        <f t="shared" si="127"/>
        <v>0</v>
      </c>
      <c r="AV154" s="91">
        <f t="shared" si="127"/>
        <v>0</v>
      </c>
      <c r="AW154" s="91">
        <f t="shared" si="127"/>
        <v>0</v>
      </c>
      <c r="AX154" s="91">
        <f t="shared" si="127"/>
        <v>0</v>
      </c>
      <c r="AY154" s="91">
        <f t="shared" si="120"/>
        <v>0</v>
      </c>
      <c r="AZ154" s="91">
        <f t="shared" si="120"/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7">
        <f t="shared" si="130"/>
        <v>0</v>
      </c>
      <c r="BJ154" s="97">
        <f t="shared" si="130"/>
        <v>0</v>
      </c>
      <c r="BK154" s="97">
        <f t="shared" si="130"/>
        <v>0</v>
      </c>
      <c r="BL154" s="97">
        <f t="shared" si="130"/>
        <v>0</v>
      </c>
      <c r="BM154" s="97">
        <f t="shared" si="130"/>
        <v>0</v>
      </c>
      <c r="BN154" s="97">
        <f t="shared" si="130"/>
        <v>0</v>
      </c>
      <c r="BO154" s="97">
        <f t="shared" si="130"/>
        <v>0</v>
      </c>
      <c r="BP154" s="97">
        <f t="shared" si="130"/>
        <v>0</v>
      </c>
      <c r="BQ154" s="91">
        <v>0</v>
      </c>
      <c r="BR154" s="91">
        <v>0</v>
      </c>
      <c r="BS154" s="91">
        <v>0</v>
      </c>
      <c r="BT154" s="91">
        <v>0</v>
      </c>
      <c r="BU154" s="91">
        <v>0</v>
      </c>
      <c r="BV154" s="91">
        <v>0</v>
      </c>
      <c r="BW154" s="91">
        <v>0</v>
      </c>
      <c r="BX154" s="91">
        <v>0</v>
      </c>
      <c r="BY154" s="97">
        <f t="shared" si="131"/>
        <v>0</v>
      </c>
      <c r="BZ154" s="97">
        <f t="shared" si="131"/>
        <v>0</v>
      </c>
      <c r="CA154" s="97">
        <f t="shared" si="131"/>
        <v>0</v>
      </c>
      <c r="CB154" s="97">
        <f t="shared" si="131"/>
        <v>0</v>
      </c>
      <c r="CC154" s="97">
        <f t="shared" si="131"/>
        <v>0</v>
      </c>
      <c r="CD154" s="97">
        <f t="shared" si="131"/>
        <v>0</v>
      </c>
      <c r="CE154" s="97">
        <f t="shared" si="131"/>
        <v>0</v>
      </c>
      <c r="CF154" s="97">
        <f t="shared" si="131"/>
        <v>0</v>
      </c>
      <c r="CG154" s="92">
        <f t="shared" si="126"/>
        <v>21.570781060000002</v>
      </c>
      <c r="CH154" s="92">
        <f t="shared" si="126"/>
        <v>25.39464049</v>
      </c>
      <c r="CI154" s="92">
        <f t="shared" si="126"/>
        <v>21.570781060000002</v>
      </c>
      <c r="CJ154" s="92">
        <f t="shared" si="126"/>
        <v>25.394640469999999</v>
      </c>
      <c r="CK154" s="92">
        <f t="shared" si="126"/>
        <v>21.570781060000002</v>
      </c>
      <c r="CL154" s="92">
        <f t="shared" si="126"/>
        <v>25.394640469999999</v>
      </c>
      <c r="CM154" s="92">
        <f t="shared" si="126"/>
        <v>2</v>
      </c>
      <c r="CN154" s="92">
        <f t="shared" si="125"/>
        <v>1.7529999999999999</v>
      </c>
      <c r="CO154" s="91">
        <f t="shared" si="129"/>
        <v>21.570781060000002</v>
      </c>
      <c r="CP154" s="91">
        <f t="shared" si="129"/>
        <v>25.39464049</v>
      </c>
      <c r="CQ154" s="91">
        <f t="shared" si="129"/>
        <v>21.570781060000002</v>
      </c>
      <c r="CR154" s="91">
        <f t="shared" si="129"/>
        <v>25.394640469999999</v>
      </c>
      <c r="CS154" s="91">
        <f t="shared" si="129"/>
        <v>21.570781060000002</v>
      </c>
      <c r="CT154" s="91">
        <f t="shared" si="123"/>
        <v>25.394640469999999</v>
      </c>
      <c r="CU154" s="91">
        <f t="shared" si="123"/>
        <v>2</v>
      </c>
      <c r="CV154" s="91">
        <f t="shared" si="123"/>
        <v>1.7529999999999999</v>
      </c>
      <c r="CW154" s="93"/>
      <c r="CY154" s="80">
        <f t="shared" si="111"/>
        <v>0</v>
      </c>
      <c r="CZ154" s="80">
        <f t="shared" si="128"/>
        <v>0</v>
      </c>
      <c r="DA154" s="80">
        <f t="shared" si="128"/>
        <v>0</v>
      </c>
      <c r="DB154" s="80">
        <f t="shared" si="128"/>
        <v>0</v>
      </c>
      <c r="DC154" s="80">
        <f t="shared" si="128"/>
        <v>0</v>
      </c>
      <c r="DG154" s="80">
        <f t="shared" si="113"/>
        <v>7.8106000000133236E-4</v>
      </c>
      <c r="DH154" s="80">
        <f t="shared" si="114"/>
        <v>0</v>
      </c>
      <c r="DI154" s="80" t="e">
        <f>AS154-#REF!</f>
        <v>#REF!</v>
      </c>
      <c r="DJ154" s="80" t="e">
        <f>AT154-#REF!</f>
        <v>#REF!</v>
      </c>
      <c r="DK154" s="80" t="e">
        <f>AU154-#REF!</f>
        <v>#REF!</v>
      </c>
      <c r="DL154" s="80" t="e">
        <f>AV154-#REF!</f>
        <v>#REF!</v>
      </c>
      <c r="DM154" s="80" t="e">
        <f>AW154-#REF!</f>
        <v>#REF!</v>
      </c>
      <c r="DN154" s="80" t="e">
        <f>AX154-#REF!</f>
        <v>#REF!</v>
      </c>
    </row>
    <row r="155" spans="1:118" ht="25.5" hidden="1" x14ac:dyDescent="0.25">
      <c r="A155" s="88" t="s">
        <v>5977</v>
      </c>
      <c r="B155" s="95" t="s">
        <v>5978</v>
      </c>
      <c r="C155" s="88" t="s">
        <v>5979</v>
      </c>
      <c r="D155" s="88">
        <v>2019</v>
      </c>
      <c r="E155" s="88">
        <v>2020</v>
      </c>
      <c r="F155" s="88">
        <v>2022</v>
      </c>
      <c r="G155" s="88">
        <v>2023</v>
      </c>
      <c r="H155" s="91">
        <f t="shared" si="122"/>
        <v>37.68333333333333</v>
      </c>
      <c r="I155" s="91">
        <v>0.83333333333333337</v>
      </c>
      <c r="J155" s="91">
        <v>21.24</v>
      </c>
      <c r="K155" s="91">
        <v>15.61</v>
      </c>
      <c r="L155" s="91">
        <v>0</v>
      </c>
      <c r="M155" s="91"/>
      <c r="N155" s="91">
        <v>0</v>
      </c>
      <c r="O155" s="91">
        <v>0</v>
      </c>
      <c r="P155" s="91"/>
      <c r="Q155" s="91">
        <v>0</v>
      </c>
      <c r="R155" s="91"/>
      <c r="S155" s="91">
        <v>0</v>
      </c>
      <c r="T155" s="91">
        <v>0</v>
      </c>
      <c r="U155" s="91">
        <v>0.83333333333333337</v>
      </c>
      <c r="V155" s="91">
        <v>1</v>
      </c>
      <c r="W155" s="91">
        <v>0.83333333333333337</v>
      </c>
      <c r="X155" s="91">
        <v>1</v>
      </c>
      <c r="Y155" s="91">
        <v>0</v>
      </c>
      <c r="Z155" s="91">
        <v>0</v>
      </c>
      <c r="AA155" s="91">
        <v>0</v>
      </c>
      <c r="AB155" s="91">
        <v>0</v>
      </c>
      <c r="AC155" s="91"/>
      <c r="AD155" s="91"/>
      <c r="AE155" s="91"/>
      <c r="AF155" s="91"/>
      <c r="AG155" s="91"/>
      <c r="AH155" s="91"/>
      <c r="AI155" s="91"/>
      <c r="AJ155" s="91"/>
      <c r="AK155" s="91">
        <v>36.841666666666669</v>
      </c>
      <c r="AL155" s="91">
        <v>44.21</v>
      </c>
      <c r="AM155" s="91">
        <v>36.841666666666669</v>
      </c>
      <c r="AN155" s="91">
        <v>44.21</v>
      </c>
      <c r="AO155" s="91">
        <v>37.675000000000004</v>
      </c>
      <c r="AP155" s="91">
        <v>45.21</v>
      </c>
      <c r="AQ155" s="91">
        <v>2.52</v>
      </c>
      <c r="AR155" s="91">
        <v>0.82000000000000006</v>
      </c>
      <c r="AS155" s="91"/>
      <c r="AT155" s="91"/>
      <c r="AU155" s="91"/>
      <c r="AV155" s="91"/>
      <c r="AW155" s="91"/>
      <c r="AX155" s="91"/>
      <c r="AY155" s="91"/>
      <c r="AZ155" s="91"/>
      <c r="BA155" s="91">
        <v>0</v>
      </c>
      <c r="BB155" s="91">
        <v>0</v>
      </c>
      <c r="BC155" s="91">
        <v>0</v>
      </c>
      <c r="BD155" s="91">
        <v>0</v>
      </c>
      <c r="BE155" s="91">
        <v>0</v>
      </c>
      <c r="BF155" s="91">
        <v>0</v>
      </c>
      <c r="BG155" s="91">
        <v>0</v>
      </c>
      <c r="BH155" s="91">
        <v>0</v>
      </c>
      <c r="BI155" s="97">
        <f t="shared" si="130"/>
        <v>0</v>
      </c>
      <c r="BJ155" s="97">
        <f t="shared" si="130"/>
        <v>0</v>
      </c>
      <c r="BK155" s="97">
        <f t="shared" si="130"/>
        <v>0</v>
      </c>
      <c r="BL155" s="97">
        <f t="shared" si="130"/>
        <v>0</v>
      </c>
      <c r="BM155" s="97">
        <f t="shared" si="130"/>
        <v>0</v>
      </c>
      <c r="BN155" s="97">
        <f t="shared" si="130"/>
        <v>0</v>
      </c>
      <c r="BO155" s="97">
        <f t="shared" si="130"/>
        <v>0</v>
      </c>
      <c r="BP155" s="97">
        <f t="shared" si="130"/>
        <v>0</v>
      </c>
      <c r="BQ155" s="91">
        <v>0</v>
      </c>
      <c r="BR155" s="91">
        <v>0</v>
      </c>
      <c r="BS155" s="91">
        <v>0</v>
      </c>
      <c r="BT155" s="91">
        <v>0</v>
      </c>
      <c r="BU155" s="91">
        <v>0</v>
      </c>
      <c r="BV155" s="91">
        <v>0</v>
      </c>
      <c r="BW155" s="91">
        <v>0</v>
      </c>
      <c r="BX155" s="91">
        <v>0</v>
      </c>
      <c r="BY155" s="96">
        <v>37.675000000000004</v>
      </c>
      <c r="BZ155" s="96">
        <v>45.21</v>
      </c>
      <c r="CA155" s="96">
        <v>37.675000000000004</v>
      </c>
      <c r="CB155" s="96">
        <v>45.21</v>
      </c>
      <c r="CC155" s="96">
        <v>37.675000000000004</v>
      </c>
      <c r="CD155" s="96">
        <v>45.21</v>
      </c>
      <c r="CE155" s="96">
        <v>2.52</v>
      </c>
      <c r="CF155" s="96">
        <v>0.82000000000000006</v>
      </c>
      <c r="CG155" s="92">
        <f t="shared" si="126"/>
        <v>37.675000000000004</v>
      </c>
      <c r="CH155" s="92">
        <f t="shared" si="126"/>
        <v>45.21</v>
      </c>
      <c r="CI155" s="92">
        <f t="shared" si="126"/>
        <v>37.675000000000004</v>
      </c>
      <c r="CJ155" s="92">
        <f t="shared" si="126"/>
        <v>45.21</v>
      </c>
      <c r="CK155" s="92">
        <f t="shared" si="126"/>
        <v>37.675000000000004</v>
      </c>
      <c r="CL155" s="92">
        <f t="shared" si="126"/>
        <v>45.21</v>
      </c>
      <c r="CM155" s="92">
        <f t="shared" si="126"/>
        <v>2.52</v>
      </c>
      <c r="CN155" s="92">
        <f t="shared" si="125"/>
        <v>0.82000000000000006</v>
      </c>
      <c r="CO155" s="91">
        <f t="shared" si="129"/>
        <v>37.675000000000004</v>
      </c>
      <c r="CP155" s="91">
        <f t="shared" si="129"/>
        <v>45.21</v>
      </c>
      <c r="CQ155" s="91">
        <f t="shared" si="129"/>
        <v>37.675000000000004</v>
      </c>
      <c r="CR155" s="91">
        <f t="shared" si="129"/>
        <v>45.21</v>
      </c>
      <c r="CS155" s="91">
        <f t="shared" si="129"/>
        <v>37.675000000000004</v>
      </c>
      <c r="CT155" s="91">
        <f t="shared" si="123"/>
        <v>45.21</v>
      </c>
      <c r="CU155" s="91">
        <f t="shared" si="123"/>
        <v>2.52</v>
      </c>
      <c r="CV155" s="91">
        <f t="shared" si="123"/>
        <v>0.82000000000000006</v>
      </c>
      <c r="CW155" s="93"/>
      <c r="CY155" s="80">
        <f t="shared" si="111"/>
        <v>0</v>
      </c>
      <c r="CZ155" s="80">
        <f t="shared" si="128"/>
        <v>0</v>
      </c>
      <c r="DA155" s="80">
        <f t="shared" si="128"/>
        <v>0</v>
      </c>
      <c r="DB155" s="80">
        <f t="shared" si="128"/>
        <v>0</v>
      </c>
      <c r="DC155" s="80">
        <f t="shared" si="128"/>
        <v>0</v>
      </c>
      <c r="DG155" s="80">
        <f t="shared" si="113"/>
        <v>-8.3333333333257542E-3</v>
      </c>
      <c r="DH155" s="80">
        <f t="shared" si="114"/>
        <v>0</v>
      </c>
      <c r="DI155" s="80" t="e">
        <f>AS155-#REF!</f>
        <v>#REF!</v>
      </c>
      <c r="DJ155" s="80" t="e">
        <f>AT155-#REF!</f>
        <v>#REF!</v>
      </c>
      <c r="DK155" s="80" t="e">
        <f>AU155-#REF!</f>
        <v>#REF!</v>
      </c>
      <c r="DL155" s="80" t="e">
        <f>AV155-#REF!</f>
        <v>#REF!</v>
      </c>
      <c r="DM155" s="80" t="e">
        <f>AW155-#REF!</f>
        <v>#REF!</v>
      </c>
      <c r="DN155" s="80" t="e">
        <f>AX155-#REF!</f>
        <v>#REF!</v>
      </c>
    </row>
    <row r="156" spans="1:118" ht="38.25" hidden="1" x14ac:dyDescent="0.25">
      <c r="A156" s="88" t="s">
        <v>5980</v>
      </c>
      <c r="B156" s="95" t="s">
        <v>5981</v>
      </c>
      <c r="C156" s="88" t="s">
        <v>5982</v>
      </c>
      <c r="D156" s="88">
        <v>2018</v>
      </c>
      <c r="E156" s="88">
        <v>2022</v>
      </c>
      <c r="F156" s="88">
        <f t="shared" ref="F156:G159" si="132">D156</f>
        <v>2018</v>
      </c>
      <c r="G156" s="88">
        <f t="shared" si="132"/>
        <v>2022</v>
      </c>
      <c r="H156" s="91">
        <f t="shared" si="122"/>
        <v>69.211963979999993</v>
      </c>
      <c r="I156" s="91">
        <v>1.0026079399999999</v>
      </c>
      <c r="J156" s="91">
        <v>29.31645524</v>
      </c>
      <c r="K156" s="91">
        <v>38.468998999999997</v>
      </c>
      <c r="L156" s="91">
        <v>0.4239018</v>
      </c>
      <c r="M156" s="91">
        <v>0.16356373999999999</v>
      </c>
      <c r="N156" s="91">
        <v>0.19254679000000063</v>
      </c>
      <c r="O156" s="91">
        <v>0.16356373999999999</v>
      </c>
      <c r="P156" s="91">
        <v>0.19254678919999998</v>
      </c>
      <c r="Q156" s="91">
        <v>0</v>
      </c>
      <c r="R156" s="91"/>
      <c r="S156" s="91">
        <v>0</v>
      </c>
      <c r="T156" s="91">
        <v>0</v>
      </c>
      <c r="U156" s="91">
        <v>12.391666666666666</v>
      </c>
      <c r="V156" s="91">
        <v>14.87</v>
      </c>
      <c r="W156" s="91">
        <v>12.391666666666666</v>
      </c>
      <c r="X156" s="91">
        <v>14.869999999999997</v>
      </c>
      <c r="Y156" s="91">
        <v>12.552122324333332</v>
      </c>
      <c r="Z156" s="91">
        <v>15.062546789199999</v>
      </c>
      <c r="AA156" s="91">
        <v>1.26</v>
      </c>
      <c r="AB156" s="91">
        <v>0.36</v>
      </c>
      <c r="AC156" s="91"/>
      <c r="AD156" s="91"/>
      <c r="AE156" s="91"/>
      <c r="AF156" s="91"/>
      <c r="AG156" s="91"/>
      <c r="AH156" s="91"/>
      <c r="AI156" s="91"/>
      <c r="AJ156" s="91"/>
      <c r="AK156" s="91">
        <v>26.025000000000002</v>
      </c>
      <c r="AL156" s="91">
        <v>31.23</v>
      </c>
      <c r="AM156" s="91">
        <v>26.025000000000002</v>
      </c>
      <c r="AN156" s="91">
        <v>31.23</v>
      </c>
      <c r="AO156" s="91">
        <v>26.025000000000002</v>
      </c>
      <c r="AP156" s="91">
        <v>31.23</v>
      </c>
      <c r="AQ156" s="91">
        <v>1.26</v>
      </c>
      <c r="AR156" s="91">
        <v>0.4</v>
      </c>
      <c r="AS156" s="91"/>
      <c r="AT156" s="91"/>
      <c r="AU156" s="91"/>
      <c r="AV156" s="91"/>
      <c r="AW156" s="91"/>
      <c r="AX156" s="91"/>
      <c r="AY156" s="91"/>
      <c r="AZ156" s="91"/>
      <c r="BA156" s="91">
        <v>15.316666666666666</v>
      </c>
      <c r="BB156" s="91">
        <v>18.38</v>
      </c>
      <c r="BC156" s="91">
        <v>15.316666666666666</v>
      </c>
      <c r="BD156" s="91">
        <v>18.38</v>
      </c>
      <c r="BE156" s="91">
        <v>15.316666666666666</v>
      </c>
      <c r="BF156" s="91">
        <v>18.38</v>
      </c>
      <c r="BG156" s="91">
        <v>1.26</v>
      </c>
      <c r="BH156" s="91">
        <v>0.21</v>
      </c>
      <c r="BI156" s="96">
        <v>12.39</v>
      </c>
      <c r="BJ156" s="96">
        <f>BI156*1.2</f>
        <v>14.868</v>
      </c>
      <c r="BK156" s="96">
        <v>12.39</v>
      </c>
      <c r="BL156" s="96">
        <f>BK156*1.2</f>
        <v>14.868</v>
      </c>
      <c r="BM156" s="96">
        <v>12.55</v>
      </c>
      <c r="BN156" s="96">
        <f>BM156*1.2</f>
        <v>15.06</v>
      </c>
      <c r="BO156" s="96">
        <f>BG156</f>
        <v>1.26</v>
      </c>
      <c r="BP156" s="96">
        <v>0.36</v>
      </c>
      <c r="BQ156" s="91">
        <v>15.316666666666666</v>
      </c>
      <c r="BR156" s="91">
        <v>18.38</v>
      </c>
      <c r="BS156" s="91">
        <v>15.316666666666666</v>
      </c>
      <c r="BT156" s="91">
        <v>18.38</v>
      </c>
      <c r="BU156" s="91">
        <v>15.316666666666666</v>
      </c>
      <c r="BV156" s="91">
        <v>18.38</v>
      </c>
      <c r="BW156" s="91">
        <v>1.26</v>
      </c>
      <c r="BX156" s="91">
        <v>0.16</v>
      </c>
      <c r="BY156" s="96"/>
      <c r="BZ156" s="96"/>
      <c r="CA156" s="96"/>
      <c r="CB156" s="96"/>
      <c r="CC156" s="96"/>
      <c r="CD156" s="96"/>
      <c r="CE156" s="96"/>
      <c r="CF156" s="96"/>
      <c r="CG156" s="92">
        <f t="shared" si="126"/>
        <v>69.213563739999998</v>
      </c>
      <c r="CH156" s="92">
        <f t="shared" si="126"/>
        <v>83.052546789999994</v>
      </c>
      <c r="CI156" s="92">
        <f t="shared" si="126"/>
        <v>69.213563739999998</v>
      </c>
      <c r="CJ156" s="92">
        <f t="shared" si="126"/>
        <v>83.052546789199994</v>
      </c>
      <c r="CK156" s="92">
        <f t="shared" si="126"/>
        <v>69.210455657666657</v>
      </c>
      <c r="CL156" s="92">
        <f t="shared" si="126"/>
        <v>83.052546789199994</v>
      </c>
      <c r="CM156" s="92">
        <f t="shared" si="126"/>
        <v>5.04</v>
      </c>
      <c r="CN156" s="92">
        <f t="shared" si="125"/>
        <v>1.1299999999999999</v>
      </c>
      <c r="CO156" s="91">
        <f t="shared" si="129"/>
        <v>12.553563740000001</v>
      </c>
      <c r="CP156" s="91">
        <f t="shared" si="129"/>
        <v>15.06054679</v>
      </c>
      <c r="CQ156" s="91">
        <f t="shared" si="129"/>
        <v>12.553563740000001</v>
      </c>
      <c r="CR156" s="91">
        <f t="shared" si="129"/>
        <v>15.0605467892</v>
      </c>
      <c r="CS156" s="91">
        <f t="shared" si="129"/>
        <v>12.55</v>
      </c>
      <c r="CT156" s="91">
        <f t="shared" si="123"/>
        <v>15.06</v>
      </c>
      <c r="CU156" s="91">
        <f t="shared" si="123"/>
        <v>1.26</v>
      </c>
      <c r="CV156" s="91">
        <f t="shared" si="123"/>
        <v>0.36</v>
      </c>
      <c r="CW156" s="93"/>
      <c r="CY156" s="80">
        <f t="shared" si="111"/>
        <v>-5.4678919999950892E-4</v>
      </c>
      <c r="CZ156" s="80">
        <f t="shared" si="128"/>
        <v>-56.66</v>
      </c>
      <c r="DA156" s="80">
        <f t="shared" si="128"/>
        <v>-67.99199999999999</v>
      </c>
      <c r="DB156" s="80">
        <f t="shared" si="128"/>
        <v>-56.66045565766666</v>
      </c>
      <c r="DC156" s="80">
        <f t="shared" si="128"/>
        <v>-67.992546789199992</v>
      </c>
      <c r="DG156" s="80">
        <f t="shared" si="113"/>
        <v>-56.658400239999992</v>
      </c>
      <c r="DH156" s="80">
        <f t="shared" si="114"/>
        <v>0</v>
      </c>
      <c r="DI156" s="80" t="e">
        <f>AS156-#REF!</f>
        <v>#REF!</v>
      </c>
      <c r="DJ156" s="80" t="e">
        <f>AT156-#REF!</f>
        <v>#REF!</v>
      </c>
      <c r="DK156" s="80" t="e">
        <f>AU156-#REF!</f>
        <v>#REF!</v>
      </c>
      <c r="DL156" s="80" t="e">
        <f>AV156-#REF!</f>
        <v>#REF!</v>
      </c>
      <c r="DM156" s="80" t="e">
        <f>AW156-#REF!</f>
        <v>#REF!</v>
      </c>
      <c r="DN156" s="80" t="e">
        <f>AX156-#REF!</f>
        <v>#REF!</v>
      </c>
    </row>
    <row r="157" spans="1:118" ht="25.5" hidden="1" x14ac:dyDescent="0.25">
      <c r="A157" s="88" t="s">
        <v>5983</v>
      </c>
      <c r="B157" s="95" t="s">
        <v>5984</v>
      </c>
      <c r="C157" s="88" t="s">
        <v>5985</v>
      </c>
      <c r="D157" s="88">
        <v>2019</v>
      </c>
      <c r="E157" s="88">
        <v>2019</v>
      </c>
      <c r="F157" s="88">
        <f t="shared" si="132"/>
        <v>2019</v>
      </c>
      <c r="G157" s="88">
        <f t="shared" si="132"/>
        <v>2019</v>
      </c>
      <c r="H157" s="91">
        <f t="shared" si="122"/>
        <v>0.52</v>
      </c>
      <c r="I157" s="91">
        <v>0.04</v>
      </c>
      <c r="J157" s="91">
        <v>0.48</v>
      </c>
      <c r="K157" s="91">
        <v>0</v>
      </c>
      <c r="L157" s="91">
        <v>0</v>
      </c>
      <c r="M157" s="91"/>
      <c r="N157" s="91">
        <v>0</v>
      </c>
      <c r="O157" s="91">
        <v>0</v>
      </c>
      <c r="P157" s="91"/>
      <c r="Q157" s="91">
        <v>0</v>
      </c>
      <c r="R157" s="91"/>
      <c r="S157" s="91">
        <v>0</v>
      </c>
      <c r="T157" s="91">
        <v>0</v>
      </c>
      <c r="U157" s="91">
        <v>0.51666666666666672</v>
      </c>
      <c r="V157" s="91">
        <v>0.62</v>
      </c>
      <c r="W157" s="91">
        <v>0.51666666666666672</v>
      </c>
      <c r="X157" s="91">
        <v>0.62</v>
      </c>
      <c r="Y157" s="91">
        <v>0.51666666666666672</v>
      </c>
      <c r="Z157" s="91">
        <v>0.62</v>
      </c>
      <c r="AA157" s="91">
        <v>0</v>
      </c>
      <c r="AB157" s="91">
        <v>0.05</v>
      </c>
      <c r="AC157" s="91">
        <v>1.0796017999999998</v>
      </c>
      <c r="AD157" s="91">
        <v>1.2880919999999998</v>
      </c>
      <c r="AE157" s="91">
        <v>1.0796017999999998</v>
      </c>
      <c r="AF157" s="91">
        <v>1.2880919999999998</v>
      </c>
      <c r="AG157" s="91">
        <v>1.0796017999999998</v>
      </c>
      <c r="AH157" s="91">
        <v>1.2880919999999998</v>
      </c>
      <c r="AI157" s="91"/>
      <c r="AJ157" s="91">
        <v>0.35</v>
      </c>
      <c r="AK157" s="91">
        <v>0</v>
      </c>
      <c r="AL157" s="91">
        <v>0</v>
      </c>
      <c r="AM157" s="91">
        <v>0</v>
      </c>
      <c r="AN157" s="91">
        <v>0</v>
      </c>
      <c r="AO157" s="91">
        <v>0</v>
      </c>
      <c r="AP157" s="91">
        <v>0</v>
      </c>
      <c r="AQ157" s="91">
        <v>0</v>
      </c>
      <c r="AR157" s="91">
        <v>0</v>
      </c>
      <c r="AS157" s="91">
        <f t="shared" ref="AS157:AZ158" si="133">AK157</f>
        <v>0</v>
      </c>
      <c r="AT157" s="91">
        <f t="shared" si="133"/>
        <v>0</v>
      </c>
      <c r="AU157" s="91">
        <f t="shared" si="133"/>
        <v>0</v>
      </c>
      <c r="AV157" s="91">
        <f t="shared" si="133"/>
        <v>0</v>
      </c>
      <c r="AW157" s="91">
        <f t="shared" si="133"/>
        <v>0</v>
      </c>
      <c r="AX157" s="91">
        <f t="shared" si="133"/>
        <v>0</v>
      </c>
      <c r="AY157" s="91">
        <f t="shared" si="133"/>
        <v>0</v>
      </c>
      <c r="AZ157" s="91">
        <f t="shared" si="133"/>
        <v>0</v>
      </c>
      <c r="BA157" s="91">
        <v>0</v>
      </c>
      <c r="BB157" s="91">
        <v>0</v>
      </c>
      <c r="BC157" s="91">
        <v>0</v>
      </c>
      <c r="BD157" s="91">
        <v>0</v>
      </c>
      <c r="BE157" s="91">
        <v>0</v>
      </c>
      <c r="BF157" s="91">
        <v>0</v>
      </c>
      <c r="BG157" s="91">
        <v>0</v>
      </c>
      <c r="BH157" s="91">
        <v>0</v>
      </c>
      <c r="BI157" s="97">
        <f t="shared" ref="BI157:BN158" si="134">BA157</f>
        <v>0</v>
      </c>
      <c r="BJ157" s="97">
        <f t="shared" si="134"/>
        <v>0</v>
      </c>
      <c r="BK157" s="97">
        <f t="shared" si="134"/>
        <v>0</v>
      </c>
      <c r="BL157" s="97">
        <f t="shared" si="134"/>
        <v>0</v>
      </c>
      <c r="BM157" s="97">
        <f t="shared" si="134"/>
        <v>0</v>
      </c>
      <c r="BN157" s="97">
        <f t="shared" si="134"/>
        <v>0</v>
      </c>
      <c r="BO157" s="97">
        <f>BG157</f>
        <v>0</v>
      </c>
      <c r="BP157" s="97">
        <f>BH157</f>
        <v>0</v>
      </c>
      <c r="BQ157" s="91">
        <v>0</v>
      </c>
      <c r="BR157" s="91">
        <v>0</v>
      </c>
      <c r="BS157" s="91">
        <v>0</v>
      </c>
      <c r="BT157" s="91">
        <v>0</v>
      </c>
      <c r="BU157" s="91">
        <v>0</v>
      </c>
      <c r="BV157" s="91">
        <v>0</v>
      </c>
      <c r="BW157" s="91">
        <v>0</v>
      </c>
      <c r="BX157" s="91">
        <v>0</v>
      </c>
      <c r="BY157" s="97">
        <f t="shared" ref="BY157:CF159" si="135">BQ157</f>
        <v>0</v>
      </c>
      <c r="BZ157" s="97">
        <f t="shared" si="135"/>
        <v>0</v>
      </c>
      <c r="CA157" s="97">
        <f t="shared" si="135"/>
        <v>0</v>
      </c>
      <c r="CB157" s="97">
        <f t="shared" si="135"/>
        <v>0</v>
      </c>
      <c r="CC157" s="97">
        <f t="shared" si="135"/>
        <v>0</v>
      </c>
      <c r="CD157" s="97">
        <f t="shared" si="135"/>
        <v>0</v>
      </c>
      <c r="CE157" s="97">
        <f t="shared" si="135"/>
        <v>0</v>
      </c>
      <c r="CF157" s="97">
        <f t="shared" si="135"/>
        <v>0</v>
      </c>
      <c r="CG157" s="92">
        <f t="shared" si="126"/>
        <v>0.51666666666666672</v>
      </c>
      <c r="CH157" s="92">
        <f t="shared" si="126"/>
        <v>0.62</v>
      </c>
      <c r="CI157" s="92">
        <f t="shared" si="126"/>
        <v>0.51666666666666672</v>
      </c>
      <c r="CJ157" s="92">
        <f t="shared" si="126"/>
        <v>0.62</v>
      </c>
      <c r="CK157" s="92">
        <f t="shared" si="126"/>
        <v>0.51666666666666672</v>
      </c>
      <c r="CL157" s="92">
        <f t="shared" si="126"/>
        <v>0.62</v>
      </c>
      <c r="CM157" s="92">
        <f t="shared" si="126"/>
        <v>0</v>
      </c>
      <c r="CN157" s="92">
        <f t="shared" si="125"/>
        <v>0.05</v>
      </c>
      <c r="CO157" s="91">
        <f t="shared" si="129"/>
        <v>1.0796017999999998</v>
      </c>
      <c r="CP157" s="91">
        <f t="shared" si="129"/>
        <v>1.2880919999999998</v>
      </c>
      <c r="CQ157" s="91">
        <f t="shared" si="129"/>
        <v>1.0796017999999998</v>
      </c>
      <c r="CR157" s="91">
        <f t="shared" si="129"/>
        <v>1.2880919999999998</v>
      </c>
      <c r="CS157" s="91">
        <f t="shared" si="129"/>
        <v>1.0796017999999998</v>
      </c>
      <c r="CT157" s="91">
        <f t="shared" si="123"/>
        <v>1.2880919999999998</v>
      </c>
      <c r="CU157" s="91">
        <f t="shared" si="123"/>
        <v>0</v>
      </c>
      <c r="CV157" s="91">
        <f t="shared" si="123"/>
        <v>0.35</v>
      </c>
      <c r="CW157" s="93"/>
      <c r="CY157" s="80">
        <f t="shared" si="111"/>
        <v>0</v>
      </c>
      <c r="CZ157" s="80">
        <f t="shared" si="128"/>
        <v>0.56293513333333312</v>
      </c>
      <c r="DA157" s="80">
        <f t="shared" si="128"/>
        <v>0.6680919999999998</v>
      </c>
      <c r="DB157" s="80">
        <f t="shared" si="128"/>
        <v>0.56293513333333312</v>
      </c>
      <c r="DC157" s="80">
        <f t="shared" si="128"/>
        <v>0.6680919999999998</v>
      </c>
      <c r="DG157" s="80">
        <f t="shared" si="113"/>
        <v>0.55960179999999982</v>
      </c>
      <c r="DH157" s="80">
        <f t="shared" si="114"/>
        <v>0</v>
      </c>
      <c r="DI157" s="80" t="e">
        <f>AS157-#REF!</f>
        <v>#REF!</v>
      </c>
      <c r="DJ157" s="80" t="e">
        <f>AT157-#REF!</f>
        <v>#REF!</v>
      </c>
      <c r="DK157" s="80" t="e">
        <f>AU157-#REF!</f>
        <v>#REF!</v>
      </c>
      <c r="DL157" s="80" t="e">
        <f>AV157-#REF!</f>
        <v>#REF!</v>
      </c>
      <c r="DM157" s="80" t="e">
        <f>AW157-#REF!</f>
        <v>#REF!</v>
      </c>
      <c r="DN157" s="80" t="e">
        <f>AX157-#REF!</f>
        <v>#REF!</v>
      </c>
    </row>
    <row r="158" spans="1:118" hidden="1" x14ac:dyDescent="0.25">
      <c r="A158" s="88" t="s">
        <v>5986</v>
      </c>
      <c r="B158" s="95" t="s">
        <v>5987</v>
      </c>
      <c r="C158" s="88" t="s">
        <v>5988</v>
      </c>
      <c r="D158" s="88">
        <v>2019</v>
      </c>
      <c r="E158" s="88">
        <v>2021</v>
      </c>
      <c r="F158" s="88">
        <f t="shared" si="132"/>
        <v>2019</v>
      </c>
      <c r="G158" s="88">
        <f t="shared" si="132"/>
        <v>2021</v>
      </c>
      <c r="H158" s="91">
        <f t="shared" si="122"/>
        <v>78.25</v>
      </c>
      <c r="I158" s="91">
        <v>2.5</v>
      </c>
      <c r="J158" s="91">
        <v>75.75</v>
      </c>
      <c r="K158" s="91">
        <v>0</v>
      </c>
      <c r="L158" s="91">
        <v>0</v>
      </c>
      <c r="M158" s="91"/>
      <c r="N158" s="91">
        <v>0</v>
      </c>
      <c r="O158" s="91">
        <v>0</v>
      </c>
      <c r="P158" s="91"/>
      <c r="Q158" s="91">
        <v>0</v>
      </c>
      <c r="R158" s="91"/>
      <c r="S158" s="91">
        <v>0</v>
      </c>
      <c r="T158" s="91">
        <v>0</v>
      </c>
      <c r="U158" s="91">
        <v>2.5</v>
      </c>
      <c r="V158" s="91">
        <v>3</v>
      </c>
      <c r="W158" s="91">
        <v>2.5</v>
      </c>
      <c r="X158" s="91">
        <v>3</v>
      </c>
      <c r="Y158" s="91">
        <v>0</v>
      </c>
      <c r="Z158" s="91">
        <v>0</v>
      </c>
      <c r="AA158" s="91">
        <v>0</v>
      </c>
      <c r="AB158" s="91">
        <v>0</v>
      </c>
      <c r="AC158" s="91">
        <v>2.5</v>
      </c>
      <c r="AD158" s="91">
        <v>3</v>
      </c>
      <c r="AE158" s="91">
        <v>2.5</v>
      </c>
      <c r="AF158" s="91">
        <v>3</v>
      </c>
      <c r="AG158" s="91">
        <v>0</v>
      </c>
      <c r="AH158" s="91">
        <v>0</v>
      </c>
      <c r="AI158" s="91"/>
      <c r="AJ158" s="91"/>
      <c r="AK158" s="91">
        <v>37.875833333333333</v>
      </c>
      <c r="AL158" s="91">
        <v>45.451000000000001</v>
      </c>
      <c r="AM158" s="91">
        <v>37.875833333333333</v>
      </c>
      <c r="AN158" s="91">
        <v>45.451000000000001</v>
      </c>
      <c r="AO158" s="91">
        <v>0</v>
      </c>
      <c r="AP158" s="91">
        <v>0</v>
      </c>
      <c r="AQ158" s="91">
        <v>0</v>
      </c>
      <c r="AR158" s="91">
        <v>0</v>
      </c>
      <c r="AS158" s="91">
        <f t="shared" si="133"/>
        <v>37.875833333333333</v>
      </c>
      <c r="AT158" s="91">
        <f t="shared" si="133"/>
        <v>45.451000000000001</v>
      </c>
      <c r="AU158" s="91">
        <f t="shared" si="133"/>
        <v>37.875833333333333</v>
      </c>
      <c r="AV158" s="91">
        <f t="shared" si="133"/>
        <v>45.451000000000001</v>
      </c>
      <c r="AW158" s="91">
        <f t="shared" si="133"/>
        <v>0</v>
      </c>
      <c r="AX158" s="91">
        <f t="shared" si="133"/>
        <v>0</v>
      </c>
      <c r="AY158" s="91">
        <f t="shared" si="133"/>
        <v>0</v>
      </c>
      <c r="AZ158" s="91">
        <f t="shared" si="133"/>
        <v>0</v>
      </c>
      <c r="BA158" s="91">
        <v>37.875833333333333</v>
      </c>
      <c r="BB158" s="91">
        <v>45.451000000000001</v>
      </c>
      <c r="BC158" s="91">
        <v>37.875833333333333</v>
      </c>
      <c r="BD158" s="91">
        <v>45.451000000000001</v>
      </c>
      <c r="BE158" s="91">
        <v>78.251666666666665</v>
      </c>
      <c r="BF158" s="91">
        <v>93.902000000000001</v>
      </c>
      <c r="BG158" s="91">
        <v>0</v>
      </c>
      <c r="BH158" s="91">
        <v>5.7</v>
      </c>
      <c r="BI158" s="97">
        <f t="shared" si="134"/>
        <v>37.875833333333333</v>
      </c>
      <c r="BJ158" s="97">
        <f t="shared" si="134"/>
        <v>45.451000000000001</v>
      </c>
      <c r="BK158" s="97">
        <f t="shared" si="134"/>
        <v>37.875833333333333</v>
      </c>
      <c r="BL158" s="97">
        <f t="shared" si="134"/>
        <v>45.451000000000001</v>
      </c>
      <c r="BM158" s="97">
        <f t="shared" si="134"/>
        <v>78.251666666666665</v>
      </c>
      <c r="BN158" s="97">
        <f t="shared" si="134"/>
        <v>93.902000000000001</v>
      </c>
      <c r="BO158" s="97">
        <f>BG158</f>
        <v>0</v>
      </c>
      <c r="BP158" s="97">
        <f>BH158</f>
        <v>5.7</v>
      </c>
      <c r="BQ158" s="91">
        <v>0</v>
      </c>
      <c r="BR158" s="91">
        <v>0</v>
      </c>
      <c r="BS158" s="91">
        <v>0</v>
      </c>
      <c r="BT158" s="91">
        <v>0</v>
      </c>
      <c r="BU158" s="91">
        <v>0</v>
      </c>
      <c r="BV158" s="91">
        <v>0</v>
      </c>
      <c r="BW158" s="91">
        <v>0</v>
      </c>
      <c r="BX158" s="91">
        <v>0</v>
      </c>
      <c r="BY158" s="97">
        <f t="shared" si="135"/>
        <v>0</v>
      </c>
      <c r="BZ158" s="97">
        <f t="shared" si="135"/>
        <v>0</v>
      </c>
      <c r="CA158" s="97">
        <f t="shared" si="135"/>
        <v>0</v>
      </c>
      <c r="CB158" s="97">
        <f t="shared" si="135"/>
        <v>0</v>
      </c>
      <c r="CC158" s="97">
        <f t="shared" si="135"/>
        <v>0</v>
      </c>
      <c r="CD158" s="97">
        <f t="shared" si="135"/>
        <v>0</v>
      </c>
      <c r="CE158" s="97">
        <f t="shared" si="135"/>
        <v>0</v>
      </c>
      <c r="CF158" s="97">
        <f t="shared" si="135"/>
        <v>0</v>
      </c>
      <c r="CG158" s="92">
        <f t="shared" si="126"/>
        <v>78.251666666666665</v>
      </c>
      <c r="CH158" s="92">
        <f t="shared" si="126"/>
        <v>93.902000000000001</v>
      </c>
      <c r="CI158" s="92">
        <f t="shared" si="126"/>
        <v>78.251666666666665</v>
      </c>
      <c r="CJ158" s="92">
        <f t="shared" si="126"/>
        <v>93.902000000000001</v>
      </c>
      <c r="CK158" s="92">
        <f t="shared" si="126"/>
        <v>78.251666666666665</v>
      </c>
      <c r="CL158" s="92">
        <f t="shared" si="126"/>
        <v>93.902000000000001</v>
      </c>
      <c r="CM158" s="92">
        <f t="shared" si="126"/>
        <v>0</v>
      </c>
      <c r="CN158" s="92">
        <f t="shared" si="125"/>
        <v>5.7</v>
      </c>
      <c r="CO158" s="91">
        <f t="shared" si="129"/>
        <v>78.251666666666665</v>
      </c>
      <c r="CP158" s="91">
        <f t="shared" si="129"/>
        <v>93.902000000000001</v>
      </c>
      <c r="CQ158" s="91">
        <f t="shared" si="129"/>
        <v>78.251666666666665</v>
      </c>
      <c r="CR158" s="91">
        <f t="shared" si="129"/>
        <v>93.902000000000001</v>
      </c>
      <c r="CS158" s="91">
        <f t="shared" si="129"/>
        <v>78.251666666666665</v>
      </c>
      <c r="CT158" s="91">
        <f t="shared" si="123"/>
        <v>93.902000000000001</v>
      </c>
      <c r="CU158" s="91">
        <f t="shared" si="123"/>
        <v>0</v>
      </c>
      <c r="CV158" s="91">
        <f t="shared" si="123"/>
        <v>5.7</v>
      </c>
      <c r="CW158" s="93"/>
      <c r="CY158" s="80">
        <f t="shared" si="111"/>
        <v>0</v>
      </c>
      <c r="CZ158" s="80">
        <f t="shared" si="128"/>
        <v>0</v>
      </c>
      <c r="DA158" s="80">
        <f t="shared" si="128"/>
        <v>0</v>
      </c>
      <c r="DB158" s="80">
        <f t="shared" si="128"/>
        <v>0</v>
      </c>
      <c r="DC158" s="80">
        <f t="shared" si="128"/>
        <v>0</v>
      </c>
      <c r="DG158" s="80">
        <f t="shared" si="113"/>
        <v>1.6666666666651508E-3</v>
      </c>
      <c r="DH158" s="80">
        <f t="shared" si="114"/>
        <v>0</v>
      </c>
      <c r="DI158" s="80" t="e">
        <f>AS158-#REF!</f>
        <v>#REF!</v>
      </c>
      <c r="DJ158" s="80" t="e">
        <f>AT158-#REF!</f>
        <v>#REF!</v>
      </c>
      <c r="DK158" s="80" t="e">
        <f>AU158-#REF!</f>
        <v>#REF!</v>
      </c>
      <c r="DL158" s="80" t="e">
        <f>AV158-#REF!</f>
        <v>#REF!</v>
      </c>
      <c r="DM158" s="80" t="e">
        <f>AW158-#REF!</f>
        <v>#REF!</v>
      </c>
      <c r="DN158" s="80" t="e">
        <f>AX158-#REF!</f>
        <v>#REF!</v>
      </c>
    </row>
    <row r="159" spans="1:118" ht="38.25" hidden="1" x14ac:dyDescent="0.25">
      <c r="A159" s="88" t="s">
        <v>5989</v>
      </c>
      <c r="B159" s="95" t="s">
        <v>5990</v>
      </c>
      <c r="C159" s="88" t="s">
        <v>5991</v>
      </c>
      <c r="D159" s="88">
        <v>2019</v>
      </c>
      <c r="E159" s="88">
        <v>2022</v>
      </c>
      <c r="F159" s="88">
        <f t="shared" si="132"/>
        <v>2019</v>
      </c>
      <c r="G159" s="88">
        <f t="shared" si="132"/>
        <v>2022</v>
      </c>
      <c r="H159" s="91">
        <f t="shared" si="122"/>
        <v>147.27859537333333</v>
      </c>
      <c r="I159" s="91">
        <v>14.836666660000002</v>
      </c>
      <c r="J159" s="91">
        <v>112.26579771333334</v>
      </c>
      <c r="K159" s="91">
        <v>12.254218</v>
      </c>
      <c r="L159" s="91">
        <v>7.921913</v>
      </c>
      <c r="M159" s="91"/>
      <c r="N159" s="91">
        <v>0</v>
      </c>
      <c r="O159" s="91">
        <v>0</v>
      </c>
      <c r="P159" s="91"/>
      <c r="Q159" s="91">
        <v>0</v>
      </c>
      <c r="R159" s="91"/>
      <c r="S159" s="91">
        <v>0</v>
      </c>
      <c r="T159" s="91">
        <v>0</v>
      </c>
      <c r="U159" s="91">
        <v>35.833333333333336</v>
      </c>
      <c r="V159" s="91">
        <v>43</v>
      </c>
      <c r="W159" s="91">
        <v>35.831116926666667</v>
      </c>
      <c r="X159" s="91">
        <v>42.997340311999999</v>
      </c>
      <c r="Y159" s="91">
        <v>34.15673970666667</v>
      </c>
      <c r="Z159" s="91">
        <v>40.988087648000004</v>
      </c>
      <c r="AA159" s="91">
        <v>0.8</v>
      </c>
      <c r="AB159" s="91">
        <v>12.3</v>
      </c>
      <c r="AC159" s="91">
        <v>10.503310109999999</v>
      </c>
      <c r="AD159" s="91">
        <v>12.53110652</v>
      </c>
      <c r="AE159" s="91">
        <v>10.503310109999999</v>
      </c>
      <c r="AF159" s="91">
        <v>12.53110652</v>
      </c>
      <c r="AG159" s="91">
        <v>4.2685446000000002</v>
      </c>
      <c r="AH159" s="91">
        <v>5.0916587199999999</v>
      </c>
      <c r="AI159" s="91">
        <v>0.63</v>
      </c>
      <c r="AJ159" s="91">
        <v>0.59399999999999997</v>
      </c>
      <c r="AK159" s="91">
        <v>37.150092925680461</v>
      </c>
      <c r="AL159" s="91">
        <v>44.58011151081655</v>
      </c>
      <c r="AM159" s="91">
        <v>37.149724666666671</v>
      </c>
      <c r="AN159" s="91">
        <v>44.579669600000003</v>
      </c>
      <c r="AO159" s="91">
        <v>35.819724663333332</v>
      </c>
      <c r="AP159" s="91">
        <v>42.983669595999999</v>
      </c>
      <c r="AQ159" s="91">
        <v>1.66</v>
      </c>
      <c r="AR159" s="91">
        <v>9.6</v>
      </c>
      <c r="AS159" s="91">
        <v>23.331</v>
      </c>
      <c r="AT159" s="91">
        <v>28</v>
      </c>
      <c r="AU159" s="96">
        <v>23.332000000000001</v>
      </c>
      <c r="AV159" s="96">
        <v>27.998000000000001</v>
      </c>
      <c r="AW159" s="96">
        <v>27.56</v>
      </c>
      <c r="AX159" s="96">
        <v>33.04</v>
      </c>
      <c r="AY159" s="96">
        <v>0</v>
      </c>
      <c r="AZ159" s="96">
        <v>13.81</v>
      </c>
      <c r="BA159" s="91">
        <v>37.150092925680461</v>
      </c>
      <c r="BB159" s="91">
        <v>44.58011151081655</v>
      </c>
      <c r="BC159" s="91">
        <v>37.148708663333331</v>
      </c>
      <c r="BD159" s="91">
        <v>44.578450395999994</v>
      </c>
      <c r="BE159" s="91">
        <v>38.898708663333338</v>
      </c>
      <c r="BF159" s="91">
        <v>46.678450396000002</v>
      </c>
      <c r="BG159" s="91">
        <v>1.89</v>
      </c>
      <c r="BH159" s="91">
        <v>1.85</v>
      </c>
      <c r="BI159" s="96">
        <v>29.14</v>
      </c>
      <c r="BJ159" s="96">
        <v>34.959999999999994</v>
      </c>
      <c r="BK159" s="96">
        <v>29.135999999999999</v>
      </c>
      <c r="BL159" s="96">
        <v>34.96</v>
      </c>
      <c r="BM159" s="96">
        <v>29.885999999999999</v>
      </c>
      <c r="BN159" s="96">
        <v>35.86</v>
      </c>
      <c r="BO159" s="96">
        <v>1.26</v>
      </c>
      <c r="BP159" s="96">
        <f>BH159</f>
        <v>1.85</v>
      </c>
      <c r="BQ159" s="91">
        <v>37.150092925680461</v>
      </c>
      <c r="BR159" s="91">
        <v>44.58011151081655</v>
      </c>
      <c r="BS159" s="91">
        <v>37.152657993333335</v>
      </c>
      <c r="BT159" s="91">
        <v>44.583189592000004</v>
      </c>
      <c r="BU159" s="91">
        <v>38.402657993333335</v>
      </c>
      <c r="BV159" s="91">
        <v>46.083189592000004</v>
      </c>
      <c r="BW159" s="91">
        <v>1.43</v>
      </c>
      <c r="BX159" s="91">
        <v>4.8</v>
      </c>
      <c r="BY159" s="97">
        <f>BQ159</f>
        <v>37.150092925680461</v>
      </c>
      <c r="BZ159" s="97">
        <f t="shared" si="135"/>
        <v>44.58011151081655</v>
      </c>
      <c r="CA159" s="97">
        <f t="shared" si="135"/>
        <v>37.152657993333335</v>
      </c>
      <c r="CB159" s="97">
        <f t="shared" si="135"/>
        <v>44.583189592000004</v>
      </c>
      <c r="CC159" s="97">
        <f t="shared" si="135"/>
        <v>38.402657993333335</v>
      </c>
      <c r="CD159" s="97">
        <f t="shared" si="135"/>
        <v>46.083189592000004</v>
      </c>
      <c r="CE159" s="97">
        <f t="shared" si="135"/>
        <v>1.43</v>
      </c>
      <c r="CF159" s="97">
        <f t="shared" si="135"/>
        <v>4.8</v>
      </c>
      <c r="CG159" s="92">
        <f t="shared" si="126"/>
        <v>147.28361211037472</v>
      </c>
      <c r="CH159" s="92">
        <f t="shared" si="126"/>
        <v>176.74033453244965</v>
      </c>
      <c r="CI159" s="92">
        <f t="shared" si="126"/>
        <v>147.28220825</v>
      </c>
      <c r="CJ159" s="92">
        <f t="shared" si="126"/>
        <v>176.73864989999998</v>
      </c>
      <c r="CK159" s="92">
        <f t="shared" si="126"/>
        <v>147.27783102666666</v>
      </c>
      <c r="CL159" s="92">
        <f t="shared" si="126"/>
        <v>176.73339723200002</v>
      </c>
      <c r="CM159" s="92">
        <f t="shared" si="126"/>
        <v>5.7799999999999994</v>
      </c>
      <c r="CN159" s="92">
        <f t="shared" si="125"/>
        <v>28.55</v>
      </c>
      <c r="CO159" s="91">
        <f t="shared" si="129"/>
        <v>100.12440303568046</v>
      </c>
      <c r="CP159" s="91">
        <f t="shared" si="129"/>
        <v>120.07121803081654</v>
      </c>
      <c r="CQ159" s="91">
        <f t="shared" si="129"/>
        <v>100.12396810333334</v>
      </c>
      <c r="CR159" s="91">
        <f t="shared" si="129"/>
        <v>120.072296112</v>
      </c>
      <c r="CS159" s="91">
        <f t="shared" si="129"/>
        <v>100.11720259333333</v>
      </c>
      <c r="CT159" s="91">
        <f t="shared" si="123"/>
        <v>120.074848312</v>
      </c>
      <c r="CU159" s="91">
        <f t="shared" si="123"/>
        <v>3.3200000000000003</v>
      </c>
      <c r="CV159" s="91">
        <f t="shared" si="123"/>
        <v>21.054000000000002</v>
      </c>
      <c r="CW159" s="93"/>
      <c r="CY159" s="80">
        <f t="shared" si="111"/>
        <v>2.5521999999966738E-3</v>
      </c>
      <c r="CZ159" s="80">
        <f t="shared" si="128"/>
        <v>-47.158240146666657</v>
      </c>
      <c r="DA159" s="80">
        <f t="shared" si="128"/>
        <v>-56.666353787999981</v>
      </c>
      <c r="DB159" s="80">
        <f t="shared" si="128"/>
        <v>-47.160628433333329</v>
      </c>
      <c r="DC159" s="80">
        <f t="shared" si="128"/>
        <v>-56.658548920000015</v>
      </c>
      <c r="DG159" s="80">
        <f t="shared" si="113"/>
        <v>-47.154627269999992</v>
      </c>
      <c r="DH159" s="80">
        <f t="shared" si="114"/>
        <v>-6.6666666666712615E-3</v>
      </c>
      <c r="DI159" s="80" t="e">
        <f>AS159-#REF!</f>
        <v>#REF!</v>
      </c>
      <c r="DJ159" s="80" t="e">
        <f>AT159-#REF!</f>
        <v>#REF!</v>
      </c>
      <c r="DK159" s="80" t="e">
        <f>AU159-#REF!</f>
        <v>#REF!</v>
      </c>
      <c r="DL159" s="80" t="e">
        <f>AV159-#REF!</f>
        <v>#REF!</v>
      </c>
      <c r="DM159" s="80" t="e">
        <f>AW159-#REF!</f>
        <v>#REF!</v>
      </c>
      <c r="DN159" s="80" t="e">
        <f>AX159-#REF!</f>
        <v>#REF!</v>
      </c>
    </row>
    <row r="160" spans="1:118" hidden="1" x14ac:dyDescent="0.25">
      <c r="A160" s="88" t="s">
        <v>5992</v>
      </c>
      <c r="B160" s="95" t="s">
        <v>5993</v>
      </c>
      <c r="C160" s="88" t="s">
        <v>5994</v>
      </c>
      <c r="D160" s="88"/>
      <c r="E160" s="88"/>
      <c r="F160" s="88">
        <v>2020</v>
      </c>
      <c r="G160" s="88">
        <v>2020</v>
      </c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6">
        <v>3.1749999999999998</v>
      </c>
      <c r="AT160" s="96">
        <v>3.81</v>
      </c>
      <c r="AU160" s="96">
        <v>3.1749999999999998</v>
      </c>
      <c r="AV160" s="96">
        <v>3.81</v>
      </c>
      <c r="AW160" s="96">
        <v>3.1749999999999998</v>
      </c>
      <c r="AX160" s="96">
        <v>3.81</v>
      </c>
      <c r="AY160" s="102"/>
      <c r="AZ160" s="96">
        <v>0.27</v>
      </c>
      <c r="BA160" s="91"/>
      <c r="BB160" s="91"/>
      <c r="BC160" s="91"/>
      <c r="BD160" s="91"/>
      <c r="BE160" s="91"/>
      <c r="BF160" s="91"/>
      <c r="BG160" s="91"/>
      <c r="BH160" s="91"/>
      <c r="BI160" s="97"/>
      <c r="BJ160" s="97"/>
      <c r="BK160" s="96"/>
      <c r="BL160" s="96"/>
      <c r="BM160" s="96"/>
      <c r="BN160" s="96"/>
      <c r="BO160" s="96"/>
      <c r="BP160" s="96"/>
      <c r="BQ160" s="91"/>
      <c r="BR160" s="91"/>
      <c r="BS160" s="91"/>
      <c r="BT160" s="91"/>
      <c r="BU160" s="91"/>
      <c r="BV160" s="91"/>
      <c r="BW160" s="91"/>
      <c r="BX160" s="91"/>
      <c r="BY160" s="97"/>
      <c r="BZ160" s="97"/>
      <c r="CA160" s="97"/>
      <c r="CB160" s="97"/>
      <c r="CC160" s="97"/>
      <c r="CD160" s="97"/>
      <c r="CE160" s="97"/>
      <c r="CF160" s="97"/>
      <c r="CG160" s="92"/>
      <c r="CH160" s="92"/>
      <c r="CI160" s="92"/>
      <c r="CJ160" s="92"/>
      <c r="CK160" s="92"/>
      <c r="CL160" s="92"/>
      <c r="CM160" s="92"/>
      <c r="CN160" s="92"/>
      <c r="CO160" s="91">
        <f t="shared" si="129"/>
        <v>3.1749999999999998</v>
      </c>
      <c r="CP160" s="91">
        <f t="shared" si="129"/>
        <v>3.81</v>
      </c>
      <c r="CQ160" s="91">
        <f t="shared" si="129"/>
        <v>3.1749999999999998</v>
      </c>
      <c r="CR160" s="91">
        <f t="shared" si="129"/>
        <v>3.81</v>
      </c>
      <c r="CS160" s="91">
        <f t="shared" si="129"/>
        <v>3.1749999999999998</v>
      </c>
      <c r="CT160" s="91">
        <f t="shared" si="123"/>
        <v>3.81</v>
      </c>
      <c r="CU160" s="91">
        <f t="shared" si="123"/>
        <v>0</v>
      </c>
      <c r="CV160" s="91">
        <f t="shared" si="123"/>
        <v>0.27</v>
      </c>
      <c r="CW160" s="93"/>
      <c r="CY160" s="80">
        <f t="shared" si="111"/>
        <v>0</v>
      </c>
      <c r="CZ160" s="80">
        <f t="shared" si="128"/>
        <v>3.1749999999999998</v>
      </c>
      <c r="DA160" s="80">
        <f t="shared" si="128"/>
        <v>3.81</v>
      </c>
      <c r="DB160" s="80">
        <f t="shared" si="128"/>
        <v>3.1749999999999998</v>
      </c>
      <c r="DC160" s="80">
        <f t="shared" si="128"/>
        <v>3.81</v>
      </c>
      <c r="DG160" s="80">
        <f t="shared" si="113"/>
        <v>3.1749999999999998</v>
      </c>
      <c r="DH160" s="80">
        <f t="shared" si="114"/>
        <v>0</v>
      </c>
      <c r="DI160" s="80" t="e">
        <f>AS160-#REF!</f>
        <v>#REF!</v>
      </c>
      <c r="DJ160" s="80" t="e">
        <f>AT160-#REF!</f>
        <v>#REF!</v>
      </c>
      <c r="DK160" s="80" t="e">
        <f>AU160-#REF!</f>
        <v>#REF!</v>
      </c>
      <c r="DL160" s="80" t="e">
        <f>AV160-#REF!</f>
        <v>#REF!</v>
      </c>
      <c r="DM160" s="80" t="e">
        <f>AW160-#REF!</f>
        <v>#REF!</v>
      </c>
      <c r="DN160" s="80" t="e">
        <f>AX160-#REF!</f>
        <v>#REF!</v>
      </c>
    </row>
    <row r="161" spans="1:118" ht="38.25" hidden="1" x14ac:dyDescent="0.25">
      <c r="A161" s="88" t="s">
        <v>5995</v>
      </c>
      <c r="B161" s="95" t="s">
        <v>5996</v>
      </c>
      <c r="C161" s="88" t="s">
        <v>5997</v>
      </c>
      <c r="D161" s="88"/>
      <c r="E161" s="88"/>
      <c r="F161" s="88">
        <v>2021</v>
      </c>
      <c r="G161" s="88">
        <v>2021</v>
      </c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6"/>
      <c r="AT161" s="96"/>
      <c r="AU161" s="96"/>
      <c r="AV161" s="96"/>
      <c r="AW161" s="96"/>
      <c r="AX161" s="96"/>
      <c r="AY161" s="102"/>
      <c r="AZ161" s="96"/>
      <c r="BA161" s="91"/>
      <c r="BB161" s="91"/>
      <c r="BC161" s="91"/>
      <c r="BD161" s="91"/>
      <c r="BE161" s="91"/>
      <c r="BF161" s="91"/>
      <c r="BG161" s="91"/>
      <c r="BH161" s="91"/>
      <c r="BI161" s="96">
        <v>15.875</v>
      </c>
      <c r="BJ161" s="96">
        <v>19.05</v>
      </c>
      <c r="BK161" s="96">
        <v>15.875</v>
      </c>
      <c r="BL161" s="96">
        <v>19.05</v>
      </c>
      <c r="BM161" s="96">
        <v>15.875</v>
      </c>
      <c r="BN161" s="96">
        <v>19.05</v>
      </c>
      <c r="BO161" s="96"/>
      <c r="BP161" s="96">
        <v>0.78</v>
      </c>
      <c r="BQ161" s="91"/>
      <c r="BR161" s="91"/>
      <c r="BS161" s="91"/>
      <c r="BT161" s="91"/>
      <c r="BU161" s="91"/>
      <c r="BV161" s="91"/>
      <c r="BW161" s="91"/>
      <c r="BX161" s="91"/>
      <c r="BY161" s="97"/>
      <c r="BZ161" s="97"/>
      <c r="CA161" s="97"/>
      <c r="CB161" s="97"/>
      <c r="CC161" s="97"/>
      <c r="CD161" s="97"/>
      <c r="CE161" s="97"/>
      <c r="CF161" s="97"/>
      <c r="CG161" s="92"/>
      <c r="CH161" s="92"/>
      <c r="CI161" s="92"/>
      <c r="CJ161" s="92"/>
      <c r="CK161" s="92"/>
      <c r="CL161" s="92"/>
      <c r="CM161" s="92"/>
      <c r="CN161" s="92"/>
      <c r="CO161" s="91">
        <f t="shared" si="129"/>
        <v>15.875</v>
      </c>
      <c r="CP161" s="91">
        <f t="shared" si="129"/>
        <v>19.05</v>
      </c>
      <c r="CQ161" s="91">
        <f t="shared" si="129"/>
        <v>15.875</v>
      </c>
      <c r="CR161" s="91">
        <f t="shared" si="129"/>
        <v>19.05</v>
      </c>
      <c r="CS161" s="91">
        <f t="shared" si="129"/>
        <v>15.875</v>
      </c>
      <c r="CT161" s="91">
        <f t="shared" si="123"/>
        <v>19.05</v>
      </c>
      <c r="CU161" s="91">
        <f t="shared" si="123"/>
        <v>0</v>
      </c>
      <c r="CV161" s="91">
        <f t="shared" si="123"/>
        <v>0.78</v>
      </c>
      <c r="CW161" s="93"/>
      <c r="CY161" s="80">
        <f t="shared" si="111"/>
        <v>0</v>
      </c>
      <c r="CZ161" s="80">
        <f t="shared" si="128"/>
        <v>15.875</v>
      </c>
      <c r="DA161" s="80">
        <f t="shared" si="128"/>
        <v>19.05</v>
      </c>
      <c r="DB161" s="80">
        <f t="shared" si="128"/>
        <v>15.875</v>
      </c>
      <c r="DC161" s="80">
        <f t="shared" si="128"/>
        <v>19.05</v>
      </c>
      <c r="DG161" s="80">
        <f t="shared" si="113"/>
        <v>15.875</v>
      </c>
      <c r="DH161" s="80">
        <f t="shared" si="114"/>
        <v>0</v>
      </c>
      <c r="DI161" s="80" t="e">
        <f>AS161-#REF!</f>
        <v>#REF!</v>
      </c>
      <c r="DJ161" s="80" t="e">
        <f>AT161-#REF!</f>
        <v>#REF!</v>
      </c>
      <c r="DK161" s="80" t="e">
        <f>AU161-#REF!</f>
        <v>#REF!</v>
      </c>
      <c r="DL161" s="80" t="e">
        <f>AV161-#REF!</f>
        <v>#REF!</v>
      </c>
      <c r="DM161" s="80" t="e">
        <f>AW161-#REF!</f>
        <v>#REF!</v>
      </c>
      <c r="DN161" s="80" t="e">
        <f>AX161-#REF!</f>
        <v>#REF!</v>
      </c>
    </row>
    <row r="162" spans="1:118" ht="89.25" hidden="1" x14ac:dyDescent="0.25">
      <c r="A162" s="88" t="s">
        <v>5998</v>
      </c>
      <c r="B162" s="95" t="s">
        <v>5999</v>
      </c>
      <c r="C162" s="88" t="s">
        <v>6000</v>
      </c>
      <c r="D162" s="88">
        <v>2019</v>
      </c>
      <c r="E162" s="88">
        <v>2022</v>
      </c>
      <c r="F162" s="88">
        <f>D162</f>
        <v>2019</v>
      </c>
      <c r="G162" s="88">
        <f>E162</f>
        <v>2022</v>
      </c>
      <c r="H162" s="91">
        <f t="shared" ref="H162:H183" si="136">SUM(I162:L162)</f>
        <v>11.767999999999999</v>
      </c>
      <c r="I162" s="91">
        <v>0.59</v>
      </c>
      <c r="J162" s="91">
        <v>4.5940000000000003</v>
      </c>
      <c r="K162" s="91">
        <v>6.234</v>
      </c>
      <c r="L162" s="91">
        <v>0.35</v>
      </c>
      <c r="M162" s="91"/>
      <c r="N162" s="91">
        <v>0</v>
      </c>
      <c r="O162" s="91">
        <v>0</v>
      </c>
      <c r="P162" s="91"/>
      <c r="Q162" s="91">
        <v>0</v>
      </c>
      <c r="R162" s="91"/>
      <c r="S162" s="91">
        <v>0</v>
      </c>
      <c r="T162" s="91">
        <v>0</v>
      </c>
      <c r="U162" s="91">
        <v>0.59</v>
      </c>
      <c r="V162" s="91">
        <v>0.70799999999999996</v>
      </c>
      <c r="W162" s="91">
        <v>0.59</v>
      </c>
      <c r="X162" s="91">
        <v>0.70799999999999996</v>
      </c>
      <c r="Y162" s="91">
        <v>0</v>
      </c>
      <c r="Z162" s="91">
        <v>0</v>
      </c>
      <c r="AA162" s="91">
        <v>0</v>
      </c>
      <c r="AB162" s="91">
        <v>0</v>
      </c>
      <c r="AC162" s="91">
        <v>0.60621720000000001</v>
      </c>
      <c r="AD162" s="91">
        <v>0.72621720000000001</v>
      </c>
      <c r="AE162" s="91">
        <v>0.60621720000000001</v>
      </c>
      <c r="AF162" s="91">
        <v>0.72621720000000001</v>
      </c>
      <c r="AG162" s="91"/>
      <c r="AH162" s="91"/>
      <c r="AI162" s="91"/>
      <c r="AJ162" s="91"/>
      <c r="AK162" s="91">
        <v>0</v>
      </c>
      <c r="AL162" s="91">
        <v>0</v>
      </c>
      <c r="AM162" s="91">
        <v>0</v>
      </c>
      <c r="AN162" s="91">
        <v>0</v>
      </c>
      <c r="AO162" s="91">
        <v>0</v>
      </c>
      <c r="AP162" s="91">
        <v>0</v>
      </c>
      <c r="AQ162" s="91">
        <v>0</v>
      </c>
      <c r="AR162" s="91">
        <v>0</v>
      </c>
      <c r="AS162" s="97">
        <f t="shared" ref="AS162:AZ162" si="137">AK162</f>
        <v>0</v>
      </c>
      <c r="AT162" s="97">
        <f t="shared" si="137"/>
        <v>0</v>
      </c>
      <c r="AU162" s="97">
        <f t="shared" si="137"/>
        <v>0</v>
      </c>
      <c r="AV162" s="97">
        <f t="shared" si="137"/>
        <v>0</v>
      </c>
      <c r="AW162" s="97">
        <f t="shared" si="137"/>
        <v>0</v>
      </c>
      <c r="AX162" s="97">
        <f t="shared" si="137"/>
        <v>0</v>
      </c>
      <c r="AY162" s="97">
        <f t="shared" si="137"/>
        <v>0</v>
      </c>
      <c r="AZ162" s="97">
        <f t="shared" si="137"/>
        <v>0</v>
      </c>
      <c r="BA162" s="91">
        <v>0</v>
      </c>
      <c r="BB162" s="91">
        <v>0</v>
      </c>
      <c r="BC162" s="91">
        <v>0</v>
      </c>
      <c r="BD162" s="91">
        <v>0</v>
      </c>
      <c r="BE162" s="91">
        <v>0</v>
      </c>
      <c r="BF162" s="91">
        <v>0</v>
      </c>
      <c r="BG162" s="91">
        <v>0</v>
      </c>
      <c r="BH162" s="91">
        <v>0</v>
      </c>
      <c r="BI162" s="97">
        <f t="shared" ref="BI162:BP162" si="138">BA162</f>
        <v>0</v>
      </c>
      <c r="BJ162" s="97">
        <f t="shared" si="138"/>
        <v>0</v>
      </c>
      <c r="BK162" s="97">
        <f t="shared" si="138"/>
        <v>0</v>
      </c>
      <c r="BL162" s="97">
        <f t="shared" si="138"/>
        <v>0</v>
      </c>
      <c r="BM162" s="97">
        <f t="shared" si="138"/>
        <v>0</v>
      </c>
      <c r="BN162" s="97">
        <f t="shared" si="138"/>
        <v>0</v>
      </c>
      <c r="BO162" s="97">
        <f t="shared" si="138"/>
        <v>0</v>
      </c>
      <c r="BP162" s="97">
        <f t="shared" si="138"/>
        <v>0</v>
      </c>
      <c r="BQ162" s="91">
        <v>11.176666666666668</v>
      </c>
      <c r="BR162" s="91">
        <v>13.412000000000001</v>
      </c>
      <c r="BS162" s="91">
        <v>11.176666666666668</v>
      </c>
      <c r="BT162" s="91">
        <v>13.412000000000001</v>
      </c>
      <c r="BU162" s="91">
        <v>11.766666666666667</v>
      </c>
      <c r="BV162" s="91">
        <v>14.120000000000001</v>
      </c>
      <c r="BW162" s="91">
        <v>2</v>
      </c>
      <c r="BX162" s="91">
        <v>0.71</v>
      </c>
      <c r="BY162" s="97">
        <f>BQ162</f>
        <v>11.176666666666668</v>
      </c>
      <c r="BZ162" s="97">
        <f>BR162</f>
        <v>13.412000000000001</v>
      </c>
      <c r="CA162" s="97">
        <f>BS162</f>
        <v>11.176666666666668</v>
      </c>
      <c r="CB162" s="97">
        <f>BT162</f>
        <v>13.412000000000001</v>
      </c>
      <c r="CC162" s="97">
        <f>CA162+AE162</f>
        <v>11.782883866666667</v>
      </c>
      <c r="CD162" s="97">
        <f>CB162+AF162</f>
        <v>14.138217200000001</v>
      </c>
      <c r="CE162" s="97">
        <f>BW162</f>
        <v>2</v>
      </c>
      <c r="CF162" s="97">
        <f>BX162</f>
        <v>0.71</v>
      </c>
      <c r="CG162" s="92">
        <f t="shared" ref="CG162:CN183" si="139">M162+U162+AK162+BA162+BQ162</f>
        <v>11.766666666666667</v>
      </c>
      <c r="CH162" s="92">
        <f t="shared" si="139"/>
        <v>14.120000000000001</v>
      </c>
      <c r="CI162" s="92">
        <f t="shared" si="139"/>
        <v>11.766666666666667</v>
      </c>
      <c r="CJ162" s="92">
        <f t="shared" si="139"/>
        <v>14.120000000000001</v>
      </c>
      <c r="CK162" s="92">
        <f t="shared" si="139"/>
        <v>11.766666666666667</v>
      </c>
      <c r="CL162" s="92">
        <f t="shared" si="139"/>
        <v>14.120000000000001</v>
      </c>
      <c r="CM162" s="92">
        <f t="shared" si="139"/>
        <v>2</v>
      </c>
      <c r="CN162" s="92">
        <f t="shared" si="139"/>
        <v>0.71</v>
      </c>
      <c r="CO162" s="91">
        <f t="shared" si="129"/>
        <v>11.782883866666667</v>
      </c>
      <c r="CP162" s="91">
        <f t="shared" si="129"/>
        <v>14.138217200000001</v>
      </c>
      <c r="CQ162" s="91">
        <f t="shared" si="129"/>
        <v>11.782883866666667</v>
      </c>
      <c r="CR162" s="91">
        <f t="shared" si="129"/>
        <v>14.138217200000001</v>
      </c>
      <c r="CS162" s="91">
        <f t="shared" si="129"/>
        <v>11.782883866666667</v>
      </c>
      <c r="CT162" s="91">
        <f t="shared" si="123"/>
        <v>14.138217200000001</v>
      </c>
      <c r="CU162" s="91">
        <f t="shared" si="123"/>
        <v>2</v>
      </c>
      <c r="CV162" s="91">
        <f t="shared" si="123"/>
        <v>0.71</v>
      </c>
      <c r="CW162" s="93"/>
      <c r="DG162" s="99">
        <v>0</v>
      </c>
      <c r="DH162" s="99">
        <v>0</v>
      </c>
    </row>
    <row r="163" spans="1:118" ht="102" hidden="1" x14ac:dyDescent="0.25">
      <c r="A163" s="88"/>
      <c r="B163" s="95" t="s">
        <v>6001</v>
      </c>
      <c r="C163" s="88" t="s">
        <v>6002</v>
      </c>
      <c r="D163" s="88">
        <v>2020</v>
      </c>
      <c r="E163" s="88">
        <v>2021</v>
      </c>
      <c r="F163" s="88">
        <v>2021</v>
      </c>
      <c r="G163" s="88">
        <v>2022</v>
      </c>
      <c r="H163" s="91">
        <f t="shared" si="136"/>
        <v>7.7800000000000011</v>
      </c>
      <c r="I163" s="91">
        <v>0.23</v>
      </c>
      <c r="J163" s="91">
        <v>3.04</v>
      </c>
      <c r="K163" s="91">
        <v>4.28</v>
      </c>
      <c r="L163" s="91">
        <v>0.23</v>
      </c>
      <c r="M163" s="91"/>
      <c r="N163" s="91">
        <v>0</v>
      </c>
      <c r="O163" s="91">
        <v>0</v>
      </c>
      <c r="P163" s="91"/>
      <c r="Q163" s="91">
        <v>0</v>
      </c>
      <c r="R163" s="91"/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91"/>
      <c r="AD163" s="91"/>
      <c r="AE163" s="91"/>
      <c r="AF163" s="91"/>
      <c r="AG163" s="91"/>
      <c r="AH163" s="91"/>
      <c r="AI163" s="91"/>
      <c r="AJ163" s="91"/>
      <c r="AK163" s="91">
        <v>0.23375000000000004</v>
      </c>
      <c r="AL163" s="91">
        <v>0.28050000000000003</v>
      </c>
      <c r="AM163" s="91">
        <v>0.23375000000000004</v>
      </c>
      <c r="AN163" s="91">
        <v>0.28050000000000003</v>
      </c>
      <c r="AO163" s="91">
        <v>0</v>
      </c>
      <c r="AP163" s="91">
        <v>0</v>
      </c>
      <c r="AQ163" s="91">
        <v>0</v>
      </c>
      <c r="AR163" s="91">
        <v>0</v>
      </c>
      <c r="AS163" s="97"/>
      <c r="AT163" s="97"/>
      <c r="AU163" s="97"/>
      <c r="AV163" s="97"/>
      <c r="AW163" s="97"/>
      <c r="AX163" s="97"/>
      <c r="AY163" s="97"/>
      <c r="AZ163" s="97"/>
      <c r="BA163" s="91">
        <v>7.5579166666666664</v>
      </c>
      <c r="BB163" s="91">
        <v>9.0694999999999997</v>
      </c>
      <c r="BC163" s="91">
        <v>7.5579166666666664</v>
      </c>
      <c r="BD163" s="91">
        <v>9.0694999999999997</v>
      </c>
      <c r="BE163" s="91">
        <v>7.791666666666667</v>
      </c>
      <c r="BF163" s="91">
        <v>9.35</v>
      </c>
      <c r="BG163" s="91">
        <v>2</v>
      </c>
      <c r="BH163" s="91">
        <v>1.2</v>
      </c>
      <c r="BI163" s="97"/>
      <c r="BJ163" s="97"/>
      <c r="BK163" s="97"/>
      <c r="BL163" s="97"/>
      <c r="BM163" s="97"/>
      <c r="BN163" s="97"/>
      <c r="BO163" s="97"/>
      <c r="BP163" s="97"/>
      <c r="BQ163" s="91">
        <v>0</v>
      </c>
      <c r="BR163" s="91">
        <v>0</v>
      </c>
      <c r="BS163" s="91">
        <v>0</v>
      </c>
      <c r="BT163" s="91">
        <v>0</v>
      </c>
      <c r="BU163" s="91">
        <v>0</v>
      </c>
      <c r="BV163" s="91">
        <v>0</v>
      </c>
      <c r="BW163" s="91">
        <v>0</v>
      </c>
      <c r="BX163" s="91">
        <v>0</v>
      </c>
      <c r="BY163" s="97"/>
      <c r="BZ163" s="97"/>
      <c r="CA163" s="97"/>
      <c r="CB163" s="97"/>
      <c r="CC163" s="97"/>
      <c r="CD163" s="97"/>
      <c r="CE163" s="97"/>
      <c r="CF163" s="97"/>
      <c r="CG163" s="92">
        <f t="shared" si="139"/>
        <v>7.7916666666666661</v>
      </c>
      <c r="CH163" s="92">
        <f t="shared" si="139"/>
        <v>9.35</v>
      </c>
      <c r="CI163" s="92">
        <f t="shared" si="139"/>
        <v>7.7916666666666661</v>
      </c>
      <c r="CJ163" s="92">
        <f t="shared" si="139"/>
        <v>9.35</v>
      </c>
      <c r="CK163" s="92">
        <f t="shared" si="139"/>
        <v>7.791666666666667</v>
      </c>
      <c r="CL163" s="92">
        <f t="shared" si="139"/>
        <v>9.35</v>
      </c>
      <c r="CM163" s="92">
        <f t="shared" si="139"/>
        <v>2</v>
      </c>
      <c r="CN163" s="92">
        <f t="shared" si="139"/>
        <v>1.2</v>
      </c>
      <c r="CO163" s="91">
        <f t="shared" si="129"/>
        <v>0</v>
      </c>
      <c r="CP163" s="91">
        <f t="shared" si="129"/>
        <v>0</v>
      </c>
      <c r="CQ163" s="91">
        <f t="shared" si="129"/>
        <v>0</v>
      </c>
      <c r="CR163" s="91">
        <f t="shared" si="129"/>
        <v>0</v>
      </c>
      <c r="CS163" s="91">
        <f t="shared" si="129"/>
        <v>0</v>
      </c>
      <c r="CT163" s="91">
        <f t="shared" si="123"/>
        <v>0</v>
      </c>
      <c r="CU163" s="91">
        <f t="shared" si="123"/>
        <v>0</v>
      </c>
      <c r="CV163" s="91">
        <f t="shared" si="123"/>
        <v>0</v>
      </c>
      <c r="CW163" s="93"/>
      <c r="DG163" s="99">
        <v>0</v>
      </c>
      <c r="DH163" s="99">
        <v>0</v>
      </c>
    </row>
    <row r="164" spans="1:118" ht="89.25" hidden="1" x14ac:dyDescent="0.25">
      <c r="A164" s="88"/>
      <c r="B164" s="95" t="s">
        <v>6003</v>
      </c>
      <c r="C164" s="88" t="s">
        <v>6004</v>
      </c>
      <c r="D164" s="88">
        <v>2021</v>
      </c>
      <c r="E164" s="88">
        <v>2022</v>
      </c>
      <c r="F164" s="88">
        <f t="shared" ref="F164:G168" si="140">D164</f>
        <v>2021</v>
      </c>
      <c r="G164" s="88">
        <f t="shared" si="140"/>
        <v>2022</v>
      </c>
      <c r="H164" s="91">
        <f t="shared" si="136"/>
        <v>8.58</v>
      </c>
      <c r="I164" s="91">
        <v>0.26</v>
      </c>
      <c r="J164" s="91">
        <v>3.34</v>
      </c>
      <c r="K164" s="91">
        <v>4.72</v>
      </c>
      <c r="L164" s="91">
        <v>0.26</v>
      </c>
      <c r="M164" s="91"/>
      <c r="N164" s="91">
        <v>0</v>
      </c>
      <c r="O164" s="91">
        <v>0</v>
      </c>
      <c r="P164" s="91"/>
      <c r="Q164" s="91">
        <v>0</v>
      </c>
      <c r="R164" s="91"/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91"/>
      <c r="AD164" s="91"/>
      <c r="AE164" s="91"/>
      <c r="AF164" s="91"/>
      <c r="AG164" s="91"/>
      <c r="AH164" s="91"/>
      <c r="AI164" s="91"/>
      <c r="AJ164" s="91"/>
      <c r="AK164" s="91">
        <v>0</v>
      </c>
      <c r="AL164" s="91">
        <v>0</v>
      </c>
      <c r="AM164" s="91">
        <v>0</v>
      </c>
      <c r="AN164" s="91">
        <v>0</v>
      </c>
      <c r="AO164" s="91">
        <v>0</v>
      </c>
      <c r="AP164" s="91">
        <v>0</v>
      </c>
      <c r="AQ164" s="91">
        <v>0</v>
      </c>
      <c r="AR164" s="91">
        <v>0</v>
      </c>
      <c r="AS164" s="97">
        <f t="shared" ref="AS164:AZ179" si="141">AK164</f>
        <v>0</v>
      </c>
      <c r="AT164" s="97">
        <f t="shared" si="141"/>
        <v>0</v>
      </c>
      <c r="AU164" s="97">
        <f t="shared" si="141"/>
        <v>0</v>
      </c>
      <c r="AV164" s="97">
        <f t="shared" si="141"/>
        <v>0</v>
      </c>
      <c r="AW164" s="97">
        <f t="shared" si="141"/>
        <v>0</v>
      </c>
      <c r="AX164" s="97">
        <f t="shared" si="141"/>
        <v>0</v>
      </c>
      <c r="AY164" s="97">
        <f t="shared" si="141"/>
        <v>0</v>
      </c>
      <c r="AZ164" s="97">
        <f t="shared" si="141"/>
        <v>0</v>
      </c>
      <c r="BA164" s="91">
        <v>0.25724999999999998</v>
      </c>
      <c r="BB164" s="91">
        <v>0.30869999999999997</v>
      </c>
      <c r="BC164" s="91">
        <v>0.25724999999999998</v>
      </c>
      <c r="BD164" s="91">
        <v>0.30869999999999997</v>
      </c>
      <c r="BE164" s="91">
        <v>0</v>
      </c>
      <c r="BF164" s="91">
        <v>0</v>
      </c>
      <c r="BG164" s="91">
        <v>0</v>
      </c>
      <c r="BH164" s="91">
        <v>0</v>
      </c>
      <c r="BI164" s="97"/>
      <c r="BJ164" s="97"/>
      <c r="BK164" s="97"/>
      <c r="BL164" s="97"/>
      <c r="BM164" s="97"/>
      <c r="BN164" s="97"/>
      <c r="BO164" s="97"/>
      <c r="BP164" s="97"/>
      <c r="BQ164" s="91">
        <v>8.3177500000000002</v>
      </c>
      <c r="BR164" s="91">
        <v>9.9812999999999992</v>
      </c>
      <c r="BS164" s="91">
        <v>8.3177500000000002</v>
      </c>
      <c r="BT164" s="91">
        <v>9.9812999999999992</v>
      </c>
      <c r="BU164" s="91">
        <v>8.5749999999999993</v>
      </c>
      <c r="BV164" s="91">
        <v>10.29</v>
      </c>
      <c r="BW164" s="91">
        <v>2</v>
      </c>
      <c r="BX164" s="91">
        <v>0.6</v>
      </c>
      <c r="BY164" s="97"/>
      <c r="BZ164" s="97"/>
      <c r="CA164" s="97"/>
      <c r="CB164" s="97"/>
      <c r="CC164" s="97"/>
      <c r="CD164" s="97"/>
      <c r="CE164" s="97"/>
      <c r="CF164" s="97"/>
      <c r="CG164" s="92">
        <f t="shared" si="139"/>
        <v>8.5749999999999993</v>
      </c>
      <c r="CH164" s="92">
        <f t="shared" si="139"/>
        <v>10.29</v>
      </c>
      <c r="CI164" s="92">
        <f t="shared" si="139"/>
        <v>8.5749999999999993</v>
      </c>
      <c r="CJ164" s="92">
        <f t="shared" si="139"/>
        <v>10.29</v>
      </c>
      <c r="CK164" s="92">
        <f t="shared" si="139"/>
        <v>8.5749999999999993</v>
      </c>
      <c r="CL164" s="92">
        <f t="shared" si="139"/>
        <v>10.29</v>
      </c>
      <c r="CM164" s="92">
        <f t="shared" si="139"/>
        <v>2</v>
      </c>
      <c r="CN164" s="92">
        <f t="shared" si="139"/>
        <v>0.6</v>
      </c>
      <c r="CO164" s="91">
        <f t="shared" si="129"/>
        <v>0</v>
      </c>
      <c r="CP164" s="91">
        <f t="shared" si="129"/>
        <v>0</v>
      </c>
      <c r="CQ164" s="91">
        <f t="shared" si="129"/>
        <v>0</v>
      </c>
      <c r="CR164" s="91">
        <f t="shared" si="129"/>
        <v>0</v>
      </c>
      <c r="CS164" s="91">
        <f t="shared" si="129"/>
        <v>0</v>
      </c>
      <c r="CT164" s="91">
        <f t="shared" si="123"/>
        <v>0</v>
      </c>
      <c r="CU164" s="91">
        <f t="shared" si="123"/>
        <v>0</v>
      </c>
      <c r="CV164" s="91">
        <f t="shared" si="123"/>
        <v>0</v>
      </c>
      <c r="CW164" s="93"/>
      <c r="DG164" s="99">
        <v>0</v>
      </c>
      <c r="DH164" s="99">
        <v>0</v>
      </c>
    </row>
    <row r="165" spans="1:118" ht="89.25" hidden="1" x14ac:dyDescent="0.25">
      <c r="A165" s="88" t="s">
        <v>6005</v>
      </c>
      <c r="B165" s="95" t="s">
        <v>6006</v>
      </c>
      <c r="C165" s="88" t="s">
        <v>6007</v>
      </c>
      <c r="D165" s="88">
        <v>2018</v>
      </c>
      <c r="E165" s="88">
        <v>2018</v>
      </c>
      <c r="F165" s="88">
        <f t="shared" si="140"/>
        <v>2018</v>
      </c>
      <c r="G165" s="88">
        <f t="shared" si="140"/>
        <v>2018</v>
      </c>
      <c r="H165" s="91">
        <f t="shared" si="136"/>
        <v>6.3330000000000002</v>
      </c>
      <c r="I165" s="91">
        <v>0.20300000000000001</v>
      </c>
      <c r="J165" s="91">
        <v>6.01</v>
      </c>
      <c r="K165" s="91">
        <v>0</v>
      </c>
      <c r="L165" s="91">
        <v>0.12</v>
      </c>
      <c r="M165" s="91">
        <v>6.3306140500000003</v>
      </c>
      <c r="N165" s="91">
        <v>7.4490618400000006</v>
      </c>
      <c r="O165" s="91">
        <v>6.3306140500000003</v>
      </c>
      <c r="P165" s="91">
        <v>7.4490618399999997</v>
      </c>
      <c r="Q165" s="91">
        <v>6.3306140500000003</v>
      </c>
      <c r="R165" s="91">
        <v>7.4490618399999997</v>
      </c>
      <c r="S165" s="91">
        <v>0</v>
      </c>
      <c r="T165" s="91">
        <v>2.7950000000000004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  <c r="AC165" s="91"/>
      <c r="AD165" s="91"/>
      <c r="AE165" s="91"/>
      <c r="AF165" s="91"/>
      <c r="AG165" s="91"/>
      <c r="AH165" s="91"/>
      <c r="AI165" s="91"/>
      <c r="AJ165" s="91"/>
      <c r="AK165" s="91">
        <v>0</v>
      </c>
      <c r="AL165" s="91">
        <v>0</v>
      </c>
      <c r="AM165" s="91">
        <v>0</v>
      </c>
      <c r="AN165" s="91">
        <v>0</v>
      </c>
      <c r="AO165" s="91">
        <v>0</v>
      </c>
      <c r="AP165" s="91">
        <v>0</v>
      </c>
      <c r="AQ165" s="91">
        <v>0</v>
      </c>
      <c r="AR165" s="91">
        <v>0</v>
      </c>
      <c r="AS165" s="97">
        <f t="shared" si="141"/>
        <v>0</v>
      </c>
      <c r="AT165" s="97">
        <f t="shared" si="141"/>
        <v>0</v>
      </c>
      <c r="AU165" s="97">
        <f t="shared" si="141"/>
        <v>0</v>
      </c>
      <c r="AV165" s="97">
        <f t="shared" si="141"/>
        <v>0</v>
      </c>
      <c r="AW165" s="97">
        <f t="shared" si="141"/>
        <v>0</v>
      </c>
      <c r="AX165" s="97">
        <f t="shared" si="141"/>
        <v>0</v>
      </c>
      <c r="AY165" s="97">
        <f t="shared" si="141"/>
        <v>0</v>
      </c>
      <c r="AZ165" s="97">
        <f t="shared" si="141"/>
        <v>0</v>
      </c>
      <c r="BA165" s="91">
        <v>0</v>
      </c>
      <c r="BB165" s="91">
        <v>0</v>
      </c>
      <c r="BC165" s="91">
        <v>0</v>
      </c>
      <c r="BD165" s="91">
        <v>0</v>
      </c>
      <c r="BE165" s="91">
        <v>0</v>
      </c>
      <c r="BF165" s="91">
        <v>0</v>
      </c>
      <c r="BG165" s="91">
        <v>0</v>
      </c>
      <c r="BH165" s="91">
        <v>0</v>
      </c>
      <c r="BI165" s="97">
        <f t="shared" ref="BI165:BP168" si="142">BA165</f>
        <v>0</v>
      </c>
      <c r="BJ165" s="97">
        <f t="shared" si="142"/>
        <v>0</v>
      </c>
      <c r="BK165" s="97">
        <f t="shared" si="142"/>
        <v>0</v>
      </c>
      <c r="BL165" s="97">
        <f t="shared" si="142"/>
        <v>0</v>
      </c>
      <c r="BM165" s="97">
        <f t="shared" si="142"/>
        <v>0</v>
      </c>
      <c r="BN165" s="97">
        <f t="shared" si="142"/>
        <v>0</v>
      </c>
      <c r="BO165" s="97">
        <f t="shared" si="142"/>
        <v>0</v>
      </c>
      <c r="BP165" s="97">
        <f t="shared" si="142"/>
        <v>0</v>
      </c>
      <c r="BQ165" s="91">
        <v>0</v>
      </c>
      <c r="BR165" s="91">
        <v>0</v>
      </c>
      <c r="BS165" s="91">
        <v>0</v>
      </c>
      <c r="BT165" s="91">
        <v>0</v>
      </c>
      <c r="BU165" s="91">
        <v>0</v>
      </c>
      <c r="BV165" s="91">
        <v>0</v>
      </c>
      <c r="BW165" s="91">
        <v>0</v>
      </c>
      <c r="BX165" s="91">
        <v>0</v>
      </c>
      <c r="BY165" s="97">
        <f t="shared" ref="BY165:CF168" si="143">BQ165</f>
        <v>0</v>
      </c>
      <c r="BZ165" s="97">
        <f t="shared" si="143"/>
        <v>0</v>
      </c>
      <c r="CA165" s="97">
        <f t="shared" si="143"/>
        <v>0</v>
      </c>
      <c r="CB165" s="97">
        <f t="shared" si="143"/>
        <v>0</v>
      </c>
      <c r="CC165" s="97">
        <f t="shared" si="143"/>
        <v>0</v>
      </c>
      <c r="CD165" s="97">
        <f t="shared" si="143"/>
        <v>0</v>
      </c>
      <c r="CE165" s="97">
        <f t="shared" si="143"/>
        <v>0</v>
      </c>
      <c r="CF165" s="97">
        <f t="shared" si="143"/>
        <v>0</v>
      </c>
      <c r="CG165" s="92">
        <f t="shared" si="139"/>
        <v>6.3306140500000003</v>
      </c>
      <c r="CH165" s="92">
        <f t="shared" si="139"/>
        <v>7.4490618400000006</v>
      </c>
      <c r="CI165" s="92">
        <f t="shared" si="139"/>
        <v>6.3306140500000003</v>
      </c>
      <c r="CJ165" s="92">
        <f t="shared" si="139"/>
        <v>7.4490618399999997</v>
      </c>
      <c r="CK165" s="92">
        <f t="shared" si="139"/>
        <v>6.3306140500000003</v>
      </c>
      <c r="CL165" s="92">
        <f t="shared" si="139"/>
        <v>7.4490618399999997</v>
      </c>
      <c r="CM165" s="92">
        <f t="shared" si="139"/>
        <v>0</v>
      </c>
      <c r="CN165" s="92">
        <f t="shared" si="139"/>
        <v>2.7950000000000004</v>
      </c>
      <c r="CO165" s="91">
        <f t="shared" si="129"/>
        <v>6.3306140500000003</v>
      </c>
      <c r="CP165" s="91">
        <f t="shared" si="129"/>
        <v>7.4490618400000006</v>
      </c>
      <c r="CQ165" s="91">
        <f t="shared" si="129"/>
        <v>6.3306140500000003</v>
      </c>
      <c r="CR165" s="91">
        <f t="shared" si="129"/>
        <v>7.4490618399999997</v>
      </c>
      <c r="CS165" s="91">
        <f t="shared" si="129"/>
        <v>6.3306140500000003</v>
      </c>
      <c r="CT165" s="91">
        <f t="shared" si="123"/>
        <v>7.4490618399999997</v>
      </c>
      <c r="CU165" s="91">
        <f t="shared" si="123"/>
        <v>0</v>
      </c>
      <c r="CV165" s="91">
        <f t="shared" si="123"/>
        <v>2.7950000000000004</v>
      </c>
      <c r="CW165" s="93"/>
      <c r="DG165" s="99">
        <v>0</v>
      </c>
      <c r="DH165" s="99">
        <v>0</v>
      </c>
    </row>
    <row r="166" spans="1:118" ht="114.75" hidden="1" x14ac:dyDescent="0.25">
      <c r="A166" s="88" t="s">
        <v>6008</v>
      </c>
      <c r="B166" s="95" t="s">
        <v>6009</v>
      </c>
      <c r="C166" s="88" t="s">
        <v>6010</v>
      </c>
      <c r="D166" s="88">
        <v>2018</v>
      </c>
      <c r="E166" s="88">
        <v>2019</v>
      </c>
      <c r="F166" s="88">
        <f t="shared" si="140"/>
        <v>2018</v>
      </c>
      <c r="G166" s="88">
        <f t="shared" si="140"/>
        <v>2019</v>
      </c>
      <c r="H166" s="91">
        <f t="shared" si="136"/>
        <v>11.926254596666666</v>
      </c>
      <c r="I166" s="91">
        <v>0.51</v>
      </c>
      <c r="J166" s="91">
        <v>4.6034713377118646</v>
      </c>
      <c r="K166" s="91">
        <v>6.4951598289548027</v>
      </c>
      <c r="L166" s="91">
        <v>0.31762342999999998</v>
      </c>
      <c r="M166" s="91">
        <v>10.34124227</v>
      </c>
      <c r="N166" s="91">
        <v>12.201513050000001</v>
      </c>
      <c r="O166" s="91">
        <v>7.09361058</v>
      </c>
      <c r="P166" s="91">
        <v>8.3406271800000003</v>
      </c>
      <c r="Q166" s="91">
        <v>0</v>
      </c>
      <c r="R166" s="91"/>
      <c r="S166" s="91">
        <v>0</v>
      </c>
      <c r="T166" s="91">
        <v>0</v>
      </c>
      <c r="U166" s="91">
        <v>1.6212391249999996</v>
      </c>
      <c r="V166" s="91">
        <v>1.9454869499999994</v>
      </c>
      <c r="W166" s="91">
        <v>4.8386440166666667</v>
      </c>
      <c r="X166" s="91">
        <v>5.80637282</v>
      </c>
      <c r="Y166" s="91">
        <v>11.932254596666667</v>
      </c>
      <c r="Z166" s="91">
        <v>14.318705516</v>
      </c>
      <c r="AA166" s="91">
        <v>1.26</v>
      </c>
      <c r="AB166" s="91">
        <v>1.19</v>
      </c>
      <c r="AC166" s="91">
        <f>AG166-M166</f>
        <v>1.8104953399999992</v>
      </c>
      <c r="AD166" s="91">
        <f>AH166-N166</f>
        <v>2.198491559999999</v>
      </c>
      <c r="AE166" s="91">
        <v>5.0581270299999996</v>
      </c>
      <c r="AF166" s="91">
        <v>6.0593774299999996</v>
      </c>
      <c r="AG166" s="91">
        <v>12.15173761</v>
      </c>
      <c r="AH166" s="91">
        <v>14.40000461</v>
      </c>
      <c r="AI166" s="91">
        <v>1.26</v>
      </c>
      <c r="AJ166" s="91">
        <v>1.19</v>
      </c>
      <c r="AK166" s="91">
        <v>0</v>
      </c>
      <c r="AL166" s="91">
        <v>0</v>
      </c>
      <c r="AM166" s="91">
        <v>0</v>
      </c>
      <c r="AN166" s="91">
        <v>0</v>
      </c>
      <c r="AO166" s="91">
        <v>0</v>
      </c>
      <c r="AP166" s="91">
        <v>0</v>
      </c>
      <c r="AQ166" s="91">
        <v>0</v>
      </c>
      <c r="AR166" s="91">
        <v>0</v>
      </c>
      <c r="AS166" s="97">
        <f t="shared" si="141"/>
        <v>0</v>
      </c>
      <c r="AT166" s="97">
        <f t="shared" si="141"/>
        <v>0</v>
      </c>
      <c r="AU166" s="97">
        <f t="shared" si="141"/>
        <v>0</v>
      </c>
      <c r="AV166" s="97">
        <f t="shared" si="141"/>
        <v>0</v>
      </c>
      <c r="AW166" s="97">
        <f t="shared" si="141"/>
        <v>0</v>
      </c>
      <c r="AX166" s="97">
        <f t="shared" si="141"/>
        <v>0</v>
      </c>
      <c r="AY166" s="97">
        <f t="shared" si="141"/>
        <v>0</v>
      </c>
      <c r="AZ166" s="97">
        <f t="shared" si="141"/>
        <v>0</v>
      </c>
      <c r="BA166" s="91">
        <v>0</v>
      </c>
      <c r="BB166" s="91">
        <v>0</v>
      </c>
      <c r="BC166" s="91">
        <v>0</v>
      </c>
      <c r="BD166" s="91">
        <v>0</v>
      </c>
      <c r="BE166" s="91">
        <v>0</v>
      </c>
      <c r="BF166" s="91">
        <v>0</v>
      </c>
      <c r="BG166" s="91">
        <v>0</v>
      </c>
      <c r="BH166" s="91">
        <v>0</v>
      </c>
      <c r="BI166" s="97">
        <f t="shared" si="142"/>
        <v>0</v>
      </c>
      <c r="BJ166" s="97">
        <f t="shared" si="142"/>
        <v>0</v>
      </c>
      <c r="BK166" s="97">
        <f t="shared" si="142"/>
        <v>0</v>
      </c>
      <c r="BL166" s="97">
        <f t="shared" si="142"/>
        <v>0</v>
      </c>
      <c r="BM166" s="97">
        <f t="shared" si="142"/>
        <v>0</v>
      </c>
      <c r="BN166" s="97">
        <f t="shared" si="142"/>
        <v>0</v>
      </c>
      <c r="BO166" s="97">
        <f t="shared" si="142"/>
        <v>0</v>
      </c>
      <c r="BP166" s="97">
        <f t="shared" si="142"/>
        <v>0</v>
      </c>
      <c r="BQ166" s="91">
        <v>0</v>
      </c>
      <c r="BR166" s="91">
        <v>0</v>
      </c>
      <c r="BS166" s="91">
        <v>0</v>
      </c>
      <c r="BT166" s="91">
        <v>0</v>
      </c>
      <c r="BU166" s="91">
        <v>0</v>
      </c>
      <c r="BV166" s="91">
        <v>0</v>
      </c>
      <c r="BW166" s="91">
        <v>0</v>
      </c>
      <c r="BX166" s="91">
        <v>0</v>
      </c>
      <c r="BY166" s="97">
        <f t="shared" si="143"/>
        <v>0</v>
      </c>
      <c r="BZ166" s="97">
        <f t="shared" si="143"/>
        <v>0</v>
      </c>
      <c r="CA166" s="97">
        <f t="shared" si="143"/>
        <v>0</v>
      </c>
      <c r="CB166" s="97">
        <f t="shared" si="143"/>
        <v>0</v>
      </c>
      <c r="CC166" s="97">
        <f t="shared" si="143"/>
        <v>0</v>
      </c>
      <c r="CD166" s="97">
        <f t="shared" si="143"/>
        <v>0</v>
      </c>
      <c r="CE166" s="97">
        <f t="shared" si="143"/>
        <v>0</v>
      </c>
      <c r="CF166" s="97">
        <f t="shared" si="143"/>
        <v>0</v>
      </c>
      <c r="CG166" s="92">
        <f t="shared" si="139"/>
        <v>11.962481394999999</v>
      </c>
      <c r="CH166" s="92">
        <f t="shared" si="139"/>
        <v>14.147</v>
      </c>
      <c r="CI166" s="92">
        <f t="shared" si="139"/>
        <v>11.932254596666667</v>
      </c>
      <c r="CJ166" s="92">
        <f t="shared" si="139"/>
        <v>14.147</v>
      </c>
      <c r="CK166" s="92">
        <f t="shared" si="139"/>
        <v>11.932254596666667</v>
      </c>
      <c r="CL166" s="92">
        <f t="shared" si="139"/>
        <v>14.318705516</v>
      </c>
      <c r="CM166" s="92">
        <f t="shared" si="139"/>
        <v>1.26</v>
      </c>
      <c r="CN166" s="92">
        <f t="shared" si="139"/>
        <v>1.19</v>
      </c>
      <c r="CO166" s="91">
        <f t="shared" si="129"/>
        <v>12.15173761</v>
      </c>
      <c r="CP166" s="91">
        <f t="shared" si="129"/>
        <v>14.40000461</v>
      </c>
      <c r="CQ166" s="91">
        <f t="shared" si="129"/>
        <v>12.15173761</v>
      </c>
      <c r="CR166" s="91">
        <f t="shared" si="129"/>
        <v>14.40000461</v>
      </c>
      <c r="CS166" s="91">
        <f t="shared" si="129"/>
        <v>12.15173761</v>
      </c>
      <c r="CT166" s="91">
        <f t="shared" si="123"/>
        <v>14.40000461</v>
      </c>
      <c r="CU166" s="91">
        <f t="shared" si="123"/>
        <v>1.26</v>
      </c>
      <c r="CV166" s="91">
        <f t="shared" si="123"/>
        <v>1.19</v>
      </c>
      <c r="CW166" s="93"/>
      <c r="DG166" s="99">
        <v>0</v>
      </c>
      <c r="DH166" s="99">
        <v>0</v>
      </c>
      <c r="DK166" s="55">
        <v>12.15173761</v>
      </c>
      <c r="DL166" s="55">
        <v>14.40000461</v>
      </c>
    </row>
    <row r="167" spans="1:118" ht="102" hidden="1" x14ac:dyDescent="0.25">
      <c r="A167" s="88" t="s">
        <v>6011</v>
      </c>
      <c r="B167" s="95" t="s">
        <v>6012</v>
      </c>
      <c r="C167" s="88" t="s">
        <v>6013</v>
      </c>
      <c r="D167" s="88">
        <v>2021</v>
      </c>
      <c r="E167" s="88">
        <v>2022</v>
      </c>
      <c r="F167" s="88">
        <f t="shared" si="140"/>
        <v>2021</v>
      </c>
      <c r="G167" s="88">
        <f t="shared" si="140"/>
        <v>2022</v>
      </c>
      <c r="H167" s="91">
        <f t="shared" si="136"/>
        <v>7.7900000000000009</v>
      </c>
      <c r="I167" s="91">
        <v>0.39</v>
      </c>
      <c r="J167" s="91">
        <v>3.04</v>
      </c>
      <c r="K167" s="91">
        <v>4.13</v>
      </c>
      <c r="L167" s="91">
        <v>0.23</v>
      </c>
      <c r="M167" s="91"/>
      <c r="N167" s="91">
        <v>0</v>
      </c>
      <c r="O167" s="91">
        <v>0</v>
      </c>
      <c r="P167" s="91"/>
      <c r="Q167" s="91">
        <v>0</v>
      </c>
      <c r="R167" s="91"/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  <c r="AC167" s="91"/>
      <c r="AD167" s="91"/>
      <c r="AE167" s="91"/>
      <c r="AF167" s="91"/>
      <c r="AG167" s="91"/>
      <c r="AH167" s="91"/>
      <c r="AI167" s="91"/>
      <c r="AJ167" s="91"/>
      <c r="AK167" s="91">
        <v>0</v>
      </c>
      <c r="AL167" s="91">
        <v>0</v>
      </c>
      <c r="AM167" s="91">
        <v>0</v>
      </c>
      <c r="AN167" s="91">
        <v>0</v>
      </c>
      <c r="AO167" s="91">
        <v>0</v>
      </c>
      <c r="AP167" s="91">
        <v>0</v>
      </c>
      <c r="AQ167" s="91">
        <v>0</v>
      </c>
      <c r="AR167" s="91">
        <v>0</v>
      </c>
      <c r="AS167" s="97">
        <f t="shared" si="141"/>
        <v>0</v>
      </c>
      <c r="AT167" s="97">
        <f t="shared" si="141"/>
        <v>0</v>
      </c>
      <c r="AU167" s="97">
        <f t="shared" si="141"/>
        <v>0</v>
      </c>
      <c r="AV167" s="97">
        <f t="shared" si="141"/>
        <v>0</v>
      </c>
      <c r="AW167" s="97">
        <f t="shared" si="141"/>
        <v>0</v>
      </c>
      <c r="AX167" s="97">
        <f t="shared" si="141"/>
        <v>0</v>
      </c>
      <c r="AY167" s="97">
        <f t="shared" si="141"/>
        <v>0</v>
      </c>
      <c r="AZ167" s="97">
        <f t="shared" si="141"/>
        <v>0</v>
      </c>
      <c r="BA167" s="91">
        <v>0.23375000000000004</v>
      </c>
      <c r="BB167" s="91">
        <v>0.28050000000000003</v>
      </c>
      <c r="BC167" s="91">
        <v>0.23375000000000004</v>
      </c>
      <c r="BD167" s="91">
        <v>0.28050000000000003</v>
      </c>
      <c r="BE167" s="91">
        <v>0</v>
      </c>
      <c r="BF167" s="91">
        <v>0</v>
      </c>
      <c r="BG167" s="91">
        <v>0</v>
      </c>
      <c r="BH167" s="91">
        <v>0</v>
      </c>
      <c r="BI167" s="97">
        <f t="shared" si="142"/>
        <v>0.23375000000000004</v>
      </c>
      <c r="BJ167" s="97">
        <f t="shared" si="142"/>
        <v>0.28050000000000003</v>
      </c>
      <c r="BK167" s="97">
        <f t="shared" si="142"/>
        <v>0.23375000000000004</v>
      </c>
      <c r="BL167" s="97">
        <f t="shared" si="142"/>
        <v>0.28050000000000003</v>
      </c>
      <c r="BM167" s="97">
        <f t="shared" si="142"/>
        <v>0</v>
      </c>
      <c r="BN167" s="97">
        <f t="shared" si="142"/>
        <v>0</v>
      </c>
      <c r="BO167" s="97">
        <f t="shared" si="142"/>
        <v>0</v>
      </c>
      <c r="BP167" s="97">
        <f t="shared" si="142"/>
        <v>0</v>
      </c>
      <c r="BQ167" s="91">
        <v>7.5579166666666664</v>
      </c>
      <c r="BR167" s="91">
        <v>9.0694999999999997</v>
      </c>
      <c r="BS167" s="91">
        <v>7.5579166666666664</v>
      </c>
      <c r="BT167" s="91">
        <v>9.0694999999999997</v>
      </c>
      <c r="BU167" s="91">
        <v>7.791666666666667</v>
      </c>
      <c r="BV167" s="91">
        <v>9.35</v>
      </c>
      <c r="BW167" s="91">
        <v>2</v>
      </c>
      <c r="BX167" s="91">
        <v>0.1</v>
      </c>
      <c r="BY167" s="97">
        <f t="shared" si="143"/>
        <v>7.5579166666666664</v>
      </c>
      <c r="BZ167" s="97">
        <f t="shared" si="143"/>
        <v>9.0694999999999997</v>
      </c>
      <c r="CA167" s="97">
        <f t="shared" si="143"/>
        <v>7.5579166666666664</v>
      </c>
      <c r="CB167" s="97">
        <f t="shared" si="143"/>
        <v>9.0694999999999997</v>
      </c>
      <c r="CC167" s="97">
        <f t="shared" si="143"/>
        <v>7.791666666666667</v>
      </c>
      <c r="CD167" s="97">
        <f t="shared" si="143"/>
        <v>9.35</v>
      </c>
      <c r="CE167" s="97">
        <f t="shared" si="143"/>
        <v>2</v>
      </c>
      <c r="CF167" s="97">
        <f t="shared" si="143"/>
        <v>0.1</v>
      </c>
      <c r="CG167" s="92">
        <f t="shared" si="139"/>
        <v>7.7916666666666661</v>
      </c>
      <c r="CH167" s="92">
        <f t="shared" si="139"/>
        <v>9.35</v>
      </c>
      <c r="CI167" s="92">
        <f t="shared" si="139"/>
        <v>7.7916666666666661</v>
      </c>
      <c r="CJ167" s="92">
        <f t="shared" si="139"/>
        <v>9.35</v>
      </c>
      <c r="CK167" s="92">
        <f t="shared" si="139"/>
        <v>7.791666666666667</v>
      </c>
      <c r="CL167" s="92">
        <f t="shared" si="139"/>
        <v>9.35</v>
      </c>
      <c r="CM167" s="92">
        <f t="shared" si="139"/>
        <v>2</v>
      </c>
      <c r="CN167" s="92">
        <f t="shared" si="139"/>
        <v>0.1</v>
      </c>
      <c r="CO167" s="91">
        <f t="shared" si="129"/>
        <v>7.7916666666666661</v>
      </c>
      <c r="CP167" s="91">
        <f t="shared" si="129"/>
        <v>9.35</v>
      </c>
      <c r="CQ167" s="91">
        <f t="shared" si="129"/>
        <v>7.7916666666666661</v>
      </c>
      <c r="CR167" s="91">
        <f t="shared" si="129"/>
        <v>9.35</v>
      </c>
      <c r="CS167" s="91">
        <f t="shared" si="129"/>
        <v>7.791666666666667</v>
      </c>
      <c r="CT167" s="91">
        <f t="shared" si="123"/>
        <v>9.35</v>
      </c>
      <c r="CU167" s="91">
        <f t="shared" si="123"/>
        <v>2</v>
      </c>
      <c r="CV167" s="91">
        <f t="shared" si="123"/>
        <v>0.1</v>
      </c>
      <c r="CW167" s="93"/>
      <c r="DG167" s="99">
        <v>0</v>
      </c>
      <c r="DH167" s="99">
        <v>0</v>
      </c>
    </row>
    <row r="168" spans="1:118" ht="102" hidden="1" x14ac:dyDescent="0.25">
      <c r="A168" s="88" t="s">
        <v>6014</v>
      </c>
      <c r="B168" s="95" t="s">
        <v>6015</v>
      </c>
      <c r="C168" s="88" t="s">
        <v>6016</v>
      </c>
      <c r="D168" s="88">
        <v>2018</v>
      </c>
      <c r="E168" s="88">
        <v>2019</v>
      </c>
      <c r="F168" s="88">
        <f t="shared" si="140"/>
        <v>2018</v>
      </c>
      <c r="G168" s="88">
        <f t="shared" si="140"/>
        <v>2019</v>
      </c>
      <c r="H168" s="91">
        <f t="shared" si="136"/>
        <v>10.477717999999999</v>
      </c>
      <c r="I168" s="91">
        <v>0.45000000000000007</v>
      </c>
      <c r="J168" s="91">
        <v>5.3623956173728811</v>
      </c>
      <c r="K168" s="91">
        <v>4.3851702159604518</v>
      </c>
      <c r="L168" s="91">
        <v>0.28015216666666665</v>
      </c>
      <c r="M168" s="91">
        <v>8.9312921000000003</v>
      </c>
      <c r="N168" s="91">
        <v>10.537716</v>
      </c>
      <c r="O168" s="91">
        <v>5.4448630200000006</v>
      </c>
      <c r="P168" s="91">
        <v>6.3995740000000003</v>
      </c>
      <c r="Q168" s="91">
        <v>0</v>
      </c>
      <c r="R168" s="91"/>
      <c r="S168" s="91">
        <v>0</v>
      </c>
      <c r="T168" s="91">
        <v>0</v>
      </c>
      <c r="U168" s="91">
        <v>1.5898949999999998</v>
      </c>
      <c r="V168" s="91">
        <v>1.9078739999999996</v>
      </c>
      <c r="W168" s="91">
        <v>5.0383466666666656</v>
      </c>
      <c r="X168" s="91">
        <v>6.0460159999999989</v>
      </c>
      <c r="Y168" s="91">
        <v>10.483209686666665</v>
      </c>
      <c r="Z168" s="91">
        <v>12.579851623999998</v>
      </c>
      <c r="AA168" s="91">
        <v>1.26</v>
      </c>
      <c r="AB168" s="91">
        <v>0.6</v>
      </c>
      <c r="AC168" s="91">
        <f>AG168-M168</f>
        <v>1.3135837100000014</v>
      </c>
      <c r="AD168" s="91">
        <f>AH168-N168</f>
        <v>1.6120278100000007</v>
      </c>
      <c r="AE168" s="91">
        <v>4.8000127900000003</v>
      </c>
      <c r="AF168" s="91">
        <v>5.7501697900000002</v>
      </c>
      <c r="AG168" s="91">
        <v>10.244875810000002</v>
      </c>
      <c r="AH168" s="91">
        <v>12.14974381</v>
      </c>
      <c r="AI168" s="91">
        <v>1.26</v>
      </c>
      <c r="AJ168" s="91">
        <v>0.6</v>
      </c>
      <c r="AK168" s="91">
        <v>0</v>
      </c>
      <c r="AL168" s="91">
        <v>0</v>
      </c>
      <c r="AM168" s="91">
        <v>0</v>
      </c>
      <c r="AN168" s="91">
        <v>0</v>
      </c>
      <c r="AO168" s="91">
        <v>0</v>
      </c>
      <c r="AP168" s="91">
        <v>0</v>
      </c>
      <c r="AQ168" s="91">
        <v>0</v>
      </c>
      <c r="AR168" s="91">
        <v>0</v>
      </c>
      <c r="AS168" s="97">
        <f t="shared" si="141"/>
        <v>0</v>
      </c>
      <c r="AT168" s="97">
        <f t="shared" si="141"/>
        <v>0</v>
      </c>
      <c r="AU168" s="97">
        <f t="shared" si="141"/>
        <v>0</v>
      </c>
      <c r="AV168" s="97">
        <f t="shared" si="141"/>
        <v>0</v>
      </c>
      <c r="AW168" s="97">
        <f t="shared" si="141"/>
        <v>0</v>
      </c>
      <c r="AX168" s="97">
        <f t="shared" si="141"/>
        <v>0</v>
      </c>
      <c r="AY168" s="97">
        <f t="shared" si="141"/>
        <v>0</v>
      </c>
      <c r="AZ168" s="97">
        <f t="shared" si="141"/>
        <v>0</v>
      </c>
      <c r="BA168" s="91">
        <v>0</v>
      </c>
      <c r="BB168" s="91">
        <v>0</v>
      </c>
      <c r="BC168" s="91">
        <v>0</v>
      </c>
      <c r="BD168" s="91">
        <v>0</v>
      </c>
      <c r="BE168" s="91">
        <v>0</v>
      </c>
      <c r="BF168" s="91">
        <v>0</v>
      </c>
      <c r="BG168" s="91">
        <v>0</v>
      </c>
      <c r="BH168" s="91">
        <v>0</v>
      </c>
      <c r="BI168" s="97">
        <f t="shared" si="142"/>
        <v>0</v>
      </c>
      <c r="BJ168" s="97">
        <f t="shared" si="142"/>
        <v>0</v>
      </c>
      <c r="BK168" s="97">
        <f t="shared" si="142"/>
        <v>0</v>
      </c>
      <c r="BL168" s="97">
        <f t="shared" si="142"/>
        <v>0</v>
      </c>
      <c r="BM168" s="97">
        <f t="shared" si="142"/>
        <v>0</v>
      </c>
      <c r="BN168" s="97">
        <f t="shared" si="142"/>
        <v>0</v>
      </c>
      <c r="BO168" s="97">
        <f t="shared" si="142"/>
        <v>0</v>
      </c>
      <c r="BP168" s="97">
        <f t="shared" si="142"/>
        <v>0</v>
      </c>
      <c r="BQ168" s="91">
        <v>0</v>
      </c>
      <c r="BR168" s="91">
        <v>0</v>
      </c>
      <c r="BS168" s="91">
        <v>0</v>
      </c>
      <c r="BT168" s="91">
        <v>0</v>
      </c>
      <c r="BU168" s="91">
        <v>0</v>
      </c>
      <c r="BV168" s="91">
        <v>0</v>
      </c>
      <c r="BW168" s="91">
        <v>0</v>
      </c>
      <c r="BX168" s="91">
        <v>0</v>
      </c>
      <c r="BY168" s="97">
        <f t="shared" si="143"/>
        <v>0</v>
      </c>
      <c r="BZ168" s="97">
        <f t="shared" si="143"/>
        <v>0</v>
      </c>
      <c r="CA168" s="97">
        <f t="shared" si="143"/>
        <v>0</v>
      </c>
      <c r="CB168" s="97">
        <f t="shared" si="143"/>
        <v>0</v>
      </c>
      <c r="CC168" s="97">
        <f t="shared" si="143"/>
        <v>0</v>
      </c>
      <c r="CD168" s="97">
        <f t="shared" si="143"/>
        <v>0</v>
      </c>
      <c r="CE168" s="97">
        <f t="shared" si="143"/>
        <v>0</v>
      </c>
      <c r="CF168" s="97">
        <f t="shared" si="143"/>
        <v>0</v>
      </c>
      <c r="CG168" s="92">
        <f t="shared" si="139"/>
        <v>10.521187100000001</v>
      </c>
      <c r="CH168" s="92">
        <f t="shared" si="139"/>
        <v>12.445589999999999</v>
      </c>
      <c r="CI168" s="92">
        <f t="shared" si="139"/>
        <v>10.483209686666665</v>
      </c>
      <c r="CJ168" s="92">
        <f t="shared" si="139"/>
        <v>12.445589999999999</v>
      </c>
      <c r="CK168" s="92">
        <f t="shared" si="139"/>
        <v>10.483209686666665</v>
      </c>
      <c r="CL168" s="92">
        <f t="shared" si="139"/>
        <v>12.579851623999998</v>
      </c>
      <c r="CM168" s="92">
        <f t="shared" si="139"/>
        <v>1.26</v>
      </c>
      <c r="CN168" s="92">
        <f t="shared" si="139"/>
        <v>0.6</v>
      </c>
      <c r="CO168" s="91">
        <f t="shared" si="129"/>
        <v>10.244875810000002</v>
      </c>
      <c r="CP168" s="91">
        <f t="shared" si="129"/>
        <v>12.14974381</v>
      </c>
      <c r="CQ168" s="91">
        <f t="shared" si="129"/>
        <v>10.24487581</v>
      </c>
      <c r="CR168" s="91">
        <f t="shared" si="129"/>
        <v>12.14974379</v>
      </c>
      <c r="CS168" s="91">
        <f t="shared" si="129"/>
        <v>10.244875810000002</v>
      </c>
      <c r="CT168" s="91">
        <f t="shared" si="123"/>
        <v>12.14974381</v>
      </c>
      <c r="CU168" s="91">
        <f t="shared" si="123"/>
        <v>1.26</v>
      </c>
      <c r="CV168" s="91">
        <f t="shared" si="123"/>
        <v>0.6</v>
      </c>
      <c r="CW168" s="93"/>
      <c r="DG168" s="99">
        <v>0</v>
      </c>
      <c r="DH168" s="99">
        <v>5.15599999992844E-5</v>
      </c>
      <c r="DK168" s="55">
        <v>10.244875810000002</v>
      </c>
      <c r="DL168" s="55">
        <v>12.14974381</v>
      </c>
    </row>
    <row r="169" spans="1:118" ht="76.5" hidden="1" x14ac:dyDescent="0.25">
      <c r="A169" s="88"/>
      <c r="B169" s="95" t="s">
        <v>6017</v>
      </c>
      <c r="C169" s="88" t="s">
        <v>6018</v>
      </c>
      <c r="D169" s="88">
        <v>2021</v>
      </c>
      <c r="E169" s="88">
        <v>2022</v>
      </c>
      <c r="F169" s="88">
        <v>2023</v>
      </c>
      <c r="G169" s="88">
        <v>2023</v>
      </c>
      <c r="H169" s="91">
        <f t="shared" si="136"/>
        <v>7.7900000000000009</v>
      </c>
      <c r="I169" s="91">
        <v>0.23</v>
      </c>
      <c r="J169" s="91">
        <v>3.2</v>
      </c>
      <c r="K169" s="91">
        <v>4.13</v>
      </c>
      <c r="L169" s="91">
        <v>0.23</v>
      </c>
      <c r="M169" s="91"/>
      <c r="N169" s="91">
        <v>0</v>
      </c>
      <c r="O169" s="91">
        <v>0</v>
      </c>
      <c r="P169" s="91"/>
      <c r="Q169" s="91">
        <v>0</v>
      </c>
      <c r="R169" s="91"/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  <c r="AC169" s="91"/>
      <c r="AD169" s="91"/>
      <c r="AE169" s="91"/>
      <c r="AF169" s="91"/>
      <c r="AG169" s="91"/>
      <c r="AH169" s="91"/>
      <c r="AI169" s="91"/>
      <c r="AJ169" s="91"/>
      <c r="AK169" s="91">
        <v>0</v>
      </c>
      <c r="AL169" s="91">
        <v>0</v>
      </c>
      <c r="AM169" s="91">
        <v>0</v>
      </c>
      <c r="AN169" s="91">
        <v>0</v>
      </c>
      <c r="AO169" s="91">
        <v>0</v>
      </c>
      <c r="AP169" s="91">
        <v>0</v>
      </c>
      <c r="AQ169" s="91">
        <v>0</v>
      </c>
      <c r="AR169" s="91">
        <v>0</v>
      </c>
      <c r="AS169" s="97">
        <f t="shared" si="141"/>
        <v>0</v>
      </c>
      <c r="AT169" s="97">
        <f t="shared" si="141"/>
        <v>0</v>
      </c>
      <c r="AU169" s="97">
        <f t="shared" si="141"/>
        <v>0</v>
      </c>
      <c r="AV169" s="97">
        <f t="shared" si="141"/>
        <v>0</v>
      </c>
      <c r="AW169" s="97">
        <f t="shared" si="141"/>
        <v>0</v>
      </c>
      <c r="AX169" s="97">
        <f t="shared" si="141"/>
        <v>0</v>
      </c>
      <c r="AY169" s="97">
        <f t="shared" si="141"/>
        <v>0</v>
      </c>
      <c r="AZ169" s="97">
        <f t="shared" si="141"/>
        <v>0</v>
      </c>
      <c r="BA169" s="91">
        <v>0.23375000000000004</v>
      </c>
      <c r="BB169" s="91">
        <v>0.28050000000000003</v>
      </c>
      <c r="BC169" s="91">
        <v>0.23375000000000004</v>
      </c>
      <c r="BD169" s="91">
        <v>0.28050000000000003</v>
      </c>
      <c r="BE169" s="91">
        <v>0</v>
      </c>
      <c r="BF169" s="91">
        <v>0</v>
      </c>
      <c r="BG169" s="91">
        <v>0</v>
      </c>
      <c r="BH169" s="91">
        <v>0</v>
      </c>
      <c r="BI169" s="97"/>
      <c r="BJ169" s="97"/>
      <c r="BK169" s="97"/>
      <c r="BL169" s="97"/>
      <c r="BM169" s="97"/>
      <c r="BN169" s="97"/>
      <c r="BO169" s="97"/>
      <c r="BP169" s="97"/>
      <c r="BQ169" s="91">
        <v>7.5579166666666664</v>
      </c>
      <c r="BR169" s="91">
        <v>9.0694999999999997</v>
      </c>
      <c r="BS169" s="91">
        <v>7.5579166666666664</v>
      </c>
      <c r="BT169" s="91">
        <v>9.0694999999999997</v>
      </c>
      <c r="BU169" s="91">
        <v>7.791666666666667</v>
      </c>
      <c r="BV169" s="91">
        <v>9.35</v>
      </c>
      <c r="BW169" s="91">
        <v>1.26</v>
      </c>
      <c r="BX169" s="91">
        <v>1.2</v>
      </c>
      <c r="BY169" s="97"/>
      <c r="BZ169" s="97"/>
      <c r="CA169" s="97"/>
      <c r="CB169" s="97"/>
      <c r="CC169" s="97"/>
      <c r="CD169" s="97"/>
      <c r="CE169" s="97"/>
      <c r="CF169" s="97"/>
      <c r="CG169" s="92">
        <f t="shared" si="139"/>
        <v>7.7916666666666661</v>
      </c>
      <c r="CH169" s="92">
        <f t="shared" si="139"/>
        <v>9.35</v>
      </c>
      <c r="CI169" s="92">
        <f t="shared" si="139"/>
        <v>7.7916666666666661</v>
      </c>
      <c r="CJ169" s="92">
        <f t="shared" si="139"/>
        <v>9.35</v>
      </c>
      <c r="CK169" s="92">
        <f t="shared" si="139"/>
        <v>7.791666666666667</v>
      </c>
      <c r="CL169" s="92">
        <f t="shared" si="139"/>
        <v>9.35</v>
      </c>
      <c r="CM169" s="92">
        <f t="shared" si="139"/>
        <v>1.26</v>
      </c>
      <c r="CN169" s="92">
        <f t="shared" si="139"/>
        <v>1.2</v>
      </c>
      <c r="CO169" s="91">
        <f t="shared" si="129"/>
        <v>0</v>
      </c>
      <c r="CP169" s="91">
        <f t="shared" si="129"/>
        <v>0</v>
      </c>
      <c r="CQ169" s="91">
        <f t="shared" si="129"/>
        <v>0</v>
      </c>
      <c r="CR169" s="91">
        <f t="shared" si="129"/>
        <v>0</v>
      </c>
      <c r="CS169" s="91">
        <f t="shared" si="129"/>
        <v>0</v>
      </c>
      <c r="CT169" s="91">
        <f t="shared" si="123"/>
        <v>0</v>
      </c>
      <c r="CU169" s="91">
        <f t="shared" si="123"/>
        <v>0</v>
      </c>
      <c r="CV169" s="91">
        <f t="shared" si="123"/>
        <v>0</v>
      </c>
      <c r="CW169" s="93"/>
      <c r="DG169" s="99">
        <v>0</v>
      </c>
      <c r="DH169" s="99">
        <v>0</v>
      </c>
    </row>
    <row r="170" spans="1:118" ht="63.75" hidden="1" x14ac:dyDescent="0.25">
      <c r="A170" s="88"/>
      <c r="B170" s="95" t="s">
        <v>6019</v>
      </c>
      <c r="C170" s="88" t="s">
        <v>6020</v>
      </c>
      <c r="D170" s="88">
        <v>2021</v>
      </c>
      <c r="E170" s="88">
        <v>2022</v>
      </c>
      <c r="F170" s="88">
        <v>2023</v>
      </c>
      <c r="G170" s="88">
        <v>2023</v>
      </c>
      <c r="H170" s="91">
        <f t="shared" si="136"/>
        <v>2.7700000000000005</v>
      </c>
      <c r="I170" s="91">
        <v>0.08</v>
      </c>
      <c r="J170" s="91">
        <v>1.07</v>
      </c>
      <c r="K170" s="91">
        <v>1.54</v>
      </c>
      <c r="L170" s="91">
        <v>0.08</v>
      </c>
      <c r="M170" s="91"/>
      <c r="N170" s="91">
        <v>0</v>
      </c>
      <c r="O170" s="91">
        <v>0</v>
      </c>
      <c r="P170" s="91"/>
      <c r="Q170" s="91">
        <v>0</v>
      </c>
      <c r="R170" s="91"/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  <c r="AC170" s="91"/>
      <c r="AD170" s="91"/>
      <c r="AE170" s="91"/>
      <c r="AF170" s="91"/>
      <c r="AG170" s="91"/>
      <c r="AH170" s="91"/>
      <c r="AI170" s="91"/>
      <c r="AJ170" s="91"/>
      <c r="AK170" s="91">
        <v>0</v>
      </c>
      <c r="AL170" s="91">
        <v>0</v>
      </c>
      <c r="AM170" s="91">
        <v>0</v>
      </c>
      <c r="AN170" s="91">
        <v>0</v>
      </c>
      <c r="AO170" s="91">
        <v>0</v>
      </c>
      <c r="AP170" s="91">
        <v>0</v>
      </c>
      <c r="AQ170" s="91">
        <v>0</v>
      </c>
      <c r="AR170" s="91">
        <v>0</v>
      </c>
      <c r="AS170" s="97">
        <f t="shared" si="141"/>
        <v>0</v>
      </c>
      <c r="AT170" s="97">
        <f t="shared" si="141"/>
        <v>0</v>
      </c>
      <c r="AU170" s="97">
        <f t="shared" si="141"/>
        <v>0</v>
      </c>
      <c r="AV170" s="97">
        <f t="shared" si="141"/>
        <v>0</v>
      </c>
      <c r="AW170" s="97">
        <f t="shared" si="141"/>
        <v>0</v>
      </c>
      <c r="AX170" s="97">
        <f t="shared" si="141"/>
        <v>0</v>
      </c>
      <c r="AY170" s="97">
        <f t="shared" si="141"/>
        <v>0</v>
      </c>
      <c r="AZ170" s="97">
        <f t="shared" si="141"/>
        <v>0</v>
      </c>
      <c r="BA170" s="91">
        <v>8.3000000000000004E-2</v>
      </c>
      <c r="BB170" s="91">
        <v>9.9599999999999994E-2</v>
      </c>
      <c r="BC170" s="91">
        <v>8.3000000000000004E-2</v>
      </c>
      <c r="BD170" s="91">
        <v>9.9600000000000008E-2</v>
      </c>
      <c r="BE170" s="91">
        <v>0</v>
      </c>
      <c r="BF170" s="91">
        <v>0</v>
      </c>
      <c r="BG170" s="91">
        <v>0</v>
      </c>
      <c r="BH170" s="91">
        <v>0</v>
      </c>
      <c r="BI170" s="97"/>
      <c r="BJ170" s="97"/>
      <c r="BK170" s="97"/>
      <c r="BL170" s="97"/>
      <c r="BM170" s="97"/>
      <c r="BN170" s="97"/>
      <c r="BO170" s="97"/>
      <c r="BP170" s="97"/>
      <c r="BQ170" s="91">
        <v>2.6836666666666669</v>
      </c>
      <c r="BR170" s="91">
        <v>3.2204000000000002</v>
      </c>
      <c r="BS170" s="91">
        <v>2.6836666666666669</v>
      </c>
      <c r="BT170" s="91">
        <v>3.2204000000000002</v>
      </c>
      <c r="BU170" s="91">
        <v>2.7666666666666671</v>
      </c>
      <c r="BV170" s="91">
        <v>3.3200000000000003</v>
      </c>
      <c r="BW170" s="91">
        <v>1.26</v>
      </c>
      <c r="BX170" s="91">
        <v>0.9</v>
      </c>
      <c r="BY170" s="97"/>
      <c r="BZ170" s="97"/>
      <c r="CA170" s="97"/>
      <c r="CB170" s="97"/>
      <c r="CC170" s="97"/>
      <c r="CD170" s="97"/>
      <c r="CE170" s="97"/>
      <c r="CF170" s="97"/>
      <c r="CG170" s="92">
        <f t="shared" si="139"/>
        <v>2.7666666666666671</v>
      </c>
      <c r="CH170" s="92">
        <f t="shared" si="139"/>
        <v>3.3200000000000003</v>
      </c>
      <c r="CI170" s="92">
        <f t="shared" si="139"/>
        <v>2.7666666666666671</v>
      </c>
      <c r="CJ170" s="92">
        <f t="shared" si="139"/>
        <v>3.3200000000000003</v>
      </c>
      <c r="CK170" s="92">
        <f t="shared" si="139"/>
        <v>2.7666666666666671</v>
      </c>
      <c r="CL170" s="92">
        <f t="shared" si="139"/>
        <v>3.3200000000000003</v>
      </c>
      <c r="CM170" s="92">
        <f t="shared" si="139"/>
        <v>1.26</v>
      </c>
      <c r="CN170" s="92">
        <f t="shared" si="139"/>
        <v>0.9</v>
      </c>
      <c r="CO170" s="91">
        <f t="shared" si="129"/>
        <v>0</v>
      </c>
      <c r="CP170" s="91">
        <f t="shared" si="129"/>
        <v>0</v>
      </c>
      <c r="CQ170" s="91">
        <f t="shared" si="129"/>
        <v>0</v>
      </c>
      <c r="CR170" s="91">
        <f t="shared" si="129"/>
        <v>0</v>
      </c>
      <c r="CS170" s="91">
        <f t="shared" si="129"/>
        <v>0</v>
      </c>
      <c r="CT170" s="91">
        <f t="shared" si="123"/>
        <v>0</v>
      </c>
      <c r="CU170" s="91">
        <f t="shared" si="123"/>
        <v>0</v>
      </c>
      <c r="CV170" s="91">
        <f t="shared" si="123"/>
        <v>0</v>
      </c>
      <c r="CW170" s="93"/>
      <c r="DG170" s="99">
        <v>0</v>
      </c>
      <c r="DH170" s="99">
        <v>0</v>
      </c>
    </row>
    <row r="171" spans="1:118" ht="25.5" hidden="1" x14ac:dyDescent="0.25">
      <c r="A171" s="88" t="s">
        <v>6021</v>
      </c>
      <c r="B171" s="95" t="s">
        <v>6022</v>
      </c>
      <c r="C171" s="88" t="s">
        <v>6023</v>
      </c>
      <c r="D171" s="88">
        <v>2019</v>
      </c>
      <c r="E171" s="88">
        <v>2022</v>
      </c>
      <c r="F171" s="88">
        <f t="shared" ref="F171:G183" si="144">D171</f>
        <v>2019</v>
      </c>
      <c r="G171" s="88">
        <f t="shared" si="144"/>
        <v>2022</v>
      </c>
      <c r="H171" s="91">
        <f t="shared" si="136"/>
        <v>1.63</v>
      </c>
      <c r="I171" s="91">
        <v>0.21</v>
      </c>
      <c r="J171" s="91">
        <v>0.61</v>
      </c>
      <c r="K171" s="91">
        <v>0.73</v>
      </c>
      <c r="L171" s="91">
        <v>0.08</v>
      </c>
      <c r="M171" s="91"/>
      <c r="N171" s="91">
        <v>0</v>
      </c>
      <c r="O171" s="91">
        <v>0</v>
      </c>
      <c r="P171" s="91"/>
      <c r="Q171" s="91">
        <v>0</v>
      </c>
      <c r="R171" s="91"/>
      <c r="S171" s="91">
        <v>0</v>
      </c>
      <c r="T171" s="91">
        <v>0</v>
      </c>
      <c r="U171" s="91">
        <v>0.20666666666666667</v>
      </c>
      <c r="V171" s="91">
        <v>0.248</v>
      </c>
      <c r="W171" s="91">
        <v>0.20666666666666667</v>
      </c>
      <c r="X171" s="91">
        <v>0.248</v>
      </c>
      <c r="Y171" s="91">
        <v>0</v>
      </c>
      <c r="Z171" s="91">
        <v>0</v>
      </c>
      <c r="AA171" s="91">
        <v>0</v>
      </c>
      <c r="AB171" s="91">
        <v>0</v>
      </c>
      <c r="AC171" s="91">
        <v>0.21217601999999999</v>
      </c>
      <c r="AD171" s="91">
        <v>0.25417602</v>
      </c>
      <c r="AE171" s="91">
        <v>0.21217601999999999</v>
      </c>
      <c r="AF171" s="91">
        <v>0.25417602</v>
      </c>
      <c r="AG171" s="91">
        <v>0</v>
      </c>
      <c r="AH171" s="91">
        <v>0</v>
      </c>
      <c r="AI171" s="91">
        <v>0</v>
      </c>
      <c r="AJ171" s="91">
        <v>0</v>
      </c>
      <c r="AK171" s="91">
        <v>0</v>
      </c>
      <c r="AL171" s="91">
        <v>0</v>
      </c>
      <c r="AM171" s="91">
        <v>0</v>
      </c>
      <c r="AN171" s="91">
        <v>0</v>
      </c>
      <c r="AO171" s="91">
        <v>0</v>
      </c>
      <c r="AP171" s="91">
        <v>0</v>
      </c>
      <c r="AQ171" s="91">
        <v>0</v>
      </c>
      <c r="AR171" s="91">
        <v>0</v>
      </c>
      <c r="AS171" s="97">
        <f t="shared" si="141"/>
        <v>0</v>
      </c>
      <c r="AT171" s="97">
        <f t="shared" si="141"/>
        <v>0</v>
      </c>
      <c r="AU171" s="97">
        <f t="shared" si="141"/>
        <v>0</v>
      </c>
      <c r="AV171" s="97">
        <f t="shared" si="141"/>
        <v>0</v>
      </c>
      <c r="AW171" s="97">
        <f t="shared" si="141"/>
        <v>0</v>
      </c>
      <c r="AX171" s="97">
        <f t="shared" si="141"/>
        <v>0</v>
      </c>
      <c r="AY171" s="97">
        <f t="shared" si="141"/>
        <v>0</v>
      </c>
      <c r="AZ171" s="97">
        <f t="shared" si="141"/>
        <v>0</v>
      </c>
      <c r="BA171" s="91">
        <v>0</v>
      </c>
      <c r="BB171" s="91">
        <v>0</v>
      </c>
      <c r="BC171" s="91">
        <v>0</v>
      </c>
      <c r="BD171" s="91">
        <v>0</v>
      </c>
      <c r="BE171" s="91">
        <v>0</v>
      </c>
      <c r="BF171" s="91">
        <v>0</v>
      </c>
      <c r="BG171" s="91">
        <v>0</v>
      </c>
      <c r="BH171" s="91">
        <v>0</v>
      </c>
      <c r="BI171" s="97">
        <f t="shared" ref="BI171:BP183" si="145">BA171</f>
        <v>0</v>
      </c>
      <c r="BJ171" s="97">
        <f t="shared" si="145"/>
        <v>0</v>
      </c>
      <c r="BK171" s="97">
        <f t="shared" si="145"/>
        <v>0</v>
      </c>
      <c r="BL171" s="97">
        <f t="shared" si="145"/>
        <v>0</v>
      </c>
      <c r="BM171" s="97">
        <f t="shared" si="145"/>
        <v>0</v>
      </c>
      <c r="BN171" s="97">
        <f t="shared" si="145"/>
        <v>0</v>
      </c>
      <c r="BO171" s="97">
        <f t="shared" si="145"/>
        <v>0</v>
      </c>
      <c r="BP171" s="97">
        <f t="shared" si="145"/>
        <v>0</v>
      </c>
      <c r="BQ171" s="91">
        <v>1.4258333333333335</v>
      </c>
      <c r="BR171" s="91">
        <v>1.7110000000000001</v>
      </c>
      <c r="BS171" s="91">
        <v>1.4258333333333335</v>
      </c>
      <c r="BT171" s="91">
        <v>1.7110000000000001</v>
      </c>
      <c r="BU171" s="91">
        <v>1.6325000000000001</v>
      </c>
      <c r="BV171" s="91">
        <v>1.9590000000000001</v>
      </c>
      <c r="BW171" s="91">
        <v>0</v>
      </c>
      <c r="BX171" s="91">
        <v>0.12</v>
      </c>
      <c r="BY171" s="97">
        <f t="shared" ref="BY171:CD183" si="146">BQ171</f>
        <v>1.4258333333333335</v>
      </c>
      <c r="BZ171" s="97">
        <f t="shared" si="146"/>
        <v>1.7110000000000001</v>
      </c>
      <c r="CA171" s="97">
        <f t="shared" si="146"/>
        <v>1.4258333333333335</v>
      </c>
      <c r="CB171" s="97">
        <f t="shared" si="146"/>
        <v>1.7110000000000001</v>
      </c>
      <c r="CC171" s="97">
        <f>CA171+AE171</f>
        <v>1.6380093533333335</v>
      </c>
      <c r="CD171" s="97">
        <f>CB171+AF171</f>
        <v>1.9651760200000001</v>
      </c>
      <c r="CE171" s="97">
        <f t="shared" ref="CE171:CF183" si="147">BW171</f>
        <v>0</v>
      </c>
      <c r="CF171" s="97">
        <f t="shared" si="147"/>
        <v>0.12</v>
      </c>
      <c r="CG171" s="92">
        <f t="shared" si="139"/>
        <v>1.6325000000000003</v>
      </c>
      <c r="CH171" s="92">
        <f t="shared" si="139"/>
        <v>1.9590000000000001</v>
      </c>
      <c r="CI171" s="92">
        <f t="shared" si="139"/>
        <v>1.6325000000000003</v>
      </c>
      <c r="CJ171" s="92">
        <f t="shared" si="139"/>
        <v>1.9590000000000001</v>
      </c>
      <c r="CK171" s="92">
        <f t="shared" si="139"/>
        <v>1.6325000000000001</v>
      </c>
      <c r="CL171" s="92">
        <f t="shared" si="139"/>
        <v>1.9590000000000001</v>
      </c>
      <c r="CM171" s="92">
        <f t="shared" si="139"/>
        <v>0</v>
      </c>
      <c r="CN171" s="92">
        <f t="shared" si="139"/>
        <v>0.12</v>
      </c>
      <c r="CO171" s="91">
        <f t="shared" si="129"/>
        <v>1.6380093533333335</v>
      </c>
      <c r="CP171" s="91">
        <f t="shared" si="129"/>
        <v>1.9651760200000001</v>
      </c>
      <c r="CQ171" s="91">
        <f t="shared" si="129"/>
        <v>1.6380093533333335</v>
      </c>
      <c r="CR171" s="91">
        <f t="shared" si="129"/>
        <v>1.9651760200000001</v>
      </c>
      <c r="CS171" s="91">
        <f t="shared" si="129"/>
        <v>1.6380093533333335</v>
      </c>
      <c r="CT171" s="91">
        <f t="shared" si="123"/>
        <v>1.9651760200000001</v>
      </c>
      <c r="CU171" s="91">
        <f t="shared" si="123"/>
        <v>0</v>
      </c>
      <c r="CV171" s="91">
        <f t="shared" si="123"/>
        <v>0.12</v>
      </c>
      <c r="CW171" s="93"/>
      <c r="DG171" s="99">
        <v>0</v>
      </c>
      <c r="DH171" s="99">
        <v>0</v>
      </c>
    </row>
    <row r="172" spans="1:118" ht="25.5" hidden="1" x14ac:dyDescent="0.25">
      <c r="A172" s="88" t="s">
        <v>6024</v>
      </c>
      <c r="B172" s="95" t="s">
        <v>6025</v>
      </c>
      <c r="C172" s="88" t="s">
        <v>6026</v>
      </c>
      <c r="D172" s="88">
        <v>2019</v>
      </c>
      <c r="E172" s="88">
        <v>2020</v>
      </c>
      <c r="F172" s="88">
        <f t="shared" si="144"/>
        <v>2019</v>
      </c>
      <c r="G172" s="88">
        <f t="shared" si="144"/>
        <v>2020</v>
      </c>
      <c r="H172" s="91">
        <f t="shared" si="136"/>
        <v>15.05</v>
      </c>
      <c r="I172" s="91">
        <v>0.27</v>
      </c>
      <c r="J172" s="91">
        <v>6.6</v>
      </c>
      <c r="K172" s="91">
        <v>8.0500000000000007</v>
      </c>
      <c r="L172" s="91">
        <v>0.13</v>
      </c>
      <c r="M172" s="91"/>
      <c r="N172" s="91">
        <v>0</v>
      </c>
      <c r="O172" s="91">
        <v>0</v>
      </c>
      <c r="P172" s="91"/>
      <c r="Q172" s="91">
        <v>0</v>
      </c>
      <c r="R172" s="91"/>
      <c r="S172" s="91">
        <v>0</v>
      </c>
      <c r="T172" s="91">
        <v>0</v>
      </c>
      <c r="U172" s="91">
        <v>0.27</v>
      </c>
      <c r="V172" s="91">
        <v>0.32400000000000001</v>
      </c>
      <c r="W172" s="91">
        <v>0.27</v>
      </c>
      <c r="X172" s="91">
        <v>0.32400000000000001</v>
      </c>
      <c r="Y172" s="91">
        <v>0</v>
      </c>
      <c r="Z172" s="91">
        <v>0</v>
      </c>
      <c r="AA172" s="91">
        <v>0</v>
      </c>
      <c r="AB172" s="91">
        <v>0</v>
      </c>
      <c r="AC172" s="91">
        <v>0.27</v>
      </c>
      <c r="AD172" s="91">
        <v>0.32400000000000001</v>
      </c>
      <c r="AE172" s="91">
        <v>0.27</v>
      </c>
      <c r="AF172" s="91">
        <v>0.32400000000000001</v>
      </c>
      <c r="AG172" s="91">
        <v>0</v>
      </c>
      <c r="AH172" s="91">
        <v>0</v>
      </c>
      <c r="AI172" s="91">
        <v>0</v>
      </c>
      <c r="AJ172" s="91">
        <v>0</v>
      </c>
      <c r="AK172" s="91">
        <v>14.782499999999999</v>
      </c>
      <c r="AL172" s="91">
        <v>17.738999999999997</v>
      </c>
      <c r="AM172" s="91">
        <v>14.782499999999999</v>
      </c>
      <c r="AN172" s="91">
        <v>17.738999999999997</v>
      </c>
      <c r="AO172" s="91">
        <v>15.0525</v>
      </c>
      <c r="AP172" s="91">
        <v>18.062999999999999</v>
      </c>
      <c r="AQ172" s="91">
        <v>0</v>
      </c>
      <c r="AR172" s="91">
        <v>0.78</v>
      </c>
      <c r="AS172" s="97">
        <f t="shared" si="141"/>
        <v>14.782499999999999</v>
      </c>
      <c r="AT172" s="97">
        <f t="shared" si="141"/>
        <v>17.738999999999997</v>
      </c>
      <c r="AU172" s="97">
        <f t="shared" si="141"/>
        <v>14.782499999999999</v>
      </c>
      <c r="AV172" s="97">
        <f t="shared" si="141"/>
        <v>17.738999999999997</v>
      </c>
      <c r="AW172" s="97">
        <f t="shared" si="141"/>
        <v>15.0525</v>
      </c>
      <c r="AX172" s="97">
        <f t="shared" si="141"/>
        <v>18.062999999999999</v>
      </c>
      <c r="AY172" s="97">
        <f t="shared" si="141"/>
        <v>0</v>
      </c>
      <c r="AZ172" s="97">
        <f t="shared" si="141"/>
        <v>0.78</v>
      </c>
      <c r="BA172" s="91">
        <v>0</v>
      </c>
      <c r="BB172" s="91">
        <v>0</v>
      </c>
      <c r="BC172" s="91">
        <v>0</v>
      </c>
      <c r="BD172" s="91">
        <v>0</v>
      </c>
      <c r="BE172" s="91">
        <v>0</v>
      </c>
      <c r="BF172" s="91">
        <v>0</v>
      </c>
      <c r="BG172" s="91">
        <v>0</v>
      </c>
      <c r="BH172" s="91">
        <v>0</v>
      </c>
      <c r="BI172" s="97">
        <f t="shared" si="145"/>
        <v>0</v>
      </c>
      <c r="BJ172" s="97">
        <f t="shared" si="145"/>
        <v>0</v>
      </c>
      <c r="BK172" s="97">
        <f t="shared" si="145"/>
        <v>0</v>
      </c>
      <c r="BL172" s="97">
        <f t="shared" si="145"/>
        <v>0</v>
      </c>
      <c r="BM172" s="97">
        <f t="shared" si="145"/>
        <v>0</v>
      </c>
      <c r="BN172" s="97">
        <f t="shared" si="145"/>
        <v>0</v>
      </c>
      <c r="BO172" s="97">
        <f t="shared" si="145"/>
        <v>0</v>
      </c>
      <c r="BP172" s="97">
        <f t="shared" si="145"/>
        <v>0</v>
      </c>
      <c r="BQ172" s="91">
        <v>0</v>
      </c>
      <c r="BR172" s="91">
        <v>0</v>
      </c>
      <c r="BS172" s="91">
        <v>0</v>
      </c>
      <c r="BT172" s="91">
        <v>0</v>
      </c>
      <c r="BU172" s="91">
        <v>0</v>
      </c>
      <c r="BV172" s="91">
        <v>0</v>
      </c>
      <c r="BW172" s="91">
        <v>0</v>
      </c>
      <c r="BX172" s="91">
        <v>0</v>
      </c>
      <c r="BY172" s="97">
        <f t="shared" si="146"/>
        <v>0</v>
      </c>
      <c r="BZ172" s="97">
        <f t="shared" si="146"/>
        <v>0</v>
      </c>
      <c r="CA172" s="97">
        <f t="shared" si="146"/>
        <v>0</v>
      </c>
      <c r="CB172" s="97">
        <f t="shared" si="146"/>
        <v>0</v>
      </c>
      <c r="CC172" s="97">
        <f t="shared" si="146"/>
        <v>0</v>
      </c>
      <c r="CD172" s="97">
        <f t="shared" si="146"/>
        <v>0</v>
      </c>
      <c r="CE172" s="97">
        <f t="shared" si="147"/>
        <v>0</v>
      </c>
      <c r="CF172" s="97">
        <f t="shared" si="147"/>
        <v>0</v>
      </c>
      <c r="CG172" s="92">
        <f t="shared" si="139"/>
        <v>15.052499999999998</v>
      </c>
      <c r="CH172" s="92">
        <f t="shared" si="139"/>
        <v>18.062999999999999</v>
      </c>
      <c r="CI172" s="92">
        <f t="shared" si="139"/>
        <v>15.052499999999998</v>
      </c>
      <c r="CJ172" s="92">
        <f t="shared" si="139"/>
        <v>18.062999999999999</v>
      </c>
      <c r="CK172" s="92">
        <f t="shared" si="139"/>
        <v>15.0525</v>
      </c>
      <c r="CL172" s="92">
        <f t="shared" si="139"/>
        <v>18.062999999999999</v>
      </c>
      <c r="CM172" s="92">
        <f t="shared" si="139"/>
        <v>0</v>
      </c>
      <c r="CN172" s="92">
        <f t="shared" si="139"/>
        <v>0.78</v>
      </c>
      <c r="CO172" s="91">
        <f t="shared" si="129"/>
        <v>15.052499999999998</v>
      </c>
      <c r="CP172" s="91">
        <f t="shared" si="129"/>
        <v>18.062999999999999</v>
      </c>
      <c r="CQ172" s="91">
        <f t="shared" si="129"/>
        <v>15.052499999999998</v>
      </c>
      <c r="CR172" s="91">
        <f t="shared" si="129"/>
        <v>18.062999999999999</v>
      </c>
      <c r="CS172" s="91">
        <f t="shared" si="129"/>
        <v>15.0525</v>
      </c>
      <c r="CT172" s="91">
        <f t="shared" si="123"/>
        <v>18.062999999999999</v>
      </c>
      <c r="CU172" s="91">
        <f t="shared" si="123"/>
        <v>0</v>
      </c>
      <c r="CV172" s="91">
        <f t="shared" si="123"/>
        <v>0.78</v>
      </c>
      <c r="CW172" s="93"/>
      <c r="DG172" s="99">
        <v>0</v>
      </c>
      <c r="DH172" s="99">
        <v>0</v>
      </c>
    </row>
    <row r="173" spans="1:118" ht="63.75" hidden="1" x14ac:dyDescent="0.25">
      <c r="A173" s="88" t="s">
        <v>6027</v>
      </c>
      <c r="B173" s="95" t="s">
        <v>6028</v>
      </c>
      <c r="C173" s="88" t="s">
        <v>6029</v>
      </c>
      <c r="D173" s="88">
        <v>2020</v>
      </c>
      <c r="E173" s="88">
        <v>2020</v>
      </c>
      <c r="F173" s="88">
        <f t="shared" si="144"/>
        <v>2020</v>
      </c>
      <c r="G173" s="88">
        <f t="shared" si="144"/>
        <v>2020</v>
      </c>
      <c r="H173" s="91">
        <f t="shared" si="136"/>
        <v>8.0083333333333346</v>
      </c>
      <c r="I173" s="91">
        <v>0.4</v>
      </c>
      <c r="J173" s="91">
        <v>3.125</v>
      </c>
      <c r="K173" s="91">
        <v>4.2416666666666671</v>
      </c>
      <c r="L173" s="91">
        <v>0.24166666666666667</v>
      </c>
      <c r="M173" s="91"/>
      <c r="N173" s="91">
        <v>0</v>
      </c>
      <c r="O173" s="91">
        <v>0</v>
      </c>
      <c r="P173" s="91"/>
      <c r="Q173" s="91">
        <v>0</v>
      </c>
      <c r="R173" s="91"/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  <c r="AC173" s="91"/>
      <c r="AD173" s="91"/>
      <c r="AE173" s="91"/>
      <c r="AF173" s="91"/>
      <c r="AG173" s="91"/>
      <c r="AH173" s="91"/>
      <c r="AI173" s="91"/>
      <c r="AJ173" s="91"/>
      <c r="AK173" s="91">
        <v>8.0083333333333329</v>
      </c>
      <c r="AL173" s="91">
        <v>9.61</v>
      </c>
      <c r="AM173" s="91">
        <v>8.0083333333333329</v>
      </c>
      <c r="AN173" s="91">
        <v>9.61</v>
      </c>
      <c r="AO173" s="91">
        <v>8.0083333333333329</v>
      </c>
      <c r="AP173" s="91">
        <v>9.61</v>
      </c>
      <c r="AQ173" s="91">
        <v>0</v>
      </c>
      <c r="AR173" s="91">
        <v>1.43</v>
      </c>
      <c r="AS173" s="97">
        <f t="shared" si="141"/>
        <v>8.0083333333333329</v>
      </c>
      <c r="AT173" s="97">
        <f t="shared" si="141"/>
        <v>9.61</v>
      </c>
      <c r="AU173" s="97">
        <f t="shared" si="141"/>
        <v>8.0083333333333329</v>
      </c>
      <c r="AV173" s="97">
        <f t="shared" si="141"/>
        <v>9.61</v>
      </c>
      <c r="AW173" s="97">
        <f t="shared" si="141"/>
        <v>8.0083333333333329</v>
      </c>
      <c r="AX173" s="97">
        <f t="shared" si="141"/>
        <v>9.61</v>
      </c>
      <c r="AY173" s="97">
        <f t="shared" si="141"/>
        <v>0</v>
      </c>
      <c r="AZ173" s="97">
        <f t="shared" si="141"/>
        <v>1.43</v>
      </c>
      <c r="BA173" s="91">
        <v>0</v>
      </c>
      <c r="BB173" s="91">
        <v>0</v>
      </c>
      <c r="BC173" s="91">
        <v>0</v>
      </c>
      <c r="BD173" s="91">
        <v>0</v>
      </c>
      <c r="BE173" s="91">
        <v>0</v>
      </c>
      <c r="BF173" s="91">
        <v>0</v>
      </c>
      <c r="BG173" s="91">
        <v>0</v>
      </c>
      <c r="BH173" s="91">
        <v>0</v>
      </c>
      <c r="BI173" s="97">
        <f t="shared" si="145"/>
        <v>0</v>
      </c>
      <c r="BJ173" s="97">
        <f t="shared" si="145"/>
        <v>0</v>
      </c>
      <c r="BK173" s="97">
        <f t="shared" si="145"/>
        <v>0</v>
      </c>
      <c r="BL173" s="97">
        <f t="shared" si="145"/>
        <v>0</v>
      </c>
      <c r="BM173" s="97">
        <f t="shared" si="145"/>
        <v>0</v>
      </c>
      <c r="BN173" s="97">
        <f t="shared" si="145"/>
        <v>0</v>
      </c>
      <c r="BO173" s="97">
        <f t="shared" si="145"/>
        <v>0</v>
      </c>
      <c r="BP173" s="97">
        <f t="shared" si="145"/>
        <v>0</v>
      </c>
      <c r="BQ173" s="91">
        <v>0</v>
      </c>
      <c r="BR173" s="91">
        <v>0</v>
      </c>
      <c r="BS173" s="91">
        <v>0</v>
      </c>
      <c r="BT173" s="91">
        <v>0</v>
      </c>
      <c r="BU173" s="91">
        <v>0</v>
      </c>
      <c r="BV173" s="91">
        <v>0</v>
      </c>
      <c r="BW173" s="91">
        <v>0</v>
      </c>
      <c r="BX173" s="91">
        <v>0</v>
      </c>
      <c r="BY173" s="97">
        <f t="shared" si="146"/>
        <v>0</v>
      </c>
      <c r="BZ173" s="97">
        <f t="shared" si="146"/>
        <v>0</v>
      </c>
      <c r="CA173" s="97">
        <f t="shared" si="146"/>
        <v>0</v>
      </c>
      <c r="CB173" s="97">
        <f t="shared" si="146"/>
        <v>0</v>
      </c>
      <c r="CC173" s="97">
        <f t="shared" si="146"/>
        <v>0</v>
      </c>
      <c r="CD173" s="97">
        <f t="shared" si="146"/>
        <v>0</v>
      </c>
      <c r="CE173" s="97">
        <f t="shared" si="147"/>
        <v>0</v>
      </c>
      <c r="CF173" s="97">
        <f t="shared" si="147"/>
        <v>0</v>
      </c>
      <c r="CG173" s="92">
        <f t="shared" si="139"/>
        <v>8.0083333333333329</v>
      </c>
      <c r="CH173" s="92">
        <f t="shared" si="139"/>
        <v>9.61</v>
      </c>
      <c r="CI173" s="92">
        <f t="shared" si="139"/>
        <v>8.0083333333333329</v>
      </c>
      <c r="CJ173" s="92">
        <f t="shared" si="139"/>
        <v>9.61</v>
      </c>
      <c r="CK173" s="92">
        <f t="shared" si="139"/>
        <v>8.0083333333333329</v>
      </c>
      <c r="CL173" s="92">
        <f t="shared" si="139"/>
        <v>9.61</v>
      </c>
      <c r="CM173" s="92">
        <f t="shared" si="139"/>
        <v>0</v>
      </c>
      <c r="CN173" s="92">
        <f t="shared" si="139"/>
        <v>1.43</v>
      </c>
      <c r="CO173" s="91">
        <f t="shared" si="129"/>
        <v>8.0083333333333329</v>
      </c>
      <c r="CP173" s="91">
        <f t="shared" si="129"/>
        <v>9.61</v>
      </c>
      <c r="CQ173" s="91">
        <f t="shared" si="129"/>
        <v>8.0083333333333329</v>
      </c>
      <c r="CR173" s="91">
        <f t="shared" si="129"/>
        <v>9.61</v>
      </c>
      <c r="CS173" s="91">
        <f t="shared" si="129"/>
        <v>8.0083333333333329</v>
      </c>
      <c r="CT173" s="91">
        <f t="shared" si="123"/>
        <v>9.61</v>
      </c>
      <c r="CU173" s="91">
        <f t="shared" si="123"/>
        <v>0</v>
      </c>
      <c r="CV173" s="91">
        <f t="shared" si="123"/>
        <v>1.43</v>
      </c>
      <c r="CW173" s="93"/>
      <c r="DG173" s="99">
        <v>0</v>
      </c>
      <c r="DH173" s="99">
        <v>0</v>
      </c>
    </row>
    <row r="174" spans="1:118" ht="89.25" hidden="1" x14ac:dyDescent="0.25">
      <c r="A174" s="88" t="s">
        <v>6030</v>
      </c>
      <c r="B174" s="95" t="s">
        <v>6031</v>
      </c>
      <c r="C174" s="88" t="s">
        <v>6032</v>
      </c>
      <c r="D174" s="88">
        <v>2019</v>
      </c>
      <c r="E174" s="88">
        <v>2020</v>
      </c>
      <c r="F174" s="88">
        <f t="shared" si="144"/>
        <v>2019</v>
      </c>
      <c r="G174" s="88">
        <f t="shared" si="144"/>
        <v>2020</v>
      </c>
      <c r="H174" s="91">
        <f t="shared" si="136"/>
        <v>8.18</v>
      </c>
      <c r="I174" s="91">
        <v>0.4</v>
      </c>
      <c r="J174" s="91">
        <v>4.13</v>
      </c>
      <c r="K174" s="91">
        <v>3.31</v>
      </c>
      <c r="L174" s="91">
        <v>0.34</v>
      </c>
      <c r="M174" s="91"/>
      <c r="N174" s="91">
        <v>0</v>
      </c>
      <c r="O174" s="91">
        <v>0</v>
      </c>
      <c r="P174" s="91"/>
      <c r="Q174" s="91">
        <v>0</v>
      </c>
      <c r="R174" s="91"/>
      <c r="S174" s="91">
        <v>0</v>
      </c>
      <c r="T174" s="91">
        <v>0</v>
      </c>
      <c r="U174" s="91">
        <v>0.40316666666666667</v>
      </c>
      <c r="V174" s="91">
        <v>0.48380000000000001</v>
      </c>
      <c r="W174" s="91">
        <v>0.40316666666666667</v>
      </c>
      <c r="X174" s="91">
        <v>0.48380000000000001</v>
      </c>
      <c r="Y174" s="91">
        <v>0</v>
      </c>
      <c r="Z174" s="91">
        <v>0</v>
      </c>
      <c r="AA174" s="91">
        <v>0</v>
      </c>
      <c r="AB174" s="91">
        <v>0</v>
      </c>
      <c r="AC174" s="91">
        <v>0.41424843</v>
      </c>
      <c r="AD174" s="91">
        <v>0.49624843000000002</v>
      </c>
      <c r="AE174" s="91">
        <v>0.41424843</v>
      </c>
      <c r="AF174" s="91">
        <v>0.49624843000000002</v>
      </c>
      <c r="AG174" s="91"/>
      <c r="AH174" s="91"/>
      <c r="AI174" s="91"/>
      <c r="AJ174" s="91"/>
      <c r="AK174" s="91">
        <v>7.7808333333333337</v>
      </c>
      <c r="AL174" s="91">
        <v>9.3369999999999997</v>
      </c>
      <c r="AM174" s="91">
        <v>7.7808333333333337</v>
      </c>
      <c r="AN174" s="91">
        <v>9.3369999999999997</v>
      </c>
      <c r="AO174" s="91">
        <v>8.1840000000000011</v>
      </c>
      <c r="AP174" s="91">
        <v>9.8208000000000002</v>
      </c>
      <c r="AQ174" s="91">
        <v>0</v>
      </c>
      <c r="AR174" s="91">
        <v>3.4</v>
      </c>
      <c r="AS174" s="97">
        <f t="shared" si="141"/>
        <v>7.7808333333333337</v>
      </c>
      <c r="AT174" s="97">
        <f t="shared" si="141"/>
        <v>9.3369999999999997</v>
      </c>
      <c r="AU174" s="97">
        <f t="shared" si="141"/>
        <v>7.7808333333333337</v>
      </c>
      <c r="AV174" s="97">
        <f t="shared" si="141"/>
        <v>9.3369999999999997</v>
      </c>
      <c r="AW174" s="97">
        <f>AE174+AU174</f>
        <v>8.1950817633333344</v>
      </c>
      <c r="AX174" s="97">
        <f>AF174+AV174</f>
        <v>9.8332484299999994</v>
      </c>
      <c r="AY174" s="97">
        <f t="shared" si="141"/>
        <v>0</v>
      </c>
      <c r="AZ174" s="97">
        <f t="shared" si="141"/>
        <v>3.4</v>
      </c>
      <c r="BA174" s="91">
        <v>0</v>
      </c>
      <c r="BB174" s="91">
        <v>0</v>
      </c>
      <c r="BC174" s="91">
        <v>0</v>
      </c>
      <c r="BD174" s="91">
        <v>0</v>
      </c>
      <c r="BE174" s="91">
        <v>0</v>
      </c>
      <c r="BF174" s="91">
        <v>0</v>
      </c>
      <c r="BG174" s="91">
        <v>0</v>
      </c>
      <c r="BH174" s="91">
        <v>0</v>
      </c>
      <c r="BI174" s="97">
        <f t="shared" si="145"/>
        <v>0</v>
      </c>
      <c r="BJ174" s="97">
        <f t="shared" si="145"/>
        <v>0</v>
      </c>
      <c r="BK174" s="97">
        <f t="shared" si="145"/>
        <v>0</v>
      </c>
      <c r="BL174" s="97">
        <f t="shared" si="145"/>
        <v>0</v>
      </c>
      <c r="BM174" s="97">
        <f t="shared" si="145"/>
        <v>0</v>
      </c>
      <c r="BN174" s="97">
        <f t="shared" si="145"/>
        <v>0</v>
      </c>
      <c r="BO174" s="97">
        <f t="shared" si="145"/>
        <v>0</v>
      </c>
      <c r="BP174" s="97">
        <f t="shared" si="145"/>
        <v>0</v>
      </c>
      <c r="BQ174" s="91">
        <v>0</v>
      </c>
      <c r="BR174" s="91">
        <v>0</v>
      </c>
      <c r="BS174" s="91">
        <v>0</v>
      </c>
      <c r="BT174" s="91">
        <v>0</v>
      </c>
      <c r="BU174" s="91">
        <v>0</v>
      </c>
      <c r="BV174" s="91">
        <v>0</v>
      </c>
      <c r="BW174" s="91">
        <v>0</v>
      </c>
      <c r="BX174" s="91">
        <v>0</v>
      </c>
      <c r="BY174" s="97">
        <f t="shared" si="146"/>
        <v>0</v>
      </c>
      <c r="BZ174" s="97">
        <f t="shared" si="146"/>
        <v>0</v>
      </c>
      <c r="CA174" s="97">
        <f t="shared" si="146"/>
        <v>0</v>
      </c>
      <c r="CB174" s="97">
        <f t="shared" si="146"/>
        <v>0</v>
      </c>
      <c r="CC174" s="97">
        <f t="shared" si="146"/>
        <v>0</v>
      </c>
      <c r="CD174" s="97">
        <f t="shared" si="146"/>
        <v>0</v>
      </c>
      <c r="CE174" s="97">
        <f t="shared" si="147"/>
        <v>0</v>
      </c>
      <c r="CF174" s="97">
        <f t="shared" si="147"/>
        <v>0</v>
      </c>
      <c r="CG174" s="92">
        <f t="shared" si="139"/>
        <v>8.1840000000000011</v>
      </c>
      <c r="CH174" s="92">
        <f t="shared" si="139"/>
        <v>9.8208000000000002</v>
      </c>
      <c r="CI174" s="92">
        <f t="shared" si="139"/>
        <v>8.1840000000000011</v>
      </c>
      <c r="CJ174" s="92">
        <f t="shared" si="139"/>
        <v>9.8208000000000002</v>
      </c>
      <c r="CK174" s="92">
        <f t="shared" si="139"/>
        <v>8.1840000000000011</v>
      </c>
      <c r="CL174" s="92">
        <f t="shared" si="139"/>
        <v>9.8208000000000002</v>
      </c>
      <c r="CM174" s="92">
        <f t="shared" si="139"/>
        <v>0</v>
      </c>
      <c r="CN174" s="92">
        <f t="shared" si="139"/>
        <v>3.4</v>
      </c>
      <c r="CO174" s="91">
        <f t="shared" si="129"/>
        <v>8.1950817633333344</v>
      </c>
      <c r="CP174" s="91">
        <f t="shared" si="129"/>
        <v>9.8332484299999994</v>
      </c>
      <c r="CQ174" s="91">
        <f t="shared" si="129"/>
        <v>8.1950817633333344</v>
      </c>
      <c r="CR174" s="91">
        <f t="shared" si="129"/>
        <v>9.8332484299999994</v>
      </c>
      <c r="CS174" s="91">
        <f t="shared" si="129"/>
        <v>8.1950817633333344</v>
      </c>
      <c r="CT174" s="91">
        <f t="shared" si="123"/>
        <v>9.8332484299999994</v>
      </c>
      <c r="CU174" s="91">
        <f t="shared" si="123"/>
        <v>0</v>
      </c>
      <c r="CV174" s="91">
        <f t="shared" si="123"/>
        <v>3.4</v>
      </c>
      <c r="CW174" s="93"/>
      <c r="DG174" s="99">
        <v>0</v>
      </c>
      <c r="DH174" s="99">
        <v>0</v>
      </c>
    </row>
    <row r="175" spans="1:118" ht="89.25" hidden="1" x14ac:dyDescent="0.25">
      <c r="A175" s="88" t="s">
        <v>6033</v>
      </c>
      <c r="B175" s="95" t="s">
        <v>6034</v>
      </c>
      <c r="C175" s="88" t="s">
        <v>6035</v>
      </c>
      <c r="D175" s="88">
        <v>2019</v>
      </c>
      <c r="E175" s="88">
        <v>2019</v>
      </c>
      <c r="F175" s="88">
        <f t="shared" si="144"/>
        <v>2019</v>
      </c>
      <c r="G175" s="88">
        <f t="shared" si="144"/>
        <v>2019</v>
      </c>
      <c r="H175" s="91">
        <f t="shared" si="136"/>
        <v>2.66</v>
      </c>
      <c r="I175" s="91">
        <v>0.35</v>
      </c>
      <c r="J175" s="91">
        <v>0.63</v>
      </c>
      <c r="K175" s="91">
        <v>1.5</v>
      </c>
      <c r="L175" s="91">
        <v>0.18</v>
      </c>
      <c r="M175" s="91"/>
      <c r="N175" s="91">
        <v>0</v>
      </c>
      <c r="O175" s="91">
        <v>0</v>
      </c>
      <c r="P175" s="91"/>
      <c r="Q175" s="91">
        <v>0</v>
      </c>
      <c r="R175" s="91"/>
      <c r="S175" s="91">
        <v>0</v>
      </c>
      <c r="T175" s="91">
        <v>0</v>
      </c>
      <c r="U175" s="91">
        <v>2.6583333333333332</v>
      </c>
      <c r="V175" s="91">
        <v>3.19</v>
      </c>
      <c r="W175" s="91">
        <v>2.6583333333333332</v>
      </c>
      <c r="X175" s="91">
        <v>3.19</v>
      </c>
      <c r="Y175" s="91">
        <v>2.6583333333333332</v>
      </c>
      <c r="Z175" s="91">
        <v>3.19</v>
      </c>
      <c r="AA175" s="91">
        <v>0.63</v>
      </c>
      <c r="AB175" s="91">
        <v>0</v>
      </c>
      <c r="AC175" s="91">
        <v>2.7080983000000001</v>
      </c>
      <c r="AD175" s="91">
        <v>3.2263761</v>
      </c>
      <c r="AE175" s="91">
        <v>2.7080983000000001</v>
      </c>
      <c r="AF175" s="91">
        <v>3.2263761</v>
      </c>
      <c r="AG175" s="91">
        <v>2.7080983000000001</v>
      </c>
      <c r="AH175" s="91">
        <v>3.2263761</v>
      </c>
      <c r="AI175" s="91">
        <v>0.63</v>
      </c>
      <c r="AJ175" s="91">
        <v>0</v>
      </c>
      <c r="AK175" s="91">
        <v>0</v>
      </c>
      <c r="AL175" s="91">
        <v>0</v>
      </c>
      <c r="AM175" s="91">
        <v>0</v>
      </c>
      <c r="AN175" s="91">
        <v>0</v>
      </c>
      <c r="AO175" s="91">
        <v>0</v>
      </c>
      <c r="AP175" s="91">
        <v>0</v>
      </c>
      <c r="AQ175" s="91">
        <v>0</v>
      </c>
      <c r="AR175" s="91">
        <v>0</v>
      </c>
      <c r="AS175" s="97">
        <f t="shared" si="141"/>
        <v>0</v>
      </c>
      <c r="AT175" s="97">
        <f t="shared" si="141"/>
        <v>0</v>
      </c>
      <c r="AU175" s="97">
        <f t="shared" si="141"/>
        <v>0</v>
      </c>
      <c r="AV175" s="97">
        <f t="shared" si="141"/>
        <v>0</v>
      </c>
      <c r="AW175" s="97">
        <f t="shared" si="141"/>
        <v>0</v>
      </c>
      <c r="AX175" s="97">
        <f t="shared" si="141"/>
        <v>0</v>
      </c>
      <c r="AY175" s="97">
        <f t="shared" si="141"/>
        <v>0</v>
      </c>
      <c r="AZ175" s="97">
        <f t="shared" si="141"/>
        <v>0</v>
      </c>
      <c r="BA175" s="91">
        <v>0</v>
      </c>
      <c r="BB175" s="91">
        <v>0</v>
      </c>
      <c r="BC175" s="91">
        <v>0</v>
      </c>
      <c r="BD175" s="91">
        <v>0</v>
      </c>
      <c r="BE175" s="91">
        <v>0</v>
      </c>
      <c r="BF175" s="91">
        <v>0</v>
      </c>
      <c r="BG175" s="91">
        <v>0</v>
      </c>
      <c r="BH175" s="91">
        <v>0</v>
      </c>
      <c r="BI175" s="97">
        <f t="shared" si="145"/>
        <v>0</v>
      </c>
      <c r="BJ175" s="97">
        <f t="shared" si="145"/>
        <v>0</v>
      </c>
      <c r="BK175" s="97">
        <f t="shared" si="145"/>
        <v>0</v>
      </c>
      <c r="BL175" s="97">
        <f t="shared" si="145"/>
        <v>0</v>
      </c>
      <c r="BM175" s="97">
        <f t="shared" si="145"/>
        <v>0</v>
      </c>
      <c r="BN175" s="97">
        <f t="shared" si="145"/>
        <v>0</v>
      </c>
      <c r="BO175" s="97">
        <f t="shared" si="145"/>
        <v>0</v>
      </c>
      <c r="BP175" s="97">
        <f t="shared" si="145"/>
        <v>0</v>
      </c>
      <c r="BQ175" s="91">
        <v>0</v>
      </c>
      <c r="BR175" s="91">
        <v>0</v>
      </c>
      <c r="BS175" s="91">
        <v>0</v>
      </c>
      <c r="BT175" s="91">
        <v>0</v>
      </c>
      <c r="BU175" s="91">
        <v>0</v>
      </c>
      <c r="BV175" s="91">
        <v>0</v>
      </c>
      <c r="BW175" s="91">
        <v>0</v>
      </c>
      <c r="BX175" s="91">
        <v>0</v>
      </c>
      <c r="BY175" s="97">
        <f t="shared" si="146"/>
        <v>0</v>
      </c>
      <c r="BZ175" s="97">
        <f t="shared" si="146"/>
        <v>0</v>
      </c>
      <c r="CA175" s="97">
        <f t="shared" si="146"/>
        <v>0</v>
      </c>
      <c r="CB175" s="97">
        <f t="shared" si="146"/>
        <v>0</v>
      </c>
      <c r="CC175" s="97">
        <f t="shared" si="146"/>
        <v>0</v>
      </c>
      <c r="CD175" s="97">
        <f t="shared" si="146"/>
        <v>0</v>
      </c>
      <c r="CE175" s="97">
        <f t="shared" si="147"/>
        <v>0</v>
      </c>
      <c r="CF175" s="97">
        <f t="shared" si="147"/>
        <v>0</v>
      </c>
      <c r="CG175" s="92">
        <f t="shared" si="139"/>
        <v>2.6583333333333332</v>
      </c>
      <c r="CH175" s="92">
        <f t="shared" si="139"/>
        <v>3.19</v>
      </c>
      <c r="CI175" s="92">
        <f t="shared" si="139"/>
        <v>2.6583333333333332</v>
      </c>
      <c r="CJ175" s="92">
        <f t="shared" si="139"/>
        <v>3.19</v>
      </c>
      <c r="CK175" s="92">
        <f t="shared" si="139"/>
        <v>2.6583333333333332</v>
      </c>
      <c r="CL175" s="92">
        <f t="shared" si="139"/>
        <v>3.19</v>
      </c>
      <c r="CM175" s="92">
        <f t="shared" si="139"/>
        <v>0.63</v>
      </c>
      <c r="CN175" s="92">
        <f t="shared" si="139"/>
        <v>0</v>
      </c>
      <c r="CO175" s="91">
        <f t="shared" si="129"/>
        <v>2.7080983000000001</v>
      </c>
      <c r="CP175" s="91">
        <f t="shared" si="129"/>
        <v>3.2263761</v>
      </c>
      <c r="CQ175" s="91">
        <f t="shared" si="129"/>
        <v>2.7080983000000001</v>
      </c>
      <c r="CR175" s="91">
        <f t="shared" si="129"/>
        <v>3.2263761</v>
      </c>
      <c r="CS175" s="91">
        <f t="shared" si="129"/>
        <v>2.7080983000000001</v>
      </c>
      <c r="CT175" s="91">
        <f t="shared" si="123"/>
        <v>3.2263761</v>
      </c>
      <c r="CU175" s="91">
        <f t="shared" si="123"/>
        <v>0.63</v>
      </c>
      <c r="CV175" s="91">
        <f t="shared" si="123"/>
        <v>0</v>
      </c>
      <c r="CW175" s="93"/>
      <c r="DG175" s="99">
        <v>0</v>
      </c>
      <c r="DH175" s="99">
        <v>0</v>
      </c>
      <c r="DK175" s="55">
        <v>2.7080983000000001</v>
      </c>
    </row>
    <row r="176" spans="1:118" ht="102" hidden="1" x14ac:dyDescent="0.25">
      <c r="A176" s="88" t="s">
        <v>6036</v>
      </c>
      <c r="B176" s="95" t="s">
        <v>6037</v>
      </c>
      <c r="C176" s="88" t="s">
        <v>6038</v>
      </c>
      <c r="D176" s="88">
        <v>2019</v>
      </c>
      <c r="E176" s="88">
        <v>2019</v>
      </c>
      <c r="F176" s="88">
        <f t="shared" si="144"/>
        <v>2019</v>
      </c>
      <c r="G176" s="88">
        <f t="shared" si="144"/>
        <v>2019</v>
      </c>
      <c r="H176" s="91">
        <f t="shared" si="136"/>
        <v>13.53</v>
      </c>
      <c r="I176" s="91">
        <v>0.27</v>
      </c>
      <c r="J176" s="91">
        <v>4.92</v>
      </c>
      <c r="K176" s="91">
        <v>8.08</v>
      </c>
      <c r="L176" s="91">
        <v>0.26</v>
      </c>
      <c r="M176" s="91"/>
      <c r="N176" s="91">
        <v>0</v>
      </c>
      <c r="O176" s="91">
        <v>0</v>
      </c>
      <c r="P176" s="91"/>
      <c r="Q176" s="91">
        <v>0</v>
      </c>
      <c r="R176" s="91"/>
      <c r="S176" s="91">
        <v>0</v>
      </c>
      <c r="T176" s="91">
        <v>0</v>
      </c>
      <c r="U176" s="91">
        <v>13.525833333333335</v>
      </c>
      <c r="V176" s="91">
        <v>16.231000000000002</v>
      </c>
      <c r="W176" s="91">
        <v>13.525833333333335</v>
      </c>
      <c r="X176" s="91">
        <v>16.231000000000002</v>
      </c>
      <c r="Y176" s="91">
        <v>13.525833333333335</v>
      </c>
      <c r="Z176" s="91">
        <v>16.231000000000002</v>
      </c>
      <c r="AA176" s="91">
        <v>1.23</v>
      </c>
      <c r="AB176" s="91">
        <v>0.26</v>
      </c>
      <c r="AC176" s="91">
        <v>13.784058679999999</v>
      </c>
      <c r="AD176" s="91">
        <v>16.231000000000002</v>
      </c>
      <c r="AE176" s="91">
        <v>13.784058679999999</v>
      </c>
      <c r="AF176" s="91">
        <v>16.231000000000002</v>
      </c>
      <c r="AG176" s="91">
        <v>13.784058679999998</v>
      </c>
      <c r="AH176" s="91">
        <v>16.413521280000001</v>
      </c>
      <c r="AI176" s="91">
        <v>1.23</v>
      </c>
      <c r="AJ176" s="91">
        <v>0.26</v>
      </c>
      <c r="AK176" s="91">
        <v>0</v>
      </c>
      <c r="AL176" s="91">
        <v>0</v>
      </c>
      <c r="AM176" s="91">
        <v>0</v>
      </c>
      <c r="AN176" s="91">
        <v>0</v>
      </c>
      <c r="AO176" s="91">
        <v>0</v>
      </c>
      <c r="AP176" s="91">
        <v>0</v>
      </c>
      <c r="AQ176" s="91">
        <v>0</v>
      </c>
      <c r="AR176" s="91">
        <v>0</v>
      </c>
      <c r="AS176" s="97">
        <f t="shared" si="141"/>
        <v>0</v>
      </c>
      <c r="AT176" s="97">
        <f t="shared" si="141"/>
        <v>0</v>
      </c>
      <c r="AU176" s="97">
        <f t="shared" si="141"/>
        <v>0</v>
      </c>
      <c r="AV176" s="97">
        <f t="shared" si="141"/>
        <v>0</v>
      </c>
      <c r="AW176" s="97">
        <f t="shared" si="141"/>
        <v>0</v>
      </c>
      <c r="AX176" s="97">
        <f t="shared" si="141"/>
        <v>0</v>
      </c>
      <c r="AY176" s="97">
        <f t="shared" si="141"/>
        <v>0</v>
      </c>
      <c r="AZ176" s="97">
        <f t="shared" si="141"/>
        <v>0</v>
      </c>
      <c r="BA176" s="91">
        <v>0</v>
      </c>
      <c r="BB176" s="91">
        <v>0</v>
      </c>
      <c r="BC176" s="91">
        <v>0</v>
      </c>
      <c r="BD176" s="91">
        <v>0</v>
      </c>
      <c r="BE176" s="91">
        <v>0</v>
      </c>
      <c r="BF176" s="91">
        <v>0</v>
      </c>
      <c r="BG176" s="91">
        <v>0</v>
      </c>
      <c r="BH176" s="91">
        <v>0</v>
      </c>
      <c r="BI176" s="97">
        <f t="shared" si="145"/>
        <v>0</v>
      </c>
      <c r="BJ176" s="97">
        <f t="shared" si="145"/>
        <v>0</v>
      </c>
      <c r="BK176" s="97">
        <f t="shared" si="145"/>
        <v>0</v>
      </c>
      <c r="BL176" s="97">
        <f t="shared" si="145"/>
        <v>0</v>
      </c>
      <c r="BM176" s="97">
        <f t="shared" si="145"/>
        <v>0</v>
      </c>
      <c r="BN176" s="97">
        <f t="shared" si="145"/>
        <v>0</v>
      </c>
      <c r="BO176" s="97">
        <f t="shared" si="145"/>
        <v>0</v>
      </c>
      <c r="BP176" s="97">
        <f t="shared" si="145"/>
        <v>0</v>
      </c>
      <c r="BQ176" s="91">
        <v>0</v>
      </c>
      <c r="BR176" s="91">
        <v>0</v>
      </c>
      <c r="BS176" s="91">
        <v>0</v>
      </c>
      <c r="BT176" s="91">
        <v>0</v>
      </c>
      <c r="BU176" s="91">
        <v>0</v>
      </c>
      <c r="BV176" s="91">
        <v>0</v>
      </c>
      <c r="BW176" s="91">
        <v>0</v>
      </c>
      <c r="BX176" s="91">
        <v>0</v>
      </c>
      <c r="BY176" s="97">
        <f t="shared" si="146"/>
        <v>0</v>
      </c>
      <c r="BZ176" s="97">
        <f t="shared" si="146"/>
        <v>0</v>
      </c>
      <c r="CA176" s="97">
        <f t="shared" si="146"/>
        <v>0</v>
      </c>
      <c r="CB176" s="97">
        <f t="shared" si="146"/>
        <v>0</v>
      </c>
      <c r="CC176" s="97">
        <f t="shared" si="146"/>
        <v>0</v>
      </c>
      <c r="CD176" s="97">
        <f t="shared" si="146"/>
        <v>0</v>
      </c>
      <c r="CE176" s="97">
        <f t="shared" si="147"/>
        <v>0</v>
      </c>
      <c r="CF176" s="97">
        <f t="shared" si="147"/>
        <v>0</v>
      </c>
      <c r="CG176" s="92">
        <f t="shared" si="139"/>
        <v>13.525833333333335</v>
      </c>
      <c r="CH176" s="92">
        <f t="shared" si="139"/>
        <v>16.231000000000002</v>
      </c>
      <c r="CI176" s="92">
        <f t="shared" si="139"/>
        <v>13.525833333333335</v>
      </c>
      <c r="CJ176" s="92">
        <f t="shared" si="139"/>
        <v>16.231000000000002</v>
      </c>
      <c r="CK176" s="92">
        <f t="shared" si="139"/>
        <v>13.525833333333335</v>
      </c>
      <c r="CL176" s="92">
        <f t="shared" si="139"/>
        <v>16.231000000000002</v>
      </c>
      <c r="CM176" s="92">
        <f t="shared" si="139"/>
        <v>1.23</v>
      </c>
      <c r="CN176" s="92">
        <f t="shared" si="139"/>
        <v>0.26</v>
      </c>
      <c r="CO176" s="91">
        <f t="shared" si="129"/>
        <v>13.784058679999999</v>
      </c>
      <c r="CP176" s="91">
        <f t="shared" si="129"/>
        <v>16.231000000000002</v>
      </c>
      <c r="CQ176" s="91">
        <f t="shared" si="129"/>
        <v>13.784058679999999</v>
      </c>
      <c r="CR176" s="91">
        <f t="shared" si="129"/>
        <v>16.231000000000002</v>
      </c>
      <c r="CS176" s="91">
        <f t="shared" si="129"/>
        <v>13.784058679999998</v>
      </c>
      <c r="CT176" s="91">
        <f t="shared" si="123"/>
        <v>16.413521280000001</v>
      </c>
      <c r="CU176" s="91">
        <f t="shared" si="123"/>
        <v>1.23</v>
      </c>
      <c r="CV176" s="91">
        <f t="shared" si="123"/>
        <v>0.26</v>
      </c>
      <c r="CW176" s="93"/>
      <c r="DG176" s="99">
        <v>0</v>
      </c>
      <c r="DH176" s="99">
        <v>-0.18252127999999956</v>
      </c>
      <c r="DK176" s="55">
        <v>13.784058679999998</v>
      </c>
    </row>
    <row r="177" spans="1:118" ht="102" hidden="1" x14ac:dyDescent="0.25">
      <c r="A177" s="88" t="s">
        <v>6039</v>
      </c>
      <c r="B177" s="95" t="s">
        <v>6040</v>
      </c>
      <c r="C177" s="88" t="s">
        <v>6041</v>
      </c>
      <c r="D177" s="88">
        <v>2019</v>
      </c>
      <c r="E177" s="88">
        <v>2021</v>
      </c>
      <c r="F177" s="88">
        <f t="shared" si="144"/>
        <v>2019</v>
      </c>
      <c r="G177" s="88">
        <f t="shared" si="144"/>
        <v>2021</v>
      </c>
      <c r="H177" s="91">
        <f t="shared" si="136"/>
        <v>11.54</v>
      </c>
      <c r="I177" s="91">
        <v>0.6</v>
      </c>
      <c r="J177" s="91">
        <v>4.0199999999999996</v>
      </c>
      <c r="K177" s="91">
        <v>6.69</v>
      </c>
      <c r="L177" s="91">
        <v>0.23</v>
      </c>
      <c r="M177" s="91"/>
      <c r="N177" s="91">
        <v>0</v>
      </c>
      <c r="O177" s="91">
        <v>0</v>
      </c>
      <c r="P177" s="91"/>
      <c r="Q177" s="91">
        <v>0</v>
      </c>
      <c r="R177" s="91"/>
      <c r="S177" s="91">
        <v>0</v>
      </c>
      <c r="T177" s="91">
        <v>0</v>
      </c>
      <c r="U177" s="91">
        <v>0.6</v>
      </c>
      <c r="V177" s="91">
        <v>0.72</v>
      </c>
      <c r="W177" s="91">
        <v>0.6</v>
      </c>
      <c r="X177" s="91">
        <v>0.72</v>
      </c>
      <c r="Y177" s="91">
        <v>0</v>
      </c>
      <c r="Z177" s="91">
        <v>0</v>
      </c>
      <c r="AA177" s="91">
        <v>0</v>
      </c>
      <c r="AB177" s="91">
        <v>0</v>
      </c>
      <c r="AC177" s="91">
        <v>0.64049999999999996</v>
      </c>
      <c r="AD177" s="91">
        <v>0.76249999999999996</v>
      </c>
      <c r="AE177" s="91">
        <v>0.64049999999999996</v>
      </c>
      <c r="AF177" s="91">
        <v>0.76249999999999996</v>
      </c>
      <c r="AG177" s="91">
        <v>0</v>
      </c>
      <c r="AH177" s="91">
        <v>0</v>
      </c>
      <c r="AI177" s="91">
        <v>0</v>
      </c>
      <c r="AJ177" s="91">
        <v>0</v>
      </c>
      <c r="AK177" s="91">
        <v>0</v>
      </c>
      <c r="AL177" s="91">
        <v>0</v>
      </c>
      <c r="AM177" s="91">
        <v>0</v>
      </c>
      <c r="AN177" s="91">
        <v>0</v>
      </c>
      <c r="AO177" s="91">
        <v>0</v>
      </c>
      <c r="AP177" s="91">
        <v>0</v>
      </c>
      <c r="AQ177" s="91">
        <v>0</v>
      </c>
      <c r="AR177" s="91">
        <v>0</v>
      </c>
      <c r="AS177" s="97">
        <f t="shared" si="141"/>
        <v>0</v>
      </c>
      <c r="AT177" s="97">
        <f t="shared" si="141"/>
        <v>0</v>
      </c>
      <c r="AU177" s="97">
        <f t="shared" si="141"/>
        <v>0</v>
      </c>
      <c r="AV177" s="97">
        <f t="shared" si="141"/>
        <v>0</v>
      </c>
      <c r="AW177" s="97">
        <f t="shared" si="141"/>
        <v>0</v>
      </c>
      <c r="AX177" s="97">
        <f t="shared" si="141"/>
        <v>0</v>
      </c>
      <c r="AY177" s="97">
        <f t="shared" si="141"/>
        <v>0</v>
      </c>
      <c r="AZ177" s="97">
        <f t="shared" si="141"/>
        <v>0</v>
      </c>
      <c r="BA177" s="91">
        <v>10.941666666666668</v>
      </c>
      <c r="BB177" s="91">
        <v>13.13</v>
      </c>
      <c r="BC177" s="91">
        <v>10.941666666666668</v>
      </c>
      <c r="BD177" s="91">
        <v>13.13</v>
      </c>
      <c r="BE177" s="91">
        <v>11.541666666666668</v>
      </c>
      <c r="BF177" s="91">
        <v>13.850000000000001</v>
      </c>
      <c r="BG177" s="91">
        <v>0</v>
      </c>
      <c r="BH177" s="91">
        <v>0</v>
      </c>
      <c r="BI177" s="97">
        <f t="shared" si="145"/>
        <v>10.941666666666668</v>
      </c>
      <c r="BJ177" s="97">
        <f t="shared" si="145"/>
        <v>13.13</v>
      </c>
      <c r="BK177" s="97">
        <f t="shared" si="145"/>
        <v>10.941666666666668</v>
      </c>
      <c r="BL177" s="97">
        <f t="shared" si="145"/>
        <v>13.13</v>
      </c>
      <c r="BM177" s="97">
        <f>BK177+AE177</f>
        <v>11.582166666666668</v>
      </c>
      <c r="BN177" s="97">
        <f>BL177+AF177</f>
        <v>13.8925</v>
      </c>
      <c r="BO177" s="97">
        <f t="shared" si="145"/>
        <v>0</v>
      </c>
      <c r="BP177" s="97">
        <f t="shared" si="145"/>
        <v>0</v>
      </c>
      <c r="BQ177" s="91">
        <v>0</v>
      </c>
      <c r="BR177" s="91">
        <v>0</v>
      </c>
      <c r="BS177" s="91">
        <v>0</v>
      </c>
      <c r="BT177" s="91">
        <v>0</v>
      </c>
      <c r="BU177" s="91">
        <v>0</v>
      </c>
      <c r="BV177" s="91">
        <v>0</v>
      </c>
      <c r="BW177" s="91">
        <v>0</v>
      </c>
      <c r="BX177" s="91">
        <v>0</v>
      </c>
      <c r="BY177" s="97">
        <f t="shared" si="146"/>
        <v>0</v>
      </c>
      <c r="BZ177" s="97">
        <f t="shared" si="146"/>
        <v>0</v>
      </c>
      <c r="CA177" s="97">
        <f t="shared" si="146"/>
        <v>0</v>
      </c>
      <c r="CB177" s="97">
        <f t="shared" si="146"/>
        <v>0</v>
      </c>
      <c r="CC177" s="97">
        <f t="shared" si="146"/>
        <v>0</v>
      </c>
      <c r="CD177" s="97">
        <f t="shared" si="146"/>
        <v>0</v>
      </c>
      <c r="CE177" s="97">
        <f t="shared" si="147"/>
        <v>0</v>
      </c>
      <c r="CF177" s="97">
        <f t="shared" si="147"/>
        <v>0</v>
      </c>
      <c r="CG177" s="92">
        <f t="shared" si="139"/>
        <v>11.541666666666668</v>
      </c>
      <c r="CH177" s="92">
        <f t="shared" si="139"/>
        <v>13.850000000000001</v>
      </c>
      <c r="CI177" s="92">
        <f t="shared" si="139"/>
        <v>11.541666666666668</v>
      </c>
      <c r="CJ177" s="92">
        <f t="shared" si="139"/>
        <v>13.850000000000001</v>
      </c>
      <c r="CK177" s="92">
        <f t="shared" si="139"/>
        <v>11.541666666666668</v>
      </c>
      <c r="CL177" s="92">
        <f t="shared" si="139"/>
        <v>13.850000000000001</v>
      </c>
      <c r="CM177" s="92">
        <f t="shared" si="139"/>
        <v>0</v>
      </c>
      <c r="CN177" s="92">
        <f t="shared" si="139"/>
        <v>0</v>
      </c>
      <c r="CO177" s="91">
        <f t="shared" si="129"/>
        <v>11.582166666666668</v>
      </c>
      <c r="CP177" s="91">
        <f t="shared" si="129"/>
        <v>13.8925</v>
      </c>
      <c r="CQ177" s="91">
        <f t="shared" si="129"/>
        <v>11.582166666666668</v>
      </c>
      <c r="CR177" s="91">
        <f t="shared" si="129"/>
        <v>13.8925</v>
      </c>
      <c r="CS177" s="91">
        <f t="shared" si="129"/>
        <v>11.582166666666668</v>
      </c>
      <c r="CT177" s="91">
        <f t="shared" si="123"/>
        <v>13.8925</v>
      </c>
      <c r="CU177" s="91">
        <f t="shared" si="123"/>
        <v>0</v>
      </c>
      <c r="CV177" s="91">
        <f t="shared" si="123"/>
        <v>0</v>
      </c>
      <c r="CW177" s="93"/>
      <c r="DG177" s="99">
        <v>0</v>
      </c>
      <c r="DH177" s="99">
        <v>0</v>
      </c>
    </row>
    <row r="178" spans="1:118" ht="89.25" hidden="1" x14ac:dyDescent="0.25">
      <c r="A178" s="88" t="s">
        <v>6042</v>
      </c>
      <c r="B178" s="95" t="s">
        <v>6043</v>
      </c>
      <c r="C178" s="88" t="s">
        <v>6044</v>
      </c>
      <c r="D178" s="88">
        <v>2020</v>
      </c>
      <c r="E178" s="88">
        <v>2021</v>
      </c>
      <c r="F178" s="88">
        <f t="shared" si="144"/>
        <v>2020</v>
      </c>
      <c r="G178" s="88">
        <f t="shared" si="144"/>
        <v>2021</v>
      </c>
      <c r="H178" s="91">
        <f t="shared" si="136"/>
        <v>3.4299999999999997</v>
      </c>
      <c r="I178" s="91">
        <v>0.1</v>
      </c>
      <c r="J178" s="91">
        <v>1.18</v>
      </c>
      <c r="K178" s="91">
        <v>2.0699999999999998</v>
      </c>
      <c r="L178" s="91">
        <v>0.08</v>
      </c>
      <c r="M178" s="91"/>
      <c r="N178" s="91">
        <v>0</v>
      </c>
      <c r="O178" s="91">
        <v>0</v>
      </c>
      <c r="P178" s="91"/>
      <c r="Q178" s="91">
        <v>0</v>
      </c>
      <c r="R178" s="91"/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91"/>
      <c r="AD178" s="91"/>
      <c r="AE178" s="91"/>
      <c r="AF178" s="91"/>
      <c r="AG178" s="91"/>
      <c r="AH178" s="91"/>
      <c r="AI178" s="91"/>
      <c r="AJ178" s="91"/>
      <c r="AK178" s="91">
        <v>0.10275000000000001</v>
      </c>
      <c r="AL178" s="91">
        <v>0.12330000000000001</v>
      </c>
      <c r="AM178" s="91">
        <v>0.10275000000000001</v>
      </c>
      <c r="AN178" s="91">
        <v>0.12330000000000001</v>
      </c>
      <c r="AO178" s="91">
        <v>0</v>
      </c>
      <c r="AP178" s="91">
        <v>0</v>
      </c>
      <c r="AQ178" s="91">
        <v>0</v>
      </c>
      <c r="AR178" s="91">
        <v>0</v>
      </c>
      <c r="AS178" s="97">
        <f t="shared" si="141"/>
        <v>0.10275000000000001</v>
      </c>
      <c r="AT178" s="97">
        <f t="shared" si="141"/>
        <v>0.12330000000000001</v>
      </c>
      <c r="AU178" s="97">
        <f t="shared" si="141"/>
        <v>0.10275000000000001</v>
      </c>
      <c r="AV178" s="97">
        <f t="shared" si="141"/>
        <v>0.12330000000000001</v>
      </c>
      <c r="AW178" s="97">
        <f t="shared" si="141"/>
        <v>0</v>
      </c>
      <c r="AX178" s="97">
        <f t="shared" si="141"/>
        <v>0</v>
      </c>
      <c r="AY178" s="97">
        <f t="shared" si="141"/>
        <v>0</v>
      </c>
      <c r="AZ178" s="97">
        <f t="shared" si="141"/>
        <v>0</v>
      </c>
      <c r="BA178" s="91">
        <v>3.3222499999999999</v>
      </c>
      <c r="BB178" s="91">
        <v>3.9866999999999999</v>
      </c>
      <c r="BC178" s="91">
        <v>3.3222499999999999</v>
      </c>
      <c r="BD178" s="91">
        <v>3.9866999999999999</v>
      </c>
      <c r="BE178" s="91">
        <v>3.4250000000000003</v>
      </c>
      <c r="BF178" s="91">
        <v>4.1100000000000003</v>
      </c>
      <c r="BG178" s="91">
        <v>0</v>
      </c>
      <c r="BH178" s="91">
        <v>0.54</v>
      </c>
      <c r="BI178" s="97">
        <f t="shared" si="145"/>
        <v>3.3222499999999999</v>
      </c>
      <c r="BJ178" s="97">
        <f t="shared" si="145"/>
        <v>3.9866999999999999</v>
      </c>
      <c r="BK178" s="97">
        <f t="shared" si="145"/>
        <v>3.3222499999999999</v>
      </c>
      <c r="BL178" s="97">
        <f t="shared" si="145"/>
        <v>3.9866999999999999</v>
      </c>
      <c r="BM178" s="97">
        <f t="shared" si="145"/>
        <v>3.4250000000000003</v>
      </c>
      <c r="BN178" s="97">
        <f t="shared" si="145"/>
        <v>4.1100000000000003</v>
      </c>
      <c r="BO178" s="97">
        <f t="shared" si="145"/>
        <v>0</v>
      </c>
      <c r="BP178" s="97">
        <f t="shared" si="145"/>
        <v>0.54</v>
      </c>
      <c r="BQ178" s="91">
        <v>0</v>
      </c>
      <c r="BR178" s="91">
        <v>0</v>
      </c>
      <c r="BS178" s="91">
        <v>0</v>
      </c>
      <c r="BT178" s="91">
        <v>0</v>
      </c>
      <c r="BU178" s="91">
        <v>0</v>
      </c>
      <c r="BV178" s="91">
        <v>0</v>
      </c>
      <c r="BW178" s="91">
        <v>0</v>
      </c>
      <c r="BX178" s="91">
        <v>0</v>
      </c>
      <c r="BY178" s="97">
        <f t="shared" si="146"/>
        <v>0</v>
      </c>
      <c r="BZ178" s="97">
        <f t="shared" si="146"/>
        <v>0</v>
      </c>
      <c r="CA178" s="97">
        <f t="shared" si="146"/>
        <v>0</v>
      </c>
      <c r="CB178" s="97">
        <f t="shared" si="146"/>
        <v>0</v>
      </c>
      <c r="CC178" s="97">
        <f t="shared" si="146"/>
        <v>0</v>
      </c>
      <c r="CD178" s="97">
        <f t="shared" si="146"/>
        <v>0</v>
      </c>
      <c r="CE178" s="97">
        <f t="shared" si="147"/>
        <v>0</v>
      </c>
      <c r="CF178" s="97">
        <f t="shared" si="147"/>
        <v>0</v>
      </c>
      <c r="CG178" s="92">
        <f t="shared" si="139"/>
        <v>3.4249999999999998</v>
      </c>
      <c r="CH178" s="92">
        <f t="shared" si="139"/>
        <v>4.1100000000000003</v>
      </c>
      <c r="CI178" s="92">
        <f t="shared" si="139"/>
        <v>3.4249999999999998</v>
      </c>
      <c r="CJ178" s="92">
        <f t="shared" si="139"/>
        <v>4.1100000000000003</v>
      </c>
      <c r="CK178" s="92">
        <f t="shared" si="139"/>
        <v>3.4250000000000003</v>
      </c>
      <c r="CL178" s="92">
        <f t="shared" si="139"/>
        <v>4.1100000000000003</v>
      </c>
      <c r="CM178" s="92">
        <f t="shared" si="139"/>
        <v>0</v>
      </c>
      <c r="CN178" s="92">
        <f t="shared" si="139"/>
        <v>0.54</v>
      </c>
      <c r="CO178" s="91">
        <f t="shared" si="129"/>
        <v>3.4249999999999998</v>
      </c>
      <c r="CP178" s="91">
        <f t="shared" si="129"/>
        <v>4.1100000000000003</v>
      </c>
      <c r="CQ178" s="91">
        <f t="shared" si="129"/>
        <v>3.4249999999999998</v>
      </c>
      <c r="CR178" s="91">
        <f t="shared" si="129"/>
        <v>4.1100000000000003</v>
      </c>
      <c r="CS178" s="91">
        <f t="shared" si="129"/>
        <v>3.4250000000000003</v>
      </c>
      <c r="CT178" s="91">
        <f t="shared" si="123"/>
        <v>4.1100000000000003</v>
      </c>
      <c r="CU178" s="91">
        <f t="shared" si="123"/>
        <v>0</v>
      </c>
      <c r="CV178" s="91">
        <f t="shared" si="123"/>
        <v>0.54</v>
      </c>
      <c r="CW178" s="93"/>
      <c r="DG178" s="99">
        <v>0</v>
      </c>
      <c r="DH178" s="99">
        <v>0</v>
      </c>
    </row>
    <row r="179" spans="1:118" ht="25.5" hidden="1" x14ac:dyDescent="0.25">
      <c r="A179" s="88" t="s">
        <v>6045</v>
      </c>
      <c r="B179" s="95" t="s">
        <v>6046</v>
      </c>
      <c r="C179" s="88" t="s">
        <v>6047</v>
      </c>
      <c r="D179" s="88">
        <v>2019</v>
      </c>
      <c r="E179" s="88">
        <v>2020</v>
      </c>
      <c r="F179" s="88">
        <f t="shared" si="144"/>
        <v>2019</v>
      </c>
      <c r="G179" s="88">
        <f t="shared" si="144"/>
        <v>2020</v>
      </c>
      <c r="H179" s="91">
        <f t="shared" si="136"/>
        <v>6.6779999999999999</v>
      </c>
      <c r="I179" s="91">
        <v>0.23</v>
      </c>
      <c r="J179" s="91">
        <v>1.994</v>
      </c>
      <c r="K179" s="91">
        <v>4.3339999999999996</v>
      </c>
      <c r="L179" s="91">
        <v>0.12</v>
      </c>
      <c r="M179" s="91"/>
      <c r="N179" s="91">
        <v>0</v>
      </c>
      <c r="O179" s="91">
        <v>0</v>
      </c>
      <c r="P179" s="91"/>
      <c r="Q179" s="91">
        <v>0</v>
      </c>
      <c r="R179" s="91"/>
      <c r="S179" s="91">
        <v>0</v>
      </c>
      <c r="T179" s="91">
        <v>0</v>
      </c>
      <c r="U179" s="91">
        <v>4.166666666666667</v>
      </c>
      <c r="V179" s="91">
        <v>5</v>
      </c>
      <c r="W179" s="91">
        <v>4.166666666666667</v>
      </c>
      <c r="X179" s="91">
        <v>5</v>
      </c>
      <c r="Y179" s="91">
        <v>0</v>
      </c>
      <c r="Z179" s="91">
        <v>0</v>
      </c>
      <c r="AA179" s="91">
        <v>0</v>
      </c>
      <c r="AB179" s="91">
        <v>0</v>
      </c>
      <c r="AC179" s="91">
        <v>4.1618298300000003</v>
      </c>
      <c r="AD179" s="91">
        <v>4.96163943</v>
      </c>
      <c r="AE179" s="91">
        <v>4.1618298300000003</v>
      </c>
      <c r="AF179" s="91">
        <v>4.96163943</v>
      </c>
      <c r="AG179" s="91">
        <v>0</v>
      </c>
      <c r="AH179" s="91">
        <v>0</v>
      </c>
      <c r="AI179" s="91">
        <v>0</v>
      </c>
      <c r="AJ179" s="91">
        <v>0</v>
      </c>
      <c r="AK179" s="91">
        <v>2.5083333333333333</v>
      </c>
      <c r="AL179" s="91">
        <v>3.01</v>
      </c>
      <c r="AM179" s="91">
        <v>2.5083333333333333</v>
      </c>
      <c r="AN179" s="91">
        <v>3.01</v>
      </c>
      <c r="AO179" s="91">
        <v>6.6749999999999998</v>
      </c>
      <c r="AP179" s="91">
        <v>8.01</v>
      </c>
      <c r="AQ179" s="91">
        <v>0</v>
      </c>
      <c r="AR179" s="91">
        <v>0</v>
      </c>
      <c r="AS179" s="97">
        <f t="shared" si="141"/>
        <v>2.5083333333333333</v>
      </c>
      <c r="AT179" s="97">
        <f t="shared" si="141"/>
        <v>3.01</v>
      </c>
      <c r="AU179" s="97">
        <f t="shared" si="141"/>
        <v>2.5083333333333333</v>
      </c>
      <c r="AV179" s="97">
        <f t="shared" si="141"/>
        <v>3.01</v>
      </c>
      <c r="AW179" s="97">
        <f>AU179+AE179</f>
        <v>6.6701631633333331</v>
      </c>
      <c r="AX179" s="97">
        <f>AV179+AF179</f>
        <v>7.9716394299999997</v>
      </c>
      <c r="AY179" s="97">
        <f t="shared" si="141"/>
        <v>0</v>
      </c>
      <c r="AZ179" s="97">
        <f t="shared" si="141"/>
        <v>0</v>
      </c>
      <c r="BA179" s="91">
        <v>0</v>
      </c>
      <c r="BB179" s="91">
        <v>0</v>
      </c>
      <c r="BC179" s="91">
        <v>0</v>
      </c>
      <c r="BD179" s="91">
        <v>0</v>
      </c>
      <c r="BE179" s="91">
        <v>0</v>
      </c>
      <c r="BF179" s="91">
        <v>0</v>
      </c>
      <c r="BG179" s="91">
        <v>0</v>
      </c>
      <c r="BH179" s="91">
        <v>0</v>
      </c>
      <c r="BI179" s="97">
        <f t="shared" si="145"/>
        <v>0</v>
      </c>
      <c r="BJ179" s="97">
        <f t="shared" si="145"/>
        <v>0</v>
      </c>
      <c r="BK179" s="97">
        <f t="shared" si="145"/>
        <v>0</v>
      </c>
      <c r="BL179" s="97">
        <f t="shared" si="145"/>
        <v>0</v>
      </c>
      <c r="BM179" s="97">
        <f t="shared" si="145"/>
        <v>0</v>
      </c>
      <c r="BN179" s="97">
        <f t="shared" si="145"/>
        <v>0</v>
      </c>
      <c r="BO179" s="97">
        <f t="shared" si="145"/>
        <v>0</v>
      </c>
      <c r="BP179" s="97">
        <f t="shared" si="145"/>
        <v>0</v>
      </c>
      <c r="BQ179" s="91">
        <v>0</v>
      </c>
      <c r="BR179" s="91">
        <v>0</v>
      </c>
      <c r="BS179" s="91">
        <v>0</v>
      </c>
      <c r="BT179" s="91">
        <v>0</v>
      </c>
      <c r="BU179" s="91">
        <v>0</v>
      </c>
      <c r="BV179" s="91">
        <v>0</v>
      </c>
      <c r="BW179" s="91">
        <v>0</v>
      </c>
      <c r="BX179" s="91">
        <v>0</v>
      </c>
      <c r="BY179" s="97">
        <f t="shared" si="146"/>
        <v>0</v>
      </c>
      <c r="BZ179" s="97">
        <f t="shared" si="146"/>
        <v>0</v>
      </c>
      <c r="CA179" s="97">
        <f t="shared" si="146"/>
        <v>0</v>
      </c>
      <c r="CB179" s="97">
        <f t="shared" si="146"/>
        <v>0</v>
      </c>
      <c r="CC179" s="97">
        <f t="shared" si="146"/>
        <v>0</v>
      </c>
      <c r="CD179" s="97">
        <f t="shared" si="146"/>
        <v>0</v>
      </c>
      <c r="CE179" s="97">
        <f t="shared" si="147"/>
        <v>0</v>
      </c>
      <c r="CF179" s="97">
        <f t="shared" si="147"/>
        <v>0</v>
      </c>
      <c r="CG179" s="92">
        <f t="shared" si="139"/>
        <v>6.6750000000000007</v>
      </c>
      <c r="CH179" s="92">
        <f t="shared" si="139"/>
        <v>8.01</v>
      </c>
      <c r="CI179" s="92">
        <f t="shared" si="139"/>
        <v>6.6750000000000007</v>
      </c>
      <c r="CJ179" s="92">
        <f t="shared" si="139"/>
        <v>8.01</v>
      </c>
      <c r="CK179" s="92">
        <f t="shared" si="139"/>
        <v>6.6749999999999998</v>
      </c>
      <c r="CL179" s="92">
        <f t="shared" si="139"/>
        <v>8.01</v>
      </c>
      <c r="CM179" s="92">
        <f t="shared" si="139"/>
        <v>0</v>
      </c>
      <c r="CN179" s="92">
        <f t="shared" si="139"/>
        <v>0</v>
      </c>
      <c r="CO179" s="91">
        <f t="shared" si="129"/>
        <v>6.6701631633333331</v>
      </c>
      <c r="CP179" s="91">
        <f t="shared" si="129"/>
        <v>7.9716394299999997</v>
      </c>
      <c r="CQ179" s="91">
        <f t="shared" si="129"/>
        <v>6.6701631633333331</v>
      </c>
      <c r="CR179" s="91">
        <f t="shared" si="129"/>
        <v>7.9716394299999997</v>
      </c>
      <c r="CS179" s="91">
        <f t="shared" si="129"/>
        <v>6.6701631633333331</v>
      </c>
      <c r="CT179" s="91">
        <f t="shared" si="123"/>
        <v>7.9716394299999997</v>
      </c>
      <c r="CU179" s="91">
        <f t="shared" si="123"/>
        <v>0</v>
      </c>
      <c r="CV179" s="91">
        <f t="shared" si="123"/>
        <v>0</v>
      </c>
      <c r="CW179" s="93"/>
      <c r="DG179" s="99">
        <v>0</v>
      </c>
      <c r="DH179" s="99">
        <v>0</v>
      </c>
    </row>
    <row r="180" spans="1:118" hidden="1" x14ac:dyDescent="0.25">
      <c r="A180" s="88" t="s">
        <v>6048</v>
      </c>
      <c r="B180" s="95" t="s">
        <v>6049</v>
      </c>
      <c r="C180" s="88" t="s">
        <v>6050</v>
      </c>
      <c r="D180" s="88">
        <v>2020</v>
      </c>
      <c r="E180" s="88">
        <v>2021</v>
      </c>
      <c r="F180" s="88">
        <f t="shared" si="144"/>
        <v>2020</v>
      </c>
      <c r="G180" s="88">
        <f t="shared" si="144"/>
        <v>2021</v>
      </c>
      <c r="H180" s="91">
        <f t="shared" si="136"/>
        <v>10.001000000000001</v>
      </c>
      <c r="I180" s="91">
        <v>0.3</v>
      </c>
      <c r="J180" s="91">
        <v>4.28</v>
      </c>
      <c r="K180" s="91">
        <v>5.2169999999999996</v>
      </c>
      <c r="L180" s="91">
        <v>0.20399999999999999</v>
      </c>
      <c r="M180" s="91"/>
      <c r="N180" s="91">
        <v>0</v>
      </c>
      <c r="O180" s="91">
        <v>0</v>
      </c>
      <c r="P180" s="91"/>
      <c r="Q180" s="91">
        <v>0</v>
      </c>
      <c r="R180" s="91"/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91"/>
      <c r="AD180" s="91"/>
      <c r="AE180" s="91"/>
      <c r="AF180" s="91"/>
      <c r="AG180" s="91"/>
      <c r="AH180" s="91"/>
      <c r="AI180" s="91"/>
      <c r="AJ180" s="91"/>
      <c r="AK180" s="91">
        <v>0.3</v>
      </c>
      <c r="AL180" s="91">
        <v>0.36</v>
      </c>
      <c r="AM180" s="91">
        <v>0.3</v>
      </c>
      <c r="AN180" s="91">
        <v>0.36</v>
      </c>
      <c r="AO180" s="91">
        <v>0</v>
      </c>
      <c r="AP180" s="91">
        <v>0</v>
      </c>
      <c r="AQ180" s="91">
        <v>0</v>
      </c>
      <c r="AR180" s="91">
        <v>0</v>
      </c>
      <c r="AS180" s="97">
        <f t="shared" ref="AS180:AZ183" si="148">AK180</f>
        <v>0.3</v>
      </c>
      <c r="AT180" s="97">
        <f t="shared" si="148"/>
        <v>0.36</v>
      </c>
      <c r="AU180" s="97">
        <f t="shared" si="148"/>
        <v>0.3</v>
      </c>
      <c r="AV180" s="97">
        <f t="shared" si="148"/>
        <v>0.36</v>
      </c>
      <c r="AW180" s="97">
        <f t="shared" si="148"/>
        <v>0</v>
      </c>
      <c r="AX180" s="97">
        <f t="shared" si="148"/>
        <v>0</v>
      </c>
      <c r="AY180" s="97">
        <f t="shared" si="148"/>
        <v>0</v>
      </c>
      <c r="AZ180" s="97">
        <f t="shared" si="148"/>
        <v>0</v>
      </c>
      <c r="BA180" s="91">
        <v>9.7000000000000011</v>
      </c>
      <c r="BB180" s="91">
        <v>11.64</v>
      </c>
      <c r="BC180" s="91">
        <v>9.7000000000000011</v>
      </c>
      <c r="BD180" s="91">
        <v>11.64</v>
      </c>
      <c r="BE180" s="91">
        <v>10</v>
      </c>
      <c r="BF180" s="91">
        <v>12</v>
      </c>
      <c r="BG180" s="91">
        <v>1.26</v>
      </c>
      <c r="BH180" s="91">
        <v>0</v>
      </c>
      <c r="BI180" s="97">
        <f t="shared" si="145"/>
        <v>9.7000000000000011</v>
      </c>
      <c r="BJ180" s="97">
        <f t="shared" si="145"/>
        <v>11.64</v>
      </c>
      <c r="BK180" s="97">
        <f t="shared" si="145"/>
        <v>9.7000000000000011</v>
      </c>
      <c r="BL180" s="97">
        <f t="shared" si="145"/>
        <v>11.64</v>
      </c>
      <c r="BM180" s="97">
        <f t="shared" si="145"/>
        <v>10</v>
      </c>
      <c r="BN180" s="97">
        <f t="shared" si="145"/>
        <v>12</v>
      </c>
      <c r="BO180" s="97">
        <f t="shared" si="145"/>
        <v>1.26</v>
      </c>
      <c r="BP180" s="97">
        <f t="shared" si="145"/>
        <v>0</v>
      </c>
      <c r="BQ180" s="91">
        <v>0</v>
      </c>
      <c r="BR180" s="91">
        <v>0</v>
      </c>
      <c r="BS180" s="91">
        <v>0</v>
      </c>
      <c r="BT180" s="91">
        <v>0</v>
      </c>
      <c r="BU180" s="91">
        <v>0</v>
      </c>
      <c r="BV180" s="91">
        <v>0</v>
      </c>
      <c r="BW180" s="91">
        <v>0</v>
      </c>
      <c r="BX180" s="91">
        <v>0</v>
      </c>
      <c r="BY180" s="97">
        <f t="shared" si="146"/>
        <v>0</v>
      </c>
      <c r="BZ180" s="97">
        <f t="shared" si="146"/>
        <v>0</v>
      </c>
      <c r="CA180" s="97">
        <f t="shared" si="146"/>
        <v>0</v>
      </c>
      <c r="CB180" s="97">
        <f t="shared" si="146"/>
        <v>0</v>
      </c>
      <c r="CC180" s="97">
        <f t="shared" si="146"/>
        <v>0</v>
      </c>
      <c r="CD180" s="97">
        <f t="shared" si="146"/>
        <v>0</v>
      </c>
      <c r="CE180" s="97">
        <f t="shared" si="147"/>
        <v>0</v>
      </c>
      <c r="CF180" s="97">
        <f t="shared" si="147"/>
        <v>0</v>
      </c>
      <c r="CG180" s="92">
        <f t="shared" si="139"/>
        <v>10.000000000000002</v>
      </c>
      <c r="CH180" s="92">
        <f t="shared" si="139"/>
        <v>12</v>
      </c>
      <c r="CI180" s="92">
        <f t="shared" si="139"/>
        <v>10.000000000000002</v>
      </c>
      <c r="CJ180" s="92">
        <f t="shared" si="139"/>
        <v>12</v>
      </c>
      <c r="CK180" s="92">
        <f t="shared" si="139"/>
        <v>10</v>
      </c>
      <c r="CL180" s="92">
        <f t="shared" si="139"/>
        <v>12</v>
      </c>
      <c r="CM180" s="92">
        <f t="shared" si="139"/>
        <v>1.26</v>
      </c>
      <c r="CN180" s="92">
        <f t="shared" si="139"/>
        <v>0</v>
      </c>
      <c r="CO180" s="91">
        <f t="shared" si="129"/>
        <v>10.000000000000002</v>
      </c>
      <c r="CP180" s="91">
        <f t="shared" si="129"/>
        <v>12</v>
      </c>
      <c r="CQ180" s="91">
        <f t="shared" si="129"/>
        <v>10.000000000000002</v>
      </c>
      <c r="CR180" s="91">
        <f t="shared" si="129"/>
        <v>12</v>
      </c>
      <c r="CS180" s="91">
        <f t="shared" si="129"/>
        <v>10</v>
      </c>
      <c r="CT180" s="91">
        <f t="shared" si="123"/>
        <v>12</v>
      </c>
      <c r="CU180" s="91">
        <f t="shared" si="123"/>
        <v>1.26</v>
      </c>
      <c r="CV180" s="91">
        <f t="shared" si="123"/>
        <v>0</v>
      </c>
      <c r="CW180" s="93"/>
      <c r="DG180" s="99">
        <v>0</v>
      </c>
      <c r="DH180" s="99">
        <v>0</v>
      </c>
    </row>
    <row r="181" spans="1:118" hidden="1" x14ac:dyDescent="0.25">
      <c r="A181" s="88" t="s">
        <v>6051</v>
      </c>
      <c r="B181" s="95" t="s">
        <v>6052</v>
      </c>
      <c r="C181" s="88" t="s">
        <v>6053</v>
      </c>
      <c r="D181" s="88">
        <v>2020</v>
      </c>
      <c r="E181" s="88">
        <v>2021</v>
      </c>
      <c r="F181" s="88">
        <f t="shared" si="144"/>
        <v>2020</v>
      </c>
      <c r="G181" s="88">
        <f t="shared" si="144"/>
        <v>2021</v>
      </c>
      <c r="H181" s="91">
        <f t="shared" si="136"/>
        <v>10.001000000000001</v>
      </c>
      <c r="I181" s="91">
        <v>0.3</v>
      </c>
      <c r="J181" s="91">
        <v>4.28</v>
      </c>
      <c r="K181" s="91">
        <v>5.2169999999999996</v>
      </c>
      <c r="L181" s="91">
        <v>0.20399999999999999</v>
      </c>
      <c r="M181" s="91"/>
      <c r="N181" s="91">
        <v>0</v>
      </c>
      <c r="O181" s="91">
        <v>0</v>
      </c>
      <c r="P181" s="91"/>
      <c r="Q181" s="91">
        <v>0</v>
      </c>
      <c r="R181" s="91"/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  <c r="AC181" s="91"/>
      <c r="AD181" s="91"/>
      <c r="AE181" s="91"/>
      <c r="AF181" s="91"/>
      <c r="AG181" s="91"/>
      <c r="AH181" s="91"/>
      <c r="AI181" s="91"/>
      <c r="AJ181" s="91"/>
      <c r="AK181" s="91">
        <v>0.3</v>
      </c>
      <c r="AL181" s="91">
        <v>0.36</v>
      </c>
      <c r="AM181" s="91">
        <v>0.3</v>
      </c>
      <c r="AN181" s="91">
        <v>0.36</v>
      </c>
      <c r="AO181" s="91">
        <v>0</v>
      </c>
      <c r="AP181" s="91">
        <v>0</v>
      </c>
      <c r="AQ181" s="91">
        <v>0</v>
      </c>
      <c r="AR181" s="91">
        <v>0</v>
      </c>
      <c r="AS181" s="97">
        <f t="shared" si="148"/>
        <v>0.3</v>
      </c>
      <c r="AT181" s="97">
        <f t="shared" si="148"/>
        <v>0.36</v>
      </c>
      <c r="AU181" s="97">
        <f t="shared" si="148"/>
        <v>0.3</v>
      </c>
      <c r="AV181" s="97">
        <f t="shared" si="148"/>
        <v>0.36</v>
      </c>
      <c r="AW181" s="97">
        <f t="shared" si="148"/>
        <v>0</v>
      </c>
      <c r="AX181" s="97">
        <f t="shared" si="148"/>
        <v>0</v>
      </c>
      <c r="AY181" s="97">
        <f t="shared" si="148"/>
        <v>0</v>
      </c>
      <c r="AZ181" s="97">
        <f t="shared" si="148"/>
        <v>0</v>
      </c>
      <c r="BA181" s="91">
        <v>9.7000000000000011</v>
      </c>
      <c r="BB181" s="91">
        <v>11.64</v>
      </c>
      <c r="BC181" s="91">
        <v>9.7000000000000011</v>
      </c>
      <c r="BD181" s="91">
        <v>11.64</v>
      </c>
      <c r="BE181" s="91">
        <v>10</v>
      </c>
      <c r="BF181" s="91">
        <v>12</v>
      </c>
      <c r="BG181" s="91">
        <v>0.8</v>
      </c>
      <c r="BH181" s="91">
        <v>0</v>
      </c>
      <c r="BI181" s="97">
        <f t="shared" si="145"/>
        <v>9.7000000000000011</v>
      </c>
      <c r="BJ181" s="97">
        <f t="shared" si="145"/>
        <v>11.64</v>
      </c>
      <c r="BK181" s="97">
        <f t="shared" si="145"/>
        <v>9.7000000000000011</v>
      </c>
      <c r="BL181" s="97">
        <f t="shared" si="145"/>
        <v>11.64</v>
      </c>
      <c r="BM181" s="97">
        <f t="shared" si="145"/>
        <v>10</v>
      </c>
      <c r="BN181" s="97">
        <f t="shared" si="145"/>
        <v>12</v>
      </c>
      <c r="BO181" s="97">
        <f t="shared" si="145"/>
        <v>0.8</v>
      </c>
      <c r="BP181" s="97">
        <f t="shared" si="145"/>
        <v>0</v>
      </c>
      <c r="BQ181" s="91">
        <v>0</v>
      </c>
      <c r="BR181" s="91">
        <v>0</v>
      </c>
      <c r="BS181" s="91">
        <v>0</v>
      </c>
      <c r="BT181" s="91">
        <v>0</v>
      </c>
      <c r="BU181" s="91">
        <v>0</v>
      </c>
      <c r="BV181" s="91">
        <v>0</v>
      </c>
      <c r="BW181" s="91">
        <v>0</v>
      </c>
      <c r="BX181" s="91">
        <v>0</v>
      </c>
      <c r="BY181" s="97">
        <f t="shared" si="146"/>
        <v>0</v>
      </c>
      <c r="BZ181" s="97">
        <f t="shared" si="146"/>
        <v>0</v>
      </c>
      <c r="CA181" s="97">
        <f t="shared" si="146"/>
        <v>0</v>
      </c>
      <c r="CB181" s="97">
        <f t="shared" si="146"/>
        <v>0</v>
      </c>
      <c r="CC181" s="97">
        <f t="shared" si="146"/>
        <v>0</v>
      </c>
      <c r="CD181" s="97">
        <f t="shared" si="146"/>
        <v>0</v>
      </c>
      <c r="CE181" s="97">
        <f t="shared" si="147"/>
        <v>0</v>
      </c>
      <c r="CF181" s="97">
        <f t="shared" si="147"/>
        <v>0</v>
      </c>
      <c r="CG181" s="92">
        <f t="shared" si="139"/>
        <v>10.000000000000002</v>
      </c>
      <c r="CH181" s="92">
        <f t="shared" si="139"/>
        <v>12</v>
      </c>
      <c r="CI181" s="92">
        <f t="shared" si="139"/>
        <v>10.000000000000002</v>
      </c>
      <c r="CJ181" s="92">
        <f t="shared" si="139"/>
        <v>12</v>
      </c>
      <c r="CK181" s="92">
        <f t="shared" si="139"/>
        <v>10</v>
      </c>
      <c r="CL181" s="92">
        <f t="shared" si="139"/>
        <v>12</v>
      </c>
      <c r="CM181" s="92">
        <f t="shared" si="139"/>
        <v>0.8</v>
      </c>
      <c r="CN181" s="92">
        <f t="shared" si="139"/>
        <v>0</v>
      </c>
      <c r="CO181" s="91">
        <f t="shared" si="129"/>
        <v>10.000000000000002</v>
      </c>
      <c r="CP181" s="91">
        <f t="shared" si="129"/>
        <v>12</v>
      </c>
      <c r="CQ181" s="91">
        <f t="shared" si="129"/>
        <v>10.000000000000002</v>
      </c>
      <c r="CR181" s="91">
        <f t="shared" si="129"/>
        <v>12</v>
      </c>
      <c r="CS181" s="91">
        <f t="shared" si="129"/>
        <v>10</v>
      </c>
      <c r="CT181" s="91">
        <f t="shared" si="123"/>
        <v>12</v>
      </c>
      <c r="CU181" s="91">
        <f t="shared" si="123"/>
        <v>0.8</v>
      </c>
      <c r="CV181" s="91">
        <f t="shared" si="123"/>
        <v>0</v>
      </c>
      <c r="CW181" s="93"/>
      <c r="DG181" s="99">
        <v>0</v>
      </c>
      <c r="DH181" s="99">
        <v>0</v>
      </c>
    </row>
    <row r="182" spans="1:118" hidden="1" x14ac:dyDescent="0.25">
      <c r="A182" s="88" t="s">
        <v>6054</v>
      </c>
      <c r="B182" s="95" t="s">
        <v>6055</v>
      </c>
      <c r="C182" s="88" t="s">
        <v>6056</v>
      </c>
      <c r="D182" s="88">
        <v>2020</v>
      </c>
      <c r="E182" s="88">
        <v>2021</v>
      </c>
      <c r="F182" s="88">
        <f t="shared" si="144"/>
        <v>2020</v>
      </c>
      <c r="G182" s="88">
        <f t="shared" si="144"/>
        <v>2021</v>
      </c>
      <c r="H182" s="91">
        <f t="shared" si="136"/>
        <v>10.001000000000001</v>
      </c>
      <c r="I182" s="91">
        <v>0.3</v>
      </c>
      <c r="J182" s="91">
        <v>4.28</v>
      </c>
      <c r="K182" s="91">
        <v>5.2169999999999996</v>
      </c>
      <c r="L182" s="91">
        <v>0.20399999999999999</v>
      </c>
      <c r="M182" s="91"/>
      <c r="N182" s="91">
        <v>0</v>
      </c>
      <c r="O182" s="91">
        <v>0</v>
      </c>
      <c r="P182" s="91"/>
      <c r="Q182" s="91">
        <v>0</v>
      </c>
      <c r="R182" s="91"/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91"/>
      <c r="AD182" s="91"/>
      <c r="AE182" s="91"/>
      <c r="AF182" s="91"/>
      <c r="AG182" s="91"/>
      <c r="AH182" s="91"/>
      <c r="AI182" s="91"/>
      <c r="AJ182" s="91"/>
      <c r="AK182" s="91">
        <v>0.3</v>
      </c>
      <c r="AL182" s="91">
        <v>0.36</v>
      </c>
      <c r="AM182" s="91">
        <v>0.3</v>
      </c>
      <c r="AN182" s="91">
        <v>0.36</v>
      </c>
      <c r="AO182" s="91">
        <v>0</v>
      </c>
      <c r="AP182" s="91">
        <v>0</v>
      </c>
      <c r="AQ182" s="91">
        <v>0</v>
      </c>
      <c r="AR182" s="91">
        <v>0</v>
      </c>
      <c r="AS182" s="97">
        <f t="shared" si="148"/>
        <v>0.3</v>
      </c>
      <c r="AT182" s="97">
        <f t="shared" si="148"/>
        <v>0.36</v>
      </c>
      <c r="AU182" s="97">
        <f t="shared" si="148"/>
        <v>0.3</v>
      </c>
      <c r="AV182" s="97">
        <f t="shared" si="148"/>
        <v>0.36</v>
      </c>
      <c r="AW182" s="97">
        <f t="shared" si="148"/>
        <v>0</v>
      </c>
      <c r="AX182" s="97">
        <f t="shared" si="148"/>
        <v>0</v>
      </c>
      <c r="AY182" s="97">
        <f t="shared" si="148"/>
        <v>0</v>
      </c>
      <c r="AZ182" s="97">
        <f t="shared" si="148"/>
        <v>0</v>
      </c>
      <c r="BA182" s="91">
        <v>9.7000000000000011</v>
      </c>
      <c r="BB182" s="91">
        <v>11.64</v>
      </c>
      <c r="BC182" s="91">
        <v>9.7000000000000011</v>
      </c>
      <c r="BD182" s="91">
        <v>11.64</v>
      </c>
      <c r="BE182" s="91">
        <v>10</v>
      </c>
      <c r="BF182" s="91">
        <v>12</v>
      </c>
      <c r="BG182" s="91">
        <v>0.8</v>
      </c>
      <c r="BH182" s="91">
        <v>0</v>
      </c>
      <c r="BI182" s="97">
        <f t="shared" si="145"/>
        <v>9.7000000000000011</v>
      </c>
      <c r="BJ182" s="97">
        <f t="shared" si="145"/>
        <v>11.64</v>
      </c>
      <c r="BK182" s="97">
        <f t="shared" si="145"/>
        <v>9.7000000000000011</v>
      </c>
      <c r="BL182" s="97">
        <f t="shared" si="145"/>
        <v>11.64</v>
      </c>
      <c r="BM182" s="97">
        <f t="shared" si="145"/>
        <v>10</v>
      </c>
      <c r="BN182" s="97">
        <f t="shared" si="145"/>
        <v>12</v>
      </c>
      <c r="BO182" s="97">
        <f t="shared" si="145"/>
        <v>0.8</v>
      </c>
      <c r="BP182" s="97">
        <f t="shared" si="145"/>
        <v>0</v>
      </c>
      <c r="BQ182" s="91">
        <v>0</v>
      </c>
      <c r="BR182" s="91">
        <v>0</v>
      </c>
      <c r="BS182" s="91">
        <v>0</v>
      </c>
      <c r="BT182" s="91">
        <v>0</v>
      </c>
      <c r="BU182" s="91">
        <v>0</v>
      </c>
      <c r="BV182" s="91">
        <v>0</v>
      </c>
      <c r="BW182" s="91">
        <v>0</v>
      </c>
      <c r="BX182" s="91">
        <v>0</v>
      </c>
      <c r="BY182" s="97">
        <f t="shared" si="146"/>
        <v>0</v>
      </c>
      <c r="BZ182" s="97">
        <f t="shared" si="146"/>
        <v>0</v>
      </c>
      <c r="CA182" s="97">
        <f t="shared" si="146"/>
        <v>0</v>
      </c>
      <c r="CB182" s="97">
        <f t="shared" si="146"/>
        <v>0</v>
      </c>
      <c r="CC182" s="97">
        <f t="shared" si="146"/>
        <v>0</v>
      </c>
      <c r="CD182" s="97">
        <f t="shared" si="146"/>
        <v>0</v>
      </c>
      <c r="CE182" s="97">
        <f t="shared" si="147"/>
        <v>0</v>
      </c>
      <c r="CF182" s="97">
        <f t="shared" si="147"/>
        <v>0</v>
      </c>
      <c r="CG182" s="92">
        <f t="shared" si="139"/>
        <v>10.000000000000002</v>
      </c>
      <c r="CH182" s="92">
        <f t="shared" si="139"/>
        <v>12</v>
      </c>
      <c r="CI182" s="92">
        <f t="shared" si="139"/>
        <v>10.000000000000002</v>
      </c>
      <c r="CJ182" s="92">
        <f t="shared" si="139"/>
        <v>12</v>
      </c>
      <c r="CK182" s="92">
        <f t="shared" si="139"/>
        <v>10</v>
      </c>
      <c r="CL182" s="92">
        <f t="shared" si="139"/>
        <v>12</v>
      </c>
      <c r="CM182" s="92">
        <f t="shared" si="139"/>
        <v>0.8</v>
      </c>
      <c r="CN182" s="92">
        <f t="shared" si="139"/>
        <v>0</v>
      </c>
      <c r="CO182" s="91">
        <f t="shared" si="129"/>
        <v>10.000000000000002</v>
      </c>
      <c r="CP182" s="91">
        <f t="shared" si="129"/>
        <v>12</v>
      </c>
      <c r="CQ182" s="91">
        <f t="shared" si="129"/>
        <v>10.000000000000002</v>
      </c>
      <c r="CR182" s="91">
        <f t="shared" si="129"/>
        <v>12</v>
      </c>
      <c r="CS182" s="91">
        <f t="shared" si="129"/>
        <v>10</v>
      </c>
      <c r="CT182" s="91">
        <f t="shared" si="123"/>
        <v>12</v>
      </c>
      <c r="CU182" s="91">
        <f t="shared" si="123"/>
        <v>0.8</v>
      </c>
      <c r="CV182" s="91">
        <f t="shared" si="123"/>
        <v>0</v>
      </c>
      <c r="CW182" s="93"/>
      <c r="DG182" s="99">
        <v>0</v>
      </c>
      <c r="DH182" s="99">
        <v>0</v>
      </c>
    </row>
    <row r="183" spans="1:118" hidden="1" x14ac:dyDescent="0.25">
      <c r="A183" s="88" t="s">
        <v>6057</v>
      </c>
      <c r="B183" s="95" t="s">
        <v>6058</v>
      </c>
      <c r="C183" s="88" t="s">
        <v>6059</v>
      </c>
      <c r="D183" s="88">
        <v>2020</v>
      </c>
      <c r="E183" s="88">
        <v>2021</v>
      </c>
      <c r="F183" s="88">
        <f t="shared" si="144"/>
        <v>2020</v>
      </c>
      <c r="G183" s="88">
        <f t="shared" si="144"/>
        <v>2021</v>
      </c>
      <c r="H183" s="91">
        <f t="shared" si="136"/>
        <v>10.001000000000001</v>
      </c>
      <c r="I183" s="91">
        <v>0.3</v>
      </c>
      <c r="J183" s="91">
        <v>4.28</v>
      </c>
      <c r="K183" s="91">
        <v>5.2169999999999996</v>
      </c>
      <c r="L183" s="91">
        <v>0.20399999999999999</v>
      </c>
      <c r="M183" s="91"/>
      <c r="N183" s="91">
        <v>0</v>
      </c>
      <c r="O183" s="91">
        <v>0</v>
      </c>
      <c r="P183" s="91"/>
      <c r="Q183" s="91">
        <v>0</v>
      </c>
      <c r="R183" s="91"/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/>
      <c r="AD183" s="91"/>
      <c r="AE183" s="91"/>
      <c r="AF183" s="91"/>
      <c r="AG183" s="91"/>
      <c r="AH183" s="91"/>
      <c r="AI183" s="91"/>
      <c r="AJ183" s="91"/>
      <c r="AK183" s="91">
        <v>0.3</v>
      </c>
      <c r="AL183" s="91">
        <v>0.36</v>
      </c>
      <c r="AM183" s="91">
        <v>0.3</v>
      </c>
      <c r="AN183" s="91">
        <v>0.36</v>
      </c>
      <c r="AO183" s="91">
        <v>0</v>
      </c>
      <c r="AP183" s="91">
        <v>0</v>
      </c>
      <c r="AQ183" s="91">
        <v>0</v>
      </c>
      <c r="AR183" s="91">
        <v>0</v>
      </c>
      <c r="AS183" s="97">
        <f t="shared" si="148"/>
        <v>0.3</v>
      </c>
      <c r="AT183" s="97">
        <f t="shared" si="148"/>
        <v>0.36</v>
      </c>
      <c r="AU183" s="97">
        <f t="shared" si="148"/>
        <v>0.3</v>
      </c>
      <c r="AV183" s="97">
        <f t="shared" si="148"/>
        <v>0.36</v>
      </c>
      <c r="AW183" s="97">
        <f t="shared" si="148"/>
        <v>0</v>
      </c>
      <c r="AX183" s="97">
        <f t="shared" si="148"/>
        <v>0</v>
      </c>
      <c r="AY183" s="97">
        <f t="shared" si="148"/>
        <v>0</v>
      </c>
      <c r="AZ183" s="97">
        <f t="shared" si="148"/>
        <v>0</v>
      </c>
      <c r="BA183" s="91">
        <v>9.7000000000000011</v>
      </c>
      <c r="BB183" s="91">
        <v>11.64</v>
      </c>
      <c r="BC183" s="91">
        <v>9.7000000000000011</v>
      </c>
      <c r="BD183" s="91">
        <v>11.64</v>
      </c>
      <c r="BE183" s="91">
        <v>10</v>
      </c>
      <c r="BF183" s="91">
        <v>12</v>
      </c>
      <c r="BG183" s="91">
        <v>0.8</v>
      </c>
      <c r="BH183" s="91">
        <v>0</v>
      </c>
      <c r="BI183" s="97">
        <f t="shared" si="145"/>
        <v>9.7000000000000011</v>
      </c>
      <c r="BJ183" s="97">
        <f t="shared" si="145"/>
        <v>11.64</v>
      </c>
      <c r="BK183" s="97">
        <f t="shared" si="145"/>
        <v>9.7000000000000011</v>
      </c>
      <c r="BL183" s="97">
        <f t="shared" si="145"/>
        <v>11.64</v>
      </c>
      <c r="BM183" s="97">
        <f t="shared" si="145"/>
        <v>10</v>
      </c>
      <c r="BN183" s="97">
        <f t="shared" si="145"/>
        <v>12</v>
      </c>
      <c r="BO183" s="97">
        <f t="shared" si="145"/>
        <v>0.8</v>
      </c>
      <c r="BP183" s="97">
        <f t="shared" si="145"/>
        <v>0</v>
      </c>
      <c r="BQ183" s="91">
        <v>0</v>
      </c>
      <c r="BR183" s="91">
        <v>0</v>
      </c>
      <c r="BS183" s="91">
        <v>0</v>
      </c>
      <c r="BT183" s="91">
        <v>0</v>
      </c>
      <c r="BU183" s="91">
        <v>0</v>
      </c>
      <c r="BV183" s="91">
        <v>0</v>
      </c>
      <c r="BW183" s="91">
        <v>0</v>
      </c>
      <c r="BX183" s="91">
        <v>0</v>
      </c>
      <c r="BY183" s="97">
        <f t="shared" si="146"/>
        <v>0</v>
      </c>
      <c r="BZ183" s="97">
        <f t="shared" si="146"/>
        <v>0</v>
      </c>
      <c r="CA183" s="97">
        <f t="shared" si="146"/>
        <v>0</v>
      </c>
      <c r="CB183" s="97">
        <f t="shared" si="146"/>
        <v>0</v>
      </c>
      <c r="CC183" s="97">
        <f t="shared" si="146"/>
        <v>0</v>
      </c>
      <c r="CD183" s="97">
        <f t="shared" si="146"/>
        <v>0</v>
      </c>
      <c r="CE183" s="97">
        <f t="shared" si="147"/>
        <v>0</v>
      </c>
      <c r="CF183" s="97">
        <f t="shared" si="147"/>
        <v>0</v>
      </c>
      <c r="CG183" s="92">
        <f t="shared" si="139"/>
        <v>10.000000000000002</v>
      </c>
      <c r="CH183" s="92">
        <f t="shared" si="139"/>
        <v>12</v>
      </c>
      <c r="CI183" s="92">
        <f t="shared" si="139"/>
        <v>10.000000000000002</v>
      </c>
      <c r="CJ183" s="92">
        <f t="shared" si="139"/>
        <v>12</v>
      </c>
      <c r="CK183" s="92">
        <f t="shared" si="139"/>
        <v>10</v>
      </c>
      <c r="CL183" s="92">
        <f t="shared" si="139"/>
        <v>12</v>
      </c>
      <c r="CM183" s="92">
        <f t="shared" si="139"/>
        <v>0.8</v>
      </c>
      <c r="CN183" s="92">
        <f t="shared" si="139"/>
        <v>0</v>
      </c>
      <c r="CO183" s="91">
        <f t="shared" si="129"/>
        <v>10.000000000000002</v>
      </c>
      <c r="CP183" s="91">
        <f t="shared" si="129"/>
        <v>12</v>
      </c>
      <c r="CQ183" s="91">
        <f t="shared" si="129"/>
        <v>10.000000000000002</v>
      </c>
      <c r="CR183" s="91">
        <f t="shared" si="129"/>
        <v>12</v>
      </c>
      <c r="CS183" s="91">
        <f t="shared" si="129"/>
        <v>10</v>
      </c>
      <c r="CT183" s="91">
        <f t="shared" si="123"/>
        <v>12</v>
      </c>
      <c r="CU183" s="91">
        <f t="shared" si="123"/>
        <v>0.8</v>
      </c>
      <c r="CV183" s="91">
        <f t="shared" si="123"/>
        <v>0</v>
      </c>
      <c r="CW183" s="93"/>
      <c r="DG183" s="99">
        <v>0</v>
      </c>
      <c r="DH183" s="99">
        <v>0</v>
      </c>
    </row>
    <row r="184" spans="1:118" ht="45.75" hidden="1" customHeight="1" x14ac:dyDescent="0.25">
      <c r="A184" s="88" t="s">
        <v>6060</v>
      </c>
      <c r="B184" s="95" t="s">
        <v>6061</v>
      </c>
      <c r="C184" s="88" t="s">
        <v>6062</v>
      </c>
      <c r="D184" s="88"/>
      <c r="E184" s="88"/>
      <c r="F184" s="88">
        <v>2020</v>
      </c>
      <c r="G184" s="88">
        <v>2020</v>
      </c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7">
        <v>1.0250000000000001</v>
      </c>
      <c r="AT184" s="97">
        <v>1.23</v>
      </c>
      <c r="AU184" s="97">
        <v>1.0250000000000001</v>
      </c>
      <c r="AV184" s="97">
        <v>1.23</v>
      </c>
      <c r="AW184" s="97">
        <v>1.0250000000000001</v>
      </c>
      <c r="AX184" s="97">
        <v>1.23</v>
      </c>
      <c r="AY184" s="97"/>
      <c r="AZ184" s="97">
        <v>0.54</v>
      </c>
      <c r="BA184" s="91"/>
      <c r="BB184" s="91"/>
      <c r="BC184" s="91"/>
      <c r="BD184" s="91"/>
      <c r="BE184" s="91"/>
      <c r="BF184" s="91"/>
      <c r="BG184" s="91"/>
      <c r="BH184" s="91"/>
      <c r="BI184" s="56"/>
      <c r="BJ184" s="56"/>
      <c r="BK184" s="56"/>
      <c r="BL184" s="56"/>
      <c r="BM184" s="56"/>
      <c r="BN184" s="56"/>
      <c r="BO184" s="56"/>
      <c r="BP184" s="56"/>
      <c r="BQ184" s="91"/>
      <c r="BR184" s="91"/>
      <c r="BS184" s="91"/>
      <c r="BT184" s="91"/>
      <c r="BU184" s="91"/>
      <c r="BV184" s="91"/>
      <c r="BW184" s="91"/>
      <c r="BX184" s="91"/>
      <c r="BY184" s="56"/>
      <c r="BZ184" s="56"/>
      <c r="CA184" s="56"/>
      <c r="CB184" s="56"/>
      <c r="CC184" s="56"/>
      <c r="CD184" s="56"/>
      <c r="CE184" s="56"/>
      <c r="CF184" s="56"/>
      <c r="CG184" s="92"/>
      <c r="CH184" s="92"/>
      <c r="CI184" s="92"/>
      <c r="CJ184" s="92"/>
      <c r="CK184" s="92"/>
      <c r="CL184" s="92"/>
      <c r="CM184" s="92"/>
      <c r="CN184" s="92"/>
      <c r="CO184" s="91">
        <f t="shared" si="129"/>
        <v>1.0250000000000001</v>
      </c>
      <c r="CP184" s="91">
        <f t="shared" si="129"/>
        <v>1.23</v>
      </c>
      <c r="CQ184" s="91">
        <f t="shared" si="129"/>
        <v>1.0250000000000001</v>
      </c>
      <c r="CR184" s="91">
        <f t="shared" si="129"/>
        <v>1.23</v>
      </c>
      <c r="CS184" s="91">
        <f t="shared" si="129"/>
        <v>1.0250000000000001</v>
      </c>
      <c r="CT184" s="91">
        <f t="shared" si="123"/>
        <v>1.23</v>
      </c>
      <c r="CU184" s="91">
        <f t="shared" si="123"/>
        <v>0</v>
      </c>
      <c r="CV184" s="91">
        <f t="shared" si="123"/>
        <v>0.54</v>
      </c>
      <c r="CW184" s="93"/>
      <c r="CY184" s="80"/>
      <c r="CZ184" s="80"/>
    </row>
    <row r="185" spans="1:118" ht="76.5" x14ac:dyDescent="0.25">
      <c r="A185" s="88" t="s">
        <v>6063</v>
      </c>
      <c r="B185" s="88" t="s">
        <v>6064</v>
      </c>
      <c r="C185" s="88" t="s">
        <v>5573</v>
      </c>
      <c r="D185" s="88"/>
      <c r="E185" s="88"/>
      <c r="F185" s="56"/>
      <c r="G185" s="56"/>
      <c r="H185" s="91">
        <f t="shared" ref="H185:H192" si="149">SUM(I185:L185)</f>
        <v>21.047881355932201</v>
      </c>
      <c r="I185" s="91">
        <f t="shared" ref="I185:BT185" si="150">I186+I187+I188</f>
        <v>1.2186440677966104</v>
      </c>
      <c r="J185" s="91">
        <f t="shared" si="150"/>
        <v>6.936694915254237</v>
      </c>
      <c r="K185" s="91">
        <f t="shared" si="150"/>
        <v>12.800677966101695</v>
      </c>
      <c r="L185" s="91">
        <f t="shared" si="150"/>
        <v>9.1864406779661012E-2</v>
      </c>
      <c r="M185" s="91">
        <f t="shared" si="150"/>
        <v>0</v>
      </c>
      <c r="N185" s="91">
        <f t="shared" si="150"/>
        <v>0</v>
      </c>
      <c r="O185" s="91">
        <f t="shared" si="150"/>
        <v>0</v>
      </c>
      <c r="P185" s="91">
        <f t="shared" si="150"/>
        <v>0</v>
      </c>
      <c r="Q185" s="91">
        <f t="shared" si="150"/>
        <v>0</v>
      </c>
      <c r="R185" s="91">
        <f t="shared" si="150"/>
        <v>0</v>
      </c>
      <c r="S185" s="91">
        <f t="shared" si="150"/>
        <v>0</v>
      </c>
      <c r="T185" s="91">
        <f t="shared" si="150"/>
        <v>0</v>
      </c>
      <c r="U185" s="91">
        <f t="shared" si="150"/>
        <v>0</v>
      </c>
      <c r="V185" s="91">
        <f t="shared" si="150"/>
        <v>0</v>
      </c>
      <c r="W185" s="91">
        <f t="shared" si="150"/>
        <v>0</v>
      </c>
      <c r="X185" s="91">
        <f t="shared" si="150"/>
        <v>0</v>
      </c>
      <c r="Y185" s="91">
        <f t="shared" si="150"/>
        <v>0</v>
      </c>
      <c r="Z185" s="91">
        <f t="shared" si="150"/>
        <v>0</v>
      </c>
      <c r="AA185" s="91">
        <f t="shared" si="150"/>
        <v>0</v>
      </c>
      <c r="AB185" s="91">
        <f t="shared" si="150"/>
        <v>0</v>
      </c>
      <c r="AC185" s="91">
        <f t="shared" si="150"/>
        <v>0</v>
      </c>
      <c r="AD185" s="91">
        <f t="shared" si="150"/>
        <v>0</v>
      </c>
      <c r="AE185" s="91">
        <f t="shared" si="150"/>
        <v>0</v>
      </c>
      <c r="AF185" s="91">
        <f t="shared" si="150"/>
        <v>0</v>
      </c>
      <c r="AG185" s="91">
        <f t="shared" si="150"/>
        <v>0</v>
      </c>
      <c r="AH185" s="91">
        <f t="shared" si="150"/>
        <v>0</v>
      </c>
      <c r="AI185" s="91">
        <f t="shared" si="150"/>
        <v>0</v>
      </c>
      <c r="AJ185" s="91">
        <f t="shared" si="150"/>
        <v>0</v>
      </c>
      <c r="AK185" s="91">
        <f t="shared" si="150"/>
        <v>13.372881355932202</v>
      </c>
      <c r="AL185" s="91">
        <f t="shared" si="150"/>
        <v>16.047457627118643</v>
      </c>
      <c r="AM185" s="91">
        <f t="shared" si="150"/>
        <v>13.372881355932202</v>
      </c>
      <c r="AN185" s="91">
        <f t="shared" si="150"/>
        <v>16.047457627118643</v>
      </c>
      <c r="AO185" s="91">
        <f t="shared" si="150"/>
        <v>13.372881355932202</v>
      </c>
      <c r="AP185" s="91">
        <f t="shared" si="150"/>
        <v>16.047457627118643</v>
      </c>
      <c r="AQ185" s="91">
        <f t="shared" si="150"/>
        <v>1.26</v>
      </c>
      <c r="AR185" s="91">
        <f t="shared" si="150"/>
        <v>0.3</v>
      </c>
      <c r="AS185" s="91">
        <f t="shared" si="150"/>
        <v>13.372881355932202</v>
      </c>
      <c r="AT185" s="91">
        <f t="shared" si="150"/>
        <v>16.047457627118643</v>
      </c>
      <c r="AU185" s="91">
        <f t="shared" si="150"/>
        <v>13.372881355932202</v>
      </c>
      <c r="AV185" s="91">
        <f t="shared" si="150"/>
        <v>16.047457627118643</v>
      </c>
      <c r="AW185" s="91">
        <f t="shared" si="150"/>
        <v>13.372881355932202</v>
      </c>
      <c r="AX185" s="91">
        <f t="shared" si="150"/>
        <v>16.047457627118643</v>
      </c>
      <c r="AY185" s="91">
        <f t="shared" si="150"/>
        <v>1.26</v>
      </c>
      <c r="AZ185" s="91">
        <f t="shared" si="150"/>
        <v>0.3</v>
      </c>
      <c r="BA185" s="91">
        <f t="shared" si="150"/>
        <v>6</v>
      </c>
      <c r="BB185" s="91">
        <f t="shared" si="150"/>
        <v>7.2</v>
      </c>
      <c r="BC185" s="91">
        <f t="shared" si="150"/>
        <v>6</v>
      </c>
      <c r="BD185" s="91">
        <f t="shared" si="150"/>
        <v>7.1999999999999993</v>
      </c>
      <c r="BE185" s="91">
        <f t="shared" si="150"/>
        <v>6</v>
      </c>
      <c r="BF185" s="91">
        <f t="shared" si="150"/>
        <v>7.1999999999999993</v>
      </c>
      <c r="BG185" s="91">
        <f t="shared" si="150"/>
        <v>0.63</v>
      </c>
      <c r="BH185" s="91">
        <f t="shared" si="150"/>
        <v>0.6</v>
      </c>
      <c r="BI185" s="91">
        <f t="shared" si="150"/>
        <v>6</v>
      </c>
      <c r="BJ185" s="91">
        <f t="shared" si="150"/>
        <v>7.2</v>
      </c>
      <c r="BK185" s="91">
        <f t="shared" si="150"/>
        <v>6</v>
      </c>
      <c r="BL185" s="91">
        <f t="shared" si="150"/>
        <v>7.1999999999999993</v>
      </c>
      <c r="BM185" s="91">
        <f t="shared" si="150"/>
        <v>6</v>
      </c>
      <c r="BN185" s="91">
        <f t="shared" si="150"/>
        <v>7.1999999999999993</v>
      </c>
      <c r="BO185" s="91">
        <f t="shared" si="150"/>
        <v>0.63</v>
      </c>
      <c r="BP185" s="91">
        <f t="shared" si="150"/>
        <v>0.6</v>
      </c>
      <c r="BQ185" s="91">
        <f t="shared" si="150"/>
        <v>1.6749999999999998</v>
      </c>
      <c r="BR185" s="91">
        <f t="shared" si="150"/>
        <v>2.0099999999999998</v>
      </c>
      <c r="BS185" s="91">
        <f t="shared" si="150"/>
        <v>1.6749999999999998</v>
      </c>
      <c r="BT185" s="91">
        <f t="shared" si="150"/>
        <v>2.0099999999999998</v>
      </c>
      <c r="BU185" s="91">
        <f t="shared" ref="BU185:CF185" si="151">BU186+BU187+BU188</f>
        <v>1.6749999999999998</v>
      </c>
      <c r="BV185" s="91">
        <f t="shared" si="151"/>
        <v>2.0099999999999998</v>
      </c>
      <c r="BW185" s="91">
        <f t="shared" si="151"/>
        <v>2</v>
      </c>
      <c r="BX185" s="91">
        <f t="shared" si="151"/>
        <v>0</v>
      </c>
      <c r="BY185" s="91">
        <f t="shared" si="151"/>
        <v>1.6749999999999998</v>
      </c>
      <c r="BZ185" s="91">
        <f t="shared" si="151"/>
        <v>2.0099999999999998</v>
      </c>
      <c r="CA185" s="91">
        <f t="shared" si="151"/>
        <v>1.6749999999999998</v>
      </c>
      <c r="CB185" s="91">
        <f t="shared" si="151"/>
        <v>2.0099999999999998</v>
      </c>
      <c r="CC185" s="91">
        <f t="shared" si="151"/>
        <v>1.6749999999999998</v>
      </c>
      <c r="CD185" s="91">
        <f t="shared" si="151"/>
        <v>2.0099999999999998</v>
      </c>
      <c r="CE185" s="91">
        <f t="shared" si="151"/>
        <v>2</v>
      </c>
      <c r="CF185" s="91">
        <f t="shared" si="151"/>
        <v>0</v>
      </c>
      <c r="CG185" s="92">
        <f t="shared" ref="CG185:CN192" si="152">M185+U185+AK185+BA185+BQ185</f>
        <v>21.047881355932201</v>
      </c>
      <c r="CH185" s="92">
        <f t="shared" si="152"/>
        <v>25.25745762711864</v>
      </c>
      <c r="CI185" s="92">
        <f t="shared" si="152"/>
        <v>21.047881355932201</v>
      </c>
      <c r="CJ185" s="92">
        <f t="shared" si="152"/>
        <v>25.25745762711864</v>
      </c>
      <c r="CK185" s="92">
        <f t="shared" si="152"/>
        <v>21.047881355932201</v>
      </c>
      <c r="CL185" s="92">
        <f t="shared" si="152"/>
        <v>25.25745762711864</v>
      </c>
      <c r="CM185" s="92">
        <f t="shared" si="152"/>
        <v>3.89</v>
      </c>
      <c r="CN185" s="92">
        <f t="shared" si="152"/>
        <v>0.89999999999999991</v>
      </c>
      <c r="CO185" s="91">
        <f t="shared" si="129"/>
        <v>21.047881355932201</v>
      </c>
      <c r="CP185" s="91">
        <f t="shared" si="129"/>
        <v>25.25745762711864</v>
      </c>
      <c r="CQ185" s="91">
        <f t="shared" si="129"/>
        <v>21.047881355932201</v>
      </c>
      <c r="CR185" s="91">
        <f t="shared" si="129"/>
        <v>25.25745762711864</v>
      </c>
      <c r="CS185" s="91">
        <f t="shared" si="129"/>
        <v>21.047881355932201</v>
      </c>
      <c r="CT185" s="91">
        <f t="shared" si="123"/>
        <v>25.25745762711864</v>
      </c>
      <c r="CU185" s="91">
        <f t="shared" si="123"/>
        <v>3.89</v>
      </c>
      <c r="CV185" s="91">
        <f t="shared" si="123"/>
        <v>0.89999999999999991</v>
      </c>
      <c r="CW185" s="93"/>
    </row>
    <row r="186" spans="1:118" hidden="1" x14ac:dyDescent="0.25">
      <c r="A186" s="88" t="s">
        <v>6065</v>
      </c>
      <c r="B186" s="95" t="s">
        <v>6066</v>
      </c>
      <c r="C186" s="88" t="s">
        <v>6067</v>
      </c>
      <c r="D186" s="88">
        <v>2020</v>
      </c>
      <c r="E186" s="88">
        <v>2020</v>
      </c>
      <c r="F186" s="88">
        <f t="shared" ref="F186:G188" si="153">D186</f>
        <v>2020</v>
      </c>
      <c r="G186" s="88">
        <f t="shared" si="153"/>
        <v>2020</v>
      </c>
      <c r="H186" s="91">
        <f t="shared" si="149"/>
        <v>13.372881355932204</v>
      </c>
      <c r="I186" s="91">
        <v>0.66864406779661023</v>
      </c>
      <c r="J186" s="91">
        <v>2.1966949152542372</v>
      </c>
      <c r="K186" s="91">
        <v>10.440677966101696</v>
      </c>
      <c r="L186" s="91">
        <v>6.6864406779661018E-2</v>
      </c>
      <c r="M186" s="91"/>
      <c r="N186" s="91">
        <v>0</v>
      </c>
      <c r="O186" s="91">
        <v>0</v>
      </c>
      <c r="P186" s="91"/>
      <c r="Q186" s="91">
        <v>0</v>
      </c>
      <c r="R186" s="91"/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91"/>
      <c r="AD186" s="91"/>
      <c r="AE186" s="91"/>
      <c r="AF186" s="91"/>
      <c r="AG186" s="91"/>
      <c r="AH186" s="91"/>
      <c r="AI186" s="91"/>
      <c r="AJ186" s="91"/>
      <c r="AK186" s="91">
        <v>13.372881355932202</v>
      </c>
      <c r="AL186" s="91">
        <v>16.047457627118643</v>
      </c>
      <c r="AM186" s="91">
        <v>13.372881355932202</v>
      </c>
      <c r="AN186" s="91">
        <v>16.047457627118643</v>
      </c>
      <c r="AO186" s="91">
        <v>13.372881355932202</v>
      </c>
      <c r="AP186" s="91">
        <v>16.047457627118643</v>
      </c>
      <c r="AQ186" s="91">
        <v>1.26</v>
      </c>
      <c r="AR186" s="91">
        <v>0.3</v>
      </c>
      <c r="AS186" s="91">
        <f t="shared" ref="AS186:AZ188" si="154">AK186</f>
        <v>13.372881355932202</v>
      </c>
      <c r="AT186" s="91">
        <f t="shared" si="154"/>
        <v>16.047457627118643</v>
      </c>
      <c r="AU186" s="91">
        <f t="shared" si="154"/>
        <v>13.372881355932202</v>
      </c>
      <c r="AV186" s="91">
        <f t="shared" si="154"/>
        <v>16.047457627118643</v>
      </c>
      <c r="AW186" s="91">
        <f t="shared" si="154"/>
        <v>13.372881355932202</v>
      </c>
      <c r="AX186" s="91">
        <f t="shared" si="154"/>
        <v>16.047457627118643</v>
      </c>
      <c r="AY186" s="91">
        <f t="shared" si="154"/>
        <v>1.26</v>
      </c>
      <c r="AZ186" s="91">
        <f t="shared" si="154"/>
        <v>0.3</v>
      </c>
      <c r="BA186" s="91">
        <v>0</v>
      </c>
      <c r="BB186" s="91">
        <v>0</v>
      </c>
      <c r="BC186" s="91">
        <v>0</v>
      </c>
      <c r="BD186" s="91">
        <v>0</v>
      </c>
      <c r="BE186" s="91">
        <v>0</v>
      </c>
      <c r="BF186" s="91">
        <v>0</v>
      </c>
      <c r="BG186" s="91">
        <v>0</v>
      </c>
      <c r="BH186" s="91">
        <v>0</v>
      </c>
      <c r="BI186" s="97">
        <f t="shared" ref="BI186:BP188" si="155">BA186</f>
        <v>0</v>
      </c>
      <c r="BJ186" s="97">
        <f t="shared" si="155"/>
        <v>0</v>
      </c>
      <c r="BK186" s="97">
        <f t="shared" si="155"/>
        <v>0</v>
      </c>
      <c r="BL186" s="97">
        <f t="shared" si="155"/>
        <v>0</v>
      </c>
      <c r="BM186" s="97">
        <f t="shared" si="155"/>
        <v>0</v>
      </c>
      <c r="BN186" s="97">
        <f t="shared" si="155"/>
        <v>0</v>
      </c>
      <c r="BO186" s="97">
        <f t="shared" si="155"/>
        <v>0</v>
      </c>
      <c r="BP186" s="97">
        <f t="shared" si="155"/>
        <v>0</v>
      </c>
      <c r="BQ186" s="91">
        <v>0</v>
      </c>
      <c r="BR186" s="91">
        <v>0</v>
      </c>
      <c r="BS186" s="91">
        <v>0</v>
      </c>
      <c r="BT186" s="91">
        <v>0</v>
      </c>
      <c r="BU186" s="91">
        <v>0</v>
      </c>
      <c r="BV186" s="91">
        <v>0</v>
      </c>
      <c r="BW186" s="91">
        <v>0</v>
      </c>
      <c r="BX186" s="91">
        <v>0</v>
      </c>
      <c r="BY186" s="97">
        <f t="shared" ref="BY186:CF188" si="156">BQ186</f>
        <v>0</v>
      </c>
      <c r="BZ186" s="97">
        <f t="shared" si="156"/>
        <v>0</v>
      </c>
      <c r="CA186" s="97">
        <f t="shared" si="156"/>
        <v>0</v>
      </c>
      <c r="CB186" s="97">
        <f t="shared" si="156"/>
        <v>0</v>
      </c>
      <c r="CC186" s="97">
        <f t="shared" si="156"/>
        <v>0</v>
      </c>
      <c r="CD186" s="97">
        <f t="shared" si="156"/>
        <v>0</v>
      </c>
      <c r="CE186" s="97">
        <f t="shared" si="156"/>
        <v>0</v>
      </c>
      <c r="CF186" s="97">
        <f t="shared" si="156"/>
        <v>0</v>
      </c>
      <c r="CG186" s="92">
        <f t="shared" si="152"/>
        <v>13.372881355932202</v>
      </c>
      <c r="CH186" s="92">
        <f t="shared" si="152"/>
        <v>16.047457627118643</v>
      </c>
      <c r="CI186" s="92">
        <f t="shared" si="152"/>
        <v>13.372881355932202</v>
      </c>
      <c r="CJ186" s="92">
        <f t="shared" si="152"/>
        <v>16.047457627118643</v>
      </c>
      <c r="CK186" s="92">
        <f t="shared" si="152"/>
        <v>13.372881355932202</v>
      </c>
      <c r="CL186" s="92">
        <f t="shared" si="152"/>
        <v>16.047457627118643</v>
      </c>
      <c r="CM186" s="92">
        <f t="shared" si="152"/>
        <v>1.26</v>
      </c>
      <c r="CN186" s="92">
        <f t="shared" si="152"/>
        <v>0.3</v>
      </c>
      <c r="CO186" s="91">
        <f t="shared" si="129"/>
        <v>13.372881355932202</v>
      </c>
      <c r="CP186" s="91">
        <f t="shared" si="129"/>
        <v>16.047457627118643</v>
      </c>
      <c r="CQ186" s="91">
        <f t="shared" si="129"/>
        <v>13.372881355932202</v>
      </c>
      <c r="CR186" s="91">
        <f t="shared" si="129"/>
        <v>16.047457627118643</v>
      </c>
      <c r="CS186" s="91">
        <f t="shared" si="129"/>
        <v>13.372881355932202</v>
      </c>
      <c r="CT186" s="91">
        <f t="shared" si="123"/>
        <v>16.047457627118643</v>
      </c>
      <c r="CU186" s="91">
        <f t="shared" si="123"/>
        <v>1.26</v>
      </c>
      <c r="CV186" s="91">
        <f t="shared" si="123"/>
        <v>0.3</v>
      </c>
      <c r="CW186" s="93"/>
      <c r="CY186" s="80">
        <f>CT186-CR186</f>
        <v>0</v>
      </c>
      <c r="CZ186" s="80">
        <f t="shared" ref="CZ186:DC187" si="157">CQ186-CI186</f>
        <v>0</v>
      </c>
      <c r="DA186" s="80">
        <f t="shared" si="157"/>
        <v>0</v>
      </c>
      <c r="DB186" s="80">
        <f t="shared" si="157"/>
        <v>0</v>
      </c>
      <c r="DC186" s="80">
        <f t="shared" si="157"/>
        <v>0</v>
      </c>
      <c r="DG186" s="80">
        <f t="shared" ref="DG186:DG187" si="158">CQ186-H186</f>
        <v>0</v>
      </c>
      <c r="DH186" s="80">
        <f>BJ186/1.2-BI186</f>
        <v>0</v>
      </c>
      <c r="DI186" s="80" t="e">
        <f>AS186-#REF!</f>
        <v>#REF!</v>
      </c>
      <c r="DJ186" s="80" t="e">
        <f>AT186-#REF!</f>
        <v>#REF!</v>
      </c>
      <c r="DK186" s="80" t="e">
        <f>AU186-#REF!</f>
        <v>#REF!</v>
      </c>
      <c r="DL186" s="80" t="e">
        <f>AV186-#REF!</f>
        <v>#REF!</v>
      </c>
      <c r="DM186" s="80" t="e">
        <f>AW186-#REF!</f>
        <v>#REF!</v>
      </c>
      <c r="DN186" s="80" t="e">
        <f>AX186-#REF!</f>
        <v>#REF!</v>
      </c>
    </row>
    <row r="187" spans="1:118" hidden="1" x14ac:dyDescent="0.25">
      <c r="A187" s="88" t="s">
        <v>6068</v>
      </c>
      <c r="B187" s="95" t="s">
        <v>6069</v>
      </c>
      <c r="C187" s="88" t="s">
        <v>6070</v>
      </c>
      <c r="D187" s="88">
        <v>2021</v>
      </c>
      <c r="E187" s="88">
        <v>2021</v>
      </c>
      <c r="F187" s="88">
        <f t="shared" si="153"/>
        <v>2021</v>
      </c>
      <c r="G187" s="88">
        <f t="shared" si="153"/>
        <v>2021</v>
      </c>
      <c r="H187" s="91">
        <f t="shared" si="149"/>
        <v>6</v>
      </c>
      <c r="I187" s="91">
        <v>0.45</v>
      </c>
      <c r="J187" s="91">
        <v>4.5999999999999996</v>
      </c>
      <c r="K187" s="91">
        <v>0.95</v>
      </c>
      <c r="L187" s="91">
        <v>0</v>
      </c>
      <c r="M187" s="91"/>
      <c r="N187" s="91">
        <v>0</v>
      </c>
      <c r="O187" s="91">
        <v>0</v>
      </c>
      <c r="P187" s="91"/>
      <c r="Q187" s="91">
        <v>0</v>
      </c>
      <c r="R187" s="91"/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91"/>
      <c r="AD187" s="91"/>
      <c r="AE187" s="91"/>
      <c r="AF187" s="91"/>
      <c r="AG187" s="91"/>
      <c r="AH187" s="91"/>
      <c r="AI187" s="91"/>
      <c r="AJ187" s="91"/>
      <c r="AK187" s="91">
        <v>0</v>
      </c>
      <c r="AL187" s="91">
        <v>0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91">
        <f t="shared" si="154"/>
        <v>0</v>
      </c>
      <c r="AT187" s="91">
        <f t="shared" si="154"/>
        <v>0</v>
      </c>
      <c r="AU187" s="91">
        <f t="shared" si="154"/>
        <v>0</v>
      </c>
      <c r="AV187" s="91">
        <f t="shared" si="154"/>
        <v>0</v>
      </c>
      <c r="AW187" s="91">
        <f t="shared" si="154"/>
        <v>0</v>
      </c>
      <c r="AX187" s="91">
        <f t="shared" si="154"/>
        <v>0</v>
      </c>
      <c r="AY187" s="91">
        <f t="shared" si="154"/>
        <v>0</v>
      </c>
      <c r="AZ187" s="91">
        <f t="shared" si="154"/>
        <v>0</v>
      </c>
      <c r="BA187" s="91">
        <v>6</v>
      </c>
      <c r="BB187" s="91">
        <v>7.2</v>
      </c>
      <c r="BC187" s="91">
        <v>6</v>
      </c>
      <c r="BD187" s="91">
        <v>7.1999999999999993</v>
      </c>
      <c r="BE187" s="91">
        <v>6</v>
      </c>
      <c r="BF187" s="91">
        <v>7.1999999999999993</v>
      </c>
      <c r="BG187" s="91">
        <v>0.63</v>
      </c>
      <c r="BH187" s="91">
        <v>0.6</v>
      </c>
      <c r="BI187" s="97">
        <f t="shared" si="155"/>
        <v>6</v>
      </c>
      <c r="BJ187" s="97">
        <f t="shared" si="155"/>
        <v>7.2</v>
      </c>
      <c r="BK187" s="97">
        <f t="shared" si="155"/>
        <v>6</v>
      </c>
      <c r="BL187" s="97">
        <f t="shared" si="155"/>
        <v>7.1999999999999993</v>
      </c>
      <c r="BM187" s="97">
        <f t="shared" si="155"/>
        <v>6</v>
      </c>
      <c r="BN187" s="97">
        <f t="shared" si="155"/>
        <v>7.1999999999999993</v>
      </c>
      <c r="BO187" s="97">
        <f t="shared" si="155"/>
        <v>0.63</v>
      </c>
      <c r="BP187" s="97">
        <f t="shared" si="155"/>
        <v>0.6</v>
      </c>
      <c r="BQ187" s="91">
        <v>0</v>
      </c>
      <c r="BR187" s="91">
        <v>0</v>
      </c>
      <c r="BS187" s="91">
        <v>0</v>
      </c>
      <c r="BT187" s="91">
        <v>0</v>
      </c>
      <c r="BU187" s="91">
        <v>0</v>
      </c>
      <c r="BV187" s="91">
        <v>0</v>
      </c>
      <c r="BW187" s="91">
        <v>0</v>
      </c>
      <c r="BX187" s="91">
        <v>0</v>
      </c>
      <c r="BY187" s="97">
        <f t="shared" si="156"/>
        <v>0</v>
      </c>
      <c r="BZ187" s="97">
        <f t="shared" si="156"/>
        <v>0</v>
      </c>
      <c r="CA187" s="97">
        <f t="shared" si="156"/>
        <v>0</v>
      </c>
      <c r="CB187" s="97">
        <f t="shared" si="156"/>
        <v>0</v>
      </c>
      <c r="CC187" s="97">
        <f t="shared" si="156"/>
        <v>0</v>
      </c>
      <c r="CD187" s="97">
        <f t="shared" si="156"/>
        <v>0</v>
      </c>
      <c r="CE187" s="97">
        <f t="shared" si="156"/>
        <v>0</v>
      </c>
      <c r="CF187" s="97">
        <f t="shared" si="156"/>
        <v>0</v>
      </c>
      <c r="CG187" s="92">
        <f t="shared" si="152"/>
        <v>6</v>
      </c>
      <c r="CH187" s="92">
        <f t="shared" si="152"/>
        <v>7.2</v>
      </c>
      <c r="CI187" s="92">
        <f t="shared" si="152"/>
        <v>6</v>
      </c>
      <c r="CJ187" s="92">
        <f t="shared" si="152"/>
        <v>7.1999999999999993</v>
      </c>
      <c r="CK187" s="92">
        <f t="shared" si="152"/>
        <v>6</v>
      </c>
      <c r="CL187" s="92">
        <f t="shared" si="152"/>
        <v>7.1999999999999993</v>
      </c>
      <c r="CM187" s="92">
        <f t="shared" si="152"/>
        <v>0.63</v>
      </c>
      <c r="CN187" s="92">
        <f t="shared" si="152"/>
        <v>0.6</v>
      </c>
      <c r="CO187" s="91">
        <f t="shared" si="129"/>
        <v>6</v>
      </c>
      <c r="CP187" s="91">
        <f t="shared" si="129"/>
        <v>7.2</v>
      </c>
      <c r="CQ187" s="91">
        <f t="shared" si="129"/>
        <v>6</v>
      </c>
      <c r="CR187" s="91">
        <f t="shared" si="129"/>
        <v>7.1999999999999993</v>
      </c>
      <c r="CS187" s="91">
        <f t="shared" si="129"/>
        <v>6</v>
      </c>
      <c r="CT187" s="91">
        <f t="shared" si="123"/>
        <v>7.1999999999999993</v>
      </c>
      <c r="CU187" s="91">
        <f t="shared" si="123"/>
        <v>0.63</v>
      </c>
      <c r="CV187" s="91">
        <f t="shared" si="123"/>
        <v>0.6</v>
      </c>
      <c r="CW187" s="93"/>
      <c r="CY187" s="80">
        <f>CT187-CR187</f>
        <v>0</v>
      </c>
      <c r="CZ187" s="80">
        <f t="shared" si="157"/>
        <v>0</v>
      </c>
      <c r="DA187" s="80">
        <f t="shared" si="157"/>
        <v>0</v>
      </c>
      <c r="DB187" s="80">
        <f t="shared" si="157"/>
        <v>0</v>
      </c>
      <c r="DC187" s="80">
        <f t="shared" si="157"/>
        <v>0</v>
      </c>
      <c r="DG187" s="80">
        <f t="shared" si="158"/>
        <v>0</v>
      </c>
      <c r="DH187" s="80">
        <f>BJ187/1.2-BI187</f>
        <v>0</v>
      </c>
      <c r="DI187" s="80" t="e">
        <f>AS187-#REF!</f>
        <v>#REF!</v>
      </c>
      <c r="DJ187" s="80" t="e">
        <f>AT187-#REF!</f>
        <v>#REF!</v>
      </c>
      <c r="DK187" s="80" t="e">
        <f>AU187-#REF!</f>
        <v>#REF!</v>
      </c>
      <c r="DL187" s="80" t="e">
        <f>AV187-#REF!</f>
        <v>#REF!</v>
      </c>
      <c r="DM187" s="80" t="e">
        <f>AW187-#REF!</f>
        <v>#REF!</v>
      </c>
      <c r="DN187" s="80" t="e">
        <f>AX187-#REF!</f>
        <v>#REF!</v>
      </c>
    </row>
    <row r="188" spans="1:118" hidden="1" x14ac:dyDescent="0.25">
      <c r="A188" s="88" t="s">
        <v>6071</v>
      </c>
      <c r="B188" s="95" t="s">
        <v>6072</v>
      </c>
      <c r="C188" s="88" t="s">
        <v>6073</v>
      </c>
      <c r="D188" s="88">
        <v>2022</v>
      </c>
      <c r="E188" s="88">
        <v>2022</v>
      </c>
      <c r="F188" s="88">
        <f t="shared" si="153"/>
        <v>2022</v>
      </c>
      <c r="G188" s="88">
        <f t="shared" si="153"/>
        <v>2022</v>
      </c>
      <c r="H188" s="91">
        <f t="shared" si="149"/>
        <v>1.6749999999999998</v>
      </c>
      <c r="I188" s="91">
        <v>0.1</v>
      </c>
      <c r="J188" s="91">
        <v>0.14000000000000001</v>
      </c>
      <c r="K188" s="91">
        <v>1.41</v>
      </c>
      <c r="L188" s="91">
        <v>2.5000000000000001E-2</v>
      </c>
      <c r="M188" s="91"/>
      <c r="N188" s="91">
        <v>0</v>
      </c>
      <c r="O188" s="91">
        <v>0</v>
      </c>
      <c r="P188" s="91"/>
      <c r="Q188" s="91">
        <v>0</v>
      </c>
      <c r="R188" s="91"/>
      <c r="S188" s="91">
        <v>0</v>
      </c>
      <c r="T188" s="91">
        <v>0</v>
      </c>
      <c r="U188" s="91">
        <v>0</v>
      </c>
      <c r="V188" s="91">
        <v>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91"/>
      <c r="AD188" s="91"/>
      <c r="AE188" s="91"/>
      <c r="AF188" s="91"/>
      <c r="AG188" s="91"/>
      <c r="AH188" s="91"/>
      <c r="AI188" s="91"/>
      <c r="AJ188" s="91"/>
      <c r="AK188" s="91">
        <v>0</v>
      </c>
      <c r="AL188" s="91">
        <v>0</v>
      </c>
      <c r="AM188" s="91">
        <v>0</v>
      </c>
      <c r="AN188" s="91">
        <v>0</v>
      </c>
      <c r="AO188" s="91">
        <v>0</v>
      </c>
      <c r="AP188" s="91">
        <v>0</v>
      </c>
      <c r="AQ188" s="91">
        <v>0</v>
      </c>
      <c r="AR188" s="91">
        <v>0</v>
      </c>
      <c r="AS188" s="97">
        <f t="shared" si="154"/>
        <v>0</v>
      </c>
      <c r="AT188" s="97">
        <f t="shared" si="154"/>
        <v>0</v>
      </c>
      <c r="AU188" s="97">
        <f t="shared" si="154"/>
        <v>0</v>
      </c>
      <c r="AV188" s="97">
        <f t="shared" si="154"/>
        <v>0</v>
      </c>
      <c r="AW188" s="97">
        <f t="shared" si="154"/>
        <v>0</v>
      </c>
      <c r="AX188" s="97">
        <f t="shared" si="154"/>
        <v>0</v>
      </c>
      <c r="AY188" s="97">
        <f t="shared" si="154"/>
        <v>0</v>
      </c>
      <c r="AZ188" s="97">
        <f t="shared" si="154"/>
        <v>0</v>
      </c>
      <c r="BA188" s="91">
        <v>0</v>
      </c>
      <c r="BB188" s="91">
        <v>0</v>
      </c>
      <c r="BC188" s="91">
        <v>0</v>
      </c>
      <c r="BD188" s="91">
        <v>0</v>
      </c>
      <c r="BE188" s="91">
        <v>0</v>
      </c>
      <c r="BF188" s="91">
        <v>0</v>
      </c>
      <c r="BG188" s="91">
        <v>0</v>
      </c>
      <c r="BH188" s="91">
        <v>0</v>
      </c>
      <c r="BI188" s="97">
        <f t="shared" si="155"/>
        <v>0</v>
      </c>
      <c r="BJ188" s="97">
        <f t="shared" si="155"/>
        <v>0</v>
      </c>
      <c r="BK188" s="97">
        <f t="shared" si="155"/>
        <v>0</v>
      </c>
      <c r="BL188" s="97">
        <f t="shared" si="155"/>
        <v>0</v>
      </c>
      <c r="BM188" s="97">
        <f t="shared" si="155"/>
        <v>0</v>
      </c>
      <c r="BN188" s="97">
        <f t="shared" si="155"/>
        <v>0</v>
      </c>
      <c r="BO188" s="97">
        <f t="shared" si="155"/>
        <v>0</v>
      </c>
      <c r="BP188" s="97">
        <f t="shared" si="155"/>
        <v>0</v>
      </c>
      <c r="BQ188" s="91">
        <v>1.6749999999999998</v>
      </c>
      <c r="BR188" s="91">
        <v>2.0099999999999998</v>
      </c>
      <c r="BS188" s="91">
        <v>1.6749999999999998</v>
      </c>
      <c r="BT188" s="91">
        <v>2.0099999999999998</v>
      </c>
      <c r="BU188" s="91">
        <v>1.6749999999999998</v>
      </c>
      <c r="BV188" s="91">
        <v>2.0099999999999998</v>
      </c>
      <c r="BW188" s="91">
        <v>2</v>
      </c>
      <c r="BX188" s="91">
        <v>0</v>
      </c>
      <c r="BY188" s="97">
        <f t="shared" si="156"/>
        <v>1.6749999999999998</v>
      </c>
      <c r="BZ188" s="97">
        <f t="shared" si="156"/>
        <v>2.0099999999999998</v>
      </c>
      <c r="CA188" s="97">
        <f t="shared" si="156"/>
        <v>1.6749999999999998</v>
      </c>
      <c r="CB188" s="97">
        <f t="shared" si="156"/>
        <v>2.0099999999999998</v>
      </c>
      <c r="CC188" s="97">
        <f t="shared" si="156"/>
        <v>1.6749999999999998</v>
      </c>
      <c r="CD188" s="97">
        <f t="shared" si="156"/>
        <v>2.0099999999999998</v>
      </c>
      <c r="CE188" s="97">
        <f t="shared" si="156"/>
        <v>2</v>
      </c>
      <c r="CF188" s="97">
        <f t="shared" si="156"/>
        <v>0</v>
      </c>
      <c r="CG188" s="92">
        <f t="shared" si="152"/>
        <v>1.6749999999999998</v>
      </c>
      <c r="CH188" s="92">
        <f t="shared" si="152"/>
        <v>2.0099999999999998</v>
      </c>
      <c r="CI188" s="92">
        <f t="shared" si="152"/>
        <v>1.6749999999999998</v>
      </c>
      <c r="CJ188" s="92">
        <f t="shared" si="152"/>
        <v>2.0099999999999998</v>
      </c>
      <c r="CK188" s="92">
        <f t="shared" si="152"/>
        <v>1.6749999999999998</v>
      </c>
      <c r="CL188" s="92">
        <f t="shared" si="152"/>
        <v>2.0099999999999998</v>
      </c>
      <c r="CM188" s="92">
        <f t="shared" si="152"/>
        <v>2</v>
      </c>
      <c r="CN188" s="92">
        <f t="shared" si="152"/>
        <v>0</v>
      </c>
      <c r="CO188" s="91">
        <f t="shared" si="129"/>
        <v>1.6749999999999998</v>
      </c>
      <c r="CP188" s="91">
        <f t="shared" si="129"/>
        <v>2.0099999999999998</v>
      </c>
      <c r="CQ188" s="91">
        <f t="shared" si="129"/>
        <v>1.6749999999999998</v>
      </c>
      <c r="CR188" s="91">
        <f t="shared" si="129"/>
        <v>2.0099999999999998</v>
      </c>
      <c r="CS188" s="91">
        <f t="shared" si="129"/>
        <v>1.6749999999999998</v>
      </c>
      <c r="CT188" s="91">
        <f t="shared" si="123"/>
        <v>2.0099999999999998</v>
      </c>
      <c r="CU188" s="91">
        <f t="shared" si="123"/>
        <v>2</v>
      </c>
      <c r="CV188" s="91">
        <f t="shared" si="123"/>
        <v>0</v>
      </c>
      <c r="CW188" s="93"/>
      <c r="CY188" s="80"/>
      <c r="CZ188" s="80"/>
    </row>
    <row r="189" spans="1:118" ht="38.25" x14ac:dyDescent="0.25">
      <c r="A189" s="88" t="s">
        <v>6074</v>
      </c>
      <c r="B189" s="88" t="s">
        <v>6075</v>
      </c>
      <c r="C189" s="88" t="s">
        <v>5573</v>
      </c>
      <c r="D189" s="88"/>
      <c r="E189" s="88"/>
      <c r="F189" s="56"/>
      <c r="G189" s="56"/>
      <c r="H189" s="91">
        <f t="shared" si="149"/>
        <v>575.75967253983049</v>
      </c>
      <c r="I189" s="91">
        <f t="shared" ref="I189:BT189" si="159">I190+I235+I268</f>
        <v>20.704768694915252</v>
      </c>
      <c r="J189" s="91">
        <f t="shared" si="159"/>
        <v>112.62707893446324</v>
      </c>
      <c r="K189" s="91">
        <f t="shared" si="159"/>
        <v>404.76515824378532</v>
      </c>
      <c r="L189" s="91">
        <f t="shared" si="159"/>
        <v>37.662666666666659</v>
      </c>
      <c r="M189" s="91">
        <f t="shared" si="159"/>
        <v>83.710438539999984</v>
      </c>
      <c r="N189" s="91">
        <f t="shared" si="159"/>
        <v>98.78757748000001</v>
      </c>
      <c r="O189" s="91">
        <f t="shared" si="159"/>
        <v>62.841363029999997</v>
      </c>
      <c r="P189" s="91">
        <f t="shared" si="159"/>
        <v>73.858334899999988</v>
      </c>
      <c r="Q189" s="91">
        <f t="shared" si="159"/>
        <v>42.519610449999995</v>
      </c>
      <c r="R189" s="91">
        <f t="shared" si="159"/>
        <v>49.91</v>
      </c>
      <c r="S189" s="91">
        <f t="shared" si="159"/>
        <v>10.4</v>
      </c>
      <c r="T189" s="91">
        <f t="shared" si="159"/>
        <v>1.0900000000000001</v>
      </c>
      <c r="U189" s="91">
        <f t="shared" si="159"/>
        <v>119.22070611509345</v>
      </c>
      <c r="V189" s="91">
        <f t="shared" si="159"/>
        <v>143.06484733811214</v>
      </c>
      <c r="W189" s="91">
        <f t="shared" si="159"/>
        <v>145.32136881666668</v>
      </c>
      <c r="X189" s="91">
        <f t="shared" si="159"/>
        <v>174.38564258</v>
      </c>
      <c r="Y189" s="91">
        <f t="shared" si="159"/>
        <v>82.846292939999998</v>
      </c>
      <c r="Z189" s="91">
        <f t="shared" si="159"/>
        <v>99.415551527999995</v>
      </c>
      <c r="AA189" s="91">
        <f t="shared" si="159"/>
        <v>0.4</v>
      </c>
      <c r="AB189" s="91">
        <f t="shared" si="159"/>
        <v>1.72</v>
      </c>
      <c r="AC189" s="91">
        <f t="shared" si="159"/>
        <v>130.21117805</v>
      </c>
      <c r="AD189" s="91">
        <f t="shared" si="159"/>
        <v>155.48781191</v>
      </c>
      <c r="AE189" s="91">
        <f t="shared" si="159"/>
        <v>150.99638019999998</v>
      </c>
      <c r="AF189" s="91">
        <f t="shared" si="159"/>
        <v>180.43005448999997</v>
      </c>
      <c r="AG189" s="91">
        <f t="shared" si="159"/>
        <v>163.88332836999999</v>
      </c>
      <c r="AH189" s="91">
        <f t="shared" si="159"/>
        <v>195.54901208379999</v>
      </c>
      <c r="AI189" s="91">
        <f t="shared" si="159"/>
        <v>0.4</v>
      </c>
      <c r="AJ189" s="91">
        <f t="shared" si="159"/>
        <v>1.2050000000000001</v>
      </c>
      <c r="AK189" s="91">
        <f t="shared" si="159"/>
        <v>123.25872555157322</v>
      </c>
      <c r="AL189" s="91">
        <f t="shared" si="159"/>
        <v>147.91047066188784</v>
      </c>
      <c r="AM189" s="91">
        <f t="shared" si="159"/>
        <v>117.94326500000001</v>
      </c>
      <c r="AN189" s="91">
        <f t="shared" si="159"/>
        <v>141.53191800000002</v>
      </c>
      <c r="AO189" s="91">
        <f t="shared" si="159"/>
        <v>166.18180745666666</v>
      </c>
      <c r="AP189" s="91">
        <f t="shared" si="159"/>
        <v>199.41816894799996</v>
      </c>
      <c r="AQ189" s="91">
        <f t="shared" si="159"/>
        <v>8.4</v>
      </c>
      <c r="AR189" s="91">
        <f t="shared" si="159"/>
        <v>1.3900000000000001</v>
      </c>
      <c r="AS189" s="91">
        <f t="shared" si="159"/>
        <v>186.4393536666667</v>
      </c>
      <c r="AT189" s="91">
        <f t="shared" si="159"/>
        <v>223.73222440000001</v>
      </c>
      <c r="AU189" s="91">
        <f t="shared" si="159"/>
        <v>186.44135366666671</v>
      </c>
      <c r="AV189" s="91">
        <f t="shared" si="159"/>
        <v>223.7372244</v>
      </c>
      <c r="AW189" s="91">
        <f t="shared" si="159"/>
        <v>181.92620522000001</v>
      </c>
      <c r="AX189" s="91">
        <f t="shared" si="159"/>
        <v>218.29089567199998</v>
      </c>
      <c r="AY189" s="91">
        <f t="shared" si="159"/>
        <v>1.03</v>
      </c>
      <c r="AZ189" s="91">
        <f t="shared" si="159"/>
        <v>1.1099999999999999</v>
      </c>
      <c r="BA189" s="91">
        <f t="shared" si="159"/>
        <v>156.02367231638419</v>
      </c>
      <c r="BB189" s="91">
        <f t="shared" si="159"/>
        <v>187.22840677966104</v>
      </c>
      <c r="BC189" s="91">
        <f t="shared" si="159"/>
        <v>156.02367231638419</v>
      </c>
      <c r="BD189" s="91">
        <f t="shared" si="159"/>
        <v>187.22840677966104</v>
      </c>
      <c r="BE189" s="91">
        <f t="shared" si="159"/>
        <v>185.22762711864408</v>
      </c>
      <c r="BF189" s="91">
        <f t="shared" si="159"/>
        <v>222.27315254237288</v>
      </c>
      <c r="BG189" s="91">
        <f t="shared" si="159"/>
        <v>17.689999999999998</v>
      </c>
      <c r="BH189" s="91">
        <f t="shared" si="159"/>
        <v>3.16</v>
      </c>
      <c r="BI189" s="91">
        <f t="shared" si="159"/>
        <v>191.42874319774012</v>
      </c>
      <c r="BJ189" s="91">
        <f t="shared" si="159"/>
        <v>229.9658918372881</v>
      </c>
      <c r="BK189" s="91">
        <f t="shared" si="159"/>
        <v>191.42874319774012</v>
      </c>
      <c r="BL189" s="91">
        <f t="shared" si="159"/>
        <v>229.9658918372881</v>
      </c>
      <c r="BM189" s="91">
        <f t="shared" si="159"/>
        <v>199.22969800000001</v>
      </c>
      <c r="BN189" s="91">
        <f t="shared" si="159"/>
        <v>239.33563759999993</v>
      </c>
      <c r="BO189" s="91">
        <f t="shared" si="159"/>
        <v>16.09</v>
      </c>
      <c r="BP189" s="91">
        <f t="shared" si="159"/>
        <v>1</v>
      </c>
      <c r="BQ189" s="91">
        <f t="shared" si="159"/>
        <v>93.608474576271178</v>
      </c>
      <c r="BR189" s="91">
        <f t="shared" si="159"/>
        <v>112.33016949152541</v>
      </c>
      <c r="BS189" s="91">
        <f t="shared" si="159"/>
        <v>93.608474576271178</v>
      </c>
      <c r="BT189" s="91">
        <f t="shared" si="159"/>
        <v>112.33016949152541</v>
      </c>
      <c r="BU189" s="91">
        <f t="shared" ref="BU189:CF189" si="160">BU190+BU235+BU268</f>
        <v>96.904519774011277</v>
      </c>
      <c r="BV189" s="91">
        <f t="shared" si="160"/>
        <v>116.28542372881354</v>
      </c>
      <c r="BW189" s="91">
        <f t="shared" si="160"/>
        <v>2.4</v>
      </c>
      <c r="BX189" s="91">
        <f t="shared" si="160"/>
        <v>3.1500000000000004</v>
      </c>
      <c r="BY189" s="91">
        <f t="shared" si="160"/>
        <v>141.16320101793775</v>
      </c>
      <c r="BZ189" s="91">
        <f t="shared" si="160"/>
        <v>169.39584102152529</v>
      </c>
      <c r="CA189" s="91">
        <f t="shared" si="160"/>
        <v>140.75173408460435</v>
      </c>
      <c r="CB189" s="91">
        <f t="shared" si="160"/>
        <v>168.90208070152519</v>
      </c>
      <c r="CC189" s="91">
        <f t="shared" si="160"/>
        <v>141.61444594901113</v>
      </c>
      <c r="CD189" s="91">
        <f t="shared" si="160"/>
        <v>169.93733493881334</v>
      </c>
      <c r="CE189" s="91">
        <f t="shared" si="160"/>
        <v>2.4</v>
      </c>
      <c r="CF189" s="91">
        <f t="shared" si="160"/>
        <v>3.1500000000000004</v>
      </c>
      <c r="CG189" s="92">
        <f t="shared" si="152"/>
        <v>575.82201709932201</v>
      </c>
      <c r="CH189" s="92">
        <f t="shared" si="152"/>
        <v>689.32147175118655</v>
      </c>
      <c r="CI189" s="92">
        <f t="shared" si="152"/>
        <v>575.73814373932203</v>
      </c>
      <c r="CJ189" s="92">
        <f t="shared" si="152"/>
        <v>689.33447175118647</v>
      </c>
      <c r="CK189" s="92">
        <f t="shared" si="152"/>
        <v>573.67985773932196</v>
      </c>
      <c r="CL189" s="92">
        <f t="shared" si="152"/>
        <v>687.30229674718635</v>
      </c>
      <c r="CM189" s="92">
        <f t="shared" si="152"/>
        <v>39.29</v>
      </c>
      <c r="CN189" s="92">
        <f t="shared" si="152"/>
        <v>10.510000000000002</v>
      </c>
      <c r="CO189" s="91">
        <f t="shared" si="129"/>
        <v>732.95291447234467</v>
      </c>
      <c r="CP189" s="91">
        <f t="shared" si="129"/>
        <v>877.36934664881346</v>
      </c>
      <c r="CQ189" s="91">
        <f t="shared" si="129"/>
        <v>732.45957417901116</v>
      </c>
      <c r="CR189" s="91">
        <f t="shared" si="129"/>
        <v>876.89358632881317</v>
      </c>
      <c r="CS189" s="91">
        <f t="shared" si="129"/>
        <v>729.1732879890111</v>
      </c>
      <c r="CT189" s="91">
        <f t="shared" si="123"/>
        <v>873.02288029461329</v>
      </c>
      <c r="CU189" s="91">
        <f t="shared" si="123"/>
        <v>30.32</v>
      </c>
      <c r="CV189" s="91">
        <f t="shared" si="123"/>
        <v>7.5549999999999997</v>
      </c>
      <c r="CW189" s="93"/>
    </row>
    <row r="190" spans="1:118" ht="25.5" x14ac:dyDescent="0.25">
      <c r="A190" s="88" t="s">
        <v>6076</v>
      </c>
      <c r="B190" s="88" t="s">
        <v>6077</v>
      </c>
      <c r="C190" s="88" t="s">
        <v>5573</v>
      </c>
      <c r="D190" s="88"/>
      <c r="E190" s="88"/>
      <c r="F190" s="56"/>
      <c r="G190" s="56"/>
      <c r="H190" s="91">
        <f t="shared" si="149"/>
        <v>484.09929965847459</v>
      </c>
      <c r="I190" s="91">
        <f t="shared" ref="I190:AN190" si="161">SUM(I191:I234)</f>
        <v>13.186294118644069</v>
      </c>
      <c r="J190" s="91">
        <f t="shared" si="161"/>
        <v>74.817214527683575</v>
      </c>
      <c r="K190" s="91">
        <f t="shared" si="161"/>
        <v>361.40712434548027</v>
      </c>
      <c r="L190" s="91">
        <f t="shared" si="161"/>
        <v>34.688666666666663</v>
      </c>
      <c r="M190" s="91">
        <f t="shared" si="161"/>
        <v>76.282152539999984</v>
      </c>
      <c r="N190" s="91">
        <f t="shared" si="161"/>
        <v>90.014080000000007</v>
      </c>
      <c r="O190" s="91">
        <f t="shared" si="161"/>
        <v>55.377109399999995</v>
      </c>
      <c r="P190" s="91">
        <f t="shared" si="161"/>
        <v>65.071837419999994</v>
      </c>
      <c r="Q190" s="91">
        <f t="shared" si="161"/>
        <v>38.839535759999997</v>
      </c>
      <c r="R190" s="91">
        <f t="shared" si="161"/>
        <v>45.58</v>
      </c>
      <c r="S190" s="91">
        <f t="shared" si="161"/>
        <v>10.4</v>
      </c>
      <c r="T190" s="91">
        <f t="shared" si="161"/>
        <v>0</v>
      </c>
      <c r="U190" s="91">
        <f t="shared" si="161"/>
        <v>88.149472781760124</v>
      </c>
      <c r="V190" s="91">
        <f t="shared" si="161"/>
        <v>105.77936733811214</v>
      </c>
      <c r="W190" s="91">
        <f t="shared" si="161"/>
        <v>114.25013548333334</v>
      </c>
      <c r="X190" s="91">
        <f t="shared" si="161"/>
        <v>137.10016257999999</v>
      </c>
      <c r="Y190" s="91">
        <f t="shared" si="161"/>
        <v>50.315833333333337</v>
      </c>
      <c r="Z190" s="91">
        <f t="shared" si="161"/>
        <v>60.378999999999998</v>
      </c>
      <c r="AA190" s="91">
        <f t="shared" si="161"/>
        <v>0.4</v>
      </c>
      <c r="AB190" s="91">
        <f t="shared" si="161"/>
        <v>0</v>
      </c>
      <c r="AC190" s="91">
        <f t="shared" si="161"/>
        <v>87.067356160000003</v>
      </c>
      <c r="AD190" s="91">
        <f t="shared" si="161"/>
        <v>104.00274622599999</v>
      </c>
      <c r="AE190" s="91">
        <f t="shared" si="161"/>
        <v>107.85255830999999</v>
      </c>
      <c r="AF190" s="91">
        <f t="shared" si="161"/>
        <v>128.944988806</v>
      </c>
      <c r="AG190" s="91">
        <f t="shared" si="161"/>
        <v>119.03861354</v>
      </c>
      <c r="AH190" s="91">
        <f t="shared" si="161"/>
        <v>142.06605253599997</v>
      </c>
      <c r="AI190" s="91">
        <f t="shared" si="161"/>
        <v>0.4</v>
      </c>
      <c r="AJ190" s="91">
        <f t="shared" si="161"/>
        <v>0</v>
      </c>
      <c r="AK190" s="91">
        <f t="shared" si="161"/>
        <v>110.84046055157323</v>
      </c>
      <c r="AL190" s="91">
        <f t="shared" si="161"/>
        <v>133.00855266188785</v>
      </c>
      <c r="AM190" s="91">
        <f t="shared" si="161"/>
        <v>105.52500000000002</v>
      </c>
      <c r="AN190" s="91">
        <f t="shared" si="161"/>
        <v>126.63000000000001</v>
      </c>
      <c r="AO190" s="91">
        <f t="shared" ref="AO190:CF190" si="162">SUM(AO191:AO234)</f>
        <v>153.49687578999999</v>
      </c>
      <c r="AP190" s="91">
        <f t="shared" si="162"/>
        <v>184.19625094799997</v>
      </c>
      <c r="AQ190" s="91">
        <f t="shared" si="162"/>
        <v>8.4</v>
      </c>
      <c r="AR190" s="91">
        <f t="shared" si="162"/>
        <v>0.4</v>
      </c>
      <c r="AS190" s="91">
        <f t="shared" si="162"/>
        <v>115.53600000000002</v>
      </c>
      <c r="AT190" s="91">
        <f t="shared" si="162"/>
        <v>138.64400000000001</v>
      </c>
      <c r="AU190" s="91">
        <f t="shared" si="162"/>
        <v>115.53600000000002</v>
      </c>
      <c r="AV190" s="91">
        <f t="shared" si="162"/>
        <v>138.64400000000001</v>
      </c>
      <c r="AW190" s="91">
        <f t="shared" si="162"/>
        <v>118.23651822000001</v>
      </c>
      <c r="AX190" s="91">
        <f t="shared" si="162"/>
        <v>141.86367127199998</v>
      </c>
      <c r="AY190" s="91">
        <f t="shared" si="162"/>
        <v>1.03</v>
      </c>
      <c r="AZ190" s="91">
        <f t="shared" si="162"/>
        <v>0</v>
      </c>
      <c r="BA190" s="91">
        <f t="shared" si="162"/>
        <v>138.89820621468928</v>
      </c>
      <c r="BB190" s="91">
        <f t="shared" si="162"/>
        <v>166.67784745762714</v>
      </c>
      <c r="BC190" s="91">
        <f t="shared" si="162"/>
        <v>138.89820621468928</v>
      </c>
      <c r="BD190" s="91">
        <f t="shared" si="162"/>
        <v>166.67784745762714</v>
      </c>
      <c r="BE190" s="91">
        <f t="shared" si="162"/>
        <v>171.1439689265537</v>
      </c>
      <c r="BF190" s="91">
        <f t="shared" si="162"/>
        <v>205.37276271186443</v>
      </c>
      <c r="BG190" s="91">
        <f t="shared" si="162"/>
        <v>17.689999999999998</v>
      </c>
      <c r="BH190" s="91">
        <f t="shared" si="162"/>
        <v>1</v>
      </c>
      <c r="BI190" s="91">
        <f t="shared" si="162"/>
        <v>129.47007062146895</v>
      </c>
      <c r="BJ190" s="91">
        <f t="shared" si="162"/>
        <v>155.6180847457627</v>
      </c>
      <c r="BK190" s="91">
        <f t="shared" si="162"/>
        <v>129.47007062146895</v>
      </c>
      <c r="BL190" s="91">
        <f t="shared" si="162"/>
        <v>155.6180847457627</v>
      </c>
      <c r="BM190" s="91">
        <f t="shared" si="162"/>
        <v>131.86583333333337</v>
      </c>
      <c r="BN190" s="91">
        <f t="shared" si="162"/>
        <v>158.49699999999999</v>
      </c>
      <c r="BO190" s="91">
        <f t="shared" si="162"/>
        <v>16.09</v>
      </c>
      <c r="BP190" s="91">
        <f t="shared" si="162"/>
        <v>1</v>
      </c>
      <c r="BQ190" s="91">
        <f t="shared" si="162"/>
        <v>70.049011299435023</v>
      </c>
      <c r="BR190" s="91">
        <f t="shared" si="162"/>
        <v>84.058813559322019</v>
      </c>
      <c r="BS190" s="91">
        <f t="shared" si="162"/>
        <v>70.049011299435023</v>
      </c>
      <c r="BT190" s="91">
        <f t="shared" si="162"/>
        <v>84.058813559322019</v>
      </c>
      <c r="BU190" s="91">
        <f t="shared" si="162"/>
        <v>70.303248587570607</v>
      </c>
      <c r="BV190" s="91">
        <f t="shared" si="162"/>
        <v>84.363898305084732</v>
      </c>
      <c r="BW190" s="91">
        <f t="shared" si="162"/>
        <v>2.4</v>
      </c>
      <c r="BX190" s="91">
        <f t="shared" si="162"/>
        <v>0</v>
      </c>
      <c r="BY190" s="91">
        <f t="shared" si="162"/>
        <v>70.049011299435023</v>
      </c>
      <c r="BZ190" s="91">
        <f t="shared" si="162"/>
        <v>84.058813559322019</v>
      </c>
      <c r="CA190" s="91">
        <f t="shared" si="162"/>
        <v>70.049011299435023</v>
      </c>
      <c r="CB190" s="91">
        <f t="shared" si="162"/>
        <v>84.058813559322019</v>
      </c>
      <c r="CC190" s="91">
        <f t="shared" si="162"/>
        <v>70.303248587570607</v>
      </c>
      <c r="CD190" s="91">
        <f t="shared" si="162"/>
        <v>84.363898305084732</v>
      </c>
      <c r="CE190" s="91">
        <f t="shared" si="162"/>
        <v>2.4</v>
      </c>
      <c r="CF190" s="91">
        <f t="shared" si="162"/>
        <v>0</v>
      </c>
      <c r="CG190" s="92">
        <f t="shared" si="152"/>
        <v>484.21930338745767</v>
      </c>
      <c r="CH190" s="92">
        <f t="shared" si="152"/>
        <v>579.53866101694916</v>
      </c>
      <c r="CI190" s="92">
        <f t="shared" si="152"/>
        <v>484.09946239745773</v>
      </c>
      <c r="CJ190" s="92">
        <f t="shared" si="152"/>
        <v>579.53866101694916</v>
      </c>
      <c r="CK190" s="92">
        <f t="shared" si="152"/>
        <v>484.09946239745761</v>
      </c>
      <c r="CL190" s="92">
        <f t="shared" si="152"/>
        <v>579.89191196494914</v>
      </c>
      <c r="CM190" s="92">
        <f t="shared" si="152"/>
        <v>39.29</v>
      </c>
      <c r="CN190" s="92">
        <f t="shared" si="152"/>
        <v>1.4</v>
      </c>
      <c r="CO190" s="91">
        <f t="shared" si="129"/>
        <v>478.40459062090395</v>
      </c>
      <c r="CP190" s="91">
        <f t="shared" si="129"/>
        <v>572.33772453108475</v>
      </c>
      <c r="CQ190" s="91">
        <f t="shared" si="129"/>
        <v>478.284749630904</v>
      </c>
      <c r="CR190" s="91">
        <f t="shared" si="129"/>
        <v>572.33772453108475</v>
      </c>
      <c r="CS190" s="91">
        <f t="shared" si="129"/>
        <v>478.28374944090399</v>
      </c>
      <c r="CT190" s="91">
        <f t="shared" si="123"/>
        <v>572.37062211308466</v>
      </c>
      <c r="CU190" s="91">
        <f t="shared" si="123"/>
        <v>30.32</v>
      </c>
      <c r="CV190" s="91">
        <f t="shared" si="123"/>
        <v>1</v>
      </c>
      <c r="CW190" s="93"/>
    </row>
    <row r="191" spans="1:118" ht="38.25" hidden="1" x14ac:dyDescent="0.25">
      <c r="A191" s="88" t="s">
        <v>6078</v>
      </c>
      <c r="B191" s="95" t="s">
        <v>6079</v>
      </c>
      <c r="C191" s="88" t="s">
        <v>6080</v>
      </c>
      <c r="D191" s="88">
        <v>2021</v>
      </c>
      <c r="E191" s="88">
        <v>2022</v>
      </c>
      <c r="F191" s="88">
        <f>D191</f>
        <v>2021</v>
      </c>
      <c r="G191" s="88">
        <f>E191</f>
        <v>2022</v>
      </c>
      <c r="H191" s="91">
        <f t="shared" si="149"/>
        <v>29.586440677966102</v>
      </c>
      <c r="I191" s="91">
        <v>0.25423728813559321</v>
      </c>
      <c r="J191" s="91">
        <v>5.9567796610169497</v>
      </c>
      <c r="K191" s="91">
        <v>23.375423728813558</v>
      </c>
      <c r="L191" s="91">
        <v>0</v>
      </c>
      <c r="M191" s="91"/>
      <c r="N191" s="91">
        <v>0</v>
      </c>
      <c r="O191" s="91">
        <v>0</v>
      </c>
      <c r="P191" s="91"/>
      <c r="Q191" s="91">
        <v>0</v>
      </c>
      <c r="R191" s="91"/>
      <c r="S191" s="91">
        <v>0</v>
      </c>
      <c r="T191" s="91">
        <v>0</v>
      </c>
      <c r="U191" s="91">
        <v>0</v>
      </c>
      <c r="V191" s="91">
        <v>0</v>
      </c>
      <c r="W191" s="91">
        <v>0</v>
      </c>
      <c r="X191" s="91">
        <v>0</v>
      </c>
      <c r="Y191" s="91">
        <v>0</v>
      </c>
      <c r="Z191" s="91">
        <v>0</v>
      </c>
      <c r="AA191" s="91">
        <v>0</v>
      </c>
      <c r="AB191" s="91">
        <v>0</v>
      </c>
      <c r="AC191" s="91"/>
      <c r="AD191" s="91"/>
      <c r="AE191" s="91"/>
      <c r="AF191" s="91"/>
      <c r="AG191" s="91"/>
      <c r="AH191" s="91"/>
      <c r="AI191" s="91"/>
      <c r="AJ191" s="91"/>
      <c r="AK191" s="91">
        <v>0</v>
      </c>
      <c r="AL191" s="91">
        <v>0</v>
      </c>
      <c r="AM191" s="91">
        <v>0</v>
      </c>
      <c r="AN191" s="91">
        <v>0</v>
      </c>
      <c r="AO191" s="91">
        <v>0</v>
      </c>
      <c r="AP191" s="91">
        <v>0</v>
      </c>
      <c r="AQ191" s="91">
        <v>0</v>
      </c>
      <c r="AR191" s="91">
        <v>0</v>
      </c>
      <c r="AS191" s="91">
        <f t="shared" ref="AS191:AZ191" si="163">AK191</f>
        <v>0</v>
      </c>
      <c r="AT191" s="91">
        <f t="shared" si="163"/>
        <v>0</v>
      </c>
      <c r="AU191" s="91">
        <f t="shared" si="163"/>
        <v>0</v>
      </c>
      <c r="AV191" s="91">
        <f t="shared" si="163"/>
        <v>0</v>
      </c>
      <c r="AW191" s="91">
        <f t="shared" si="163"/>
        <v>0</v>
      </c>
      <c r="AX191" s="91">
        <f t="shared" si="163"/>
        <v>0</v>
      </c>
      <c r="AY191" s="91">
        <f t="shared" si="163"/>
        <v>0</v>
      </c>
      <c r="AZ191" s="91">
        <f t="shared" si="163"/>
        <v>0</v>
      </c>
      <c r="BA191" s="91">
        <v>0.25423728813559321</v>
      </c>
      <c r="BB191" s="91">
        <v>0.30508474576271183</v>
      </c>
      <c r="BC191" s="91">
        <v>0.25423728813559321</v>
      </c>
      <c r="BD191" s="91">
        <v>0.30508474576271183</v>
      </c>
      <c r="BE191" s="91">
        <v>0</v>
      </c>
      <c r="BF191" s="91">
        <v>0</v>
      </c>
      <c r="BG191" s="91">
        <v>0</v>
      </c>
      <c r="BH191" s="91">
        <v>0</v>
      </c>
      <c r="BI191" s="97">
        <f t="shared" ref="BI191:BP191" si="164">BA191</f>
        <v>0.25423728813559321</v>
      </c>
      <c r="BJ191" s="97">
        <f t="shared" si="164"/>
        <v>0.30508474576271183</v>
      </c>
      <c r="BK191" s="97">
        <f t="shared" si="164"/>
        <v>0.25423728813559321</v>
      </c>
      <c r="BL191" s="97">
        <f t="shared" si="164"/>
        <v>0.30508474576271183</v>
      </c>
      <c r="BM191" s="97">
        <f t="shared" si="164"/>
        <v>0</v>
      </c>
      <c r="BN191" s="97">
        <f t="shared" si="164"/>
        <v>0</v>
      </c>
      <c r="BO191" s="97">
        <f t="shared" si="164"/>
        <v>0</v>
      </c>
      <c r="BP191" s="97">
        <f t="shared" si="164"/>
        <v>0</v>
      </c>
      <c r="BQ191" s="91">
        <v>29.332203389830507</v>
      </c>
      <c r="BR191" s="91">
        <v>35.198644067796607</v>
      </c>
      <c r="BS191" s="91">
        <v>29.332203389830507</v>
      </c>
      <c r="BT191" s="91">
        <v>35.198644067796607</v>
      </c>
      <c r="BU191" s="91">
        <v>29.586440677966102</v>
      </c>
      <c r="BV191" s="91">
        <v>35.50372881355932</v>
      </c>
      <c r="BW191" s="91">
        <v>2</v>
      </c>
      <c r="BX191" s="91">
        <v>0</v>
      </c>
      <c r="BY191" s="97">
        <f t="shared" ref="BY191:CF192" si="165">BQ191</f>
        <v>29.332203389830507</v>
      </c>
      <c r="BZ191" s="97">
        <f t="shared" si="165"/>
        <v>35.198644067796607</v>
      </c>
      <c r="CA191" s="97">
        <f t="shared" si="165"/>
        <v>29.332203389830507</v>
      </c>
      <c r="CB191" s="97">
        <f t="shared" si="165"/>
        <v>35.198644067796607</v>
      </c>
      <c r="CC191" s="97">
        <f t="shared" si="165"/>
        <v>29.586440677966102</v>
      </c>
      <c r="CD191" s="97">
        <f t="shared" si="165"/>
        <v>35.50372881355932</v>
      </c>
      <c r="CE191" s="97">
        <f t="shared" si="165"/>
        <v>2</v>
      </c>
      <c r="CF191" s="97">
        <f t="shared" si="165"/>
        <v>0</v>
      </c>
      <c r="CG191" s="92">
        <f t="shared" si="152"/>
        <v>29.586440677966099</v>
      </c>
      <c r="CH191" s="92">
        <f t="shared" si="152"/>
        <v>35.50372881355932</v>
      </c>
      <c r="CI191" s="92">
        <f t="shared" si="152"/>
        <v>29.586440677966099</v>
      </c>
      <c r="CJ191" s="92">
        <f t="shared" si="152"/>
        <v>35.50372881355932</v>
      </c>
      <c r="CK191" s="92">
        <f t="shared" si="152"/>
        <v>29.586440677966102</v>
      </c>
      <c r="CL191" s="92">
        <f t="shared" si="152"/>
        <v>35.50372881355932</v>
      </c>
      <c r="CM191" s="92">
        <f t="shared" si="152"/>
        <v>2</v>
      </c>
      <c r="CN191" s="92">
        <f t="shared" si="152"/>
        <v>0</v>
      </c>
      <c r="CO191" s="91">
        <f t="shared" si="129"/>
        <v>29.586440677966099</v>
      </c>
      <c r="CP191" s="91">
        <f t="shared" si="129"/>
        <v>35.50372881355932</v>
      </c>
      <c r="CQ191" s="91">
        <f t="shared" si="129"/>
        <v>29.586440677966099</v>
      </c>
      <c r="CR191" s="91">
        <f t="shared" si="129"/>
        <v>35.50372881355932</v>
      </c>
      <c r="CS191" s="91">
        <f t="shared" si="129"/>
        <v>29.586440677966102</v>
      </c>
      <c r="CT191" s="91">
        <f t="shared" si="123"/>
        <v>35.50372881355932</v>
      </c>
      <c r="CU191" s="91">
        <f t="shared" si="123"/>
        <v>2</v>
      </c>
      <c r="CV191" s="91">
        <f t="shared" si="123"/>
        <v>0</v>
      </c>
      <c r="CW191" s="93"/>
      <c r="CY191" s="80">
        <f>CT191-CR191</f>
        <v>0</v>
      </c>
      <c r="CZ191" s="80">
        <f t="shared" ref="CZ191:DC193" si="166">CQ191-CI191</f>
        <v>0</v>
      </c>
      <c r="DA191" s="80">
        <f t="shared" si="166"/>
        <v>0</v>
      </c>
      <c r="DB191" s="80">
        <f t="shared" si="166"/>
        <v>0</v>
      </c>
      <c r="DC191" s="80">
        <f t="shared" si="166"/>
        <v>0</v>
      </c>
      <c r="DG191" s="80">
        <f t="shared" ref="DG191:DG193" si="167">CQ191-H191</f>
        <v>0</v>
      </c>
      <c r="DH191" s="80">
        <f>BJ191/1.2-BI191</f>
        <v>0</v>
      </c>
      <c r="DI191" s="80" t="e">
        <f>AS191-#REF!</f>
        <v>#REF!</v>
      </c>
      <c r="DJ191" s="80" t="e">
        <f>AT191-#REF!</f>
        <v>#REF!</v>
      </c>
      <c r="DK191" s="80" t="e">
        <f>AU191-#REF!</f>
        <v>#REF!</v>
      </c>
      <c r="DL191" s="80" t="e">
        <f>AV191-#REF!</f>
        <v>#REF!</v>
      </c>
      <c r="DM191" s="80" t="e">
        <f>AW191-#REF!</f>
        <v>#REF!</v>
      </c>
      <c r="DN191" s="80" t="e">
        <f>AX191-#REF!</f>
        <v>#REF!</v>
      </c>
    </row>
    <row r="192" spans="1:118" ht="51" hidden="1" x14ac:dyDescent="0.25">
      <c r="A192" s="88" t="s">
        <v>6081</v>
      </c>
      <c r="B192" s="95" t="s">
        <v>6082</v>
      </c>
      <c r="C192" s="88" t="s">
        <v>6083</v>
      </c>
      <c r="D192" s="88">
        <v>2019</v>
      </c>
      <c r="E192" s="88">
        <v>2021</v>
      </c>
      <c r="F192" s="88">
        <f>D192</f>
        <v>2019</v>
      </c>
      <c r="G192" s="88">
        <f>E192</f>
        <v>2021</v>
      </c>
      <c r="H192" s="91">
        <f t="shared" si="149"/>
        <v>44.829998000000003</v>
      </c>
      <c r="I192" s="91">
        <v>2.6666669999999999</v>
      </c>
      <c r="J192" s="91">
        <v>9.4859880000000008</v>
      </c>
      <c r="K192" s="91">
        <v>32.677343</v>
      </c>
      <c r="L192" s="91">
        <v>0</v>
      </c>
      <c r="M192" s="91"/>
      <c r="N192" s="91">
        <v>0</v>
      </c>
      <c r="O192" s="91">
        <v>0</v>
      </c>
      <c r="P192" s="91"/>
      <c r="Q192" s="91">
        <v>0</v>
      </c>
      <c r="R192" s="91"/>
      <c r="S192" s="91">
        <v>0</v>
      </c>
      <c r="T192" s="91">
        <v>0</v>
      </c>
      <c r="U192" s="91">
        <v>11.5</v>
      </c>
      <c r="V192" s="91">
        <v>13.799999999999999</v>
      </c>
      <c r="W192" s="91">
        <v>11.5</v>
      </c>
      <c r="X192" s="91">
        <v>13.799999999999999</v>
      </c>
      <c r="Y192" s="91">
        <v>4</v>
      </c>
      <c r="Z192" s="91">
        <v>4.8</v>
      </c>
      <c r="AA192" s="91">
        <v>0</v>
      </c>
      <c r="AB192" s="91">
        <v>0</v>
      </c>
      <c r="AC192" s="91">
        <v>6.1523631600000002</v>
      </c>
      <c r="AD192" s="91">
        <v>7.3564322559999997</v>
      </c>
      <c r="AE192" s="91">
        <v>6.1523631600000002</v>
      </c>
      <c r="AF192" s="91">
        <v>7.3564322559999997</v>
      </c>
      <c r="AG192" s="91">
        <v>1.3717597500000003</v>
      </c>
      <c r="AH192" s="91">
        <v>1.6366587560000003</v>
      </c>
      <c r="AI192" s="91"/>
      <c r="AJ192" s="91"/>
      <c r="AK192" s="91">
        <v>25</v>
      </c>
      <c r="AL192" s="91">
        <v>30</v>
      </c>
      <c r="AM192" s="91">
        <v>25</v>
      </c>
      <c r="AN192" s="91">
        <v>30</v>
      </c>
      <c r="AO192" s="91">
        <v>0</v>
      </c>
      <c r="AP192" s="91">
        <v>0</v>
      </c>
      <c r="AQ192" s="91">
        <v>0</v>
      </c>
      <c r="AR192" s="91">
        <v>0</v>
      </c>
      <c r="AS192" s="91">
        <v>27.7</v>
      </c>
      <c r="AT192" s="91">
        <v>33.24</v>
      </c>
      <c r="AU192" s="103">
        <v>27.7</v>
      </c>
      <c r="AV192" s="103">
        <v>33.24</v>
      </c>
      <c r="AW192" s="103">
        <v>32.150603409999995</v>
      </c>
      <c r="AX192" s="103">
        <v>38.559773500000006</v>
      </c>
      <c r="AY192" s="96">
        <f>AQ192</f>
        <v>0</v>
      </c>
      <c r="AZ192" s="103">
        <f>AR192</f>
        <v>0</v>
      </c>
      <c r="BA192" s="91">
        <v>8.3333333333333339</v>
      </c>
      <c r="BB192" s="91">
        <v>10</v>
      </c>
      <c r="BC192" s="91">
        <v>8.3333333333333339</v>
      </c>
      <c r="BD192" s="91">
        <v>10</v>
      </c>
      <c r="BE192" s="91">
        <v>40.833333333333336</v>
      </c>
      <c r="BF192" s="91">
        <v>49</v>
      </c>
      <c r="BG192" s="91">
        <v>0</v>
      </c>
      <c r="BH192" s="91">
        <v>0</v>
      </c>
      <c r="BI192" s="103">
        <v>10.98</v>
      </c>
      <c r="BJ192" s="103">
        <v>13.43</v>
      </c>
      <c r="BK192" s="103">
        <v>10.98</v>
      </c>
      <c r="BL192" s="103">
        <v>13.43</v>
      </c>
      <c r="BM192" s="103">
        <v>11.309999999999999</v>
      </c>
      <c r="BN192" s="103">
        <v>13.83</v>
      </c>
      <c r="BO192" s="103">
        <f>BG192</f>
        <v>0</v>
      </c>
      <c r="BP192" s="103">
        <f>BH192</f>
        <v>0</v>
      </c>
      <c r="BQ192" s="91">
        <v>0</v>
      </c>
      <c r="BR192" s="91">
        <v>0</v>
      </c>
      <c r="BS192" s="91">
        <v>0</v>
      </c>
      <c r="BT192" s="91">
        <v>0</v>
      </c>
      <c r="BU192" s="91">
        <v>0</v>
      </c>
      <c r="BV192" s="91">
        <v>0</v>
      </c>
      <c r="BW192" s="91">
        <v>0</v>
      </c>
      <c r="BX192" s="91">
        <v>0</v>
      </c>
      <c r="BY192" s="97">
        <f t="shared" si="165"/>
        <v>0</v>
      </c>
      <c r="BZ192" s="97">
        <f t="shared" si="165"/>
        <v>0</v>
      </c>
      <c r="CA192" s="97">
        <f t="shared" si="165"/>
        <v>0</v>
      </c>
      <c r="CB192" s="97">
        <f t="shared" si="165"/>
        <v>0</v>
      </c>
      <c r="CC192" s="97">
        <f t="shared" si="165"/>
        <v>0</v>
      </c>
      <c r="CD192" s="97">
        <f t="shared" si="165"/>
        <v>0</v>
      </c>
      <c r="CE192" s="97">
        <f t="shared" si="165"/>
        <v>0</v>
      </c>
      <c r="CF192" s="97">
        <f t="shared" si="165"/>
        <v>0</v>
      </c>
      <c r="CG192" s="92">
        <f t="shared" si="152"/>
        <v>44.833333333333336</v>
      </c>
      <c r="CH192" s="92">
        <f t="shared" si="152"/>
        <v>53.8</v>
      </c>
      <c r="CI192" s="92">
        <f t="shared" si="152"/>
        <v>44.833333333333336</v>
      </c>
      <c r="CJ192" s="92">
        <f t="shared" si="152"/>
        <v>53.8</v>
      </c>
      <c r="CK192" s="92">
        <f t="shared" si="152"/>
        <v>44.833333333333336</v>
      </c>
      <c r="CL192" s="92">
        <f t="shared" si="152"/>
        <v>53.8</v>
      </c>
      <c r="CM192" s="92">
        <f t="shared" si="152"/>
        <v>0</v>
      </c>
      <c r="CN192" s="92">
        <f t="shared" si="152"/>
        <v>0</v>
      </c>
      <c r="CO192" s="91">
        <f t="shared" si="129"/>
        <v>44.83236316</v>
      </c>
      <c r="CP192" s="91">
        <f t="shared" si="129"/>
        <v>54.026432256</v>
      </c>
      <c r="CQ192" s="91">
        <f t="shared" si="129"/>
        <v>44.83236316</v>
      </c>
      <c r="CR192" s="91">
        <f t="shared" si="129"/>
        <v>54.026432256</v>
      </c>
      <c r="CS192" s="91">
        <f t="shared" si="129"/>
        <v>44.83236316</v>
      </c>
      <c r="CT192" s="91">
        <f t="shared" si="123"/>
        <v>54.026432256000007</v>
      </c>
      <c r="CU192" s="91">
        <f t="shared" si="123"/>
        <v>0</v>
      </c>
      <c r="CV192" s="91">
        <f t="shared" si="123"/>
        <v>0</v>
      </c>
      <c r="CW192" s="93"/>
      <c r="CY192" s="80">
        <f>CT192-CR192</f>
        <v>0</v>
      </c>
      <c r="CZ192" s="80">
        <f t="shared" si="166"/>
        <v>-9.7017333333582201E-4</v>
      </c>
      <c r="DA192" s="80">
        <f t="shared" si="166"/>
        <v>0.2264322560000025</v>
      </c>
      <c r="DB192" s="80">
        <f t="shared" si="166"/>
        <v>-9.7017333333582201E-4</v>
      </c>
      <c r="DC192" s="80">
        <f t="shared" si="166"/>
        <v>0.2264322560000096</v>
      </c>
      <c r="DG192" s="80">
        <f t="shared" si="167"/>
        <v>2.3651599999965356E-3</v>
      </c>
      <c r="DH192" s="80">
        <f>BJ192/1.2-BI192</f>
        <v>0.211666666666666</v>
      </c>
      <c r="DI192" s="80" t="e">
        <f>AS192-#REF!</f>
        <v>#REF!</v>
      </c>
      <c r="DJ192" s="80" t="e">
        <f>AT192-#REF!</f>
        <v>#REF!</v>
      </c>
      <c r="DK192" s="80" t="e">
        <f>AU192-#REF!</f>
        <v>#REF!</v>
      </c>
      <c r="DL192" s="80" t="e">
        <f>AV192-#REF!</f>
        <v>#REF!</v>
      </c>
      <c r="DM192" s="80" t="e">
        <f>AW192-#REF!</f>
        <v>#REF!</v>
      </c>
      <c r="DN192" s="80" t="e">
        <f>AX192-#REF!</f>
        <v>#REF!</v>
      </c>
    </row>
    <row r="193" spans="1:118" hidden="1" x14ac:dyDescent="0.25">
      <c r="A193" s="88" t="s">
        <v>6084</v>
      </c>
      <c r="B193" s="104" t="s">
        <v>6085</v>
      </c>
      <c r="C193" s="58" t="s">
        <v>6086</v>
      </c>
      <c r="D193" s="88"/>
      <c r="E193" s="88"/>
      <c r="F193" s="88">
        <v>2020</v>
      </c>
      <c r="G193" s="88">
        <v>2020</v>
      </c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103">
        <v>4.9909999999999997</v>
      </c>
      <c r="AT193" s="103">
        <v>5.99</v>
      </c>
      <c r="AU193" s="103">
        <v>4.9909999999999997</v>
      </c>
      <c r="AV193" s="103">
        <v>5.99</v>
      </c>
      <c r="AW193" s="103">
        <v>4.9909999999999997</v>
      </c>
      <c r="AX193" s="103">
        <v>5.99</v>
      </c>
      <c r="AY193" s="103">
        <v>0.63</v>
      </c>
      <c r="AZ193" s="103"/>
      <c r="BA193" s="91"/>
      <c r="BB193" s="91"/>
      <c r="BC193" s="91"/>
      <c r="BD193" s="91"/>
      <c r="BE193" s="91"/>
      <c r="BF193" s="91"/>
      <c r="BG193" s="91"/>
      <c r="BH193" s="91"/>
      <c r="BI193" s="97"/>
      <c r="BJ193" s="97"/>
      <c r="BK193" s="97"/>
      <c r="BL193" s="97"/>
      <c r="BM193" s="97"/>
      <c r="BN193" s="97"/>
      <c r="BO193" s="97"/>
      <c r="BP193" s="97">
        <v>0</v>
      </c>
      <c r="BQ193" s="91"/>
      <c r="BR193" s="91"/>
      <c r="BS193" s="91"/>
      <c r="BT193" s="91"/>
      <c r="BU193" s="91"/>
      <c r="BV193" s="91"/>
      <c r="BW193" s="91"/>
      <c r="BX193" s="91"/>
      <c r="BY193" s="97"/>
      <c r="BZ193" s="97"/>
      <c r="CA193" s="97"/>
      <c r="CB193" s="97"/>
      <c r="CC193" s="97"/>
      <c r="CD193" s="97"/>
      <c r="CE193" s="97"/>
      <c r="CF193" s="97"/>
      <c r="CG193" s="92"/>
      <c r="CH193" s="92"/>
      <c r="CI193" s="92"/>
      <c r="CJ193" s="92"/>
      <c r="CK193" s="92"/>
      <c r="CL193" s="92"/>
      <c r="CM193" s="92"/>
      <c r="CN193" s="92"/>
      <c r="CO193" s="91">
        <f t="shared" si="129"/>
        <v>4.9909999999999997</v>
      </c>
      <c r="CP193" s="91">
        <f t="shared" si="129"/>
        <v>5.99</v>
      </c>
      <c r="CQ193" s="91">
        <f t="shared" si="129"/>
        <v>4.9909999999999997</v>
      </c>
      <c r="CR193" s="91">
        <f t="shared" si="129"/>
        <v>5.99</v>
      </c>
      <c r="CS193" s="91">
        <f t="shared" si="129"/>
        <v>4.9909999999999997</v>
      </c>
      <c r="CT193" s="91">
        <f t="shared" si="123"/>
        <v>5.99</v>
      </c>
      <c r="CU193" s="91">
        <f t="shared" si="123"/>
        <v>0.63</v>
      </c>
      <c r="CV193" s="91">
        <f t="shared" si="123"/>
        <v>0</v>
      </c>
      <c r="CW193" s="93"/>
      <c r="CY193" s="80">
        <f>CT193-CR193</f>
        <v>0</v>
      </c>
      <c r="CZ193" s="80">
        <f t="shared" si="166"/>
        <v>4.9909999999999997</v>
      </c>
      <c r="DA193" s="80">
        <f t="shared" si="166"/>
        <v>5.99</v>
      </c>
      <c r="DB193" s="80">
        <f t="shared" si="166"/>
        <v>4.9909999999999997</v>
      </c>
      <c r="DC193" s="80">
        <f t="shared" si="166"/>
        <v>5.99</v>
      </c>
      <c r="DG193" s="80">
        <f t="shared" si="167"/>
        <v>4.9909999999999997</v>
      </c>
      <c r="DH193" s="80">
        <f>BJ193/1.2-BI193</f>
        <v>0</v>
      </c>
      <c r="DI193" s="80" t="e">
        <f>AS193-#REF!</f>
        <v>#REF!</v>
      </c>
      <c r="DJ193" s="80" t="e">
        <f>AT193-#REF!</f>
        <v>#REF!</v>
      </c>
      <c r="DK193" s="80" t="e">
        <f>AU193-#REF!</f>
        <v>#REF!</v>
      </c>
      <c r="DL193" s="80" t="e">
        <f>AV193-#REF!</f>
        <v>#REF!</v>
      </c>
      <c r="DM193" s="80" t="e">
        <f>AW193-#REF!</f>
        <v>#REF!</v>
      </c>
      <c r="DN193" s="80" t="e">
        <f>AX193-#REF!</f>
        <v>#REF!</v>
      </c>
    </row>
    <row r="194" spans="1:118" hidden="1" x14ac:dyDescent="0.25">
      <c r="A194" s="88" t="s">
        <v>6087</v>
      </c>
      <c r="B194" s="95" t="s">
        <v>6088</v>
      </c>
      <c r="C194" s="88" t="s">
        <v>6089</v>
      </c>
      <c r="D194" s="88">
        <v>2018</v>
      </c>
      <c r="E194" s="88">
        <v>2020</v>
      </c>
      <c r="F194" s="88">
        <f>D194</f>
        <v>2018</v>
      </c>
      <c r="G194" s="88">
        <f>E194</f>
        <v>2020</v>
      </c>
      <c r="H194" s="91">
        <f t="shared" ref="H194:H240" si="168">SUM(I194:L194)</f>
        <v>72.402860980508478</v>
      </c>
      <c r="I194" s="91">
        <v>2.3593898305084746</v>
      </c>
      <c r="J194" s="91">
        <v>18.146446866666668</v>
      </c>
      <c r="K194" s="91">
        <v>50.505357616666672</v>
      </c>
      <c r="L194" s="91">
        <v>1.3916666666666666</v>
      </c>
      <c r="M194" s="91">
        <v>37.105152539999999</v>
      </c>
      <c r="N194" s="91">
        <v>43.784080000000003</v>
      </c>
      <c r="O194" s="91">
        <v>15.96765883</v>
      </c>
      <c r="P194" s="91">
        <v>18.841837420000001</v>
      </c>
      <c r="Q194" s="91">
        <v>0</v>
      </c>
      <c r="R194" s="91"/>
      <c r="S194" s="91">
        <v>0</v>
      </c>
      <c r="T194" s="91">
        <v>0</v>
      </c>
      <c r="U194" s="91">
        <v>30.333639448426791</v>
      </c>
      <c r="V194" s="91">
        <v>36.400367338112147</v>
      </c>
      <c r="W194" s="91">
        <v>56.434302150000001</v>
      </c>
      <c r="X194" s="91">
        <v>67.721162579999998</v>
      </c>
      <c r="Y194" s="91">
        <v>0</v>
      </c>
      <c r="Z194" s="91">
        <v>0</v>
      </c>
      <c r="AA194" s="91">
        <v>0</v>
      </c>
      <c r="AB194" s="91">
        <v>0</v>
      </c>
      <c r="AC194" s="91">
        <v>34.796959370000003</v>
      </c>
      <c r="AD194" s="91">
        <v>41.605272939999999</v>
      </c>
      <c r="AE194" s="91">
        <v>55.58216152</v>
      </c>
      <c r="AF194" s="91">
        <v>66.547515520000005</v>
      </c>
      <c r="AG194" s="91">
        <v>71.548820160000005</v>
      </c>
      <c r="AH194" s="91">
        <v>85.388352749999996</v>
      </c>
      <c r="AI194" s="91">
        <v>0</v>
      </c>
      <c r="AJ194" s="91">
        <v>0</v>
      </c>
      <c r="AK194" s="91">
        <v>5.3154605515732101</v>
      </c>
      <c r="AL194" s="91">
        <v>6.3785526618878521</v>
      </c>
      <c r="AM194" s="91">
        <v>0</v>
      </c>
      <c r="AN194" s="91">
        <v>0</v>
      </c>
      <c r="AO194" s="91">
        <v>72.401960979999998</v>
      </c>
      <c r="AP194" s="91">
        <v>86.882353175999995</v>
      </c>
      <c r="AQ194" s="91">
        <v>8</v>
      </c>
      <c r="AR194" s="91">
        <v>0.4</v>
      </c>
      <c r="AS194" s="97"/>
      <c r="AT194" s="97"/>
      <c r="AU194" s="97"/>
      <c r="AV194" s="97"/>
      <c r="AW194" s="97"/>
      <c r="AX194" s="97"/>
      <c r="AY194" s="97"/>
      <c r="AZ194" s="97"/>
      <c r="BA194" s="91">
        <v>0</v>
      </c>
      <c r="BB194" s="91">
        <v>0</v>
      </c>
      <c r="BC194" s="91">
        <v>0</v>
      </c>
      <c r="BD194" s="91">
        <v>0</v>
      </c>
      <c r="BE194" s="91">
        <v>0</v>
      </c>
      <c r="BF194" s="91">
        <v>0</v>
      </c>
      <c r="BG194" s="91">
        <v>0</v>
      </c>
      <c r="BH194" s="91">
        <v>0</v>
      </c>
      <c r="BI194" s="97">
        <f t="shared" ref="BI194:BP194" si="169">BA194</f>
        <v>0</v>
      </c>
      <c r="BJ194" s="97">
        <f t="shared" si="169"/>
        <v>0</v>
      </c>
      <c r="BK194" s="97">
        <f t="shared" si="169"/>
        <v>0</v>
      </c>
      <c r="BL194" s="97">
        <f t="shared" si="169"/>
        <v>0</v>
      </c>
      <c r="BM194" s="97">
        <f t="shared" si="169"/>
        <v>0</v>
      </c>
      <c r="BN194" s="97">
        <f t="shared" si="169"/>
        <v>0</v>
      </c>
      <c r="BO194" s="97">
        <f t="shared" si="169"/>
        <v>0</v>
      </c>
      <c r="BP194" s="97">
        <f t="shared" si="169"/>
        <v>0</v>
      </c>
      <c r="BQ194" s="91">
        <v>0</v>
      </c>
      <c r="BR194" s="91">
        <v>0</v>
      </c>
      <c r="BS194" s="91">
        <v>0</v>
      </c>
      <c r="BT194" s="91">
        <v>0</v>
      </c>
      <c r="BU194" s="91">
        <v>0</v>
      </c>
      <c r="BV194" s="91">
        <v>0</v>
      </c>
      <c r="BW194" s="91">
        <v>0</v>
      </c>
      <c r="BX194" s="91">
        <v>0</v>
      </c>
      <c r="BY194" s="97">
        <f t="shared" ref="BY194:CF195" si="170">BQ194</f>
        <v>0</v>
      </c>
      <c r="BZ194" s="97">
        <f t="shared" si="170"/>
        <v>0</v>
      </c>
      <c r="CA194" s="97">
        <f t="shared" si="170"/>
        <v>0</v>
      </c>
      <c r="CB194" s="97">
        <f t="shared" si="170"/>
        <v>0</v>
      </c>
      <c r="CC194" s="97">
        <f t="shared" si="170"/>
        <v>0</v>
      </c>
      <c r="CD194" s="97">
        <f t="shared" si="170"/>
        <v>0</v>
      </c>
      <c r="CE194" s="97">
        <f t="shared" si="170"/>
        <v>0</v>
      </c>
      <c r="CF194" s="97">
        <f t="shared" si="170"/>
        <v>0</v>
      </c>
      <c r="CG194" s="92">
        <f t="shared" ref="CG194:CN225" si="171">M194+U194+AK194+BA194+BQ194</f>
        <v>72.754252539999996</v>
      </c>
      <c r="CH194" s="92">
        <f t="shared" si="171"/>
        <v>86.563000000000002</v>
      </c>
      <c r="CI194" s="92">
        <f t="shared" si="171"/>
        <v>72.401960979999998</v>
      </c>
      <c r="CJ194" s="92">
        <f t="shared" si="171"/>
        <v>86.563000000000002</v>
      </c>
      <c r="CK194" s="92">
        <f t="shared" si="171"/>
        <v>72.401960979999998</v>
      </c>
      <c r="CL194" s="92">
        <f t="shared" si="171"/>
        <v>86.882353175999995</v>
      </c>
      <c r="CM194" s="92">
        <f t="shared" si="171"/>
        <v>8</v>
      </c>
      <c r="CN194" s="92">
        <f t="shared" si="171"/>
        <v>0.4</v>
      </c>
      <c r="CO194" s="91">
        <f t="shared" si="129"/>
        <v>71.902111910000002</v>
      </c>
      <c r="CP194" s="91">
        <f t="shared" si="129"/>
        <v>85.389352940000009</v>
      </c>
      <c r="CQ194" s="91">
        <f t="shared" si="129"/>
        <v>71.549820350000005</v>
      </c>
      <c r="CR194" s="91">
        <f t="shared" si="129"/>
        <v>85.389352940000009</v>
      </c>
      <c r="CS194" s="91">
        <f t="shared" si="129"/>
        <v>71.548820160000005</v>
      </c>
      <c r="CT194" s="91">
        <f t="shared" si="123"/>
        <v>85.388352749999996</v>
      </c>
      <c r="CU194" s="91">
        <f t="shared" si="123"/>
        <v>0</v>
      </c>
      <c r="CV194" s="91">
        <f t="shared" si="123"/>
        <v>0</v>
      </c>
      <c r="CW194" s="93"/>
      <c r="DG194" s="99">
        <v>0</v>
      </c>
      <c r="DH194" s="99">
        <v>0</v>
      </c>
      <c r="DK194" s="55">
        <v>71.548820160000005</v>
      </c>
    </row>
    <row r="195" spans="1:118" hidden="1" x14ac:dyDescent="0.25">
      <c r="A195" s="88" t="s">
        <v>6090</v>
      </c>
      <c r="B195" s="95" t="s">
        <v>6091</v>
      </c>
      <c r="C195" s="88" t="s">
        <v>6092</v>
      </c>
      <c r="D195" s="88">
        <v>2021</v>
      </c>
      <c r="E195" s="88">
        <v>2021</v>
      </c>
      <c r="F195" s="88">
        <v>2020</v>
      </c>
      <c r="G195" s="88">
        <f>E195</f>
        <v>2021</v>
      </c>
      <c r="H195" s="91">
        <f t="shared" si="168"/>
        <v>74.459999999999994</v>
      </c>
      <c r="I195" s="91">
        <v>2.3199999999999998</v>
      </c>
      <c r="J195" s="91">
        <v>19.29</v>
      </c>
      <c r="K195" s="91">
        <v>51.46</v>
      </c>
      <c r="L195" s="91">
        <v>1.39</v>
      </c>
      <c r="M195" s="91"/>
      <c r="N195" s="91">
        <v>0</v>
      </c>
      <c r="O195" s="91">
        <v>0</v>
      </c>
      <c r="P195" s="91"/>
      <c r="Q195" s="91">
        <v>0</v>
      </c>
      <c r="R195" s="91"/>
      <c r="S195" s="91">
        <v>0</v>
      </c>
      <c r="T195" s="91">
        <v>0</v>
      </c>
      <c r="U195" s="91">
        <v>0</v>
      </c>
      <c r="V195" s="91">
        <v>0</v>
      </c>
      <c r="W195" s="91">
        <v>0</v>
      </c>
      <c r="X195" s="91">
        <v>0</v>
      </c>
      <c r="Y195" s="91">
        <v>0</v>
      </c>
      <c r="Z195" s="91">
        <v>0</v>
      </c>
      <c r="AA195" s="91">
        <v>0</v>
      </c>
      <c r="AB195" s="91">
        <v>0</v>
      </c>
      <c r="AC195" s="91"/>
      <c r="AD195" s="91"/>
      <c r="AE195" s="91"/>
      <c r="AF195" s="91"/>
      <c r="AG195" s="91"/>
      <c r="AH195" s="91"/>
      <c r="AI195" s="91"/>
      <c r="AJ195" s="91"/>
      <c r="AK195" s="91">
        <v>0</v>
      </c>
      <c r="AL195" s="91">
        <v>0</v>
      </c>
      <c r="AM195" s="91">
        <v>0</v>
      </c>
      <c r="AN195" s="91">
        <v>0</v>
      </c>
      <c r="AO195" s="91">
        <v>0</v>
      </c>
      <c r="AP195" s="91">
        <v>0</v>
      </c>
      <c r="AQ195" s="91">
        <v>0</v>
      </c>
      <c r="AR195" s="91">
        <v>0</v>
      </c>
      <c r="AS195" s="97">
        <v>2.3199999999999998</v>
      </c>
      <c r="AT195" s="97">
        <v>2.7839999999999998</v>
      </c>
      <c r="AU195" s="97">
        <v>2.3199999999999998</v>
      </c>
      <c r="AV195" s="97">
        <v>2.7839999999999998</v>
      </c>
      <c r="AW195" s="97">
        <v>0</v>
      </c>
      <c r="AX195" s="97">
        <v>0</v>
      </c>
      <c r="AY195" s="97">
        <v>0</v>
      </c>
      <c r="AZ195" s="97">
        <v>0</v>
      </c>
      <c r="BA195" s="91">
        <v>74.455833333333345</v>
      </c>
      <c r="BB195" s="91">
        <v>89.347000000000008</v>
      </c>
      <c r="BC195" s="91">
        <v>74.455833333333345</v>
      </c>
      <c r="BD195" s="91">
        <v>89.347000000000008</v>
      </c>
      <c r="BE195" s="91">
        <v>74.455833333333345</v>
      </c>
      <c r="BF195" s="91">
        <v>89.347000000000008</v>
      </c>
      <c r="BG195" s="91">
        <v>12.6</v>
      </c>
      <c r="BH195" s="91">
        <v>1</v>
      </c>
      <c r="BI195" s="96">
        <v>72.135833333333352</v>
      </c>
      <c r="BJ195" s="96">
        <f>BI195*1.2</f>
        <v>86.563000000000017</v>
      </c>
      <c r="BK195" s="96">
        <v>72.135833333333352</v>
      </c>
      <c r="BL195" s="96">
        <f>BK195*1.2</f>
        <v>86.563000000000017</v>
      </c>
      <c r="BM195" s="96">
        <f>BK195+AU195</f>
        <v>74.455833333333345</v>
      </c>
      <c r="BN195" s="96">
        <f>BM195*1.2</f>
        <v>89.347000000000008</v>
      </c>
      <c r="BO195" s="96">
        <f>BG195</f>
        <v>12.6</v>
      </c>
      <c r="BP195" s="96">
        <f>BH195</f>
        <v>1</v>
      </c>
      <c r="BQ195" s="91">
        <v>0</v>
      </c>
      <c r="BR195" s="91">
        <v>0</v>
      </c>
      <c r="BS195" s="91">
        <v>0</v>
      </c>
      <c r="BT195" s="91">
        <v>0</v>
      </c>
      <c r="BU195" s="91">
        <v>0</v>
      </c>
      <c r="BV195" s="91">
        <v>0</v>
      </c>
      <c r="BW195" s="91">
        <v>0</v>
      </c>
      <c r="BX195" s="91">
        <v>0</v>
      </c>
      <c r="BY195" s="97">
        <f t="shared" si="170"/>
        <v>0</v>
      </c>
      <c r="BZ195" s="97">
        <f t="shared" si="170"/>
        <v>0</v>
      </c>
      <c r="CA195" s="97">
        <f t="shared" si="170"/>
        <v>0</v>
      </c>
      <c r="CB195" s="97">
        <f t="shared" si="170"/>
        <v>0</v>
      </c>
      <c r="CC195" s="97">
        <f t="shared" si="170"/>
        <v>0</v>
      </c>
      <c r="CD195" s="97">
        <f t="shared" si="170"/>
        <v>0</v>
      </c>
      <c r="CE195" s="97">
        <f t="shared" si="170"/>
        <v>0</v>
      </c>
      <c r="CF195" s="97">
        <f t="shared" si="170"/>
        <v>0</v>
      </c>
      <c r="CG195" s="92">
        <f t="shared" si="171"/>
        <v>74.455833333333345</v>
      </c>
      <c r="CH195" s="92">
        <f t="shared" si="171"/>
        <v>89.347000000000008</v>
      </c>
      <c r="CI195" s="92">
        <f t="shared" si="171"/>
        <v>74.455833333333345</v>
      </c>
      <c r="CJ195" s="92">
        <f t="shared" si="171"/>
        <v>89.347000000000008</v>
      </c>
      <c r="CK195" s="92">
        <f t="shared" si="171"/>
        <v>74.455833333333345</v>
      </c>
      <c r="CL195" s="92">
        <f t="shared" si="171"/>
        <v>89.347000000000008</v>
      </c>
      <c r="CM195" s="92">
        <f t="shared" si="171"/>
        <v>12.6</v>
      </c>
      <c r="CN195" s="92">
        <f t="shared" si="171"/>
        <v>1</v>
      </c>
      <c r="CO195" s="91">
        <f t="shared" si="129"/>
        <v>74.455833333333345</v>
      </c>
      <c r="CP195" s="91">
        <f t="shared" si="129"/>
        <v>89.347000000000023</v>
      </c>
      <c r="CQ195" s="91">
        <f t="shared" si="129"/>
        <v>74.455833333333345</v>
      </c>
      <c r="CR195" s="91">
        <f t="shared" si="129"/>
        <v>89.347000000000023</v>
      </c>
      <c r="CS195" s="91">
        <f t="shared" si="129"/>
        <v>74.455833333333345</v>
      </c>
      <c r="CT195" s="91">
        <f t="shared" si="123"/>
        <v>89.347000000000008</v>
      </c>
      <c r="CU195" s="91">
        <f t="shared" si="123"/>
        <v>12.6</v>
      </c>
      <c r="CV195" s="91">
        <f t="shared" si="123"/>
        <v>1</v>
      </c>
      <c r="CW195" s="93"/>
      <c r="DG195" s="99">
        <v>0</v>
      </c>
      <c r="DH195" s="99">
        <v>0</v>
      </c>
    </row>
    <row r="196" spans="1:118" hidden="1" x14ac:dyDescent="0.25">
      <c r="A196" s="88"/>
      <c r="B196" s="95" t="s">
        <v>6093</v>
      </c>
      <c r="C196" s="88" t="s">
        <v>6094</v>
      </c>
      <c r="D196" s="88">
        <v>2021</v>
      </c>
      <c r="E196" s="88">
        <v>2021</v>
      </c>
      <c r="F196" s="105">
        <v>2021</v>
      </c>
      <c r="G196" s="105">
        <v>2022</v>
      </c>
      <c r="H196" s="91">
        <f t="shared" si="168"/>
        <v>4.82</v>
      </c>
      <c r="I196" s="91">
        <v>0.14000000000000001</v>
      </c>
      <c r="J196" s="91">
        <v>1.69</v>
      </c>
      <c r="K196" s="91">
        <v>2.87</v>
      </c>
      <c r="L196" s="91">
        <v>0.12</v>
      </c>
      <c r="M196" s="91"/>
      <c r="N196" s="91">
        <v>0</v>
      </c>
      <c r="O196" s="91">
        <v>0</v>
      </c>
      <c r="P196" s="91"/>
      <c r="Q196" s="91">
        <v>0</v>
      </c>
      <c r="R196" s="91"/>
      <c r="S196" s="91">
        <v>0</v>
      </c>
      <c r="T196" s="91">
        <v>0</v>
      </c>
      <c r="U196" s="91">
        <v>0</v>
      </c>
      <c r="V196" s="91">
        <v>0</v>
      </c>
      <c r="W196" s="91">
        <v>0</v>
      </c>
      <c r="X196" s="91">
        <v>0</v>
      </c>
      <c r="Y196" s="91">
        <v>0</v>
      </c>
      <c r="Z196" s="91">
        <v>0</v>
      </c>
      <c r="AA196" s="91">
        <v>0</v>
      </c>
      <c r="AB196" s="91">
        <v>0</v>
      </c>
      <c r="AC196" s="91"/>
      <c r="AD196" s="91"/>
      <c r="AE196" s="91"/>
      <c r="AF196" s="91"/>
      <c r="AG196" s="91"/>
      <c r="AH196" s="91"/>
      <c r="AI196" s="91"/>
      <c r="AJ196" s="91"/>
      <c r="AK196" s="91">
        <v>0</v>
      </c>
      <c r="AL196" s="91">
        <v>0</v>
      </c>
      <c r="AM196" s="91">
        <v>0</v>
      </c>
      <c r="AN196" s="91">
        <v>0</v>
      </c>
      <c r="AO196" s="91">
        <v>0</v>
      </c>
      <c r="AP196" s="91">
        <v>0</v>
      </c>
      <c r="AQ196" s="91">
        <v>0</v>
      </c>
      <c r="AR196" s="91">
        <v>0</v>
      </c>
      <c r="AS196" s="97">
        <f t="shared" ref="AS196:AZ227" si="172">AK196</f>
        <v>0</v>
      </c>
      <c r="AT196" s="97">
        <f t="shared" si="172"/>
        <v>0</v>
      </c>
      <c r="AU196" s="97">
        <f t="shared" si="172"/>
        <v>0</v>
      </c>
      <c r="AV196" s="97">
        <f t="shared" si="172"/>
        <v>0</v>
      </c>
      <c r="AW196" s="97">
        <f t="shared" si="172"/>
        <v>0</v>
      </c>
      <c r="AX196" s="97">
        <f t="shared" si="172"/>
        <v>0</v>
      </c>
      <c r="AY196" s="97">
        <f t="shared" si="172"/>
        <v>0</v>
      </c>
      <c r="AZ196" s="97">
        <f t="shared" si="172"/>
        <v>0</v>
      </c>
      <c r="BA196" s="91">
        <v>4.8166666666666673</v>
      </c>
      <c r="BB196" s="91">
        <v>5.78</v>
      </c>
      <c r="BC196" s="91">
        <v>4.8166666666666673</v>
      </c>
      <c r="BD196" s="91">
        <v>5.78</v>
      </c>
      <c r="BE196" s="91">
        <v>4.8166666666666673</v>
      </c>
      <c r="BF196" s="91">
        <v>5.78</v>
      </c>
      <c r="BG196" s="91">
        <v>0.8</v>
      </c>
      <c r="BH196" s="91">
        <v>0</v>
      </c>
      <c r="BI196" s="96"/>
      <c r="BJ196" s="96"/>
      <c r="BK196" s="96"/>
      <c r="BL196" s="96"/>
      <c r="BM196" s="96"/>
      <c r="BN196" s="96"/>
      <c r="BO196" s="96"/>
      <c r="BP196" s="96"/>
      <c r="BQ196" s="91">
        <v>0</v>
      </c>
      <c r="BR196" s="91">
        <v>0</v>
      </c>
      <c r="BS196" s="91">
        <v>0</v>
      </c>
      <c r="BT196" s="91">
        <v>0</v>
      </c>
      <c r="BU196" s="91">
        <v>0</v>
      </c>
      <c r="BV196" s="91">
        <v>0</v>
      </c>
      <c r="BW196" s="91">
        <v>0</v>
      </c>
      <c r="BX196" s="91">
        <v>0</v>
      </c>
      <c r="BY196" s="96"/>
      <c r="BZ196" s="96"/>
      <c r="CA196" s="96"/>
      <c r="CB196" s="96"/>
      <c r="CC196" s="96"/>
      <c r="CD196" s="96"/>
      <c r="CE196" s="96"/>
      <c r="CF196" s="96">
        <v>0</v>
      </c>
      <c r="CG196" s="92">
        <f t="shared" si="171"/>
        <v>4.8166666666666673</v>
      </c>
      <c r="CH196" s="92">
        <f t="shared" si="171"/>
        <v>5.78</v>
      </c>
      <c r="CI196" s="92">
        <f t="shared" si="171"/>
        <v>4.8166666666666673</v>
      </c>
      <c r="CJ196" s="92">
        <f t="shared" si="171"/>
        <v>5.78</v>
      </c>
      <c r="CK196" s="92">
        <f t="shared" si="171"/>
        <v>4.8166666666666673</v>
      </c>
      <c r="CL196" s="92">
        <f t="shared" si="171"/>
        <v>5.78</v>
      </c>
      <c r="CM196" s="92">
        <f t="shared" si="171"/>
        <v>0.8</v>
      </c>
      <c r="CN196" s="92">
        <f t="shared" si="171"/>
        <v>0</v>
      </c>
      <c r="CO196" s="91">
        <f t="shared" si="129"/>
        <v>0</v>
      </c>
      <c r="CP196" s="91">
        <f t="shared" si="129"/>
        <v>0</v>
      </c>
      <c r="CQ196" s="91">
        <f t="shared" si="129"/>
        <v>0</v>
      </c>
      <c r="CR196" s="91">
        <f t="shared" si="129"/>
        <v>0</v>
      </c>
      <c r="CS196" s="91">
        <f t="shared" si="129"/>
        <v>0</v>
      </c>
      <c r="CT196" s="91">
        <f t="shared" si="123"/>
        <v>0</v>
      </c>
      <c r="CU196" s="91">
        <f t="shared" si="123"/>
        <v>0</v>
      </c>
      <c r="CV196" s="91">
        <f t="shared" si="123"/>
        <v>0</v>
      </c>
      <c r="CW196" s="93"/>
      <c r="DG196" s="99">
        <v>0</v>
      </c>
      <c r="DH196" s="99">
        <v>0</v>
      </c>
    </row>
    <row r="197" spans="1:118" ht="25.5" hidden="1" x14ac:dyDescent="0.25">
      <c r="A197" s="88" t="s">
        <v>6095</v>
      </c>
      <c r="B197" s="95" t="s">
        <v>6096</v>
      </c>
      <c r="C197" s="88" t="s">
        <v>6097</v>
      </c>
      <c r="D197" s="88">
        <v>2018</v>
      </c>
      <c r="E197" s="88">
        <v>2020</v>
      </c>
      <c r="F197" s="88">
        <f t="shared" ref="F197:G212" si="173">D197</f>
        <v>2018</v>
      </c>
      <c r="G197" s="88">
        <f t="shared" si="173"/>
        <v>2020</v>
      </c>
      <c r="H197" s="91">
        <f t="shared" si="168"/>
        <v>15.24</v>
      </c>
      <c r="I197" s="91">
        <v>0.56999999999999995</v>
      </c>
      <c r="J197" s="91">
        <v>0.77</v>
      </c>
      <c r="K197" s="91">
        <v>13.67</v>
      </c>
      <c r="L197" s="91">
        <v>0.23</v>
      </c>
      <c r="M197" s="91">
        <v>0.55000000000000004</v>
      </c>
      <c r="N197" s="91">
        <v>0.65</v>
      </c>
      <c r="O197" s="91">
        <v>0.56991480999999999</v>
      </c>
      <c r="P197" s="91">
        <v>0.65</v>
      </c>
      <c r="Q197" s="91">
        <v>0</v>
      </c>
      <c r="R197" s="91"/>
      <c r="S197" s="91">
        <v>0</v>
      </c>
      <c r="T197" s="91">
        <v>0</v>
      </c>
      <c r="U197" s="91">
        <v>0</v>
      </c>
      <c r="V197" s="91">
        <v>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0</v>
      </c>
      <c r="AC197" s="91"/>
      <c r="AD197" s="91"/>
      <c r="AE197" s="91"/>
      <c r="AF197" s="91"/>
      <c r="AG197" s="91"/>
      <c r="AH197" s="91"/>
      <c r="AI197" s="91"/>
      <c r="AJ197" s="91"/>
      <c r="AK197" s="91">
        <v>14.666666666666668</v>
      </c>
      <c r="AL197" s="91">
        <v>17.600000000000001</v>
      </c>
      <c r="AM197" s="91">
        <v>14.666666666666668</v>
      </c>
      <c r="AN197" s="91">
        <v>17.600000000000001</v>
      </c>
      <c r="AO197" s="91">
        <v>15.236581476666668</v>
      </c>
      <c r="AP197" s="91">
        <v>18.283897772</v>
      </c>
      <c r="AQ197" s="91">
        <v>0</v>
      </c>
      <c r="AR197" s="91">
        <v>0</v>
      </c>
      <c r="AS197" s="97">
        <f t="shared" si="172"/>
        <v>14.666666666666668</v>
      </c>
      <c r="AT197" s="97">
        <f t="shared" si="172"/>
        <v>17.600000000000001</v>
      </c>
      <c r="AU197" s="97">
        <f t="shared" si="172"/>
        <v>14.666666666666668</v>
      </c>
      <c r="AV197" s="97">
        <f t="shared" si="172"/>
        <v>17.600000000000001</v>
      </c>
      <c r="AW197" s="97">
        <f t="shared" si="172"/>
        <v>15.236581476666668</v>
      </c>
      <c r="AX197" s="97">
        <f t="shared" si="172"/>
        <v>18.283897772</v>
      </c>
      <c r="AY197" s="97">
        <f t="shared" si="172"/>
        <v>0</v>
      </c>
      <c r="AZ197" s="97">
        <f t="shared" si="172"/>
        <v>0</v>
      </c>
      <c r="BA197" s="91">
        <v>0</v>
      </c>
      <c r="BB197" s="91">
        <v>0</v>
      </c>
      <c r="BC197" s="91">
        <v>0</v>
      </c>
      <c r="BD197" s="91">
        <v>0</v>
      </c>
      <c r="BE197" s="91">
        <v>0</v>
      </c>
      <c r="BF197" s="91">
        <v>0</v>
      </c>
      <c r="BG197" s="91">
        <v>0</v>
      </c>
      <c r="BH197" s="91">
        <v>0</v>
      </c>
      <c r="BI197" s="97">
        <f t="shared" ref="BI197:BP212" si="174">BA197</f>
        <v>0</v>
      </c>
      <c r="BJ197" s="97">
        <f t="shared" si="174"/>
        <v>0</v>
      </c>
      <c r="BK197" s="97">
        <f t="shared" si="174"/>
        <v>0</v>
      </c>
      <c r="BL197" s="97">
        <f t="shared" si="174"/>
        <v>0</v>
      </c>
      <c r="BM197" s="97">
        <f t="shared" si="174"/>
        <v>0</v>
      </c>
      <c r="BN197" s="97">
        <f t="shared" si="174"/>
        <v>0</v>
      </c>
      <c r="BO197" s="97">
        <f t="shared" si="174"/>
        <v>0</v>
      </c>
      <c r="BP197" s="97">
        <f t="shared" si="174"/>
        <v>0</v>
      </c>
      <c r="BQ197" s="91">
        <v>0</v>
      </c>
      <c r="BR197" s="91">
        <v>0</v>
      </c>
      <c r="BS197" s="91">
        <v>0</v>
      </c>
      <c r="BT197" s="91">
        <v>0</v>
      </c>
      <c r="BU197" s="91">
        <v>0</v>
      </c>
      <c r="BV197" s="91">
        <v>0</v>
      </c>
      <c r="BW197" s="91">
        <v>0</v>
      </c>
      <c r="BX197" s="91">
        <v>0</v>
      </c>
      <c r="BY197" s="97">
        <f t="shared" ref="BY197:CF228" si="175">BQ197</f>
        <v>0</v>
      </c>
      <c r="BZ197" s="97">
        <f t="shared" si="175"/>
        <v>0</v>
      </c>
      <c r="CA197" s="97">
        <f t="shared" si="175"/>
        <v>0</v>
      </c>
      <c r="CB197" s="97">
        <f t="shared" si="175"/>
        <v>0</v>
      </c>
      <c r="CC197" s="97">
        <f t="shared" si="175"/>
        <v>0</v>
      </c>
      <c r="CD197" s="97">
        <f t="shared" si="175"/>
        <v>0</v>
      </c>
      <c r="CE197" s="97">
        <f t="shared" si="175"/>
        <v>0</v>
      </c>
      <c r="CF197" s="97">
        <f t="shared" si="175"/>
        <v>0</v>
      </c>
      <c r="CG197" s="92">
        <f t="shared" si="171"/>
        <v>15.216666666666669</v>
      </c>
      <c r="CH197" s="92">
        <f t="shared" si="171"/>
        <v>18.25</v>
      </c>
      <c r="CI197" s="92">
        <f t="shared" si="171"/>
        <v>15.236581476666668</v>
      </c>
      <c r="CJ197" s="92">
        <f t="shared" si="171"/>
        <v>18.25</v>
      </c>
      <c r="CK197" s="92">
        <f t="shared" si="171"/>
        <v>15.236581476666668</v>
      </c>
      <c r="CL197" s="92">
        <f t="shared" si="171"/>
        <v>18.283897772</v>
      </c>
      <c r="CM197" s="92">
        <f t="shared" si="171"/>
        <v>0</v>
      </c>
      <c r="CN197" s="92">
        <f t="shared" si="171"/>
        <v>0</v>
      </c>
      <c r="CO197" s="91">
        <f t="shared" si="129"/>
        <v>15.216666666666669</v>
      </c>
      <c r="CP197" s="91">
        <f t="shared" si="129"/>
        <v>18.25</v>
      </c>
      <c r="CQ197" s="91">
        <f t="shared" si="129"/>
        <v>15.236581476666668</v>
      </c>
      <c r="CR197" s="91">
        <f t="shared" si="129"/>
        <v>18.25</v>
      </c>
      <c r="CS197" s="91">
        <f t="shared" si="129"/>
        <v>15.236581476666668</v>
      </c>
      <c r="CT197" s="91">
        <f t="shared" si="123"/>
        <v>18.283897772</v>
      </c>
      <c r="CU197" s="91">
        <f t="shared" si="123"/>
        <v>0</v>
      </c>
      <c r="CV197" s="91">
        <f t="shared" si="123"/>
        <v>0</v>
      </c>
      <c r="CW197" s="93"/>
      <c r="CY197" s="80"/>
      <c r="CZ197" s="80"/>
    </row>
    <row r="198" spans="1:118" ht="25.5" hidden="1" x14ac:dyDescent="0.25">
      <c r="A198" s="88" t="s">
        <v>6098</v>
      </c>
      <c r="B198" s="95" t="s">
        <v>6099</v>
      </c>
      <c r="C198" s="88" t="s">
        <v>6100</v>
      </c>
      <c r="D198" s="88">
        <v>2018</v>
      </c>
      <c r="E198" s="88">
        <v>2018</v>
      </c>
      <c r="F198" s="88">
        <f t="shared" si="173"/>
        <v>2018</v>
      </c>
      <c r="G198" s="88">
        <f t="shared" si="173"/>
        <v>2018</v>
      </c>
      <c r="H198" s="91">
        <f t="shared" si="168"/>
        <v>31.020000000000003</v>
      </c>
      <c r="I198" s="91">
        <v>0.25</v>
      </c>
      <c r="J198" s="91">
        <v>4.37</v>
      </c>
      <c r="K198" s="91">
        <v>25.21</v>
      </c>
      <c r="L198" s="91">
        <v>1.19</v>
      </c>
      <c r="M198" s="91">
        <v>30.847000000000001</v>
      </c>
      <c r="N198" s="91">
        <v>36.4</v>
      </c>
      <c r="O198" s="91">
        <v>31.022854619999997</v>
      </c>
      <c r="P198" s="91">
        <v>36.4</v>
      </c>
      <c r="Q198" s="91">
        <v>31.022854619999997</v>
      </c>
      <c r="R198" s="91">
        <v>36.4</v>
      </c>
      <c r="S198" s="91">
        <v>8</v>
      </c>
      <c r="T198" s="91">
        <v>0</v>
      </c>
      <c r="U198" s="91">
        <v>0</v>
      </c>
      <c r="V198" s="91">
        <v>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91"/>
      <c r="AD198" s="91"/>
      <c r="AE198" s="91"/>
      <c r="AF198" s="91"/>
      <c r="AG198" s="91"/>
      <c r="AH198" s="91"/>
      <c r="AI198" s="91"/>
      <c r="AJ198" s="91"/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97">
        <f t="shared" si="172"/>
        <v>0</v>
      </c>
      <c r="AT198" s="97">
        <f t="shared" si="172"/>
        <v>0</v>
      </c>
      <c r="AU198" s="97">
        <f t="shared" si="172"/>
        <v>0</v>
      </c>
      <c r="AV198" s="97">
        <f t="shared" si="172"/>
        <v>0</v>
      </c>
      <c r="AW198" s="97">
        <f t="shared" si="172"/>
        <v>0</v>
      </c>
      <c r="AX198" s="97">
        <f t="shared" si="172"/>
        <v>0</v>
      </c>
      <c r="AY198" s="97">
        <f t="shared" si="172"/>
        <v>0</v>
      </c>
      <c r="AZ198" s="97">
        <f t="shared" si="172"/>
        <v>0</v>
      </c>
      <c r="BA198" s="91">
        <v>0</v>
      </c>
      <c r="BB198" s="91">
        <v>0</v>
      </c>
      <c r="BC198" s="91">
        <v>0</v>
      </c>
      <c r="BD198" s="91">
        <v>0</v>
      </c>
      <c r="BE198" s="91">
        <v>0</v>
      </c>
      <c r="BF198" s="91">
        <v>0</v>
      </c>
      <c r="BG198" s="91">
        <v>0</v>
      </c>
      <c r="BH198" s="91">
        <v>0</v>
      </c>
      <c r="BI198" s="97">
        <f t="shared" si="174"/>
        <v>0</v>
      </c>
      <c r="BJ198" s="97">
        <f t="shared" si="174"/>
        <v>0</v>
      </c>
      <c r="BK198" s="97">
        <f t="shared" si="174"/>
        <v>0</v>
      </c>
      <c r="BL198" s="97">
        <f t="shared" si="174"/>
        <v>0</v>
      </c>
      <c r="BM198" s="97">
        <f t="shared" si="174"/>
        <v>0</v>
      </c>
      <c r="BN198" s="97">
        <f t="shared" si="174"/>
        <v>0</v>
      </c>
      <c r="BO198" s="97">
        <f t="shared" si="174"/>
        <v>0</v>
      </c>
      <c r="BP198" s="97">
        <f t="shared" si="174"/>
        <v>0</v>
      </c>
      <c r="BQ198" s="91">
        <v>0</v>
      </c>
      <c r="BR198" s="91">
        <v>0</v>
      </c>
      <c r="BS198" s="91">
        <v>0</v>
      </c>
      <c r="BT198" s="91">
        <v>0</v>
      </c>
      <c r="BU198" s="91">
        <v>0</v>
      </c>
      <c r="BV198" s="91">
        <v>0</v>
      </c>
      <c r="BW198" s="91">
        <v>0</v>
      </c>
      <c r="BX198" s="91">
        <v>0</v>
      </c>
      <c r="BY198" s="97">
        <f t="shared" si="175"/>
        <v>0</v>
      </c>
      <c r="BZ198" s="97">
        <f t="shared" si="175"/>
        <v>0</v>
      </c>
      <c r="CA198" s="97">
        <f t="shared" si="175"/>
        <v>0</v>
      </c>
      <c r="CB198" s="97">
        <f t="shared" si="175"/>
        <v>0</v>
      </c>
      <c r="CC198" s="97">
        <f t="shared" si="175"/>
        <v>0</v>
      </c>
      <c r="CD198" s="97">
        <f t="shared" si="175"/>
        <v>0</v>
      </c>
      <c r="CE198" s="97">
        <f t="shared" si="175"/>
        <v>0</v>
      </c>
      <c r="CF198" s="97">
        <f t="shared" si="175"/>
        <v>0</v>
      </c>
      <c r="CG198" s="92">
        <f t="shared" si="171"/>
        <v>30.847000000000001</v>
      </c>
      <c r="CH198" s="92">
        <f t="shared" si="171"/>
        <v>36.4</v>
      </c>
      <c r="CI198" s="92">
        <f t="shared" si="171"/>
        <v>31.022854619999997</v>
      </c>
      <c r="CJ198" s="92">
        <f t="shared" si="171"/>
        <v>36.4</v>
      </c>
      <c r="CK198" s="92">
        <f t="shared" si="171"/>
        <v>31.022854619999997</v>
      </c>
      <c r="CL198" s="92">
        <f t="shared" si="171"/>
        <v>36.4</v>
      </c>
      <c r="CM198" s="92">
        <f t="shared" si="171"/>
        <v>8</v>
      </c>
      <c r="CN198" s="92">
        <f t="shared" si="171"/>
        <v>0</v>
      </c>
      <c r="CO198" s="91">
        <f t="shared" si="129"/>
        <v>30.847000000000001</v>
      </c>
      <c r="CP198" s="91">
        <f t="shared" si="129"/>
        <v>36.4</v>
      </c>
      <c r="CQ198" s="91">
        <f t="shared" si="129"/>
        <v>31.022854619999997</v>
      </c>
      <c r="CR198" s="91">
        <f t="shared" si="129"/>
        <v>36.4</v>
      </c>
      <c r="CS198" s="91">
        <f t="shared" si="129"/>
        <v>31.022854619999997</v>
      </c>
      <c r="CT198" s="91">
        <f t="shared" si="123"/>
        <v>36.4</v>
      </c>
      <c r="CU198" s="91">
        <f t="shared" si="123"/>
        <v>8</v>
      </c>
      <c r="CV198" s="91">
        <f t="shared" si="123"/>
        <v>0</v>
      </c>
      <c r="CW198" s="93"/>
      <c r="CY198" s="80"/>
      <c r="CZ198" s="80"/>
    </row>
    <row r="199" spans="1:118" ht="25.5" hidden="1" x14ac:dyDescent="0.25">
      <c r="A199" s="88" t="s">
        <v>6101</v>
      </c>
      <c r="B199" s="95" t="s">
        <v>6102</v>
      </c>
      <c r="C199" s="88" t="s">
        <v>6103</v>
      </c>
      <c r="D199" s="88">
        <v>2018</v>
      </c>
      <c r="E199" s="88">
        <v>2022</v>
      </c>
      <c r="F199" s="88">
        <f t="shared" si="173"/>
        <v>2018</v>
      </c>
      <c r="G199" s="88">
        <f t="shared" si="173"/>
        <v>2022</v>
      </c>
      <c r="H199" s="91">
        <f t="shared" si="168"/>
        <v>13.437999999999999</v>
      </c>
      <c r="I199" s="91">
        <v>0.24</v>
      </c>
      <c r="J199" s="91">
        <v>1.28</v>
      </c>
      <c r="K199" s="91">
        <v>7.99</v>
      </c>
      <c r="L199" s="91">
        <v>3.9279999999999999</v>
      </c>
      <c r="M199" s="91">
        <v>4.907</v>
      </c>
      <c r="N199" s="91">
        <v>5.79</v>
      </c>
      <c r="O199" s="91">
        <v>4.9313298799999998</v>
      </c>
      <c r="P199" s="91">
        <v>5.79</v>
      </c>
      <c r="Q199" s="91">
        <v>4.9313298799999998</v>
      </c>
      <c r="R199" s="91">
        <v>5.79</v>
      </c>
      <c r="S199" s="91">
        <v>0</v>
      </c>
      <c r="T199" s="91">
        <v>0</v>
      </c>
      <c r="U199" s="91">
        <v>0</v>
      </c>
      <c r="V199" s="91">
        <v>0</v>
      </c>
      <c r="W199" s="91">
        <v>0</v>
      </c>
      <c r="X199" s="91">
        <v>0</v>
      </c>
      <c r="Y199" s="91">
        <v>0</v>
      </c>
      <c r="Z199" s="91">
        <v>0</v>
      </c>
      <c r="AA199" s="91">
        <v>0</v>
      </c>
      <c r="AB199" s="91">
        <v>0</v>
      </c>
      <c r="AC199" s="91"/>
      <c r="AD199" s="91"/>
      <c r="AE199" s="91"/>
      <c r="AF199" s="91"/>
      <c r="AG199" s="91"/>
      <c r="AH199" s="91"/>
      <c r="AI199" s="91"/>
      <c r="AJ199" s="91"/>
      <c r="AK199" s="91">
        <v>0</v>
      </c>
      <c r="AL199" s="91">
        <v>0</v>
      </c>
      <c r="AM199" s="91">
        <v>0</v>
      </c>
      <c r="AN199" s="91">
        <v>0</v>
      </c>
      <c r="AO199" s="91">
        <v>0</v>
      </c>
      <c r="AP199" s="91">
        <v>0</v>
      </c>
      <c r="AQ199" s="91">
        <v>0</v>
      </c>
      <c r="AR199" s="91">
        <v>0</v>
      </c>
      <c r="AS199" s="97">
        <f t="shared" si="172"/>
        <v>0</v>
      </c>
      <c r="AT199" s="97">
        <f t="shared" si="172"/>
        <v>0</v>
      </c>
      <c r="AU199" s="97">
        <f t="shared" si="172"/>
        <v>0</v>
      </c>
      <c r="AV199" s="97">
        <f t="shared" si="172"/>
        <v>0</v>
      </c>
      <c r="AW199" s="97">
        <f t="shared" si="172"/>
        <v>0</v>
      </c>
      <c r="AX199" s="97">
        <f t="shared" si="172"/>
        <v>0</v>
      </c>
      <c r="AY199" s="97">
        <f t="shared" si="172"/>
        <v>0</v>
      </c>
      <c r="AZ199" s="97">
        <f t="shared" si="172"/>
        <v>0</v>
      </c>
      <c r="BA199" s="91">
        <v>0</v>
      </c>
      <c r="BB199" s="91">
        <v>0</v>
      </c>
      <c r="BC199" s="91">
        <v>0</v>
      </c>
      <c r="BD199" s="91">
        <v>0</v>
      </c>
      <c r="BE199" s="91">
        <v>0</v>
      </c>
      <c r="BF199" s="91">
        <v>0</v>
      </c>
      <c r="BG199" s="91">
        <v>0</v>
      </c>
      <c r="BH199" s="91">
        <v>0</v>
      </c>
      <c r="BI199" s="97">
        <f t="shared" si="174"/>
        <v>0</v>
      </c>
      <c r="BJ199" s="97">
        <f t="shared" si="174"/>
        <v>0</v>
      </c>
      <c r="BK199" s="97">
        <f t="shared" si="174"/>
        <v>0</v>
      </c>
      <c r="BL199" s="97">
        <f t="shared" si="174"/>
        <v>0</v>
      </c>
      <c r="BM199" s="97">
        <f t="shared" si="174"/>
        <v>0</v>
      </c>
      <c r="BN199" s="97">
        <f t="shared" si="174"/>
        <v>0</v>
      </c>
      <c r="BO199" s="97">
        <f t="shared" si="174"/>
        <v>0</v>
      </c>
      <c r="BP199" s="97">
        <f t="shared" si="174"/>
        <v>0</v>
      </c>
      <c r="BQ199" s="91">
        <v>8.5084745762711869</v>
      </c>
      <c r="BR199" s="91">
        <v>10.210169491525424</v>
      </c>
      <c r="BS199" s="91">
        <v>8.5084745762711869</v>
      </c>
      <c r="BT199" s="91">
        <v>10.210169491525424</v>
      </c>
      <c r="BU199" s="91">
        <v>8.5084745762711869</v>
      </c>
      <c r="BV199" s="91">
        <v>10.210169491525424</v>
      </c>
      <c r="BW199" s="91">
        <v>0</v>
      </c>
      <c r="BX199" s="91">
        <v>0</v>
      </c>
      <c r="BY199" s="97">
        <f t="shared" si="175"/>
        <v>8.5084745762711869</v>
      </c>
      <c r="BZ199" s="97">
        <f t="shared" si="175"/>
        <v>10.210169491525424</v>
      </c>
      <c r="CA199" s="97">
        <f t="shared" si="175"/>
        <v>8.5084745762711869</v>
      </c>
      <c r="CB199" s="97">
        <f t="shared" si="175"/>
        <v>10.210169491525424</v>
      </c>
      <c r="CC199" s="97">
        <f t="shared" si="175"/>
        <v>8.5084745762711869</v>
      </c>
      <c r="CD199" s="97">
        <f t="shared" si="175"/>
        <v>10.210169491525424</v>
      </c>
      <c r="CE199" s="97">
        <f t="shared" si="175"/>
        <v>0</v>
      </c>
      <c r="CF199" s="97">
        <f t="shared" si="175"/>
        <v>0</v>
      </c>
      <c r="CG199" s="92">
        <f t="shared" si="171"/>
        <v>13.415474576271187</v>
      </c>
      <c r="CH199" s="92">
        <f t="shared" si="171"/>
        <v>16.000169491525423</v>
      </c>
      <c r="CI199" s="92">
        <f t="shared" si="171"/>
        <v>13.439804456271187</v>
      </c>
      <c r="CJ199" s="92">
        <f t="shared" si="171"/>
        <v>16.000169491525423</v>
      </c>
      <c r="CK199" s="92">
        <f t="shared" si="171"/>
        <v>13.439804456271187</v>
      </c>
      <c r="CL199" s="92">
        <f t="shared" si="171"/>
        <v>16.000169491525423</v>
      </c>
      <c r="CM199" s="92">
        <f t="shared" si="171"/>
        <v>0</v>
      </c>
      <c r="CN199" s="92">
        <f t="shared" si="171"/>
        <v>0</v>
      </c>
      <c r="CO199" s="91">
        <f t="shared" ref="CO199:CV232" si="176">M199+AC199+AS199++BI199+BY199</f>
        <v>13.415474576271187</v>
      </c>
      <c r="CP199" s="91">
        <f t="shared" si="176"/>
        <v>16.000169491525423</v>
      </c>
      <c r="CQ199" s="91">
        <f t="shared" si="176"/>
        <v>13.439804456271187</v>
      </c>
      <c r="CR199" s="91">
        <f t="shared" si="176"/>
        <v>16.000169491525423</v>
      </c>
      <c r="CS199" s="91">
        <f t="shared" si="176"/>
        <v>13.439804456271187</v>
      </c>
      <c r="CT199" s="91">
        <f t="shared" si="123"/>
        <v>16.000169491525423</v>
      </c>
      <c r="CU199" s="91">
        <f t="shared" si="123"/>
        <v>0</v>
      </c>
      <c r="CV199" s="91">
        <f t="shared" si="123"/>
        <v>0</v>
      </c>
      <c r="CW199" s="93"/>
      <c r="CY199" s="80"/>
      <c r="CZ199" s="80"/>
    </row>
    <row r="200" spans="1:118" hidden="1" x14ac:dyDescent="0.25">
      <c r="A200" s="88" t="s">
        <v>6104</v>
      </c>
      <c r="B200" s="95" t="s">
        <v>6105</v>
      </c>
      <c r="C200" s="88" t="s">
        <v>6106</v>
      </c>
      <c r="D200" s="88">
        <v>2018</v>
      </c>
      <c r="E200" s="88">
        <v>2018</v>
      </c>
      <c r="F200" s="88">
        <f t="shared" si="173"/>
        <v>2018</v>
      </c>
      <c r="G200" s="88">
        <f t="shared" si="173"/>
        <v>2018</v>
      </c>
      <c r="H200" s="91">
        <f t="shared" si="168"/>
        <v>2.0799999999999996</v>
      </c>
      <c r="I200" s="91">
        <v>0.11</v>
      </c>
      <c r="J200" s="91">
        <v>0.23</v>
      </c>
      <c r="K200" s="91">
        <v>1.71</v>
      </c>
      <c r="L200" s="91">
        <v>0.03</v>
      </c>
      <c r="M200" s="91">
        <v>2.0760000000000001</v>
      </c>
      <c r="N200" s="91">
        <v>2.4500000000000002</v>
      </c>
      <c r="O200" s="91">
        <v>2.0846111700000001</v>
      </c>
      <c r="P200" s="91">
        <v>2.4500000000000002</v>
      </c>
      <c r="Q200" s="91">
        <v>2.0846111700000001</v>
      </c>
      <c r="R200" s="91">
        <v>2.4500000000000002</v>
      </c>
      <c r="S200" s="91">
        <v>2</v>
      </c>
      <c r="T200" s="91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91"/>
      <c r="AD200" s="91"/>
      <c r="AE200" s="91"/>
      <c r="AF200" s="91"/>
      <c r="AG200" s="91"/>
      <c r="AH200" s="91"/>
      <c r="AI200" s="91"/>
      <c r="AJ200" s="91"/>
      <c r="AK200" s="91">
        <v>0</v>
      </c>
      <c r="AL200" s="91">
        <v>0</v>
      </c>
      <c r="AM200" s="91">
        <v>0</v>
      </c>
      <c r="AN200" s="91">
        <v>0</v>
      </c>
      <c r="AO200" s="91">
        <v>0</v>
      </c>
      <c r="AP200" s="91">
        <v>0</v>
      </c>
      <c r="AQ200" s="91">
        <v>0</v>
      </c>
      <c r="AR200" s="91">
        <v>0</v>
      </c>
      <c r="AS200" s="97">
        <f t="shared" si="172"/>
        <v>0</v>
      </c>
      <c r="AT200" s="97">
        <f t="shared" si="172"/>
        <v>0</v>
      </c>
      <c r="AU200" s="97">
        <f t="shared" si="172"/>
        <v>0</v>
      </c>
      <c r="AV200" s="97">
        <f t="shared" si="172"/>
        <v>0</v>
      </c>
      <c r="AW200" s="97">
        <f t="shared" si="172"/>
        <v>0</v>
      </c>
      <c r="AX200" s="97">
        <f t="shared" si="172"/>
        <v>0</v>
      </c>
      <c r="AY200" s="97">
        <f t="shared" si="172"/>
        <v>0</v>
      </c>
      <c r="AZ200" s="97">
        <f t="shared" si="172"/>
        <v>0</v>
      </c>
      <c r="BA200" s="91">
        <v>0</v>
      </c>
      <c r="BB200" s="91">
        <v>0</v>
      </c>
      <c r="BC200" s="91">
        <v>0</v>
      </c>
      <c r="BD200" s="91">
        <v>0</v>
      </c>
      <c r="BE200" s="91">
        <v>0</v>
      </c>
      <c r="BF200" s="91">
        <v>0</v>
      </c>
      <c r="BG200" s="91">
        <v>0</v>
      </c>
      <c r="BH200" s="91">
        <v>0</v>
      </c>
      <c r="BI200" s="97">
        <f t="shared" si="174"/>
        <v>0</v>
      </c>
      <c r="BJ200" s="97">
        <f t="shared" si="174"/>
        <v>0</v>
      </c>
      <c r="BK200" s="97">
        <f t="shared" si="174"/>
        <v>0</v>
      </c>
      <c r="BL200" s="97">
        <f t="shared" si="174"/>
        <v>0</v>
      </c>
      <c r="BM200" s="97">
        <f t="shared" si="174"/>
        <v>0</v>
      </c>
      <c r="BN200" s="97">
        <f t="shared" si="174"/>
        <v>0</v>
      </c>
      <c r="BO200" s="97">
        <f t="shared" si="174"/>
        <v>0</v>
      </c>
      <c r="BP200" s="97">
        <f t="shared" si="174"/>
        <v>0</v>
      </c>
      <c r="BQ200" s="91">
        <v>0</v>
      </c>
      <c r="BR200" s="91">
        <v>0</v>
      </c>
      <c r="BS200" s="91">
        <v>0</v>
      </c>
      <c r="BT200" s="91">
        <v>0</v>
      </c>
      <c r="BU200" s="91">
        <v>0</v>
      </c>
      <c r="BV200" s="91">
        <v>0</v>
      </c>
      <c r="BW200" s="91">
        <v>0</v>
      </c>
      <c r="BX200" s="91">
        <v>0</v>
      </c>
      <c r="BY200" s="97">
        <f t="shared" si="175"/>
        <v>0</v>
      </c>
      <c r="BZ200" s="97">
        <f t="shared" si="175"/>
        <v>0</v>
      </c>
      <c r="CA200" s="97">
        <f t="shared" si="175"/>
        <v>0</v>
      </c>
      <c r="CB200" s="97">
        <f t="shared" si="175"/>
        <v>0</v>
      </c>
      <c r="CC200" s="97">
        <f t="shared" si="175"/>
        <v>0</v>
      </c>
      <c r="CD200" s="97">
        <f t="shared" si="175"/>
        <v>0</v>
      </c>
      <c r="CE200" s="97">
        <f t="shared" si="175"/>
        <v>0</v>
      </c>
      <c r="CF200" s="97">
        <f t="shared" si="175"/>
        <v>0</v>
      </c>
      <c r="CG200" s="92">
        <f t="shared" si="171"/>
        <v>2.0760000000000001</v>
      </c>
      <c r="CH200" s="92">
        <f t="shared" si="171"/>
        <v>2.4500000000000002</v>
      </c>
      <c r="CI200" s="92">
        <f t="shared" si="171"/>
        <v>2.0846111700000001</v>
      </c>
      <c r="CJ200" s="92">
        <f t="shared" si="171"/>
        <v>2.4500000000000002</v>
      </c>
      <c r="CK200" s="92">
        <f t="shared" si="171"/>
        <v>2.0846111700000001</v>
      </c>
      <c r="CL200" s="92">
        <f t="shared" si="171"/>
        <v>2.4500000000000002</v>
      </c>
      <c r="CM200" s="92">
        <f t="shared" si="171"/>
        <v>2</v>
      </c>
      <c r="CN200" s="92">
        <f t="shared" si="171"/>
        <v>0</v>
      </c>
      <c r="CO200" s="91">
        <f t="shared" si="176"/>
        <v>2.0760000000000001</v>
      </c>
      <c r="CP200" s="91">
        <f t="shared" si="176"/>
        <v>2.4500000000000002</v>
      </c>
      <c r="CQ200" s="91">
        <f t="shared" si="176"/>
        <v>2.0846111700000001</v>
      </c>
      <c r="CR200" s="91">
        <f t="shared" si="176"/>
        <v>2.4500000000000002</v>
      </c>
      <c r="CS200" s="91">
        <f t="shared" si="176"/>
        <v>2.0846111700000001</v>
      </c>
      <c r="CT200" s="91">
        <f t="shared" si="123"/>
        <v>2.4500000000000002</v>
      </c>
      <c r="CU200" s="91">
        <f t="shared" si="123"/>
        <v>2</v>
      </c>
      <c r="CV200" s="91">
        <f t="shared" si="123"/>
        <v>0</v>
      </c>
      <c r="CW200" s="93"/>
      <c r="CY200" s="80"/>
      <c r="CZ200" s="80"/>
    </row>
    <row r="201" spans="1:118" hidden="1" x14ac:dyDescent="0.25">
      <c r="A201" s="88" t="s">
        <v>6107</v>
      </c>
      <c r="B201" s="95" t="s">
        <v>6108</v>
      </c>
      <c r="C201" s="88" t="s">
        <v>6109</v>
      </c>
      <c r="D201" s="88">
        <v>2018</v>
      </c>
      <c r="E201" s="88">
        <v>2018</v>
      </c>
      <c r="F201" s="88">
        <f t="shared" si="173"/>
        <v>2018</v>
      </c>
      <c r="G201" s="88">
        <f t="shared" si="173"/>
        <v>2018</v>
      </c>
      <c r="H201" s="91">
        <f t="shared" si="168"/>
        <v>0.8</v>
      </c>
      <c r="I201" s="91">
        <v>0.04</v>
      </c>
      <c r="J201" s="91">
        <v>9.5000000000000001E-2</v>
      </c>
      <c r="K201" s="91">
        <v>0.65</v>
      </c>
      <c r="L201" s="91">
        <v>1.4999999999999999E-2</v>
      </c>
      <c r="M201" s="91">
        <v>0.79700000000000004</v>
      </c>
      <c r="N201" s="91">
        <v>0.94000000000000006</v>
      </c>
      <c r="O201" s="91">
        <v>0.80074009000000002</v>
      </c>
      <c r="P201" s="91">
        <v>0.94</v>
      </c>
      <c r="Q201" s="91">
        <v>0.80074009000000002</v>
      </c>
      <c r="R201" s="91">
        <v>0.94</v>
      </c>
      <c r="S201" s="91">
        <v>0.4</v>
      </c>
      <c r="T201" s="91">
        <v>0</v>
      </c>
      <c r="U201" s="91">
        <v>0</v>
      </c>
      <c r="V201" s="91">
        <v>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91"/>
      <c r="AD201" s="91"/>
      <c r="AE201" s="91"/>
      <c r="AF201" s="91"/>
      <c r="AG201" s="91"/>
      <c r="AH201" s="91"/>
      <c r="AI201" s="91"/>
      <c r="AJ201" s="91"/>
      <c r="AK201" s="91">
        <v>0</v>
      </c>
      <c r="AL201" s="91">
        <v>0</v>
      </c>
      <c r="AM201" s="91">
        <v>0</v>
      </c>
      <c r="AN201" s="91">
        <v>0</v>
      </c>
      <c r="AO201" s="91">
        <v>0</v>
      </c>
      <c r="AP201" s="91">
        <v>0</v>
      </c>
      <c r="AQ201" s="91">
        <v>0</v>
      </c>
      <c r="AR201" s="91">
        <v>0</v>
      </c>
      <c r="AS201" s="97">
        <f t="shared" si="172"/>
        <v>0</v>
      </c>
      <c r="AT201" s="97">
        <f t="shared" si="172"/>
        <v>0</v>
      </c>
      <c r="AU201" s="97">
        <f t="shared" si="172"/>
        <v>0</v>
      </c>
      <c r="AV201" s="97">
        <f t="shared" si="172"/>
        <v>0</v>
      </c>
      <c r="AW201" s="97">
        <f t="shared" si="172"/>
        <v>0</v>
      </c>
      <c r="AX201" s="97">
        <f t="shared" si="172"/>
        <v>0</v>
      </c>
      <c r="AY201" s="97">
        <f t="shared" si="172"/>
        <v>0</v>
      </c>
      <c r="AZ201" s="97">
        <f t="shared" si="172"/>
        <v>0</v>
      </c>
      <c r="BA201" s="91">
        <v>0</v>
      </c>
      <c r="BB201" s="91">
        <v>0</v>
      </c>
      <c r="BC201" s="91">
        <v>0</v>
      </c>
      <c r="BD201" s="91">
        <v>0</v>
      </c>
      <c r="BE201" s="91">
        <v>0</v>
      </c>
      <c r="BF201" s="91">
        <v>0</v>
      </c>
      <c r="BG201" s="91">
        <v>0</v>
      </c>
      <c r="BH201" s="91">
        <v>0</v>
      </c>
      <c r="BI201" s="97">
        <f t="shared" si="174"/>
        <v>0</v>
      </c>
      <c r="BJ201" s="97">
        <f t="shared" si="174"/>
        <v>0</v>
      </c>
      <c r="BK201" s="97">
        <f t="shared" si="174"/>
        <v>0</v>
      </c>
      <c r="BL201" s="97">
        <f t="shared" si="174"/>
        <v>0</v>
      </c>
      <c r="BM201" s="97">
        <f t="shared" si="174"/>
        <v>0</v>
      </c>
      <c r="BN201" s="97">
        <f t="shared" si="174"/>
        <v>0</v>
      </c>
      <c r="BO201" s="97">
        <f t="shared" si="174"/>
        <v>0</v>
      </c>
      <c r="BP201" s="97">
        <f t="shared" si="174"/>
        <v>0</v>
      </c>
      <c r="BQ201" s="91">
        <v>0</v>
      </c>
      <c r="BR201" s="91">
        <v>0</v>
      </c>
      <c r="BS201" s="91">
        <v>0</v>
      </c>
      <c r="BT201" s="91">
        <v>0</v>
      </c>
      <c r="BU201" s="91">
        <v>0</v>
      </c>
      <c r="BV201" s="91">
        <v>0</v>
      </c>
      <c r="BW201" s="91">
        <v>0</v>
      </c>
      <c r="BX201" s="91">
        <v>0</v>
      </c>
      <c r="BY201" s="97">
        <f t="shared" si="175"/>
        <v>0</v>
      </c>
      <c r="BZ201" s="97">
        <f t="shared" si="175"/>
        <v>0</v>
      </c>
      <c r="CA201" s="97">
        <f t="shared" si="175"/>
        <v>0</v>
      </c>
      <c r="CB201" s="97">
        <f t="shared" si="175"/>
        <v>0</v>
      </c>
      <c r="CC201" s="97">
        <f t="shared" si="175"/>
        <v>0</v>
      </c>
      <c r="CD201" s="97">
        <f t="shared" si="175"/>
        <v>0</v>
      </c>
      <c r="CE201" s="97">
        <f t="shared" si="175"/>
        <v>0</v>
      </c>
      <c r="CF201" s="97">
        <f t="shared" si="175"/>
        <v>0</v>
      </c>
      <c r="CG201" s="92">
        <f t="shared" si="171"/>
        <v>0.79700000000000004</v>
      </c>
      <c r="CH201" s="92">
        <f t="shared" si="171"/>
        <v>0.94000000000000006</v>
      </c>
      <c r="CI201" s="92">
        <f t="shared" si="171"/>
        <v>0.80074009000000002</v>
      </c>
      <c r="CJ201" s="92">
        <f t="shared" si="171"/>
        <v>0.94</v>
      </c>
      <c r="CK201" s="92">
        <f t="shared" si="171"/>
        <v>0.80074009000000002</v>
      </c>
      <c r="CL201" s="92">
        <f t="shared" si="171"/>
        <v>0.94</v>
      </c>
      <c r="CM201" s="92">
        <f t="shared" si="171"/>
        <v>0.4</v>
      </c>
      <c r="CN201" s="92">
        <f t="shared" si="171"/>
        <v>0</v>
      </c>
      <c r="CO201" s="91">
        <f t="shared" si="176"/>
        <v>0.79700000000000004</v>
      </c>
      <c r="CP201" s="91">
        <f t="shared" si="176"/>
        <v>0.94000000000000006</v>
      </c>
      <c r="CQ201" s="91">
        <f t="shared" si="176"/>
        <v>0.80074009000000002</v>
      </c>
      <c r="CR201" s="91">
        <f t="shared" si="176"/>
        <v>0.94</v>
      </c>
      <c r="CS201" s="91">
        <f t="shared" si="176"/>
        <v>0.80074009000000002</v>
      </c>
      <c r="CT201" s="91">
        <f t="shared" si="123"/>
        <v>0.94</v>
      </c>
      <c r="CU201" s="91">
        <f t="shared" si="123"/>
        <v>0.4</v>
      </c>
      <c r="CV201" s="91">
        <f t="shared" si="123"/>
        <v>0</v>
      </c>
      <c r="CW201" s="93"/>
      <c r="CY201" s="80"/>
      <c r="CZ201" s="80"/>
    </row>
    <row r="202" spans="1:118" hidden="1" x14ac:dyDescent="0.25">
      <c r="A202" s="88" t="s">
        <v>6110</v>
      </c>
      <c r="B202" s="95" t="s">
        <v>6111</v>
      </c>
      <c r="C202" s="88" t="s">
        <v>6112</v>
      </c>
      <c r="D202" s="88">
        <v>2019</v>
      </c>
      <c r="E202" s="88">
        <v>2019</v>
      </c>
      <c r="F202" s="88">
        <f t="shared" si="173"/>
        <v>2019</v>
      </c>
      <c r="G202" s="88">
        <f t="shared" si="173"/>
        <v>2019</v>
      </c>
      <c r="H202" s="91">
        <f t="shared" si="168"/>
        <v>11.370000000000001</v>
      </c>
      <c r="I202" s="91">
        <v>0.21</v>
      </c>
      <c r="J202" s="91">
        <v>1.075</v>
      </c>
      <c r="K202" s="91">
        <v>8.01</v>
      </c>
      <c r="L202" s="91">
        <v>2.0750000000000002</v>
      </c>
      <c r="M202" s="91"/>
      <c r="N202" s="91">
        <v>0</v>
      </c>
      <c r="O202" s="91">
        <v>0</v>
      </c>
      <c r="P202" s="91"/>
      <c r="Q202" s="91">
        <v>0</v>
      </c>
      <c r="R202" s="91"/>
      <c r="S202" s="91">
        <v>0</v>
      </c>
      <c r="T202" s="91">
        <v>0</v>
      </c>
      <c r="U202" s="91">
        <v>11.371666666666668</v>
      </c>
      <c r="V202" s="91">
        <v>13.646000000000001</v>
      </c>
      <c r="W202" s="91">
        <v>11.371666666666668</v>
      </c>
      <c r="X202" s="91">
        <v>13.646000000000001</v>
      </c>
      <c r="Y202" s="91">
        <v>11.371666666666668</v>
      </c>
      <c r="Z202" s="91">
        <v>13.646000000000001</v>
      </c>
      <c r="AA202" s="91">
        <v>0</v>
      </c>
      <c r="AB202" s="91">
        <v>0</v>
      </c>
      <c r="AC202" s="91">
        <v>11.25715143</v>
      </c>
      <c r="AD202" s="91">
        <v>13.46714403</v>
      </c>
      <c r="AE202" s="91">
        <v>11.25715143</v>
      </c>
      <c r="AF202" s="91">
        <v>13.46714403</v>
      </c>
      <c r="AG202" s="91">
        <v>11.25715143</v>
      </c>
      <c r="AH202" s="91">
        <v>13.46714403</v>
      </c>
      <c r="AI202" s="91">
        <v>0</v>
      </c>
      <c r="AJ202" s="91">
        <v>0</v>
      </c>
      <c r="AK202" s="91">
        <v>0</v>
      </c>
      <c r="AL202" s="91">
        <v>0</v>
      </c>
      <c r="AM202" s="91">
        <v>0</v>
      </c>
      <c r="AN202" s="91">
        <v>0</v>
      </c>
      <c r="AO202" s="91">
        <v>0</v>
      </c>
      <c r="AP202" s="91">
        <v>0</v>
      </c>
      <c r="AQ202" s="91">
        <v>0</v>
      </c>
      <c r="AR202" s="91">
        <v>0</v>
      </c>
      <c r="AS202" s="97">
        <f t="shared" si="172"/>
        <v>0</v>
      </c>
      <c r="AT202" s="97">
        <f t="shared" si="172"/>
        <v>0</v>
      </c>
      <c r="AU202" s="97">
        <f t="shared" si="172"/>
        <v>0</v>
      </c>
      <c r="AV202" s="97">
        <f t="shared" si="172"/>
        <v>0</v>
      </c>
      <c r="AW202" s="97">
        <f t="shared" si="172"/>
        <v>0</v>
      </c>
      <c r="AX202" s="97">
        <f t="shared" si="172"/>
        <v>0</v>
      </c>
      <c r="AY202" s="97">
        <f t="shared" si="172"/>
        <v>0</v>
      </c>
      <c r="AZ202" s="97">
        <f t="shared" si="172"/>
        <v>0</v>
      </c>
      <c r="BA202" s="91">
        <v>0</v>
      </c>
      <c r="BB202" s="91">
        <v>0</v>
      </c>
      <c r="BC202" s="91">
        <v>0</v>
      </c>
      <c r="BD202" s="91">
        <v>0</v>
      </c>
      <c r="BE202" s="91">
        <v>0</v>
      </c>
      <c r="BF202" s="91">
        <v>0</v>
      </c>
      <c r="BG202" s="91">
        <v>0</v>
      </c>
      <c r="BH202" s="91">
        <v>0</v>
      </c>
      <c r="BI202" s="97">
        <f t="shared" si="174"/>
        <v>0</v>
      </c>
      <c r="BJ202" s="97">
        <f t="shared" si="174"/>
        <v>0</v>
      </c>
      <c r="BK202" s="97">
        <f t="shared" si="174"/>
        <v>0</v>
      </c>
      <c r="BL202" s="97">
        <f t="shared" si="174"/>
        <v>0</v>
      </c>
      <c r="BM202" s="97">
        <f t="shared" si="174"/>
        <v>0</v>
      </c>
      <c r="BN202" s="97">
        <f t="shared" si="174"/>
        <v>0</v>
      </c>
      <c r="BO202" s="97">
        <f t="shared" si="174"/>
        <v>0</v>
      </c>
      <c r="BP202" s="97">
        <f t="shared" si="174"/>
        <v>0</v>
      </c>
      <c r="BQ202" s="91">
        <v>0</v>
      </c>
      <c r="BR202" s="91">
        <v>0</v>
      </c>
      <c r="BS202" s="91">
        <v>0</v>
      </c>
      <c r="BT202" s="91">
        <v>0</v>
      </c>
      <c r="BU202" s="91">
        <v>0</v>
      </c>
      <c r="BV202" s="91">
        <v>0</v>
      </c>
      <c r="BW202" s="91">
        <v>0</v>
      </c>
      <c r="BX202" s="91">
        <v>0</v>
      </c>
      <c r="BY202" s="97">
        <f t="shared" si="175"/>
        <v>0</v>
      </c>
      <c r="BZ202" s="97">
        <f t="shared" si="175"/>
        <v>0</v>
      </c>
      <c r="CA202" s="97">
        <f t="shared" si="175"/>
        <v>0</v>
      </c>
      <c r="CB202" s="97">
        <f t="shared" si="175"/>
        <v>0</v>
      </c>
      <c r="CC202" s="97">
        <f t="shared" si="175"/>
        <v>0</v>
      </c>
      <c r="CD202" s="97">
        <f t="shared" si="175"/>
        <v>0</v>
      </c>
      <c r="CE202" s="97">
        <f t="shared" si="175"/>
        <v>0</v>
      </c>
      <c r="CF202" s="97">
        <f t="shared" si="175"/>
        <v>0</v>
      </c>
      <c r="CG202" s="92">
        <f t="shared" si="171"/>
        <v>11.371666666666668</v>
      </c>
      <c r="CH202" s="92">
        <f t="shared" si="171"/>
        <v>13.646000000000001</v>
      </c>
      <c r="CI202" s="92">
        <f t="shared" si="171"/>
        <v>11.371666666666668</v>
      </c>
      <c r="CJ202" s="92">
        <f t="shared" si="171"/>
        <v>13.646000000000001</v>
      </c>
      <c r="CK202" s="92">
        <f t="shared" si="171"/>
        <v>11.371666666666668</v>
      </c>
      <c r="CL202" s="92">
        <f t="shared" si="171"/>
        <v>13.646000000000001</v>
      </c>
      <c r="CM202" s="92">
        <f t="shared" si="171"/>
        <v>0</v>
      </c>
      <c r="CN202" s="92">
        <f t="shared" si="171"/>
        <v>0</v>
      </c>
      <c r="CO202" s="91">
        <f t="shared" si="176"/>
        <v>11.25715143</v>
      </c>
      <c r="CP202" s="91">
        <f t="shared" si="176"/>
        <v>13.46714403</v>
      </c>
      <c r="CQ202" s="91">
        <f t="shared" si="176"/>
        <v>11.25715143</v>
      </c>
      <c r="CR202" s="91">
        <f t="shared" si="176"/>
        <v>13.46714403</v>
      </c>
      <c r="CS202" s="91">
        <f t="shared" si="176"/>
        <v>11.25715143</v>
      </c>
      <c r="CT202" s="91">
        <f t="shared" si="123"/>
        <v>13.46714403</v>
      </c>
      <c r="CU202" s="91">
        <f t="shared" si="123"/>
        <v>0</v>
      </c>
      <c r="CV202" s="91">
        <f t="shared" si="123"/>
        <v>0</v>
      </c>
      <c r="CW202" s="93"/>
      <c r="CY202" s="80"/>
      <c r="CZ202" s="80"/>
    </row>
    <row r="203" spans="1:118" hidden="1" x14ac:dyDescent="0.25">
      <c r="A203" s="88" t="s">
        <v>6113</v>
      </c>
      <c r="B203" s="95" t="s">
        <v>6114</v>
      </c>
      <c r="C203" s="88" t="s">
        <v>6115</v>
      </c>
      <c r="D203" s="88">
        <v>2022</v>
      </c>
      <c r="E203" s="88">
        <v>2022</v>
      </c>
      <c r="F203" s="88">
        <f t="shared" si="173"/>
        <v>2022</v>
      </c>
      <c r="G203" s="88">
        <f t="shared" si="173"/>
        <v>2022</v>
      </c>
      <c r="H203" s="91">
        <f t="shared" si="168"/>
        <v>0.52500000000000002</v>
      </c>
      <c r="I203" s="91">
        <v>0</v>
      </c>
      <c r="J203" s="91">
        <v>0.11</v>
      </c>
      <c r="K203" s="91">
        <v>0.39500000000000002</v>
      </c>
      <c r="L203" s="91">
        <v>0.02</v>
      </c>
      <c r="M203" s="91"/>
      <c r="N203" s="91">
        <v>0</v>
      </c>
      <c r="O203" s="91">
        <v>0</v>
      </c>
      <c r="P203" s="91"/>
      <c r="Q203" s="91">
        <v>0</v>
      </c>
      <c r="R203" s="91"/>
      <c r="S203" s="91">
        <v>0</v>
      </c>
      <c r="T203" s="91">
        <v>0</v>
      </c>
      <c r="U203" s="91">
        <v>0</v>
      </c>
      <c r="V203" s="91">
        <v>0</v>
      </c>
      <c r="W203" s="91">
        <v>0</v>
      </c>
      <c r="X203" s="91">
        <v>0</v>
      </c>
      <c r="Y203" s="91">
        <v>0</v>
      </c>
      <c r="Z203" s="91">
        <v>0</v>
      </c>
      <c r="AA203" s="91">
        <v>0</v>
      </c>
      <c r="AB203" s="91">
        <v>0</v>
      </c>
      <c r="AC203" s="91"/>
      <c r="AD203" s="91"/>
      <c r="AE203" s="91"/>
      <c r="AF203" s="91"/>
      <c r="AG203" s="91"/>
      <c r="AH203" s="91"/>
      <c r="AI203" s="91"/>
      <c r="AJ203" s="91"/>
      <c r="AK203" s="91">
        <v>0</v>
      </c>
      <c r="AL203" s="91">
        <v>0</v>
      </c>
      <c r="AM203" s="91">
        <v>0</v>
      </c>
      <c r="AN203" s="91">
        <v>0</v>
      </c>
      <c r="AO203" s="91">
        <v>0</v>
      </c>
      <c r="AP203" s="91">
        <v>0</v>
      </c>
      <c r="AQ203" s="91">
        <v>0</v>
      </c>
      <c r="AR203" s="91">
        <v>0</v>
      </c>
      <c r="AS203" s="97">
        <f t="shared" si="172"/>
        <v>0</v>
      </c>
      <c r="AT203" s="97">
        <f t="shared" si="172"/>
        <v>0</v>
      </c>
      <c r="AU203" s="97">
        <f t="shared" si="172"/>
        <v>0</v>
      </c>
      <c r="AV203" s="97">
        <f t="shared" si="172"/>
        <v>0</v>
      </c>
      <c r="AW203" s="97">
        <f t="shared" si="172"/>
        <v>0</v>
      </c>
      <c r="AX203" s="97">
        <f t="shared" si="172"/>
        <v>0</v>
      </c>
      <c r="AY203" s="97">
        <f t="shared" si="172"/>
        <v>0</v>
      </c>
      <c r="AZ203" s="97">
        <f t="shared" si="172"/>
        <v>0</v>
      </c>
      <c r="BA203" s="91">
        <v>0</v>
      </c>
      <c r="BB203" s="91">
        <v>0</v>
      </c>
      <c r="BC203" s="91">
        <v>0</v>
      </c>
      <c r="BD203" s="91">
        <v>0</v>
      </c>
      <c r="BE203" s="91">
        <v>0</v>
      </c>
      <c r="BF203" s="91">
        <v>0</v>
      </c>
      <c r="BG203" s="91">
        <v>0</v>
      </c>
      <c r="BH203" s="91">
        <v>0</v>
      </c>
      <c r="BI203" s="97">
        <f t="shared" si="174"/>
        <v>0</v>
      </c>
      <c r="BJ203" s="97">
        <f t="shared" si="174"/>
        <v>0</v>
      </c>
      <c r="BK203" s="97">
        <f t="shared" si="174"/>
        <v>0</v>
      </c>
      <c r="BL203" s="97">
        <f t="shared" si="174"/>
        <v>0</v>
      </c>
      <c r="BM203" s="97">
        <f t="shared" si="174"/>
        <v>0</v>
      </c>
      <c r="BN203" s="97">
        <f t="shared" si="174"/>
        <v>0</v>
      </c>
      <c r="BO203" s="97">
        <f t="shared" si="174"/>
        <v>0</v>
      </c>
      <c r="BP203" s="97">
        <f t="shared" si="174"/>
        <v>0</v>
      </c>
      <c r="BQ203" s="91">
        <v>0.52500000000000002</v>
      </c>
      <c r="BR203" s="91">
        <v>0.63</v>
      </c>
      <c r="BS203" s="91">
        <v>0.52500000000000002</v>
      </c>
      <c r="BT203" s="91">
        <v>0.63</v>
      </c>
      <c r="BU203" s="91">
        <v>0.52500000000000002</v>
      </c>
      <c r="BV203" s="91">
        <v>0.63</v>
      </c>
      <c r="BW203" s="91">
        <v>0</v>
      </c>
      <c r="BX203" s="91">
        <v>0</v>
      </c>
      <c r="BY203" s="97">
        <f t="shared" si="175"/>
        <v>0.52500000000000002</v>
      </c>
      <c r="BZ203" s="97">
        <f t="shared" si="175"/>
        <v>0.63</v>
      </c>
      <c r="CA203" s="97">
        <f t="shared" si="175"/>
        <v>0.52500000000000002</v>
      </c>
      <c r="CB203" s="97">
        <f t="shared" si="175"/>
        <v>0.63</v>
      </c>
      <c r="CC203" s="97">
        <f t="shared" si="175"/>
        <v>0.52500000000000002</v>
      </c>
      <c r="CD203" s="97">
        <f t="shared" si="175"/>
        <v>0.63</v>
      </c>
      <c r="CE203" s="97">
        <f t="shared" si="175"/>
        <v>0</v>
      </c>
      <c r="CF203" s="97">
        <f t="shared" si="175"/>
        <v>0</v>
      </c>
      <c r="CG203" s="92">
        <f t="shared" si="171"/>
        <v>0.52500000000000002</v>
      </c>
      <c r="CH203" s="92">
        <f t="shared" si="171"/>
        <v>0.63</v>
      </c>
      <c r="CI203" s="92">
        <f t="shared" si="171"/>
        <v>0.52500000000000002</v>
      </c>
      <c r="CJ203" s="92">
        <f t="shared" si="171"/>
        <v>0.63</v>
      </c>
      <c r="CK203" s="92">
        <f t="shared" si="171"/>
        <v>0.52500000000000002</v>
      </c>
      <c r="CL203" s="92">
        <f t="shared" si="171"/>
        <v>0.63</v>
      </c>
      <c r="CM203" s="92">
        <f t="shared" si="171"/>
        <v>0</v>
      </c>
      <c r="CN203" s="92">
        <f t="shared" si="171"/>
        <v>0</v>
      </c>
      <c r="CO203" s="91">
        <f t="shared" si="176"/>
        <v>0.52500000000000002</v>
      </c>
      <c r="CP203" s="91">
        <f t="shared" si="176"/>
        <v>0.63</v>
      </c>
      <c r="CQ203" s="91">
        <f t="shared" si="176"/>
        <v>0.52500000000000002</v>
      </c>
      <c r="CR203" s="91">
        <f t="shared" si="176"/>
        <v>0.63</v>
      </c>
      <c r="CS203" s="91">
        <f t="shared" si="176"/>
        <v>0.52500000000000002</v>
      </c>
      <c r="CT203" s="91">
        <f t="shared" si="176"/>
        <v>0.63</v>
      </c>
      <c r="CU203" s="91">
        <f t="shared" si="176"/>
        <v>0</v>
      </c>
      <c r="CV203" s="91">
        <f t="shared" si="176"/>
        <v>0</v>
      </c>
      <c r="CW203" s="93"/>
      <c r="CY203" s="80"/>
      <c r="CZ203" s="80"/>
    </row>
    <row r="204" spans="1:118" hidden="1" x14ac:dyDescent="0.25">
      <c r="A204" s="88" t="s">
        <v>6116</v>
      </c>
      <c r="B204" s="95" t="s">
        <v>6117</v>
      </c>
      <c r="C204" s="88" t="s">
        <v>6118</v>
      </c>
      <c r="D204" s="88">
        <v>2019</v>
      </c>
      <c r="E204" s="88">
        <v>2019</v>
      </c>
      <c r="F204" s="88">
        <f t="shared" si="173"/>
        <v>2019</v>
      </c>
      <c r="G204" s="88">
        <f t="shared" si="173"/>
        <v>2019</v>
      </c>
      <c r="H204" s="91">
        <f t="shared" si="168"/>
        <v>11.559999999999999</v>
      </c>
      <c r="I204" s="91">
        <v>0.41</v>
      </c>
      <c r="J204" s="91">
        <v>0.755</v>
      </c>
      <c r="K204" s="91">
        <v>8.86</v>
      </c>
      <c r="L204" s="91">
        <v>1.5349999999999999</v>
      </c>
      <c r="M204" s="91"/>
      <c r="N204" s="91">
        <v>0</v>
      </c>
      <c r="O204" s="91">
        <v>0</v>
      </c>
      <c r="P204" s="91"/>
      <c r="Q204" s="91">
        <v>0</v>
      </c>
      <c r="R204" s="91"/>
      <c r="S204" s="91">
        <v>0</v>
      </c>
      <c r="T204" s="91">
        <v>0</v>
      </c>
      <c r="U204" s="91">
        <v>11.56</v>
      </c>
      <c r="V204" s="91">
        <v>13.872</v>
      </c>
      <c r="W204" s="91">
        <v>11.56</v>
      </c>
      <c r="X204" s="91">
        <v>13.872</v>
      </c>
      <c r="Y204" s="91">
        <v>11.56</v>
      </c>
      <c r="Z204" s="91">
        <v>13.872</v>
      </c>
      <c r="AA204" s="91">
        <v>0</v>
      </c>
      <c r="AB204" s="91">
        <v>0</v>
      </c>
      <c r="AC204" s="91">
        <v>11.571379240000001</v>
      </c>
      <c r="AD204" s="91">
        <v>13.80000824</v>
      </c>
      <c r="AE204" s="91">
        <v>11.571379240000001</v>
      </c>
      <c r="AF204" s="91">
        <v>13.80000824</v>
      </c>
      <c r="AG204" s="91">
        <v>11.571379240000001</v>
      </c>
      <c r="AH204" s="91">
        <v>13.80000824</v>
      </c>
      <c r="AI204" s="91">
        <v>0</v>
      </c>
      <c r="AJ204" s="91">
        <v>0</v>
      </c>
      <c r="AK204" s="91">
        <v>0</v>
      </c>
      <c r="AL204" s="91">
        <v>0</v>
      </c>
      <c r="AM204" s="91">
        <v>0</v>
      </c>
      <c r="AN204" s="91">
        <v>0</v>
      </c>
      <c r="AO204" s="91">
        <v>0</v>
      </c>
      <c r="AP204" s="91">
        <v>0</v>
      </c>
      <c r="AQ204" s="91">
        <v>0</v>
      </c>
      <c r="AR204" s="91">
        <v>0</v>
      </c>
      <c r="AS204" s="97">
        <f t="shared" si="172"/>
        <v>0</v>
      </c>
      <c r="AT204" s="97">
        <f t="shared" si="172"/>
        <v>0</v>
      </c>
      <c r="AU204" s="97">
        <f t="shared" si="172"/>
        <v>0</v>
      </c>
      <c r="AV204" s="97">
        <f t="shared" si="172"/>
        <v>0</v>
      </c>
      <c r="AW204" s="97">
        <f t="shared" si="172"/>
        <v>0</v>
      </c>
      <c r="AX204" s="97">
        <f t="shared" si="172"/>
        <v>0</v>
      </c>
      <c r="AY204" s="97">
        <f t="shared" si="172"/>
        <v>0</v>
      </c>
      <c r="AZ204" s="97">
        <f t="shared" si="172"/>
        <v>0</v>
      </c>
      <c r="BA204" s="91">
        <v>0</v>
      </c>
      <c r="BB204" s="91">
        <v>0</v>
      </c>
      <c r="BC204" s="91">
        <v>0</v>
      </c>
      <c r="BD204" s="91">
        <v>0</v>
      </c>
      <c r="BE204" s="91">
        <v>0</v>
      </c>
      <c r="BF204" s="91">
        <v>0</v>
      </c>
      <c r="BG204" s="91">
        <v>0</v>
      </c>
      <c r="BH204" s="91">
        <v>0</v>
      </c>
      <c r="BI204" s="97">
        <f t="shared" si="174"/>
        <v>0</v>
      </c>
      <c r="BJ204" s="97">
        <f t="shared" si="174"/>
        <v>0</v>
      </c>
      <c r="BK204" s="97">
        <f t="shared" si="174"/>
        <v>0</v>
      </c>
      <c r="BL204" s="97">
        <f t="shared" si="174"/>
        <v>0</v>
      </c>
      <c r="BM204" s="97">
        <f t="shared" si="174"/>
        <v>0</v>
      </c>
      <c r="BN204" s="97">
        <f t="shared" si="174"/>
        <v>0</v>
      </c>
      <c r="BO204" s="97">
        <f t="shared" si="174"/>
        <v>0</v>
      </c>
      <c r="BP204" s="97">
        <f t="shared" si="174"/>
        <v>0</v>
      </c>
      <c r="BQ204" s="91">
        <v>0</v>
      </c>
      <c r="BR204" s="91">
        <v>0</v>
      </c>
      <c r="BS204" s="91">
        <v>0</v>
      </c>
      <c r="BT204" s="91">
        <v>0</v>
      </c>
      <c r="BU204" s="91">
        <v>0</v>
      </c>
      <c r="BV204" s="91">
        <v>0</v>
      </c>
      <c r="BW204" s="91">
        <v>0</v>
      </c>
      <c r="BX204" s="91">
        <v>0</v>
      </c>
      <c r="BY204" s="97">
        <f t="shared" si="175"/>
        <v>0</v>
      </c>
      <c r="BZ204" s="97">
        <f t="shared" si="175"/>
        <v>0</v>
      </c>
      <c r="CA204" s="97">
        <f t="shared" si="175"/>
        <v>0</v>
      </c>
      <c r="CB204" s="97">
        <f t="shared" si="175"/>
        <v>0</v>
      </c>
      <c r="CC204" s="97">
        <f t="shared" si="175"/>
        <v>0</v>
      </c>
      <c r="CD204" s="97">
        <f t="shared" si="175"/>
        <v>0</v>
      </c>
      <c r="CE204" s="97">
        <f t="shared" si="175"/>
        <v>0</v>
      </c>
      <c r="CF204" s="97">
        <f t="shared" si="175"/>
        <v>0</v>
      </c>
      <c r="CG204" s="92">
        <f t="shared" si="171"/>
        <v>11.56</v>
      </c>
      <c r="CH204" s="92">
        <f t="shared" si="171"/>
        <v>13.872</v>
      </c>
      <c r="CI204" s="92">
        <f t="shared" si="171"/>
        <v>11.56</v>
      </c>
      <c r="CJ204" s="92">
        <f t="shared" si="171"/>
        <v>13.872</v>
      </c>
      <c r="CK204" s="92">
        <f t="shared" si="171"/>
        <v>11.56</v>
      </c>
      <c r="CL204" s="92">
        <f t="shared" si="171"/>
        <v>13.872</v>
      </c>
      <c r="CM204" s="92">
        <f t="shared" si="171"/>
        <v>0</v>
      </c>
      <c r="CN204" s="92">
        <f t="shared" si="171"/>
        <v>0</v>
      </c>
      <c r="CO204" s="91">
        <f t="shared" si="176"/>
        <v>11.571379240000001</v>
      </c>
      <c r="CP204" s="91">
        <f t="shared" si="176"/>
        <v>13.80000824</v>
      </c>
      <c r="CQ204" s="91">
        <f t="shared" si="176"/>
        <v>11.571379240000001</v>
      </c>
      <c r="CR204" s="91">
        <f t="shared" si="176"/>
        <v>13.80000824</v>
      </c>
      <c r="CS204" s="91">
        <f t="shared" si="176"/>
        <v>11.571379240000001</v>
      </c>
      <c r="CT204" s="91">
        <f t="shared" si="176"/>
        <v>13.80000824</v>
      </c>
      <c r="CU204" s="91">
        <f t="shared" si="176"/>
        <v>0</v>
      </c>
      <c r="CV204" s="91">
        <f t="shared" si="176"/>
        <v>0</v>
      </c>
      <c r="CW204" s="93"/>
      <c r="CY204" s="80"/>
      <c r="CZ204" s="80"/>
    </row>
    <row r="205" spans="1:118" ht="25.5" hidden="1" x14ac:dyDescent="0.25">
      <c r="A205" s="88" t="s">
        <v>6119</v>
      </c>
      <c r="B205" s="95" t="s">
        <v>6120</v>
      </c>
      <c r="C205" s="88" t="s">
        <v>6121</v>
      </c>
      <c r="D205" s="88">
        <v>2019</v>
      </c>
      <c r="E205" s="88">
        <v>2019</v>
      </c>
      <c r="F205" s="88">
        <f t="shared" si="173"/>
        <v>2019</v>
      </c>
      <c r="G205" s="88">
        <f t="shared" si="173"/>
        <v>2019</v>
      </c>
      <c r="H205" s="91">
        <f t="shared" si="168"/>
        <v>19.82</v>
      </c>
      <c r="I205" s="91">
        <v>0.21</v>
      </c>
      <c r="J205" s="91">
        <v>1.2</v>
      </c>
      <c r="K205" s="91">
        <v>16.18</v>
      </c>
      <c r="L205" s="91">
        <v>2.23</v>
      </c>
      <c r="M205" s="91"/>
      <c r="N205" s="91">
        <v>0</v>
      </c>
      <c r="O205" s="91">
        <v>0</v>
      </c>
      <c r="P205" s="91"/>
      <c r="Q205" s="91">
        <v>0</v>
      </c>
      <c r="R205" s="91"/>
      <c r="S205" s="91">
        <v>0</v>
      </c>
      <c r="T205" s="91">
        <v>0</v>
      </c>
      <c r="U205" s="91">
        <v>19.817499999999999</v>
      </c>
      <c r="V205" s="91">
        <v>23.780999999999999</v>
      </c>
      <c r="W205" s="91">
        <v>19.817499999999999</v>
      </c>
      <c r="X205" s="91">
        <v>23.780999999999999</v>
      </c>
      <c r="Y205" s="91">
        <v>19.817499999999999</v>
      </c>
      <c r="Z205" s="91">
        <v>23.780999999999999</v>
      </c>
      <c r="AA205" s="91">
        <v>0</v>
      </c>
      <c r="AB205" s="91">
        <v>0</v>
      </c>
      <c r="AC205" s="91">
        <v>19.733029009999999</v>
      </c>
      <c r="AD205" s="91">
        <v>23.529221809999999</v>
      </c>
      <c r="AE205" s="91">
        <v>19.733029009999999</v>
      </c>
      <c r="AF205" s="91">
        <v>23.529221809999999</v>
      </c>
      <c r="AG205" s="91">
        <v>19.733029009999999</v>
      </c>
      <c r="AH205" s="91">
        <v>23.529221809999999</v>
      </c>
      <c r="AI205" s="91">
        <v>0</v>
      </c>
      <c r="AJ205" s="91">
        <v>0</v>
      </c>
      <c r="AK205" s="91">
        <v>0</v>
      </c>
      <c r="AL205" s="91">
        <v>0</v>
      </c>
      <c r="AM205" s="91">
        <v>0</v>
      </c>
      <c r="AN205" s="91">
        <v>0</v>
      </c>
      <c r="AO205" s="91">
        <v>0</v>
      </c>
      <c r="AP205" s="91">
        <v>0</v>
      </c>
      <c r="AQ205" s="91">
        <v>0</v>
      </c>
      <c r="AR205" s="91">
        <v>0</v>
      </c>
      <c r="AS205" s="97">
        <f t="shared" si="172"/>
        <v>0</v>
      </c>
      <c r="AT205" s="97">
        <f t="shared" si="172"/>
        <v>0</v>
      </c>
      <c r="AU205" s="97">
        <f t="shared" si="172"/>
        <v>0</v>
      </c>
      <c r="AV205" s="97">
        <f t="shared" si="172"/>
        <v>0</v>
      </c>
      <c r="AW205" s="97">
        <f t="shared" si="172"/>
        <v>0</v>
      </c>
      <c r="AX205" s="97">
        <f t="shared" si="172"/>
        <v>0</v>
      </c>
      <c r="AY205" s="97">
        <f t="shared" si="172"/>
        <v>0</v>
      </c>
      <c r="AZ205" s="97">
        <f t="shared" si="172"/>
        <v>0</v>
      </c>
      <c r="BA205" s="91">
        <v>0</v>
      </c>
      <c r="BB205" s="91">
        <v>0</v>
      </c>
      <c r="BC205" s="91">
        <v>0</v>
      </c>
      <c r="BD205" s="91">
        <v>0</v>
      </c>
      <c r="BE205" s="91">
        <v>0</v>
      </c>
      <c r="BF205" s="91">
        <v>0</v>
      </c>
      <c r="BG205" s="91">
        <v>0</v>
      </c>
      <c r="BH205" s="91">
        <v>0</v>
      </c>
      <c r="BI205" s="97">
        <f t="shared" si="174"/>
        <v>0</v>
      </c>
      <c r="BJ205" s="97">
        <f t="shared" si="174"/>
        <v>0</v>
      </c>
      <c r="BK205" s="97">
        <f t="shared" si="174"/>
        <v>0</v>
      </c>
      <c r="BL205" s="97">
        <f t="shared" si="174"/>
        <v>0</v>
      </c>
      <c r="BM205" s="97">
        <f t="shared" si="174"/>
        <v>0</v>
      </c>
      <c r="BN205" s="97">
        <f t="shared" si="174"/>
        <v>0</v>
      </c>
      <c r="BO205" s="97">
        <f t="shared" si="174"/>
        <v>0</v>
      </c>
      <c r="BP205" s="97">
        <f t="shared" si="174"/>
        <v>0</v>
      </c>
      <c r="BQ205" s="91">
        <v>0</v>
      </c>
      <c r="BR205" s="91">
        <v>0</v>
      </c>
      <c r="BS205" s="91">
        <v>0</v>
      </c>
      <c r="BT205" s="91">
        <v>0</v>
      </c>
      <c r="BU205" s="91">
        <v>0</v>
      </c>
      <c r="BV205" s="91">
        <v>0</v>
      </c>
      <c r="BW205" s="91">
        <v>0</v>
      </c>
      <c r="BX205" s="91">
        <v>0</v>
      </c>
      <c r="BY205" s="97">
        <f t="shared" si="175"/>
        <v>0</v>
      </c>
      <c r="BZ205" s="97">
        <f t="shared" si="175"/>
        <v>0</v>
      </c>
      <c r="CA205" s="97">
        <f t="shared" si="175"/>
        <v>0</v>
      </c>
      <c r="CB205" s="97">
        <f t="shared" si="175"/>
        <v>0</v>
      </c>
      <c r="CC205" s="97">
        <f t="shared" si="175"/>
        <v>0</v>
      </c>
      <c r="CD205" s="97">
        <f t="shared" si="175"/>
        <v>0</v>
      </c>
      <c r="CE205" s="97">
        <f t="shared" si="175"/>
        <v>0</v>
      </c>
      <c r="CF205" s="97">
        <f t="shared" si="175"/>
        <v>0</v>
      </c>
      <c r="CG205" s="92">
        <f t="shared" si="171"/>
        <v>19.817499999999999</v>
      </c>
      <c r="CH205" s="92">
        <f t="shared" si="171"/>
        <v>23.780999999999999</v>
      </c>
      <c r="CI205" s="92">
        <f t="shared" si="171"/>
        <v>19.817499999999999</v>
      </c>
      <c r="CJ205" s="92">
        <f t="shared" si="171"/>
        <v>23.780999999999999</v>
      </c>
      <c r="CK205" s="92">
        <f t="shared" si="171"/>
        <v>19.817499999999999</v>
      </c>
      <c r="CL205" s="92">
        <f t="shared" si="171"/>
        <v>23.780999999999999</v>
      </c>
      <c r="CM205" s="92">
        <f t="shared" si="171"/>
        <v>0</v>
      </c>
      <c r="CN205" s="92">
        <f t="shared" si="171"/>
        <v>0</v>
      </c>
      <c r="CO205" s="91">
        <f t="shared" si="176"/>
        <v>19.733029009999999</v>
      </c>
      <c r="CP205" s="91">
        <f t="shared" si="176"/>
        <v>23.529221809999999</v>
      </c>
      <c r="CQ205" s="91">
        <f t="shared" si="176"/>
        <v>19.733029009999999</v>
      </c>
      <c r="CR205" s="91">
        <f t="shared" si="176"/>
        <v>23.529221809999999</v>
      </c>
      <c r="CS205" s="91">
        <f t="shared" si="176"/>
        <v>19.733029009999999</v>
      </c>
      <c r="CT205" s="91">
        <f t="shared" si="176"/>
        <v>23.529221809999999</v>
      </c>
      <c r="CU205" s="91">
        <f t="shared" si="176"/>
        <v>0</v>
      </c>
      <c r="CV205" s="91">
        <f t="shared" si="176"/>
        <v>0</v>
      </c>
      <c r="CW205" s="93"/>
      <c r="CY205" s="80"/>
      <c r="CZ205" s="80"/>
    </row>
    <row r="206" spans="1:118" ht="25.5" hidden="1" x14ac:dyDescent="0.25">
      <c r="A206" s="88" t="s">
        <v>6122</v>
      </c>
      <c r="B206" s="95" t="s">
        <v>6123</v>
      </c>
      <c r="C206" s="88" t="s">
        <v>6124</v>
      </c>
      <c r="D206" s="88">
        <v>2022</v>
      </c>
      <c r="E206" s="88">
        <v>2023</v>
      </c>
      <c r="F206" s="88">
        <f t="shared" si="173"/>
        <v>2022</v>
      </c>
      <c r="G206" s="88">
        <f t="shared" si="173"/>
        <v>2023</v>
      </c>
      <c r="H206" s="91">
        <f t="shared" si="168"/>
        <v>1.4079999999999999</v>
      </c>
      <c r="I206" s="91">
        <v>0.09</v>
      </c>
      <c r="J206" s="91">
        <v>0.04</v>
      </c>
      <c r="K206" s="91">
        <v>1.25</v>
      </c>
      <c r="L206" s="91">
        <v>2.8000000000000001E-2</v>
      </c>
      <c r="M206" s="91"/>
      <c r="N206" s="91">
        <v>0</v>
      </c>
      <c r="O206" s="91">
        <v>0</v>
      </c>
      <c r="P206" s="91"/>
      <c r="Q206" s="91">
        <v>0</v>
      </c>
      <c r="R206" s="91"/>
      <c r="S206" s="91">
        <v>0</v>
      </c>
      <c r="T206" s="91">
        <v>0</v>
      </c>
      <c r="U206" s="91">
        <v>0</v>
      </c>
      <c r="V206" s="91">
        <v>0</v>
      </c>
      <c r="W206" s="91">
        <v>0</v>
      </c>
      <c r="X206" s="91">
        <v>0</v>
      </c>
      <c r="Y206" s="91">
        <v>0</v>
      </c>
      <c r="Z206" s="91">
        <v>0</v>
      </c>
      <c r="AA206" s="91">
        <v>0</v>
      </c>
      <c r="AB206" s="91">
        <v>0</v>
      </c>
      <c r="AC206" s="91"/>
      <c r="AD206" s="91"/>
      <c r="AE206" s="91"/>
      <c r="AF206" s="91"/>
      <c r="AG206" s="91"/>
      <c r="AH206" s="91"/>
      <c r="AI206" s="91"/>
      <c r="AJ206" s="91"/>
      <c r="AK206" s="91">
        <v>0</v>
      </c>
      <c r="AL206" s="91">
        <v>0</v>
      </c>
      <c r="AM206" s="91">
        <v>0</v>
      </c>
      <c r="AN206" s="91">
        <v>0</v>
      </c>
      <c r="AO206" s="91">
        <v>0</v>
      </c>
      <c r="AP206" s="91">
        <v>0</v>
      </c>
      <c r="AQ206" s="91">
        <v>0</v>
      </c>
      <c r="AR206" s="91">
        <v>0</v>
      </c>
      <c r="AS206" s="97">
        <f t="shared" si="172"/>
        <v>0</v>
      </c>
      <c r="AT206" s="97">
        <f t="shared" si="172"/>
        <v>0</v>
      </c>
      <c r="AU206" s="97">
        <f t="shared" si="172"/>
        <v>0</v>
      </c>
      <c r="AV206" s="97">
        <f t="shared" si="172"/>
        <v>0</v>
      </c>
      <c r="AW206" s="97">
        <f t="shared" si="172"/>
        <v>0</v>
      </c>
      <c r="AX206" s="97">
        <f t="shared" si="172"/>
        <v>0</v>
      </c>
      <c r="AY206" s="97">
        <f t="shared" si="172"/>
        <v>0</v>
      </c>
      <c r="AZ206" s="97">
        <f t="shared" si="172"/>
        <v>0</v>
      </c>
      <c r="BA206" s="91">
        <v>0</v>
      </c>
      <c r="BB206" s="91">
        <v>0</v>
      </c>
      <c r="BC206" s="91">
        <v>0</v>
      </c>
      <c r="BD206" s="91">
        <v>0</v>
      </c>
      <c r="BE206" s="91">
        <v>0</v>
      </c>
      <c r="BF206" s="91">
        <v>0</v>
      </c>
      <c r="BG206" s="91">
        <v>0</v>
      </c>
      <c r="BH206" s="91">
        <v>0</v>
      </c>
      <c r="BI206" s="97">
        <f t="shared" si="174"/>
        <v>0</v>
      </c>
      <c r="BJ206" s="97">
        <f t="shared" si="174"/>
        <v>0</v>
      </c>
      <c r="BK206" s="97">
        <f t="shared" si="174"/>
        <v>0</v>
      </c>
      <c r="BL206" s="97">
        <f t="shared" si="174"/>
        <v>0</v>
      </c>
      <c r="BM206" s="97">
        <f t="shared" si="174"/>
        <v>0</v>
      </c>
      <c r="BN206" s="97">
        <f t="shared" si="174"/>
        <v>0</v>
      </c>
      <c r="BO206" s="97">
        <f t="shared" si="174"/>
        <v>0</v>
      </c>
      <c r="BP206" s="97">
        <f t="shared" si="174"/>
        <v>0</v>
      </c>
      <c r="BQ206" s="91">
        <v>1.4083333333333334</v>
      </c>
      <c r="BR206" s="91">
        <v>1.69</v>
      </c>
      <c r="BS206" s="91">
        <v>1.4083333333333334</v>
      </c>
      <c r="BT206" s="91">
        <v>1.6900000000000002</v>
      </c>
      <c r="BU206" s="91">
        <v>1.4083333333333334</v>
      </c>
      <c r="BV206" s="91">
        <v>1.6900000000000002</v>
      </c>
      <c r="BW206" s="91">
        <v>0</v>
      </c>
      <c r="BX206" s="91">
        <v>0</v>
      </c>
      <c r="BY206" s="97">
        <f t="shared" si="175"/>
        <v>1.4083333333333334</v>
      </c>
      <c r="BZ206" s="97">
        <f t="shared" si="175"/>
        <v>1.69</v>
      </c>
      <c r="CA206" s="97">
        <f t="shared" si="175"/>
        <v>1.4083333333333334</v>
      </c>
      <c r="CB206" s="97">
        <f t="shared" si="175"/>
        <v>1.6900000000000002</v>
      </c>
      <c r="CC206" s="97">
        <f t="shared" si="175"/>
        <v>1.4083333333333334</v>
      </c>
      <c r="CD206" s="97">
        <f t="shared" si="175"/>
        <v>1.6900000000000002</v>
      </c>
      <c r="CE206" s="97">
        <f t="shared" si="175"/>
        <v>0</v>
      </c>
      <c r="CF206" s="97">
        <f t="shared" si="175"/>
        <v>0</v>
      </c>
      <c r="CG206" s="92">
        <f t="shared" si="171"/>
        <v>1.4083333333333334</v>
      </c>
      <c r="CH206" s="92">
        <f t="shared" si="171"/>
        <v>1.69</v>
      </c>
      <c r="CI206" s="92">
        <f t="shared" si="171"/>
        <v>1.4083333333333334</v>
      </c>
      <c r="CJ206" s="92">
        <f t="shared" si="171"/>
        <v>1.6900000000000002</v>
      </c>
      <c r="CK206" s="92">
        <f t="shared" si="171"/>
        <v>1.4083333333333334</v>
      </c>
      <c r="CL206" s="92">
        <f t="shared" si="171"/>
        <v>1.6900000000000002</v>
      </c>
      <c r="CM206" s="92">
        <f t="shared" si="171"/>
        <v>0</v>
      </c>
      <c r="CN206" s="92">
        <f t="shared" si="171"/>
        <v>0</v>
      </c>
      <c r="CO206" s="91">
        <f t="shared" si="176"/>
        <v>1.4083333333333334</v>
      </c>
      <c r="CP206" s="91">
        <f t="shared" si="176"/>
        <v>1.69</v>
      </c>
      <c r="CQ206" s="91">
        <f t="shared" si="176"/>
        <v>1.4083333333333334</v>
      </c>
      <c r="CR206" s="91">
        <f t="shared" si="176"/>
        <v>1.6900000000000002</v>
      </c>
      <c r="CS206" s="91">
        <f t="shared" si="176"/>
        <v>1.4083333333333334</v>
      </c>
      <c r="CT206" s="91">
        <f t="shared" si="176"/>
        <v>1.6900000000000002</v>
      </c>
      <c r="CU206" s="91">
        <f t="shared" si="176"/>
        <v>0</v>
      </c>
      <c r="CV206" s="91">
        <f t="shared" si="176"/>
        <v>0</v>
      </c>
      <c r="CW206" s="93"/>
      <c r="CY206" s="80"/>
      <c r="CZ206" s="80"/>
    </row>
    <row r="207" spans="1:118" hidden="1" x14ac:dyDescent="0.25">
      <c r="A207" s="88" t="s">
        <v>6125</v>
      </c>
      <c r="B207" s="95" t="s">
        <v>6126</v>
      </c>
      <c r="C207" s="88" t="s">
        <v>6127</v>
      </c>
      <c r="D207" s="88">
        <v>2019</v>
      </c>
      <c r="E207" s="88">
        <v>2019</v>
      </c>
      <c r="F207" s="88">
        <f t="shared" si="173"/>
        <v>2019</v>
      </c>
      <c r="G207" s="88">
        <f t="shared" si="173"/>
        <v>2019</v>
      </c>
      <c r="H207" s="91">
        <f t="shared" si="168"/>
        <v>0.86</v>
      </c>
      <c r="I207" s="91">
        <v>0.04</v>
      </c>
      <c r="J207" s="91">
        <v>6.5000000000000002E-2</v>
      </c>
      <c r="K207" s="91">
        <v>0.745</v>
      </c>
      <c r="L207" s="91">
        <v>0.01</v>
      </c>
      <c r="M207" s="91"/>
      <c r="N207" s="91">
        <v>0</v>
      </c>
      <c r="O207" s="91">
        <v>0</v>
      </c>
      <c r="P207" s="91"/>
      <c r="Q207" s="91">
        <v>0</v>
      </c>
      <c r="R207" s="91"/>
      <c r="S207" s="91">
        <v>0</v>
      </c>
      <c r="T207" s="91">
        <v>0</v>
      </c>
      <c r="U207" s="91">
        <v>0.85833333333333339</v>
      </c>
      <c r="V207" s="91">
        <v>1.03</v>
      </c>
      <c r="W207" s="91">
        <v>0.85833333333333339</v>
      </c>
      <c r="X207" s="91">
        <v>1.03</v>
      </c>
      <c r="Y207" s="91">
        <v>0.85833333333333339</v>
      </c>
      <c r="Z207" s="91">
        <v>1.03</v>
      </c>
      <c r="AA207" s="91">
        <v>0.4</v>
      </c>
      <c r="AB207" s="91">
        <v>0</v>
      </c>
      <c r="AC207" s="91">
        <v>0.84294455000000001</v>
      </c>
      <c r="AD207" s="91">
        <v>1.0081977499999999</v>
      </c>
      <c r="AE207" s="91">
        <v>0.84294455000000001</v>
      </c>
      <c r="AF207" s="91">
        <v>1.0081977499999999</v>
      </c>
      <c r="AG207" s="91">
        <v>0.84294455000000001</v>
      </c>
      <c r="AH207" s="91">
        <v>1.0081977499999999</v>
      </c>
      <c r="AI207" s="91">
        <v>0.4</v>
      </c>
      <c r="AJ207" s="91">
        <v>0</v>
      </c>
      <c r="AK207" s="91">
        <v>0</v>
      </c>
      <c r="AL207" s="91">
        <v>0</v>
      </c>
      <c r="AM207" s="91">
        <v>0</v>
      </c>
      <c r="AN207" s="91">
        <v>0</v>
      </c>
      <c r="AO207" s="91">
        <v>0</v>
      </c>
      <c r="AP207" s="91">
        <v>0</v>
      </c>
      <c r="AQ207" s="91">
        <v>0</v>
      </c>
      <c r="AR207" s="91">
        <v>0</v>
      </c>
      <c r="AS207" s="97">
        <f t="shared" si="172"/>
        <v>0</v>
      </c>
      <c r="AT207" s="97">
        <f t="shared" si="172"/>
        <v>0</v>
      </c>
      <c r="AU207" s="97">
        <f t="shared" si="172"/>
        <v>0</v>
      </c>
      <c r="AV207" s="97">
        <f t="shared" si="172"/>
        <v>0</v>
      </c>
      <c r="AW207" s="97">
        <f t="shared" si="172"/>
        <v>0</v>
      </c>
      <c r="AX207" s="97">
        <f t="shared" si="172"/>
        <v>0</v>
      </c>
      <c r="AY207" s="97">
        <f t="shared" si="172"/>
        <v>0</v>
      </c>
      <c r="AZ207" s="97">
        <f t="shared" si="172"/>
        <v>0</v>
      </c>
      <c r="BA207" s="91">
        <v>0</v>
      </c>
      <c r="BB207" s="91">
        <v>0</v>
      </c>
      <c r="BC207" s="91">
        <v>0</v>
      </c>
      <c r="BD207" s="91">
        <v>0</v>
      </c>
      <c r="BE207" s="91">
        <v>0</v>
      </c>
      <c r="BF207" s="91">
        <v>0</v>
      </c>
      <c r="BG207" s="91">
        <v>0</v>
      </c>
      <c r="BH207" s="91">
        <v>0</v>
      </c>
      <c r="BI207" s="97">
        <f t="shared" si="174"/>
        <v>0</v>
      </c>
      <c r="BJ207" s="97">
        <f t="shared" si="174"/>
        <v>0</v>
      </c>
      <c r="BK207" s="97">
        <f t="shared" si="174"/>
        <v>0</v>
      </c>
      <c r="BL207" s="97">
        <f t="shared" si="174"/>
        <v>0</v>
      </c>
      <c r="BM207" s="97">
        <f t="shared" si="174"/>
        <v>0</v>
      </c>
      <c r="BN207" s="97">
        <f t="shared" si="174"/>
        <v>0</v>
      </c>
      <c r="BO207" s="97">
        <f t="shared" si="174"/>
        <v>0</v>
      </c>
      <c r="BP207" s="97">
        <f t="shared" si="174"/>
        <v>0</v>
      </c>
      <c r="BQ207" s="91">
        <v>0</v>
      </c>
      <c r="BR207" s="91">
        <v>0</v>
      </c>
      <c r="BS207" s="91">
        <v>0</v>
      </c>
      <c r="BT207" s="91">
        <v>0</v>
      </c>
      <c r="BU207" s="91">
        <v>0</v>
      </c>
      <c r="BV207" s="91">
        <v>0</v>
      </c>
      <c r="BW207" s="91">
        <v>0</v>
      </c>
      <c r="BX207" s="91">
        <v>0</v>
      </c>
      <c r="BY207" s="97">
        <f t="shared" si="175"/>
        <v>0</v>
      </c>
      <c r="BZ207" s="97">
        <f t="shared" si="175"/>
        <v>0</v>
      </c>
      <c r="CA207" s="97">
        <f t="shared" si="175"/>
        <v>0</v>
      </c>
      <c r="CB207" s="97">
        <f t="shared" si="175"/>
        <v>0</v>
      </c>
      <c r="CC207" s="97">
        <f t="shared" si="175"/>
        <v>0</v>
      </c>
      <c r="CD207" s="97">
        <f t="shared" si="175"/>
        <v>0</v>
      </c>
      <c r="CE207" s="97">
        <f t="shared" si="175"/>
        <v>0</v>
      </c>
      <c r="CF207" s="97">
        <f t="shared" si="175"/>
        <v>0</v>
      </c>
      <c r="CG207" s="92">
        <f t="shared" si="171"/>
        <v>0.85833333333333339</v>
      </c>
      <c r="CH207" s="92">
        <f t="shared" si="171"/>
        <v>1.03</v>
      </c>
      <c r="CI207" s="92">
        <f t="shared" si="171"/>
        <v>0.85833333333333339</v>
      </c>
      <c r="CJ207" s="92">
        <f t="shared" si="171"/>
        <v>1.03</v>
      </c>
      <c r="CK207" s="92">
        <f t="shared" si="171"/>
        <v>0.85833333333333339</v>
      </c>
      <c r="CL207" s="92">
        <f t="shared" si="171"/>
        <v>1.03</v>
      </c>
      <c r="CM207" s="92">
        <f t="shared" si="171"/>
        <v>0.4</v>
      </c>
      <c r="CN207" s="92">
        <f t="shared" si="171"/>
        <v>0</v>
      </c>
      <c r="CO207" s="91">
        <f t="shared" si="176"/>
        <v>0.84294455000000001</v>
      </c>
      <c r="CP207" s="91">
        <f t="shared" si="176"/>
        <v>1.0081977499999999</v>
      </c>
      <c r="CQ207" s="91">
        <f t="shared" si="176"/>
        <v>0.84294455000000001</v>
      </c>
      <c r="CR207" s="91">
        <f t="shared" si="176"/>
        <v>1.0081977499999999</v>
      </c>
      <c r="CS207" s="91">
        <f t="shared" si="176"/>
        <v>0.84294455000000001</v>
      </c>
      <c r="CT207" s="91">
        <f t="shared" si="176"/>
        <v>1.0081977499999999</v>
      </c>
      <c r="CU207" s="91">
        <f t="shared" si="176"/>
        <v>0.4</v>
      </c>
      <c r="CV207" s="91">
        <f t="shared" si="176"/>
        <v>0</v>
      </c>
      <c r="CW207" s="93"/>
      <c r="CY207" s="80"/>
      <c r="CZ207" s="80"/>
    </row>
    <row r="208" spans="1:118" hidden="1" x14ac:dyDescent="0.25">
      <c r="A208" s="88" t="s">
        <v>6128</v>
      </c>
      <c r="B208" s="95" t="s">
        <v>6129</v>
      </c>
      <c r="C208" s="88" t="s">
        <v>6130</v>
      </c>
      <c r="D208" s="88">
        <v>2020</v>
      </c>
      <c r="E208" s="88">
        <v>2020</v>
      </c>
      <c r="F208" s="88">
        <f t="shared" si="173"/>
        <v>2020</v>
      </c>
      <c r="G208" s="88">
        <f t="shared" si="173"/>
        <v>2020</v>
      </c>
      <c r="H208" s="91">
        <f t="shared" si="168"/>
        <v>42.158000000000001</v>
      </c>
      <c r="I208" s="91">
        <v>0.25600000000000001</v>
      </c>
      <c r="J208" s="91">
        <v>1.9750000000000001</v>
      </c>
      <c r="K208" s="91">
        <v>37.700000000000003</v>
      </c>
      <c r="L208" s="91">
        <v>2.2269999999999999</v>
      </c>
      <c r="M208" s="91"/>
      <c r="N208" s="91">
        <v>0</v>
      </c>
      <c r="O208" s="91">
        <v>0</v>
      </c>
      <c r="P208" s="91"/>
      <c r="Q208" s="91">
        <v>0</v>
      </c>
      <c r="R208" s="91"/>
      <c r="S208" s="91">
        <v>0</v>
      </c>
      <c r="T208" s="91">
        <v>0</v>
      </c>
      <c r="U208" s="91">
        <v>0</v>
      </c>
      <c r="V208" s="91">
        <v>0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91"/>
      <c r="AD208" s="91"/>
      <c r="AE208" s="91"/>
      <c r="AF208" s="91"/>
      <c r="AG208" s="91"/>
      <c r="AH208" s="91"/>
      <c r="AI208" s="91"/>
      <c r="AJ208" s="91"/>
      <c r="AK208" s="91">
        <v>42.158333333333339</v>
      </c>
      <c r="AL208" s="91">
        <v>50.59</v>
      </c>
      <c r="AM208" s="91">
        <v>42.158333333333339</v>
      </c>
      <c r="AN208" s="91">
        <v>50.59</v>
      </c>
      <c r="AO208" s="91">
        <v>42.158333333333339</v>
      </c>
      <c r="AP208" s="91">
        <v>50.59</v>
      </c>
      <c r="AQ208" s="91">
        <v>0</v>
      </c>
      <c r="AR208" s="91">
        <v>0</v>
      </c>
      <c r="AS208" s="97">
        <f t="shared" si="172"/>
        <v>42.158333333333339</v>
      </c>
      <c r="AT208" s="97">
        <f t="shared" si="172"/>
        <v>50.59</v>
      </c>
      <c r="AU208" s="97">
        <f t="shared" si="172"/>
        <v>42.158333333333339</v>
      </c>
      <c r="AV208" s="97">
        <f t="shared" si="172"/>
        <v>50.59</v>
      </c>
      <c r="AW208" s="97">
        <f t="shared" si="172"/>
        <v>42.158333333333339</v>
      </c>
      <c r="AX208" s="97">
        <f t="shared" si="172"/>
        <v>50.59</v>
      </c>
      <c r="AY208" s="97">
        <f t="shared" si="172"/>
        <v>0</v>
      </c>
      <c r="AZ208" s="97">
        <f t="shared" si="172"/>
        <v>0</v>
      </c>
      <c r="BA208" s="91">
        <v>0</v>
      </c>
      <c r="BB208" s="91">
        <v>0</v>
      </c>
      <c r="BC208" s="91">
        <v>0</v>
      </c>
      <c r="BD208" s="91">
        <v>0</v>
      </c>
      <c r="BE208" s="91">
        <v>0</v>
      </c>
      <c r="BF208" s="91">
        <v>0</v>
      </c>
      <c r="BG208" s="91">
        <v>0</v>
      </c>
      <c r="BH208" s="91">
        <v>0</v>
      </c>
      <c r="BI208" s="97">
        <f t="shared" si="174"/>
        <v>0</v>
      </c>
      <c r="BJ208" s="97">
        <f t="shared" si="174"/>
        <v>0</v>
      </c>
      <c r="BK208" s="97">
        <f t="shared" si="174"/>
        <v>0</v>
      </c>
      <c r="BL208" s="97">
        <f t="shared" si="174"/>
        <v>0</v>
      </c>
      <c r="BM208" s="97">
        <f t="shared" si="174"/>
        <v>0</v>
      </c>
      <c r="BN208" s="97">
        <f t="shared" si="174"/>
        <v>0</v>
      </c>
      <c r="BO208" s="97">
        <f t="shared" si="174"/>
        <v>0</v>
      </c>
      <c r="BP208" s="97">
        <f t="shared" si="174"/>
        <v>0</v>
      </c>
      <c r="BQ208" s="91">
        <v>0</v>
      </c>
      <c r="BR208" s="91">
        <v>0</v>
      </c>
      <c r="BS208" s="91">
        <v>0</v>
      </c>
      <c r="BT208" s="91">
        <v>0</v>
      </c>
      <c r="BU208" s="91">
        <v>0</v>
      </c>
      <c r="BV208" s="91">
        <v>0</v>
      </c>
      <c r="BW208" s="91">
        <v>0</v>
      </c>
      <c r="BX208" s="91">
        <v>0</v>
      </c>
      <c r="BY208" s="97">
        <f t="shared" si="175"/>
        <v>0</v>
      </c>
      <c r="BZ208" s="97">
        <f t="shared" si="175"/>
        <v>0</v>
      </c>
      <c r="CA208" s="97">
        <f t="shared" si="175"/>
        <v>0</v>
      </c>
      <c r="CB208" s="97">
        <f t="shared" si="175"/>
        <v>0</v>
      </c>
      <c r="CC208" s="97">
        <f t="shared" si="175"/>
        <v>0</v>
      </c>
      <c r="CD208" s="97">
        <f t="shared" si="175"/>
        <v>0</v>
      </c>
      <c r="CE208" s="97">
        <f t="shared" si="175"/>
        <v>0</v>
      </c>
      <c r="CF208" s="97">
        <f t="shared" si="175"/>
        <v>0</v>
      </c>
      <c r="CG208" s="92">
        <f t="shared" si="171"/>
        <v>42.158333333333339</v>
      </c>
      <c r="CH208" s="92">
        <f t="shared" si="171"/>
        <v>50.59</v>
      </c>
      <c r="CI208" s="92">
        <f t="shared" si="171"/>
        <v>42.158333333333339</v>
      </c>
      <c r="CJ208" s="92">
        <f t="shared" si="171"/>
        <v>50.59</v>
      </c>
      <c r="CK208" s="92">
        <f t="shared" si="171"/>
        <v>42.158333333333339</v>
      </c>
      <c r="CL208" s="92">
        <f t="shared" si="171"/>
        <v>50.59</v>
      </c>
      <c r="CM208" s="92">
        <f t="shared" si="171"/>
        <v>0</v>
      </c>
      <c r="CN208" s="92">
        <f t="shared" si="171"/>
        <v>0</v>
      </c>
      <c r="CO208" s="91">
        <f t="shared" si="176"/>
        <v>42.158333333333339</v>
      </c>
      <c r="CP208" s="91">
        <f t="shared" si="176"/>
        <v>50.59</v>
      </c>
      <c r="CQ208" s="91">
        <f t="shared" si="176"/>
        <v>42.158333333333339</v>
      </c>
      <c r="CR208" s="91">
        <f t="shared" si="176"/>
        <v>50.59</v>
      </c>
      <c r="CS208" s="91">
        <f t="shared" si="176"/>
        <v>42.158333333333339</v>
      </c>
      <c r="CT208" s="91">
        <f t="shared" si="176"/>
        <v>50.59</v>
      </c>
      <c r="CU208" s="91">
        <f t="shared" si="176"/>
        <v>0</v>
      </c>
      <c r="CV208" s="91">
        <f t="shared" si="176"/>
        <v>0</v>
      </c>
      <c r="CW208" s="93"/>
      <c r="CY208" s="80"/>
      <c r="CZ208" s="80"/>
    </row>
    <row r="209" spans="1:104" hidden="1" x14ac:dyDescent="0.25">
      <c r="A209" s="88" t="s">
        <v>6131</v>
      </c>
      <c r="B209" s="95" t="s">
        <v>6132</v>
      </c>
      <c r="C209" s="88" t="s">
        <v>6133</v>
      </c>
      <c r="D209" s="88">
        <v>2020</v>
      </c>
      <c r="E209" s="88">
        <v>2020</v>
      </c>
      <c r="F209" s="88">
        <f t="shared" si="173"/>
        <v>2020</v>
      </c>
      <c r="G209" s="88">
        <f t="shared" si="173"/>
        <v>2020</v>
      </c>
      <c r="H209" s="91">
        <f t="shared" si="168"/>
        <v>12.875</v>
      </c>
      <c r="I209" s="91">
        <v>0.25</v>
      </c>
      <c r="J209" s="91">
        <v>0.56999999999999995</v>
      </c>
      <c r="K209" s="91">
        <v>11.78</v>
      </c>
      <c r="L209" s="91">
        <v>0.27500000000000002</v>
      </c>
      <c r="M209" s="91"/>
      <c r="N209" s="91">
        <v>0</v>
      </c>
      <c r="O209" s="91">
        <v>0</v>
      </c>
      <c r="P209" s="91"/>
      <c r="Q209" s="91">
        <v>0</v>
      </c>
      <c r="R209" s="91"/>
      <c r="S209" s="91">
        <v>0</v>
      </c>
      <c r="T209" s="91">
        <v>0</v>
      </c>
      <c r="U209" s="91">
        <v>0</v>
      </c>
      <c r="V209" s="91">
        <v>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91"/>
      <c r="AD209" s="91"/>
      <c r="AE209" s="91"/>
      <c r="AF209" s="91"/>
      <c r="AG209" s="91"/>
      <c r="AH209" s="91"/>
      <c r="AI209" s="91"/>
      <c r="AJ209" s="91"/>
      <c r="AK209" s="91">
        <v>12.875</v>
      </c>
      <c r="AL209" s="91">
        <v>15.45</v>
      </c>
      <c r="AM209" s="91">
        <v>12.875</v>
      </c>
      <c r="AN209" s="91">
        <v>15.45</v>
      </c>
      <c r="AO209" s="91">
        <v>12.875</v>
      </c>
      <c r="AP209" s="91">
        <v>15.45</v>
      </c>
      <c r="AQ209" s="91">
        <v>0</v>
      </c>
      <c r="AR209" s="91">
        <v>0</v>
      </c>
      <c r="AS209" s="97">
        <f t="shared" si="172"/>
        <v>12.875</v>
      </c>
      <c r="AT209" s="97">
        <f t="shared" si="172"/>
        <v>15.45</v>
      </c>
      <c r="AU209" s="97">
        <f t="shared" si="172"/>
        <v>12.875</v>
      </c>
      <c r="AV209" s="97">
        <f t="shared" si="172"/>
        <v>15.45</v>
      </c>
      <c r="AW209" s="97">
        <f t="shared" si="172"/>
        <v>12.875</v>
      </c>
      <c r="AX209" s="97">
        <f t="shared" si="172"/>
        <v>15.45</v>
      </c>
      <c r="AY209" s="97">
        <f t="shared" si="172"/>
        <v>0</v>
      </c>
      <c r="AZ209" s="97">
        <f t="shared" si="172"/>
        <v>0</v>
      </c>
      <c r="BA209" s="91">
        <v>0</v>
      </c>
      <c r="BB209" s="91">
        <v>0</v>
      </c>
      <c r="BC209" s="91">
        <v>0</v>
      </c>
      <c r="BD209" s="91">
        <v>0</v>
      </c>
      <c r="BE209" s="91">
        <v>0</v>
      </c>
      <c r="BF209" s="91">
        <v>0</v>
      </c>
      <c r="BG209" s="91">
        <v>0</v>
      </c>
      <c r="BH209" s="91">
        <v>0</v>
      </c>
      <c r="BI209" s="97">
        <f t="shared" si="174"/>
        <v>0</v>
      </c>
      <c r="BJ209" s="97">
        <f t="shared" si="174"/>
        <v>0</v>
      </c>
      <c r="BK209" s="97">
        <f t="shared" si="174"/>
        <v>0</v>
      </c>
      <c r="BL209" s="97">
        <f t="shared" si="174"/>
        <v>0</v>
      </c>
      <c r="BM209" s="97">
        <f t="shared" si="174"/>
        <v>0</v>
      </c>
      <c r="BN209" s="97">
        <f t="shared" si="174"/>
        <v>0</v>
      </c>
      <c r="BO209" s="97">
        <f t="shared" si="174"/>
        <v>0</v>
      </c>
      <c r="BP209" s="97">
        <f t="shared" si="174"/>
        <v>0</v>
      </c>
      <c r="BQ209" s="91">
        <v>0</v>
      </c>
      <c r="BR209" s="91">
        <v>0</v>
      </c>
      <c r="BS209" s="91">
        <v>0</v>
      </c>
      <c r="BT209" s="91">
        <v>0</v>
      </c>
      <c r="BU209" s="91">
        <v>0</v>
      </c>
      <c r="BV209" s="91">
        <v>0</v>
      </c>
      <c r="BW209" s="91">
        <v>0</v>
      </c>
      <c r="BX209" s="91">
        <v>0</v>
      </c>
      <c r="BY209" s="97">
        <f t="shared" si="175"/>
        <v>0</v>
      </c>
      <c r="BZ209" s="97">
        <f t="shared" si="175"/>
        <v>0</v>
      </c>
      <c r="CA209" s="97">
        <f t="shared" si="175"/>
        <v>0</v>
      </c>
      <c r="CB209" s="97">
        <f t="shared" si="175"/>
        <v>0</v>
      </c>
      <c r="CC209" s="97">
        <f t="shared" si="175"/>
        <v>0</v>
      </c>
      <c r="CD209" s="97">
        <f t="shared" si="175"/>
        <v>0</v>
      </c>
      <c r="CE209" s="97">
        <f t="shared" si="175"/>
        <v>0</v>
      </c>
      <c r="CF209" s="97">
        <f t="shared" si="175"/>
        <v>0</v>
      </c>
      <c r="CG209" s="92">
        <f t="shared" si="171"/>
        <v>12.875</v>
      </c>
      <c r="CH209" s="92">
        <f t="shared" si="171"/>
        <v>15.45</v>
      </c>
      <c r="CI209" s="92">
        <f t="shared" si="171"/>
        <v>12.875</v>
      </c>
      <c r="CJ209" s="92">
        <f t="shared" si="171"/>
        <v>15.45</v>
      </c>
      <c r="CK209" s="92">
        <f t="shared" si="171"/>
        <v>12.875</v>
      </c>
      <c r="CL209" s="92">
        <f t="shared" si="171"/>
        <v>15.45</v>
      </c>
      <c r="CM209" s="92">
        <f t="shared" si="171"/>
        <v>0</v>
      </c>
      <c r="CN209" s="92">
        <f t="shared" si="171"/>
        <v>0</v>
      </c>
      <c r="CO209" s="91">
        <f t="shared" si="176"/>
        <v>12.875</v>
      </c>
      <c r="CP209" s="91">
        <f t="shared" si="176"/>
        <v>15.45</v>
      </c>
      <c r="CQ209" s="91">
        <f t="shared" si="176"/>
        <v>12.875</v>
      </c>
      <c r="CR209" s="91">
        <f t="shared" si="176"/>
        <v>15.45</v>
      </c>
      <c r="CS209" s="91">
        <f t="shared" si="176"/>
        <v>12.875</v>
      </c>
      <c r="CT209" s="91">
        <f t="shared" si="176"/>
        <v>15.45</v>
      </c>
      <c r="CU209" s="91">
        <f t="shared" si="176"/>
        <v>0</v>
      </c>
      <c r="CV209" s="91">
        <f t="shared" si="176"/>
        <v>0</v>
      </c>
      <c r="CW209" s="93"/>
      <c r="CY209" s="80"/>
      <c r="CZ209" s="80"/>
    </row>
    <row r="210" spans="1:104" hidden="1" x14ac:dyDescent="0.25">
      <c r="A210" s="88" t="s">
        <v>6134</v>
      </c>
      <c r="B210" s="95" t="s">
        <v>6135</v>
      </c>
      <c r="C210" s="88" t="s">
        <v>6136</v>
      </c>
      <c r="D210" s="88">
        <v>2020</v>
      </c>
      <c r="E210" s="88">
        <v>2022</v>
      </c>
      <c r="F210" s="88">
        <f t="shared" si="173"/>
        <v>2020</v>
      </c>
      <c r="G210" s="88">
        <f t="shared" si="173"/>
        <v>2022</v>
      </c>
      <c r="H210" s="91">
        <f t="shared" si="168"/>
        <v>11.35</v>
      </c>
      <c r="I210" s="91">
        <v>0.4</v>
      </c>
      <c r="J210" s="91">
        <v>0.54</v>
      </c>
      <c r="K210" s="91">
        <v>8.52</v>
      </c>
      <c r="L210" s="91">
        <v>1.89</v>
      </c>
      <c r="M210" s="91"/>
      <c r="N210" s="91">
        <v>0</v>
      </c>
      <c r="O210" s="91">
        <v>0</v>
      </c>
      <c r="P210" s="91"/>
      <c r="Q210" s="91">
        <v>0</v>
      </c>
      <c r="R210" s="91"/>
      <c r="S210" s="91">
        <v>0</v>
      </c>
      <c r="T210" s="91">
        <v>0</v>
      </c>
      <c r="U210" s="91">
        <v>0</v>
      </c>
      <c r="V210" s="91">
        <v>0</v>
      </c>
      <c r="W210" s="91">
        <v>0</v>
      </c>
      <c r="X210" s="91">
        <v>0</v>
      </c>
      <c r="Y210" s="91">
        <v>0</v>
      </c>
      <c r="Z210" s="91">
        <v>0</v>
      </c>
      <c r="AA210" s="91">
        <v>0</v>
      </c>
      <c r="AB210" s="91">
        <v>0</v>
      </c>
      <c r="AC210" s="91"/>
      <c r="AD210" s="91"/>
      <c r="AE210" s="91"/>
      <c r="AF210" s="91"/>
      <c r="AG210" s="91"/>
      <c r="AH210" s="91"/>
      <c r="AI210" s="91"/>
      <c r="AJ210" s="91"/>
      <c r="AK210" s="91">
        <v>8.5749999999999993</v>
      </c>
      <c r="AL210" s="91">
        <v>10.29</v>
      </c>
      <c r="AM210" s="91">
        <v>8.5749999999999993</v>
      </c>
      <c r="AN210" s="91">
        <v>10.29</v>
      </c>
      <c r="AO210" s="91">
        <v>8.5749999999999993</v>
      </c>
      <c r="AP210" s="91">
        <v>10.29</v>
      </c>
      <c r="AQ210" s="91">
        <v>0</v>
      </c>
      <c r="AR210" s="91">
        <v>0</v>
      </c>
      <c r="AS210" s="97">
        <f t="shared" si="172"/>
        <v>8.5749999999999993</v>
      </c>
      <c r="AT210" s="97">
        <f t="shared" si="172"/>
        <v>10.29</v>
      </c>
      <c r="AU210" s="97">
        <f t="shared" si="172"/>
        <v>8.5749999999999993</v>
      </c>
      <c r="AV210" s="97">
        <f t="shared" si="172"/>
        <v>10.29</v>
      </c>
      <c r="AW210" s="97">
        <f t="shared" si="172"/>
        <v>8.5749999999999993</v>
      </c>
      <c r="AX210" s="97">
        <f t="shared" si="172"/>
        <v>10.29</v>
      </c>
      <c r="AY210" s="97">
        <f t="shared" si="172"/>
        <v>0</v>
      </c>
      <c r="AZ210" s="97">
        <f t="shared" si="172"/>
        <v>0</v>
      </c>
      <c r="BA210" s="91">
        <v>0</v>
      </c>
      <c r="BB210" s="91">
        <v>0</v>
      </c>
      <c r="BC210" s="91">
        <v>0</v>
      </c>
      <c r="BD210" s="91">
        <v>0</v>
      </c>
      <c r="BE210" s="91">
        <v>0</v>
      </c>
      <c r="BF210" s="91">
        <v>0</v>
      </c>
      <c r="BG210" s="91">
        <v>0</v>
      </c>
      <c r="BH210" s="91">
        <v>0</v>
      </c>
      <c r="BI210" s="97">
        <f t="shared" si="174"/>
        <v>0</v>
      </c>
      <c r="BJ210" s="97">
        <f t="shared" si="174"/>
        <v>0</v>
      </c>
      <c r="BK210" s="97">
        <f t="shared" si="174"/>
        <v>0</v>
      </c>
      <c r="BL210" s="97">
        <f t="shared" si="174"/>
        <v>0</v>
      </c>
      <c r="BM210" s="97">
        <f t="shared" si="174"/>
        <v>0</v>
      </c>
      <c r="BN210" s="97">
        <f t="shared" si="174"/>
        <v>0</v>
      </c>
      <c r="BO210" s="97">
        <f t="shared" si="174"/>
        <v>0</v>
      </c>
      <c r="BP210" s="97">
        <f t="shared" si="174"/>
        <v>0</v>
      </c>
      <c r="BQ210" s="91">
        <v>2.7750000000000004</v>
      </c>
      <c r="BR210" s="91">
        <v>3.33</v>
      </c>
      <c r="BS210" s="91">
        <v>2.7750000000000004</v>
      </c>
      <c r="BT210" s="91">
        <v>3.3300000000000005</v>
      </c>
      <c r="BU210" s="91">
        <v>2.7750000000000004</v>
      </c>
      <c r="BV210" s="91">
        <v>3.3300000000000005</v>
      </c>
      <c r="BW210" s="91">
        <v>0</v>
      </c>
      <c r="BX210" s="91">
        <v>0</v>
      </c>
      <c r="BY210" s="97">
        <f t="shared" si="175"/>
        <v>2.7750000000000004</v>
      </c>
      <c r="BZ210" s="97">
        <f t="shared" si="175"/>
        <v>3.33</v>
      </c>
      <c r="CA210" s="97">
        <f t="shared" si="175"/>
        <v>2.7750000000000004</v>
      </c>
      <c r="CB210" s="97">
        <f t="shared" si="175"/>
        <v>3.3300000000000005</v>
      </c>
      <c r="CC210" s="97">
        <f t="shared" si="175"/>
        <v>2.7750000000000004</v>
      </c>
      <c r="CD210" s="97">
        <f t="shared" si="175"/>
        <v>3.3300000000000005</v>
      </c>
      <c r="CE210" s="97">
        <f t="shared" si="175"/>
        <v>0</v>
      </c>
      <c r="CF210" s="97">
        <f t="shared" si="175"/>
        <v>0</v>
      </c>
      <c r="CG210" s="92">
        <f t="shared" si="171"/>
        <v>11.35</v>
      </c>
      <c r="CH210" s="92">
        <f t="shared" si="171"/>
        <v>13.62</v>
      </c>
      <c r="CI210" s="92">
        <f t="shared" si="171"/>
        <v>11.35</v>
      </c>
      <c r="CJ210" s="92">
        <f t="shared" si="171"/>
        <v>13.62</v>
      </c>
      <c r="CK210" s="92">
        <f t="shared" si="171"/>
        <v>11.35</v>
      </c>
      <c r="CL210" s="92">
        <f t="shared" si="171"/>
        <v>13.62</v>
      </c>
      <c r="CM210" s="92">
        <f t="shared" si="171"/>
        <v>0</v>
      </c>
      <c r="CN210" s="92">
        <f t="shared" si="171"/>
        <v>0</v>
      </c>
      <c r="CO210" s="91">
        <f t="shared" si="176"/>
        <v>11.35</v>
      </c>
      <c r="CP210" s="91">
        <f t="shared" si="176"/>
        <v>13.62</v>
      </c>
      <c r="CQ210" s="91">
        <f t="shared" si="176"/>
        <v>11.35</v>
      </c>
      <c r="CR210" s="91">
        <f t="shared" si="176"/>
        <v>13.62</v>
      </c>
      <c r="CS210" s="91">
        <f t="shared" si="176"/>
        <v>11.35</v>
      </c>
      <c r="CT210" s="91">
        <f t="shared" si="176"/>
        <v>13.62</v>
      </c>
      <c r="CU210" s="91">
        <f t="shared" si="176"/>
        <v>0</v>
      </c>
      <c r="CV210" s="91">
        <f t="shared" si="176"/>
        <v>0</v>
      </c>
      <c r="CW210" s="93"/>
      <c r="CY210" s="80"/>
      <c r="CZ210" s="80"/>
    </row>
    <row r="211" spans="1:104" hidden="1" x14ac:dyDescent="0.25">
      <c r="A211" s="88" t="s">
        <v>6137</v>
      </c>
      <c r="B211" s="95" t="s">
        <v>6138</v>
      </c>
      <c r="C211" s="88" t="s">
        <v>6139</v>
      </c>
      <c r="D211" s="88">
        <v>2020</v>
      </c>
      <c r="E211" s="88">
        <v>2020</v>
      </c>
      <c r="F211" s="88">
        <f t="shared" si="173"/>
        <v>2020</v>
      </c>
      <c r="G211" s="88">
        <f t="shared" si="173"/>
        <v>2020</v>
      </c>
      <c r="H211" s="91">
        <f t="shared" si="168"/>
        <v>0.84</v>
      </c>
      <c r="I211" s="91">
        <v>0.05</v>
      </c>
      <c r="J211" s="91">
        <v>0.05</v>
      </c>
      <c r="K211" s="91">
        <v>0.72499999999999998</v>
      </c>
      <c r="L211" s="91">
        <v>1.4999999999999999E-2</v>
      </c>
      <c r="M211" s="91"/>
      <c r="N211" s="91">
        <v>0</v>
      </c>
      <c r="O211" s="91">
        <v>0</v>
      </c>
      <c r="P211" s="91"/>
      <c r="Q211" s="91">
        <v>0</v>
      </c>
      <c r="R211" s="91"/>
      <c r="S211" s="91">
        <v>0</v>
      </c>
      <c r="T211" s="91">
        <v>0</v>
      </c>
      <c r="U211" s="91">
        <v>0</v>
      </c>
      <c r="V211" s="91">
        <v>0</v>
      </c>
      <c r="W211" s="91">
        <v>0</v>
      </c>
      <c r="X211" s="91">
        <v>0</v>
      </c>
      <c r="Y211" s="91">
        <v>0</v>
      </c>
      <c r="Z211" s="91">
        <v>0</v>
      </c>
      <c r="AA211" s="91">
        <v>0</v>
      </c>
      <c r="AB211" s="91">
        <v>0</v>
      </c>
      <c r="AC211" s="91"/>
      <c r="AD211" s="91"/>
      <c r="AE211" s="91"/>
      <c r="AF211" s="91"/>
      <c r="AG211" s="91"/>
      <c r="AH211" s="91"/>
      <c r="AI211" s="91"/>
      <c r="AJ211" s="91"/>
      <c r="AK211" s="91">
        <v>0.84166666666666667</v>
      </c>
      <c r="AL211" s="91">
        <v>1.01</v>
      </c>
      <c r="AM211" s="91">
        <v>0.84166666666666667</v>
      </c>
      <c r="AN211" s="91">
        <v>1.01</v>
      </c>
      <c r="AO211" s="91">
        <v>0.84166666666666667</v>
      </c>
      <c r="AP211" s="91">
        <v>1.01</v>
      </c>
      <c r="AQ211" s="91">
        <v>0.4</v>
      </c>
      <c r="AR211" s="91">
        <v>0</v>
      </c>
      <c r="AS211" s="97">
        <f t="shared" si="172"/>
        <v>0.84166666666666667</v>
      </c>
      <c r="AT211" s="97">
        <f t="shared" si="172"/>
        <v>1.01</v>
      </c>
      <c r="AU211" s="97">
        <f t="shared" si="172"/>
        <v>0.84166666666666667</v>
      </c>
      <c r="AV211" s="97">
        <f t="shared" si="172"/>
        <v>1.01</v>
      </c>
      <c r="AW211" s="97">
        <f t="shared" si="172"/>
        <v>0.84166666666666667</v>
      </c>
      <c r="AX211" s="97">
        <f t="shared" si="172"/>
        <v>1.01</v>
      </c>
      <c r="AY211" s="97">
        <f t="shared" si="172"/>
        <v>0.4</v>
      </c>
      <c r="AZ211" s="97">
        <f t="shared" si="172"/>
        <v>0</v>
      </c>
      <c r="BA211" s="91">
        <v>0</v>
      </c>
      <c r="BB211" s="91">
        <v>0</v>
      </c>
      <c r="BC211" s="91">
        <v>0</v>
      </c>
      <c r="BD211" s="91">
        <v>0</v>
      </c>
      <c r="BE211" s="91">
        <v>0</v>
      </c>
      <c r="BF211" s="91">
        <v>0</v>
      </c>
      <c r="BG211" s="91">
        <v>0</v>
      </c>
      <c r="BH211" s="91">
        <v>0</v>
      </c>
      <c r="BI211" s="97">
        <f t="shared" si="174"/>
        <v>0</v>
      </c>
      <c r="BJ211" s="97">
        <f t="shared" si="174"/>
        <v>0</v>
      </c>
      <c r="BK211" s="97">
        <f t="shared" si="174"/>
        <v>0</v>
      </c>
      <c r="BL211" s="97">
        <f t="shared" si="174"/>
        <v>0</v>
      </c>
      <c r="BM211" s="97">
        <f t="shared" si="174"/>
        <v>0</v>
      </c>
      <c r="BN211" s="97">
        <f t="shared" si="174"/>
        <v>0</v>
      </c>
      <c r="BO211" s="97">
        <f t="shared" si="174"/>
        <v>0</v>
      </c>
      <c r="BP211" s="97">
        <f t="shared" si="174"/>
        <v>0</v>
      </c>
      <c r="BQ211" s="91">
        <v>0</v>
      </c>
      <c r="BR211" s="91">
        <v>0</v>
      </c>
      <c r="BS211" s="91">
        <v>0</v>
      </c>
      <c r="BT211" s="91">
        <v>0</v>
      </c>
      <c r="BU211" s="91">
        <v>0</v>
      </c>
      <c r="BV211" s="91">
        <v>0</v>
      </c>
      <c r="BW211" s="91">
        <v>0</v>
      </c>
      <c r="BX211" s="91">
        <v>0</v>
      </c>
      <c r="BY211" s="97">
        <f t="shared" si="175"/>
        <v>0</v>
      </c>
      <c r="BZ211" s="97">
        <f t="shared" si="175"/>
        <v>0</v>
      </c>
      <c r="CA211" s="97">
        <f t="shared" si="175"/>
        <v>0</v>
      </c>
      <c r="CB211" s="97">
        <f t="shared" si="175"/>
        <v>0</v>
      </c>
      <c r="CC211" s="97">
        <f t="shared" si="175"/>
        <v>0</v>
      </c>
      <c r="CD211" s="97">
        <f t="shared" si="175"/>
        <v>0</v>
      </c>
      <c r="CE211" s="97">
        <f t="shared" si="175"/>
        <v>0</v>
      </c>
      <c r="CF211" s="97">
        <f t="shared" si="175"/>
        <v>0</v>
      </c>
      <c r="CG211" s="92">
        <f t="shared" si="171"/>
        <v>0.84166666666666667</v>
      </c>
      <c r="CH211" s="92">
        <f t="shared" si="171"/>
        <v>1.01</v>
      </c>
      <c r="CI211" s="92">
        <f t="shared" si="171"/>
        <v>0.84166666666666667</v>
      </c>
      <c r="CJ211" s="92">
        <f t="shared" si="171"/>
        <v>1.01</v>
      </c>
      <c r="CK211" s="92">
        <f t="shared" si="171"/>
        <v>0.84166666666666667</v>
      </c>
      <c r="CL211" s="92">
        <f t="shared" si="171"/>
        <v>1.01</v>
      </c>
      <c r="CM211" s="92">
        <f t="shared" si="171"/>
        <v>0.4</v>
      </c>
      <c r="CN211" s="92">
        <f t="shared" si="171"/>
        <v>0</v>
      </c>
      <c r="CO211" s="91">
        <f t="shared" si="176"/>
        <v>0.84166666666666667</v>
      </c>
      <c r="CP211" s="91">
        <f t="shared" si="176"/>
        <v>1.01</v>
      </c>
      <c r="CQ211" s="91">
        <f t="shared" si="176"/>
        <v>0.84166666666666667</v>
      </c>
      <c r="CR211" s="91">
        <f t="shared" si="176"/>
        <v>1.01</v>
      </c>
      <c r="CS211" s="91">
        <f t="shared" si="176"/>
        <v>0.84166666666666667</v>
      </c>
      <c r="CT211" s="91">
        <f t="shared" si="176"/>
        <v>1.01</v>
      </c>
      <c r="CU211" s="91">
        <f t="shared" si="176"/>
        <v>0.4</v>
      </c>
      <c r="CV211" s="91">
        <f t="shared" si="176"/>
        <v>0</v>
      </c>
      <c r="CW211" s="93"/>
      <c r="CY211" s="80"/>
      <c r="CZ211" s="80"/>
    </row>
    <row r="212" spans="1:104" hidden="1" x14ac:dyDescent="0.25">
      <c r="A212" s="88" t="s">
        <v>6140</v>
      </c>
      <c r="B212" s="95" t="s">
        <v>6141</v>
      </c>
      <c r="C212" s="88" t="s">
        <v>6142</v>
      </c>
      <c r="D212" s="88">
        <v>2020</v>
      </c>
      <c r="E212" s="88">
        <v>2020</v>
      </c>
      <c r="F212" s="88">
        <f t="shared" si="173"/>
        <v>2020</v>
      </c>
      <c r="G212" s="88">
        <f t="shared" si="173"/>
        <v>2020</v>
      </c>
      <c r="H212" s="91">
        <f t="shared" si="168"/>
        <v>1.41</v>
      </c>
      <c r="I212" s="91">
        <v>0.11</v>
      </c>
      <c r="J212" s="91">
        <v>0.1</v>
      </c>
      <c r="K212" s="91">
        <v>1.02</v>
      </c>
      <c r="L212" s="91">
        <v>0.18</v>
      </c>
      <c r="M212" s="91"/>
      <c r="N212" s="91">
        <v>0</v>
      </c>
      <c r="O212" s="91">
        <v>0</v>
      </c>
      <c r="P212" s="91"/>
      <c r="Q212" s="91">
        <v>0</v>
      </c>
      <c r="R212" s="91"/>
      <c r="S212" s="91">
        <v>0</v>
      </c>
      <c r="T212" s="91">
        <v>0</v>
      </c>
      <c r="U212" s="91">
        <v>0</v>
      </c>
      <c r="V212" s="91">
        <v>0</v>
      </c>
      <c r="W212" s="91">
        <v>0</v>
      </c>
      <c r="X212" s="91">
        <v>0</v>
      </c>
      <c r="Y212" s="91">
        <v>0</v>
      </c>
      <c r="Z212" s="91">
        <v>0</v>
      </c>
      <c r="AA212" s="91">
        <v>0</v>
      </c>
      <c r="AB212" s="91">
        <v>0</v>
      </c>
      <c r="AC212" s="91"/>
      <c r="AD212" s="91"/>
      <c r="AE212" s="91"/>
      <c r="AF212" s="91"/>
      <c r="AG212" s="91"/>
      <c r="AH212" s="91"/>
      <c r="AI212" s="91"/>
      <c r="AJ212" s="91"/>
      <c r="AK212" s="91">
        <v>1.4083333333333334</v>
      </c>
      <c r="AL212" s="91">
        <v>1.69</v>
      </c>
      <c r="AM212" s="91">
        <v>1.4083333333333334</v>
      </c>
      <c r="AN212" s="91">
        <v>1.6900000000000002</v>
      </c>
      <c r="AO212" s="91">
        <v>1.4083333333333334</v>
      </c>
      <c r="AP212" s="91">
        <v>1.6900000000000002</v>
      </c>
      <c r="AQ212" s="91">
        <v>0</v>
      </c>
      <c r="AR212" s="91">
        <v>0</v>
      </c>
      <c r="AS212" s="97">
        <f t="shared" si="172"/>
        <v>1.4083333333333334</v>
      </c>
      <c r="AT212" s="97">
        <f t="shared" si="172"/>
        <v>1.69</v>
      </c>
      <c r="AU212" s="97">
        <f t="shared" si="172"/>
        <v>1.4083333333333334</v>
      </c>
      <c r="AV212" s="97">
        <f t="shared" si="172"/>
        <v>1.6900000000000002</v>
      </c>
      <c r="AW212" s="97">
        <f t="shared" si="172"/>
        <v>1.4083333333333334</v>
      </c>
      <c r="AX212" s="97">
        <f t="shared" si="172"/>
        <v>1.6900000000000002</v>
      </c>
      <c r="AY212" s="97">
        <f t="shared" si="172"/>
        <v>0</v>
      </c>
      <c r="AZ212" s="97">
        <f t="shared" si="172"/>
        <v>0</v>
      </c>
      <c r="BA212" s="91">
        <v>0</v>
      </c>
      <c r="BB212" s="91">
        <v>0</v>
      </c>
      <c r="BC212" s="91">
        <v>0</v>
      </c>
      <c r="BD212" s="91">
        <v>0</v>
      </c>
      <c r="BE212" s="91">
        <v>0</v>
      </c>
      <c r="BF212" s="91">
        <v>0</v>
      </c>
      <c r="BG212" s="91">
        <v>0</v>
      </c>
      <c r="BH212" s="91">
        <v>0</v>
      </c>
      <c r="BI212" s="97">
        <f t="shared" si="174"/>
        <v>0</v>
      </c>
      <c r="BJ212" s="97">
        <f t="shared" si="174"/>
        <v>0</v>
      </c>
      <c r="BK212" s="97">
        <f t="shared" si="174"/>
        <v>0</v>
      </c>
      <c r="BL212" s="97">
        <f t="shared" si="174"/>
        <v>0</v>
      </c>
      <c r="BM212" s="97">
        <f t="shared" si="174"/>
        <v>0</v>
      </c>
      <c r="BN212" s="97">
        <f t="shared" si="174"/>
        <v>0</v>
      </c>
      <c r="BO212" s="97">
        <f t="shared" si="174"/>
        <v>0</v>
      </c>
      <c r="BP212" s="97">
        <f t="shared" si="174"/>
        <v>0</v>
      </c>
      <c r="BQ212" s="91">
        <v>0</v>
      </c>
      <c r="BR212" s="91">
        <v>0</v>
      </c>
      <c r="BS212" s="91">
        <v>0</v>
      </c>
      <c r="BT212" s="91">
        <v>0</v>
      </c>
      <c r="BU212" s="91">
        <v>0</v>
      </c>
      <c r="BV212" s="91">
        <v>0</v>
      </c>
      <c r="BW212" s="91">
        <v>0</v>
      </c>
      <c r="BX212" s="91">
        <v>0</v>
      </c>
      <c r="BY212" s="97">
        <f t="shared" si="175"/>
        <v>0</v>
      </c>
      <c r="BZ212" s="97">
        <f t="shared" si="175"/>
        <v>0</v>
      </c>
      <c r="CA212" s="97">
        <f t="shared" si="175"/>
        <v>0</v>
      </c>
      <c r="CB212" s="97">
        <f t="shared" si="175"/>
        <v>0</v>
      </c>
      <c r="CC212" s="97">
        <f t="shared" si="175"/>
        <v>0</v>
      </c>
      <c r="CD212" s="97">
        <f t="shared" si="175"/>
        <v>0</v>
      </c>
      <c r="CE212" s="97">
        <f t="shared" si="175"/>
        <v>0</v>
      </c>
      <c r="CF212" s="97">
        <f t="shared" si="175"/>
        <v>0</v>
      </c>
      <c r="CG212" s="92">
        <f t="shared" si="171"/>
        <v>1.4083333333333334</v>
      </c>
      <c r="CH212" s="92">
        <f t="shared" si="171"/>
        <v>1.69</v>
      </c>
      <c r="CI212" s="92">
        <f t="shared" si="171"/>
        <v>1.4083333333333334</v>
      </c>
      <c r="CJ212" s="92">
        <f t="shared" si="171"/>
        <v>1.6900000000000002</v>
      </c>
      <c r="CK212" s="92">
        <f t="shared" si="171"/>
        <v>1.4083333333333334</v>
      </c>
      <c r="CL212" s="92">
        <f t="shared" si="171"/>
        <v>1.6900000000000002</v>
      </c>
      <c r="CM212" s="92">
        <f t="shared" si="171"/>
        <v>0</v>
      </c>
      <c r="CN212" s="92">
        <f t="shared" si="171"/>
        <v>0</v>
      </c>
      <c r="CO212" s="91">
        <f t="shared" si="176"/>
        <v>1.4083333333333334</v>
      </c>
      <c r="CP212" s="91">
        <f t="shared" si="176"/>
        <v>1.69</v>
      </c>
      <c r="CQ212" s="91">
        <f t="shared" si="176"/>
        <v>1.4083333333333334</v>
      </c>
      <c r="CR212" s="91">
        <f t="shared" si="176"/>
        <v>1.6900000000000002</v>
      </c>
      <c r="CS212" s="91">
        <f t="shared" si="176"/>
        <v>1.4083333333333334</v>
      </c>
      <c r="CT212" s="91">
        <f t="shared" si="176"/>
        <v>1.6900000000000002</v>
      </c>
      <c r="CU212" s="91">
        <f t="shared" si="176"/>
        <v>0</v>
      </c>
      <c r="CV212" s="91">
        <f t="shared" si="176"/>
        <v>0</v>
      </c>
      <c r="CW212" s="93"/>
      <c r="CY212" s="80"/>
      <c r="CZ212" s="80"/>
    </row>
    <row r="213" spans="1:104" ht="145.5" hidden="1" customHeight="1" x14ac:dyDescent="0.25">
      <c r="A213" s="88"/>
      <c r="B213" s="95" t="s">
        <v>6143</v>
      </c>
      <c r="C213" s="88" t="s">
        <v>6144</v>
      </c>
      <c r="D213" s="88">
        <v>2021</v>
      </c>
      <c r="E213" s="88">
        <v>2021</v>
      </c>
      <c r="F213" s="88">
        <v>2023</v>
      </c>
      <c r="G213" s="88">
        <v>2023</v>
      </c>
      <c r="H213" s="91">
        <f t="shared" si="168"/>
        <v>15.1</v>
      </c>
      <c r="I213" s="91">
        <v>0.26</v>
      </c>
      <c r="J213" s="91">
        <v>1.1499999999999999</v>
      </c>
      <c r="K213" s="91">
        <v>11.09</v>
      </c>
      <c r="L213" s="91">
        <v>2.6</v>
      </c>
      <c r="M213" s="91"/>
      <c r="N213" s="91">
        <v>0</v>
      </c>
      <c r="O213" s="91">
        <v>0</v>
      </c>
      <c r="P213" s="91"/>
      <c r="Q213" s="91">
        <v>0</v>
      </c>
      <c r="R213" s="91"/>
      <c r="S213" s="91">
        <v>0</v>
      </c>
      <c r="T213" s="91">
        <v>0</v>
      </c>
      <c r="U213" s="91">
        <v>0</v>
      </c>
      <c r="V213" s="91">
        <v>0</v>
      </c>
      <c r="W213" s="91">
        <v>0</v>
      </c>
      <c r="X213" s="91">
        <v>0</v>
      </c>
      <c r="Y213" s="91">
        <v>0</v>
      </c>
      <c r="Z213" s="91">
        <v>0</v>
      </c>
      <c r="AA213" s="91">
        <v>0</v>
      </c>
      <c r="AB213" s="91">
        <v>0</v>
      </c>
      <c r="AC213" s="91"/>
      <c r="AD213" s="91"/>
      <c r="AE213" s="91"/>
      <c r="AF213" s="91"/>
      <c r="AG213" s="91"/>
      <c r="AH213" s="91"/>
      <c r="AI213" s="91"/>
      <c r="AJ213" s="91"/>
      <c r="AK213" s="91">
        <v>0</v>
      </c>
      <c r="AL213" s="91">
        <v>0</v>
      </c>
      <c r="AM213" s="91">
        <v>0</v>
      </c>
      <c r="AN213" s="91">
        <v>0</v>
      </c>
      <c r="AO213" s="91">
        <v>0</v>
      </c>
      <c r="AP213" s="91">
        <v>0</v>
      </c>
      <c r="AQ213" s="91">
        <v>0</v>
      </c>
      <c r="AR213" s="91">
        <v>0</v>
      </c>
      <c r="AS213" s="97">
        <f t="shared" si="172"/>
        <v>0</v>
      </c>
      <c r="AT213" s="97">
        <f t="shared" si="172"/>
        <v>0</v>
      </c>
      <c r="AU213" s="97">
        <f t="shared" si="172"/>
        <v>0</v>
      </c>
      <c r="AV213" s="97">
        <f t="shared" si="172"/>
        <v>0</v>
      </c>
      <c r="AW213" s="97">
        <f t="shared" si="172"/>
        <v>0</v>
      </c>
      <c r="AX213" s="97">
        <f t="shared" si="172"/>
        <v>0</v>
      </c>
      <c r="AY213" s="97">
        <f t="shared" si="172"/>
        <v>0</v>
      </c>
      <c r="AZ213" s="97">
        <f t="shared" si="172"/>
        <v>0</v>
      </c>
      <c r="BA213" s="91">
        <v>15.101694915254241</v>
      </c>
      <c r="BB213" s="91">
        <v>18.122033898305087</v>
      </c>
      <c r="BC213" s="91">
        <v>15.101694915254241</v>
      </c>
      <c r="BD213" s="91">
        <v>18.122033898305087</v>
      </c>
      <c r="BE213" s="91">
        <v>15.101694915254241</v>
      </c>
      <c r="BF213" s="91">
        <v>18.122033898305087</v>
      </c>
      <c r="BG213" s="91">
        <v>0</v>
      </c>
      <c r="BH213" s="91">
        <v>0</v>
      </c>
      <c r="BI213" s="97"/>
      <c r="BJ213" s="97"/>
      <c r="BK213" s="97"/>
      <c r="BL213" s="97"/>
      <c r="BM213" s="97"/>
      <c r="BN213" s="97"/>
      <c r="BO213" s="97"/>
      <c r="BP213" s="97"/>
      <c r="BQ213" s="91">
        <v>0</v>
      </c>
      <c r="BR213" s="91">
        <v>0</v>
      </c>
      <c r="BS213" s="91">
        <v>0</v>
      </c>
      <c r="BT213" s="91">
        <v>0</v>
      </c>
      <c r="BU213" s="91">
        <v>0</v>
      </c>
      <c r="BV213" s="91">
        <v>0</v>
      </c>
      <c r="BW213" s="91">
        <v>0</v>
      </c>
      <c r="BX213" s="91">
        <v>0</v>
      </c>
      <c r="BY213" s="97">
        <f t="shared" si="175"/>
        <v>0</v>
      </c>
      <c r="BZ213" s="97">
        <f t="shared" si="175"/>
        <v>0</v>
      </c>
      <c r="CA213" s="97">
        <f t="shared" si="175"/>
        <v>0</v>
      </c>
      <c r="CB213" s="97">
        <f t="shared" si="175"/>
        <v>0</v>
      </c>
      <c r="CC213" s="97">
        <f t="shared" si="175"/>
        <v>0</v>
      </c>
      <c r="CD213" s="97">
        <f t="shared" si="175"/>
        <v>0</v>
      </c>
      <c r="CE213" s="97">
        <f t="shared" si="175"/>
        <v>0</v>
      </c>
      <c r="CF213" s="97">
        <f t="shared" si="175"/>
        <v>0</v>
      </c>
      <c r="CG213" s="92">
        <f t="shared" si="171"/>
        <v>15.101694915254241</v>
      </c>
      <c r="CH213" s="92">
        <f t="shared" si="171"/>
        <v>18.122033898305087</v>
      </c>
      <c r="CI213" s="92">
        <f t="shared" si="171"/>
        <v>15.101694915254241</v>
      </c>
      <c r="CJ213" s="92">
        <f t="shared" si="171"/>
        <v>18.122033898305087</v>
      </c>
      <c r="CK213" s="92">
        <f t="shared" si="171"/>
        <v>15.101694915254241</v>
      </c>
      <c r="CL213" s="92">
        <f t="shared" si="171"/>
        <v>18.122033898305087</v>
      </c>
      <c r="CM213" s="92">
        <f t="shared" si="171"/>
        <v>0</v>
      </c>
      <c r="CN213" s="92">
        <f t="shared" si="171"/>
        <v>0</v>
      </c>
      <c r="CO213" s="91">
        <f t="shared" si="176"/>
        <v>0</v>
      </c>
      <c r="CP213" s="91">
        <f t="shared" si="176"/>
        <v>0</v>
      </c>
      <c r="CQ213" s="91">
        <f t="shared" si="176"/>
        <v>0</v>
      </c>
      <c r="CR213" s="91">
        <f t="shared" si="176"/>
        <v>0</v>
      </c>
      <c r="CS213" s="91">
        <f t="shared" si="176"/>
        <v>0</v>
      </c>
      <c r="CT213" s="91">
        <f t="shared" si="176"/>
        <v>0</v>
      </c>
      <c r="CU213" s="91">
        <f t="shared" si="176"/>
        <v>0</v>
      </c>
      <c r="CV213" s="91">
        <f t="shared" si="176"/>
        <v>0</v>
      </c>
      <c r="CW213" s="93"/>
      <c r="CY213" s="80"/>
      <c r="CZ213" s="80"/>
    </row>
    <row r="214" spans="1:104" ht="25.5" hidden="1" x14ac:dyDescent="0.25">
      <c r="A214" s="88" t="s">
        <v>6145</v>
      </c>
      <c r="B214" s="95" t="s">
        <v>6146</v>
      </c>
      <c r="C214" s="88" t="s">
        <v>6147</v>
      </c>
      <c r="D214" s="88">
        <v>2021</v>
      </c>
      <c r="E214" s="88">
        <v>2021</v>
      </c>
      <c r="F214" s="88">
        <f>D214</f>
        <v>2021</v>
      </c>
      <c r="G214" s="88">
        <f>E214</f>
        <v>2021</v>
      </c>
      <c r="H214" s="91">
        <f t="shared" si="168"/>
        <v>8.39</v>
      </c>
      <c r="I214" s="91">
        <v>0.26</v>
      </c>
      <c r="J214" s="91">
        <v>0.71</v>
      </c>
      <c r="K214" s="91">
        <v>7.23</v>
      </c>
      <c r="L214" s="91">
        <v>0.19</v>
      </c>
      <c r="M214" s="91"/>
      <c r="N214" s="91">
        <v>0</v>
      </c>
      <c r="O214" s="91">
        <v>0</v>
      </c>
      <c r="P214" s="91"/>
      <c r="Q214" s="91">
        <v>0</v>
      </c>
      <c r="R214" s="91"/>
      <c r="S214" s="91">
        <v>0</v>
      </c>
      <c r="T214" s="91">
        <v>0</v>
      </c>
      <c r="U214" s="91">
        <v>0</v>
      </c>
      <c r="V214" s="91">
        <v>0</v>
      </c>
      <c r="W214" s="91">
        <v>0</v>
      </c>
      <c r="X214" s="91">
        <v>0</v>
      </c>
      <c r="Y214" s="91">
        <v>0</v>
      </c>
      <c r="Z214" s="91">
        <v>0</v>
      </c>
      <c r="AA214" s="91">
        <v>0</v>
      </c>
      <c r="AB214" s="91">
        <v>0</v>
      </c>
      <c r="AC214" s="91"/>
      <c r="AD214" s="91"/>
      <c r="AE214" s="91"/>
      <c r="AF214" s="91"/>
      <c r="AG214" s="91"/>
      <c r="AH214" s="91"/>
      <c r="AI214" s="91"/>
      <c r="AJ214" s="91"/>
      <c r="AK214" s="91">
        <v>0</v>
      </c>
      <c r="AL214" s="91">
        <v>0</v>
      </c>
      <c r="AM214" s="91">
        <v>0</v>
      </c>
      <c r="AN214" s="91">
        <v>0</v>
      </c>
      <c r="AO214" s="91">
        <v>0</v>
      </c>
      <c r="AP214" s="91">
        <v>0</v>
      </c>
      <c r="AQ214" s="91">
        <v>0</v>
      </c>
      <c r="AR214" s="91">
        <v>0</v>
      </c>
      <c r="AS214" s="97">
        <f t="shared" si="172"/>
        <v>0</v>
      </c>
      <c r="AT214" s="97">
        <f t="shared" si="172"/>
        <v>0</v>
      </c>
      <c r="AU214" s="97">
        <f t="shared" si="172"/>
        <v>0</v>
      </c>
      <c r="AV214" s="97">
        <f t="shared" si="172"/>
        <v>0</v>
      </c>
      <c r="AW214" s="97">
        <f t="shared" si="172"/>
        <v>0</v>
      </c>
      <c r="AX214" s="97">
        <f t="shared" si="172"/>
        <v>0</v>
      </c>
      <c r="AY214" s="97">
        <f t="shared" si="172"/>
        <v>0</v>
      </c>
      <c r="AZ214" s="97">
        <f t="shared" si="172"/>
        <v>0</v>
      </c>
      <c r="BA214" s="91">
        <v>8.3898305084745779</v>
      </c>
      <c r="BB214" s="91">
        <v>10.067796610169493</v>
      </c>
      <c r="BC214" s="91">
        <v>8.3898305084745779</v>
      </c>
      <c r="BD214" s="91">
        <v>10.067796610169493</v>
      </c>
      <c r="BE214" s="91">
        <v>8.3898305084745779</v>
      </c>
      <c r="BF214" s="91">
        <v>10.067796610169493</v>
      </c>
      <c r="BG214" s="91">
        <v>0</v>
      </c>
      <c r="BH214" s="91">
        <v>0</v>
      </c>
      <c r="BI214" s="97">
        <v>22.433333333333337</v>
      </c>
      <c r="BJ214" s="97">
        <v>26.92</v>
      </c>
      <c r="BK214" s="97">
        <v>22.433333333333337</v>
      </c>
      <c r="BL214" s="97">
        <v>26.92</v>
      </c>
      <c r="BM214" s="97">
        <v>22.433333333333337</v>
      </c>
      <c r="BN214" s="97">
        <v>26.92</v>
      </c>
      <c r="BO214" s="97">
        <v>0</v>
      </c>
      <c r="BP214" s="97">
        <v>0</v>
      </c>
      <c r="BQ214" s="91">
        <v>0</v>
      </c>
      <c r="BR214" s="91">
        <v>0</v>
      </c>
      <c r="BS214" s="91">
        <v>0</v>
      </c>
      <c r="BT214" s="91">
        <v>0</v>
      </c>
      <c r="BU214" s="91">
        <v>0</v>
      </c>
      <c r="BV214" s="91">
        <v>0</v>
      </c>
      <c r="BW214" s="91">
        <v>0</v>
      </c>
      <c r="BX214" s="91">
        <v>0</v>
      </c>
      <c r="BY214" s="97">
        <f t="shared" si="175"/>
        <v>0</v>
      </c>
      <c r="BZ214" s="97">
        <f t="shared" si="175"/>
        <v>0</v>
      </c>
      <c r="CA214" s="97">
        <f t="shared" si="175"/>
        <v>0</v>
      </c>
      <c r="CB214" s="97">
        <f t="shared" si="175"/>
        <v>0</v>
      </c>
      <c r="CC214" s="97">
        <f t="shared" si="175"/>
        <v>0</v>
      </c>
      <c r="CD214" s="97">
        <f t="shared" si="175"/>
        <v>0</v>
      </c>
      <c r="CE214" s="97">
        <f t="shared" si="175"/>
        <v>0</v>
      </c>
      <c r="CF214" s="97">
        <f t="shared" si="175"/>
        <v>0</v>
      </c>
      <c r="CG214" s="92">
        <f t="shared" si="171"/>
        <v>8.3898305084745779</v>
      </c>
      <c r="CH214" s="92">
        <f t="shared" si="171"/>
        <v>10.067796610169493</v>
      </c>
      <c r="CI214" s="92">
        <f t="shared" si="171"/>
        <v>8.3898305084745779</v>
      </c>
      <c r="CJ214" s="92">
        <f t="shared" si="171"/>
        <v>10.067796610169493</v>
      </c>
      <c r="CK214" s="92">
        <f t="shared" si="171"/>
        <v>8.3898305084745779</v>
      </c>
      <c r="CL214" s="92">
        <f t="shared" si="171"/>
        <v>10.067796610169493</v>
      </c>
      <c r="CM214" s="92">
        <f t="shared" si="171"/>
        <v>0</v>
      </c>
      <c r="CN214" s="92">
        <f t="shared" si="171"/>
        <v>0</v>
      </c>
      <c r="CO214" s="91">
        <f t="shared" si="176"/>
        <v>22.433333333333337</v>
      </c>
      <c r="CP214" s="91">
        <f t="shared" si="176"/>
        <v>26.92</v>
      </c>
      <c r="CQ214" s="91">
        <f t="shared" si="176"/>
        <v>22.433333333333337</v>
      </c>
      <c r="CR214" s="91">
        <f t="shared" si="176"/>
        <v>26.92</v>
      </c>
      <c r="CS214" s="91">
        <f t="shared" si="176"/>
        <v>22.433333333333337</v>
      </c>
      <c r="CT214" s="91">
        <f t="shared" si="176"/>
        <v>26.92</v>
      </c>
      <c r="CU214" s="91">
        <f t="shared" si="176"/>
        <v>0</v>
      </c>
      <c r="CV214" s="91">
        <f t="shared" si="176"/>
        <v>0</v>
      </c>
      <c r="CW214" s="93"/>
      <c r="CY214" s="80"/>
      <c r="CZ214" s="80"/>
    </row>
    <row r="215" spans="1:104" ht="25.5" hidden="1" x14ac:dyDescent="0.25">
      <c r="A215" s="88"/>
      <c r="B215" s="95" t="s">
        <v>6148</v>
      </c>
      <c r="C215" s="88" t="s">
        <v>6149</v>
      </c>
      <c r="D215" s="88">
        <v>2021</v>
      </c>
      <c r="E215" s="88">
        <v>2021</v>
      </c>
      <c r="F215" s="88">
        <v>2023</v>
      </c>
      <c r="G215" s="88">
        <v>2023</v>
      </c>
      <c r="H215" s="91">
        <f t="shared" si="168"/>
        <v>0.58500000000000008</v>
      </c>
      <c r="I215" s="91">
        <v>7.0000000000000007E-2</v>
      </c>
      <c r="J215" s="91">
        <v>0.11</v>
      </c>
      <c r="K215" s="91">
        <v>0.38</v>
      </c>
      <c r="L215" s="91">
        <v>2.5000000000000001E-2</v>
      </c>
      <c r="M215" s="91"/>
      <c r="N215" s="91">
        <v>0</v>
      </c>
      <c r="O215" s="91">
        <v>0</v>
      </c>
      <c r="P215" s="91"/>
      <c r="Q215" s="91">
        <v>0</v>
      </c>
      <c r="R215" s="91"/>
      <c r="S215" s="91">
        <v>0</v>
      </c>
      <c r="T215" s="91">
        <v>0</v>
      </c>
      <c r="U215" s="91">
        <v>0</v>
      </c>
      <c r="V215" s="91">
        <v>0</v>
      </c>
      <c r="W215" s="91">
        <v>0</v>
      </c>
      <c r="X215" s="91">
        <v>0</v>
      </c>
      <c r="Y215" s="91">
        <v>0</v>
      </c>
      <c r="Z215" s="91">
        <v>0</v>
      </c>
      <c r="AA215" s="91">
        <v>0</v>
      </c>
      <c r="AB215" s="91">
        <v>0</v>
      </c>
      <c r="AC215" s="91"/>
      <c r="AD215" s="91"/>
      <c r="AE215" s="91"/>
      <c r="AF215" s="91"/>
      <c r="AG215" s="91"/>
      <c r="AH215" s="91"/>
      <c r="AI215" s="91"/>
      <c r="AJ215" s="91"/>
      <c r="AK215" s="91">
        <v>0</v>
      </c>
      <c r="AL215" s="91">
        <v>0</v>
      </c>
      <c r="AM215" s="91">
        <v>0</v>
      </c>
      <c r="AN215" s="91">
        <v>0</v>
      </c>
      <c r="AO215" s="91">
        <v>0</v>
      </c>
      <c r="AP215" s="91">
        <v>0</v>
      </c>
      <c r="AQ215" s="91">
        <v>0</v>
      </c>
      <c r="AR215" s="91">
        <v>0</v>
      </c>
      <c r="AS215" s="97">
        <f t="shared" si="172"/>
        <v>0</v>
      </c>
      <c r="AT215" s="97">
        <f t="shared" si="172"/>
        <v>0</v>
      </c>
      <c r="AU215" s="97">
        <f t="shared" si="172"/>
        <v>0</v>
      </c>
      <c r="AV215" s="97">
        <f t="shared" si="172"/>
        <v>0</v>
      </c>
      <c r="AW215" s="97">
        <f t="shared" si="172"/>
        <v>0</v>
      </c>
      <c r="AX215" s="97">
        <f t="shared" si="172"/>
        <v>0</v>
      </c>
      <c r="AY215" s="97">
        <f t="shared" si="172"/>
        <v>0</v>
      </c>
      <c r="AZ215" s="97">
        <f t="shared" si="172"/>
        <v>0</v>
      </c>
      <c r="BA215" s="91">
        <v>0.5847457627118644</v>
      </c>
      <c r="BB215" s="91">
        <v>0.70169491525423722</v>
      </c>
      <c r="BC215" s="91">
        <v>0.5847457627118644</v>
      </c>
      <c r="BD215" s="91">
        <v>0.70169491525423722</v>
      </c>
      <c r="BE215" s="91">
        <v>0.5847457627118644</v>
      </c>
      <c r="BF215" s="91">
        <v>0.70169491525423722</v>
      </c>
      <c r="BG215" s="91">
        <v>0</v>
      </c>
      <c r="BH215" s="91">
        <v>0</v>
      </c>
      <c r="BI215" s="97"/>
      <c r="BJ215" s="97"/>
      <c r="BK215" s="97"/>
      <c r="BL215" s="97"/>
      <c r="BM215" s="97"/>
      <c r="BN215" s="97"/>
      <c r="BO215" s="97"/>
      <c r="BP215" s="97"/>
      <c r="BQ215" s="91">
        <v>0</v>
      </c>
      <c r="BR215" s="91">
        <v>0</v>
      </c>
      <c r="BS215" s="91">
        <v>0</v>
      </c>
      <c r="BT215" s="91">
        <v>0</v>
      </c>
      <c r="BU215" s="91">
        <v>0</v>
      </c>
      <c r="BV215" s="91">
        <v>0</v>
      </c>
      <c r="BW215" s="91">
        <v>0</v>
      </c>
      <c r="BX215" s="91">
        <v>0</v>
      </c>
      <c r="BY215" s="97">
        <f t="shared" si="175"/>
        <v>0</v>
      </c>
      <c r="BZ215" s="97">
        <f t="shared" si="175"/>
        <v>0</v>
      </c>
      <c r="CA215" s="97">
        <f t="shared" si="175"/>
        <v>0</v>
      </c>
      <c r="CB215" s="97">
        <f t="shared" si="175"/>
        <v>0</v>
      </c>
      <c r="CC215" s="97">
        <f t="shared" si="175"/>
        <v>0</v>
      </c>
      <c r="CD215" s="97">
        <f t="shared" si="175"/>
        <v>0</v>
      </c>
      <c r="CE215" s="97">
        <f t="shared" si="175"/>
        <v>0</v>
      </c>
      <c r="CF215" s="97">
        <f t="shared" si="175"/>
        <v>0</v>
      </c>
      <c r="CG215" s="92">
        <f t="shared" si="171"/>
        <v>0.5847457627118644</v>
      </c>
      <c r="CH215" s="92">
        <f t="shared" si="171"/>
        <v>0.70169491525423722</v>
      </c>
      <c r="CI215" s="92">
        <f t="shared" si="171"/>
        <v>0.5847457627118644</v>
      </c>
      <c r="CJ215" s="92">
        <f t="shared" si="171"/>
        <v>0.70169491525423722</v>
      </c>
      <c r="CK215" s="92">
        <f t="shared" si="171"/>
        <v>0.5847457627118644</v>
      </c>
      <c r="CL215" s="92">
        <f t="shared" si="171"/>
        <v>0.70169491525423722</v>
      </c>
      <c r="CM215" s="92">
        <f t="shared" si="171"/>
        <v>0</v>
      </c>
      <c r="CN215" s="92">
        <f t="shared" si="171"/>
        <v>0</v>
      </c>
      <c r="CO215" s="91">
        <f t="shared" si="176"/>
        <v>0</v>
      </c>
      <c r="CP215" s="91">
        <f t="shared" si="176"/>
        <v>0</v>
      </c>
      <c r="CQ215" s="91">
        <f t="shared" si="176"/>
        <v>0</v>
      </c>
      <c r="CR215" s="91">
        <f t="shared" si="176"/>
        <v>0</v>
      </c>
      <c r="CS215" s="91">
        <f t="shared" si="176"/>
        <v>0</v>
      </c>
      <c r="CT215" s="91">
        <f t="shared" si="176"/>
        <v>0</v>
      </c>
      <c r="CU215" s="91">
        <f t="shared" si="176"/>
        <v>0</v>
      </c>
      <c r="CV215" s="91">
        <f t="shared" si="176"/>
        <v>0</v>
      </c>
      <c r="CW215" s="93"/>
      <c r="CY215" s="80"/>
      <c r="CZ215" s="80"/>
    </row>
    <row r="216" spans="1:104" hidden="1" x14ac:dyDescent="0.25">
      <c r="A216" s="88"/>
      <c r="B216" s="95" t="s">
        <v>6150</v>
      </c>
      <c r="C216" s="88" t="s">
        <v>6151</v>
      </c>
      <c r="D216" s="88">
        <v>2021</v>
      </c>
      <c r="E216" s="88">
        <v>2021</v>
      </c>
      <c r="F216" s="88">
        <v>2023</v>
      </c>
      <c r="G216" s="88">
        <v>2023</v>
      </c>
      <c r="H216" s="91">
        <f t="shared" si="168"/>
        <v>2.3980000000000001</v>
      </c>
      <c r="I216" s="91">
        <v>0</v>
      </c>
      <c r="J216" s="91">
        <v>0.25</v>
      </c>
      <c r="K216" s="91">
        <v>1.25</v>
      </c>
      <c r="L216" s="91">
        <v>0.89800000000000002</v>
      </c>
      <c r="M216" s="91"/>
      <c r="N216" s="91">
        <v>0</v>
      </c>
      <c r="O216" s="91">
        <v>0</v>
      </c>
      <c r="P216" s="91"/>
      <c r="Q216" s="91">
        <v>0</v>
      </c>
      <c r="R216" s="91"/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/>
      <c r="AD216" s="91"/>
      <c r="AE216" s="91"/>
      <c r="AF216" s="91"/>
      <c r="AG216" s="91"/>
      <c r="AH216" s="91"/>
      <c r="AI216" s="91"/>
      <c r="AJ216" s="91"/>
      <c r="AK216" s="91">
        <v>0</v>
      </c>
      <c r="AL216" s="91">
        <v>0</v>
      </c>
      <c r="AM216" s="91">
        <v>0</v>
      </c>
      <c r="AN216" s="91">
        <v>0</v>
      </c>
      <c r="AO216" s="91">
        <v>0</v>
      </c>
      <c r="AP216" s="91">
        <v>0</v>
      </c>
      <c r="AQ216" s="91">
        <v>0</v>
      </c>
      <c r="AR216" s="91">
        <v>0</v>
      </c>
      <c r="AS216" s="97">
        <f t="shared" si="172"/>
        <v>0</v>
      </c>
      <c r="AT216" s="97">
        <f t="shared" si="172"/>
        <v>0</v>
      </c>
      <c r="AU216" s="97">
        <f t="shared" si="172"/>
        <v>0</v>
      </c>
      <c r="AV216" s="97">
        <f t="shared" si="172"/>
        <v>0</v>
      </c>
      <c r="AW216" s="97">
        <f t="shared" si="172"/>
        <v>0</v>
      </c>
      <c r="AX216" s="97">
        <f t="shared" si="172"/>
        <v>0</v>
      </c>
      <c r="AY216" s="97">
        <f t="shared" si="172"/>
        <v>0</v>
      </c>
      <c r="AZ216" s="97">
        <f t="shared" si="172"/>
        <v>0</v>
      </c>
      <c r="BA216" s="91">
        <v>2.398305084745763</v>
      </c>
      <c r="BB216" s="91">
        <v>2.8779661016949154</v>
      </c>
      <c r="BC216" s="91">
        <v>2.398305084745763</v>
      </c>
      <c r="BD216" s="91">
        <v>2.8779661016949154</v>
      </c>
      <c r="BE216" s="91">
        <v>2.398305084745763</v>
      </c>
      <c r="BF216" s="91">
        <v>2.8779661016949154</v>
      </c>
      <c r="BG216" s="91">
        <v>0</v>
      </c>
      <c r="BH216" s="91">
        <v>0</v>
      </c>
      <c r="BI216" s="97"/>
      <c r="BJ216" s="97"/>
      <c r="BK216" s="97"/>
      <c r="BL216" s="97"/>
      <c r="BM216" s="97"/>
      <c r="BN216" s="97"/>
      <c r="BO216" s="97"/>
      <c r="BP216" s="97"/>
      <c r="BQ216" s="91">
        <v>0</v>
      </c>
      <c r="BR216" s="91">
        <v>0</v>
      </c>
      <c r="BS216" s="91">
        <v>0</v>
      </c>
      <c r="BT216" s="91">
        <v>0</v>
      </c>
      <c r="BU216" s="91">
        <v>0</v>
      </c>
      <c r="BV216" s="91">
        <v>0</v>
      </c>
      <c r="BW216" s="91">
        <v>0</v>
      </c>
      <c r="BX216" s="91">
        <v>0</v>
      </c>
      <c r="BY216" s="97">
        <f t="shared" si="175"/>
        <v>0</v>
      </c>
      <c r="BZ216" s="97">
        <f t="shared" si="175"/>
        <v>0</v>
      </c>
      <c r="CA216" s="97">
        <f t="shared" si="175"/>
        <v>0</v>
      </c>
      <c r="CB216" s="97">
        <f t="shared" si="175"/>
        <v>0</v>
      </c>
      <c r="CC216" s="97">
        <f t="shared" si="175"/>
        <v>0</v>
      </c>
      <c r="CD216" s="97">
        <f t="shared" si="175"/>
        <v>0</v>
      </c>
      <c r="CE216" s="97">
        <f t="shared" si="175"/>
        <v>0</v>
      </c>
      <c r="CF216" s="97">
        <f t="shared" si="175"/>
        <v>0</v>
      </c>
      <c r="CG216" s="92">
        <f t="shared" si="171"/>
        <v>2.398305084745763</v>
      </c>
      <c r="CH216" s="92">
        <f t="shared" si="171"/>
        <v>2.8779661016949154</v>
      </c>
      <c r="CI216" s="92">
        <f t="shared" si="171"/>
        <v>2.398305084745763</v>
      </c>
      <c r="CJ216" s="92">
        <f t="shared" si="171"/>
        <v>2.8779661016949154</v>
      </c>
      <c r="CK216" s="92">
        <f t="shared" si="171"/>
        <v>2.398305084745763</v>
      </c>
      <c r="CL216" s="92">
        <f t="shared" si="171"/>
        <v>2.8779661016949154</v>
      </c>
      <c r="CM216" s="92">
        <f t="shared" si="171"/>
        <v>0</v>
      </c>
      <c r="CN216" s="92">
        <f t="shared" si="171"/>
        <v>0</v>
      </c>
      <c r="CO216" s="91">
        <f t="shared" si="176"/>
        <v>0</v>
      </c>
      <c r="CP216" s="91">
        <f t="shared" si="176"/>
        <v>0</v>
      </c>
      <c r="CQ216" s="91">
        <f t="shared" si="176"/>
        <v>0</v>
      </c>
      <c r="CR216" s="91">
        <f t="shared" si="176"/>
        <v>0</v>
      </c>
      <c r="CS216" s="91">
        <f t="shared" si="176"/>
        <v>0</v>
      </c>
      <c r="CT216" s="91">
        <f t="shared" si="176"/>
        <v>0</v>
      </c>
      <c r="CU216" s="91">
        <f t="shared" si="176"/>
        <v>0</v>
      </c>
      <c r="CV216" s="91">
        <f t="shared" si="176"/>
        <v>0</v>
      </c>
      <c r="CW216" s="93"/>
      <c r="CY216" s="80"/>
      <c r="CZ216" s="80"/>
    </row>
    <row r="217" spans="1:104" hidden="1" x14ac:dyDescent="0.25">
      <c r="A217" s="88" t="s">
        <v>6152</v>
      </c>
      <c r="B217" s="95" t="s">
        <v>6153</v>
      </c>
      <c r="C217" s="88" t="s">
        <v>6154</v>
      </c>
      <c r="D217" s="88">
        <v>2021</v>
      </c>
      <c r="E217" s="88">
        <v>2021</v>
      </c>
      <c r="F217" s="88">
        <f>D217</f>
        <v>2021</v>
      </c>
      <c r="G217" s="88">
        <f>E217</f>
        <v>2021</v>
      </c>
      <c r="H217" s="91">
        <f t="shared" si="168"/>
        <v>1.653</v>
      </c>
      <c r="I217" s="91">
        <v>0.1</v>
      </c>
      <c r="J217" s="91">
        <v>0.223</v>
      </c>
      <c r="K217" s="91">
        <v>1.28</v>
      </c>
      <c r="L217" s="91">
        <v>0.05</v>
      </c>
      <c r="M217" s="91"/>
      <c r="N217" s="91">
        <v>0</v>
      </c>
      <c r="O217" s="91">
        <v>0</v>
      </c>
      <c r="P217" s="91"/>
      <c r="Q217" s="91">
        <v>0</v>
      </c>
      <c r="R217" s="91"/>
      <c r="S217" s="91">
        <v>0</v>
      </c>
      <c r="T217" s="91">
        <v>0</v>
      </c>
      <c r="U217" s="91">
        <v>0</v>
      </c>
      <c r="V217" s="91">
        <v>0</v>
      </c>
      <c r="W217" s="91">
        <v>0</v>
      </c>
      <c r="X217" s="91">
        <v>0</v>
      </c>
      <c r="Y217" s="91">
        <v>0</v>
      </c>
      <c r="Z217" s="91">
        <v>0</v>
      </c>
      <c r="AA217" s="91">
        <v>0</v>
      </c>
      <c r="AB217" s="91">
        <v>0</v>
      </c>
      <c r="AC217" s="91"/>
      <c r="AD217" s="91"/>
      <c r="AE217" s="91"/>
      <c r="AF217" s="91"/>
      <c r="AG217" s="91"/>
      <c r="AH217" s="91"/>
      <c r="AI217" s="91"/>
      <c r="AJ217" s="91"/>
      <c r="AK217" s="91">
        <v>0</v>
      </c>
      <c r="AL217" s="91">
        <v>0</v>
      </c>
      <c r="AM217" s="91">
        <v>0</v>
      </c>
      <c r="AN217" s="91">
        <v>0</v>
      </c>
      <c r="AO217" s="91">
        <v>0</v>
      </c>
      <c r="AP217" s="91">
        <v>0</v>
      </c>
      <c r="AQ217" s="91">
        <v>0</v>
      </c>
      <c r="AR217" s="91">
        <v>0</v>
      </c>
      <c r="AS217" s="97">
        <f t="shared" si="172"/>
        <v>0</v>
      </c>
      <c r="AT217" s="97">
        <f t="shared" si="172"/>
        <v>0</v>
      </c>
      <c r="AU217" s="97">
        <f t="shared" si="172"/>
        <v>0</v>
      </c>
      <c r="AV217" s="97">
        <f t="shared" si="172"/>
        <v>0</v>
      </c>
      <c r="AW217" s="97">
        <f t="shared" si="172"/>
        <v>0</v>
      </c>
      <c r="AX217" s="97">
        <f t="shared" si="172"/>
        <v>0</v>
      </c>
      <c r="AY217" s="97">
        <f t="shared" si="172"/>
        <v>0</v>
      </c>
      <c r="AZ217" s="97">
        <f t="shared" si="172"/>
        <v>0</v>
      </c>
      <c r="BA217" s="91">
        <v>1.652542372881356</v>
      </c>
      <c r="BB217" s="91">
        <v>1.9830508474576272</v>
      </c>
      <c r="BC217" s="91">
        <v>1.652542372881356</v>
      </c>
      <c r="BD217" s="91">
        <v>1.9830508474576272</v>
      </c>
      <c r="BE217" s="91">
        <v>1.652542372881356</v>
      </c>
      <c r="BF217" s="91">
        <v>1.9830508474576272</v>
      </c>
      <c r="BG217" s="91">
        <v>1.26</v>
      </c>
      <c r="BH217" s="91">
        <v>0</v>
      </c>
      <c r="BI217" s="97">
        <v>1.6666666666666667</v>
      </c>
      <c r="BJ217" s="97">
        <v>2</v>
      </c>
      <c r="BK217" s="97">
        <v>1.6666666666666667</v>
      </c>
      <c r="BL217" s="97">
        <v>2</v>
      </c>
      <c r="BM217" s="97">
        <v>1.6666666666666667</v>
      </c>
      <c r="BN217" s="97">
        <v>2</v>
      </c>
      <c r="BO217" s="97">
        <v>1.26</v>
      </c>
      <c r="BP217" s="97">
        <v>0</v>
      </c>
      <c r="BQ217" s="91">
        <v>0</v>
      </c>
      <c r="BR217" s="91">
        <v>0</v>
      </c>
      <c r="BS217" s="91">
        <v>0</v>
      </c>
      <c r="BT217" s="91">
        <v>0</v>
      </c>
      <c r="BU217" s="91">
        <v>0</v>
      </c>
      <c r="BV217" s="91">
        <v>0</v>
      </c>
      <c r="BW217" s="91">
        <v>0</v>
      </c>
      <c r="BX217" s="91">
        <v>0</v>
      </c>
      <c r="BY217" s="97">
        <f t="shared" si="175"/>
        <v>0</v>
      </c>
      <c r="BZ217" s="97">
        <f t="shared" si="175"/>
        <v>0</v>
      </c>
      <c r="CA217" s="97">
        <f t="shared" si="175"/>
        <v>0</v>
      </c>
      <c r="CB217" s="97">
        <f t="shared" si="175"/>
        <v>0</v>
      </c>
      <c r="CC217" s="97">
        <f t="shared" si="175"/>
        <v>0</v>
      </c>
      <c r="CD217" s="97">
        <f t="shared" si="175"/>
        <v>0</v>
      </c>
      <c r="CE217" s="97">
        <f t="shared" si="175"/>
        <v>0</v>
      </c>
      <c r="CF217" s="97">
        <f t="shared" si="175"/>
        <v>0</v>
      </c>
      <c r="CG217" s="92">
        <f t="shared" si="171"/>
        <v>1.652542372881356</v>
      </c>
      <c r="CH217" s="92">
        <f t="shared" si="171"/>
        <v>1.9830508474576272</v>
      </c>
      <c r="CI217" s="92">
        <f t="shared" si="171"/>
        <v>1.652542372881356</v>
      </c>
      <c r="CJ217" s="92">
        <f t="shared" si="171"/>
        <v>1.9830508474576272</v>
      </c>
      <c r="CK217" s="92">
        <f t="shared" si="171"/>
        <v>1.652542372881356</v>
      </c>
      <c r="CL217" s="92">
        <f t="shared" si="171"/>
        <v>1.9830508474576272</v>
      </c>
      <c r="CM217" s="92">
        <f t="shared" si="171"/>
        <v>1.26</v>
      </c>
      <c r="CN217" s="92">
        <f t="shared" si="171"/>
        <v>0</v>
      </c>
      <c r="CO217" s="91">
        <f t="shared" si="176"/>
        <v>1.6666666666666667</v>
      </c>
      <c r="CP217" s="91">
        <f t="shared" si="176"/>
        <v>2</v>
      </c>
      <c r="CQ217" s="91">
        <f t="shared" si="176"/>
        <v>1.6666666666666667</v>
      </c>
      <c r="CR217" s="91">
        <f t="shared" si="176"/>
        <v>2</v>
      </c>
      <c r="CS217" s="91">
        <f t="shared" si="176"/>
        <v>1.6666666666666667</v>
      </c>
      <c r="CT217" s="91">
        <f t="shared" si="176"/>
        <v>2</v>
      </c>
      <c r="CU217" s="91">
        <f t="shared" si="176"/>
        <v>1.26</v>
      </c>
      <c r="CV217" s="91">
        <f t="shared" si="176"/>
        <v>0</v>
      </c>
      <c r="CW217" s="93"/>
      <c r="CY217" s="80"/>
      <c r="CZ217" s="80"/>
    </row>
    <row r="218" spans="1:104" hidden="1" x14ac:dyDescent="0.25">
      <c r="A218" s="88" t="s">
        <v>6155</v>
      </c>
      <c r="B218" s="95" t="s">
        <v>6156</v>
      </c>
      <c r="C218" s="88" t="s">
        <v>6157</v>
      </c>
      <c r="D218" s="88">
        <v>2021</v>
      </c>
      <c r="E218" s="88">
        <v>2021</v>
      </c>
      <c r="F218" s="88">
        <f>D218</f>
        <v>2021</v>
      </c>
      <c r="G218" s="88">
        <f>E218</f>
        <v>2021</v>
      </c>
      <c r="H218" s="91">
        <f t="shared" si="168"/>
        <v>8.75</v>
      </c>
      <c r="I218" s="91">
        <v>0.17</v>
      </c>
      <c r="J218" s="91">
        <v>0.77</v>
      </c>
      <c r="K218" s="91">
        <v>5.05</v>
      </c>
      <c r="L218" s="91">
        <v>2.76</v>
      </c>
      <c r="M218" s="91"/>
      <c r="N218" s="91">
        <v>0</v>
      </c>
      <c r="O218" s="91">
        <v>0</v>
      </c>
      <c r="P218" s="91"/>
      <c r="Q218" s="91">
        <v>0</v>
      </c>
      <c r="R218" s="91"/>
      <c r="S218" s="91">
        <v>0</v>
      </c>
      <c r="T218" s="91">
        <v>0</v>
      </c>
      <c r="U218" s="91">
        <v>0</v>
      </c>
      <c r="V218" s="91">
        <v>0</v>
      </c>
      <c r="W218" s="91">
        <v>0</v>
      </c>
      <c r="X218" s="91">
        <v>0</v>
      </c>
      <c r="Y218" s="91">
        <v>0</v>
      </c>
      <c r="Z218" s="91">
        <v>0</v>
      </c>
      <c r="AA218" s="91">
        <v>0</v>
      </c>
      <c r="AB218" s="91">
        <v>0</v>
      </c>
      <c r="AC218" s="91"/>
      <c r="AD218" s="91"/>
      <c r="AE218" s="91"/>
      <c r="AF218" s="91"/>
      <c r="AG218" s="91"/>
      <c r="AH218" s="91"/>
      <c r="AI218" s="91"/>
      <c r="AJ218" s="91"/>
      <c r="AK218" s="91">
        <v>0</v>
      </c>
      <c r="AL218" s="91">
        <v>0</v>
      </c>
      <c r="AM218" s="91">
        <v>0</v>
      </c>
      <c r="AN218" s="91">
        <v>0</v>
      </c>
      <c r="AO218" s="91">
        <v>0</v>
      </c>
      <c r="AP218" s="91">
        <v>0</v>
      </c>
      <c r="AQ218" s="91">
        <v>0</v>
      </c>
      <c r="AR218" s="91">
        <v>0</v>
      </c>
      <c r="AS218" s="97">
        <f t="shared" si="172"/>
        <v>0</v>
      </c>
      <c r="AT218" s="97">
        <f t="shared" si="172"/>
        <v>0</v>
      </c>
      <c r="AU218" s="97">
        <f t="shared" si="172"/>
        <v>0</v>
      </c>
      <c r="AV218" s="97">
        <f t="shared" si="172"/>
        <v>0</v>
      </c>
      <c r="AW218" s="97">
        <f t="shared" si="172"/>
        <v>0</v>
      </c>
      <c r="AX218" s="97">
        <f t="shared" si="172"/>
        <v>0</v>
      </c>
      <c r="AY218" s="97">
        <f t="shared" si="172"/>
        <v>0</v>
      </c>
      <c r="AZ218" s="97">
        <f t="shared" si="172"/>
        <v>0</v>
      </c>
      <c r="BA218" s="91">
        <v>8.75</v>
      </c>
      <c r="BB218" s="91">
        <v>10.5</v>
      </c>
      <c r="BC218" s="91">
        <v>8.75</v>
      </c>
      <c r="BD218" s="91">
        <v>10.5</v>
      </c>
      <c r="BE218" s="91">
        <v>8.75</v>
      </c>
      <c r="BF218" s="91">
        <v>10.5</v>
      </c>
      <c r="BG218" s="91">
        <v>0</v>
      </c>
      <c r="BH218" s="91">
        <v>0</v>
      </c>
      <c r="BI218" s="97">
        <v>10.633333333333333</v>
      </c>
      <c r="BJ218" s="97">
        <v>12.76</v>
      </c>
      <c r="BK218" s="97">
        <v>10.633333333333333</v>
      </c>
      <c r="BL218" s="97">
        <v>12.76</v>
      </c>
      <c r="BM218" s="97">
        <v>10.633333333333333</v>
      </c>
      <c r="BN218" s="97">
        <v>12.76</v>
      </c>
      <c r="BO218" s="97">
        <v>0</v>
      </c>
      <c r="BP218" s="97">
        <v>0</v>
      </c>
      <c r="BQ218" s="91">
        <v>0</v>
      </c>
      <c r="BR218" s="91">
        <v>0</v>
      </c>
      <c r="BS218" s="91">
        <v>0</v>
      </c>
      <c r="BT218" s="91">
        <v>0</v>
      </c>
      <c r="BU218" s="91">
        <v>0</v>
      </c>
      <c r="BV218" s="91">
        <v>0</v>
      </c>
      <c r="BW218" s="91">
        <v>0</v>
      </c>
      <c r="BX218" s="91">
        <v>0</v>
      </c>
      <c r="BY218" s="97">
        <f t="shared" si="175"/>
        <v>0</v>
      </c>
      <c r="BZ218" s="97">
        <f t="shared" si="175"/>
        <v>0</v>
      </c>
      <c r="CA218" s="97">
        <f t="shared" si="175"/>
        <v>0</v>
      </c>
      <c r="CB218" s="97">
        <f t="shared" si="175"/>
        <v>0</v>
      </c>
      <c r="CC218" s="97">
        <f t="shared" si="175"/>
        <v>0</v>
      </c>
      <c r="CD218" s="97">
        <f t="shared" si="175"/>
        <v>0</v>
      </c>
      <c r="CE218" s="97">
        <f t="shared" si="175"/>
        <v>0</v>
      </c>
      <c r="CF218" s="97">
        <f t="shared" si="175"/>
        <v>0</v>
      </c>
      <c r="CG218" s="92">
        <f t="shared" si="171"/>
        <v>8.75</v>
      </c>
      <c r="CH218" s="92">
        <f t="shared" si="171"/>
        <v>10.5</v>
      </c>
      <c r="CI218" s="92">
        <f t="shared" si="171"/>
        <v>8.75</v>
      </c>
      <c r="CJ218" s="92">
        <f t="shared" si="171"/>
        <v>10.5</v>
      </c>
      <c r="CK218" s="92">
        <f t="shared" si="171"/>
        <v>8.75</v>
      </c>
      <c r="CL218" s="92">
        <f t="shared" si="171"/>
        <v>10.5</v>
      </c>
      <c r="CM218" s="92">
        <f t="shared" si="171"/>
        <v>0</v>
      </c>
      <c r="CN218" s="92">
        <f t="shared" si="171"/>
        <v>0</v>
      </c>
      <c r="CO218" s="91">
        <f t="shared" si="176"/>
        <v>10.633333333333333</v>
      </c>
      <c r="CP218" s="91">
        <f t="shared" si="176"/>
        <v>12.76</v>
      </c>
      <c r="CQ218" s="91">
        <f t="shared" si="176"/>
        <v>10.633333333333333</v>
      </c>
      <c r="CR218" s="91">
        <f t="shared" si="176"/>
        <v>12.76</v>
      </c>
      <c r="CS218" s="91">
        <f t="shared" si="176"/>
        <v>10.633333333333333</v>
      </c>
      <c r="CT218" s="91">
        <f t="shared" si="176"/>
        <v>12.76</v>
      </c>
      <c r="CU218" s="91">
        <f t="shared" si="176"/>
        <v>0</v>
      </c>
      <c r="CV218" s="91">
        <f t="shared" si="176"/>
        <v>0</v>
      </c>
      <c r="CW218" s="93"/>
      <c r="CY218" s="80"/>
      <c r="CZ218" s="80"/>
    </row>
    <row r="219" spans="1:104" ht="125.25" hidden="1" customHeight="1" x14ac:dyDescent="0.25">
      <c r="A219" s="88"/>
      <c r="B219" s="95" t="s">
        <v>6158</v>
      </c>
      <c r="C219" s="88" t="s">
        <v>6159</v>
      </c>
      <c r="D219" s="88">
        <v>2021</v>
      </c>
      <c r="E219" s="88">
        <v>2021</v>
      </c>
      <c r="F219" s="88">
        <v>2023</v>
      </c>
      <c r="G219" s="88">
        <v>2023</v>
      </c>
      <c r="H219" s="91">
        <f t="shared" si="168"/>
        <v>0.99199999999999999</v>
      </c>
      <c r="I219" s="91">
        <v>0.06</v>
      </c>
      <c r="J219" s="91">
        <v>0.08</v>
      </c>
      <c r="K219" s="91">
        <v>0.83</v>
      </c>
      <c r="L219" s="91">
        <v>2.1999999999999999E-2</v>
      </c>
      <c r="M219" s="91"/>
      <c r="N219" s="91">
        <v>0</v>
      </c>
      <c r="O219" s="91">
        <v>0</v>
      </c>
      <c r="P219" s="91"/>
      <c r="Q219" s="91">
        <v>0</v>
      </c>
      <c r="R219" s="91"/>
      <c r="S219" s="91">
        <v>0</v>
      </c>
      <c r="T219" s="91">
        <v>0</v>
      </c>
      <c r="U219" s="91">
        <v>0</v>
      </c>
      <c r="V219" s="91">
        <v>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91"/>
      <c r="AD219" s="91"/>
      <c r="AE219" s="91"/>
      <c r="AF219" s="91"/>
      <c r="AG219" s="91"/>
      <c r="AH219" s="91"/>
      <c r="AI219" s="91"/>
      <c r="AJ219" s="91"/>
      <c r="AK219" s="91">
        <v>0</v>
      </c>
      <c r="AL219" s="91">
        <v>0</v>
      </c>
      <c r="AM219" s="91">
        <v>0</v>
      </c>
      <c r="AN219" s="91">
        <v>0</v>
      </c>
      <c r="AO219" s="91">
        <v>0</v>
      </c>
      <c r="AP219" s="91">
        <v>0</v>
      </c>
      <c r="AQ219" s="91">
        <v>0</v>
      </c>
      <c r="AR219" s="91">
        <v>0</v>
      </c>
      <c r="AS219" s="97">
        <f t="shared" si="172"/>
        <v>0</v>
      </c>
      <c r="AT219" s="97">
        <f t="shared" si="172"/>
        <v>0</v>
      </c>
      <c r="AU219" s="97">
        <f t="shared" si="172"/>
        <v>0</v>
      </c>
      <c r="AV219" s="97">
        <f t="shared" si="172"/>
        <v>0</v>
      </c>
      <c r="AW219" s="97">
        <f t="shared" si="172"/>
        <v>0</v>
      </c>
      <c r="AX219" s="97">
        <f t="shared" si="172"/>
        <v>0</v>
      </c>
      <c r="AY219" s="97">
        <f t="shared" si="172"/>
        <v>0</v>
      </c>
      <c r="AZ219" s="97">
        <f t="shared" si="172"/>
        <v>0</v>
      </c>
      <c r="BA219" s="91">
        <v>0.99152542372881347</v>
      </c>
      <c r="BB219" s="91">
        <v>1.1898305084745762</v>
      </c>
      <c r="BC219" s="91">
        <v>0.99152542372881347</v>
      </c>
      <c r="BD219" s="91">
        <v>1.1898305084745762</v>
      </c>
      <c r="BE219" s="91">
        <v>0.99152542372881347</v>
      </c>
      <c r="BF219" s="91">
        <v>1.1898305084745762</v>
      </c>
      <c r="BG219" s="91">
        <v>0.63</v>
      </c>
      <c r="BH219" s="91">
        <v>0</v>
      </c>
      <c r="BI219" s="97"/>
      <c r="BJ219" s="97"/>
      <c r="BK219" s="97"/>
      <c r="BL219" s="97"/>
      <c r="BM219" s="97"/>
      <c r="BN219" s="97"/>
      <c r="BO219" s="97"/>
      <c r="BP219" s="97"/>
      <c r="BQ219" s="91">
        <v>0</v>
      </c>
      <c r="BR219" s="91">
        <v>0</v>
      </c>
      <c r="BS219" s="91">
        <v>0</v>
      </c>
      <c r="BT219" s="91">
        <v>0</v>
      </c>
      <c r="BU219" s="91">
        <v>0</v>
      </c>
      <c r="BV219" s="91">
        <v>0</v>
      </c>
      <c r="BW219" s="91">
        <v>0</v>
      </c>
      <c r="BX219" s="91">
        <v>0</v>
      </c>
      <c r="BY219" s="97">
        <f t="shared" si="175"/>
        <v>0</v>
      </c>
      <c r="BZ219" s="97">
        <f t="shared" si="175"/>
        <v>0</v>
      </c>
      <c r="CA219" s="97">
        <f t="shared" si="175"/>
        <v>0</v>
      </c>
      <c r="CB219" s="97">
        <f t="shared" si="175"/>
        <v>0</v>
      </c>
      <c r="CC219" s="97">
        <f t="shared" si="175"/>
        <v>0</v>
      </c>
      <c r="CD219" s="97">
        <f t="shared" si="175"/>
        <v>0</v>
      </c>
      <c r="CE219" s="97">
        <f t="shared" si="175"/>
        <v>0</v>
      </c>
      <c r="CF219" s="97">
        <f t="shared" si="175"/>
        <v>0</v>
      </c>
      <c r="CG219" s="92">
        <f t="shared" si="171"/>
        <v>0.99152542372881347</v>
      </c>
      <c r="CH219" s="92">
        <f t="shared" si="171"/>
        <v>1.1898305084745762</v>
      </c>
      <c r="CI219" s="92">
        <f t="shared" si="171"/>
        <v>0.99152542372881347</v>
      </c>
      <c r="CJ219" s="92">
        <f t="shared" si="171"/>
        <v>1.1898305084745762</v>
      </c>
      <c r="CK219" s="92">
        <f t="shared" si="171"/>
        <v>0.99152542372881347</v>
      </c>
      <c r="CL219" s="92">
        <f t="shared" si="171"/>
        <v>1.1898305084745762</v>
      </c>
      <c r="CM219" s="92">
        <f t="shared" si="171"/>
        <v>0.63</v>
      </c>
      <c r="CN219" s="92">
        <f t="shared" si="171"/>
        <v>0</v>
      </c>
      <c r="CO219" s="91">
        <f t="shared" si="176"/>
        <v>0</v>
      </c>
      <c r="CP219" s="91">
        <f t="shared" si="176"/>
        <v>0</v>
      </c>
      <c r="CQ219" s="91">
        <f t="shared" si="176"/>
        <v>0</v>
      </c>
      <c r="CR219" s="91">
        <f t="shared" si="176"/>
        <v>0</v>
      </c>
      <c r="CS219" s="91">
        <f t="shared" si="176"/>
        <v>0</v>
      </c>
      <c r="CT219" s="91">
        <f t="shared" si="176"/>
        <v>0</v>
      </c>
      <c r="CU219" s="91">
        <f t="shared" si="176"/>
        <v>0</v>
      </c>
      <c r="CV219" s="91">
        <f t="shared" si="176"/>
        <v>0</v>
      </c>
      <c r="CW219" s="93"/>
      <c r="CY219" s="80"/>
      <c r="CZ219" s="80"/>
    </row>
    <row r="220" spans="1:104" hidden="1" x14ac:dyDescent="0.25">
      <c r="A220" s="88" t="s">
        <v>6160</v>
      </c>
      <c r="B220" s="95" t="s">
        <v>6161</v>
      </c>
      <c r="C220" s="88" t="s">
        <v>6162</v>
      </c>
      <c r="D220" s="88">
        <v>2021</v>
      </c>
      <c r="E220" s="88">
        <v>2021</v>
      </c>
      <c r="F220" s="88">
        <f>D220</f>
        <v>2021</v>
      </c>
      <c r="G220" s="88">
        <f>E220</f>
        <v>2021</v>
      </c>
      <c r="H220" s="91">
        <f t="shared" si="168"/>
        <v>1.5760000000000001</v>
      </c>
      <c r="I220" s="91">
        <v>0.09</v>
      </c>
      <c r="J220" s="91">
        <v>0.1</v>
      </c>
      <c r="K220" s="91">
        <v>1.35</v>
      </c>
      <c r="L220" s="91">
        <v>3.5999999999999997E-2</v>
      </c>
      <c r="M220" s="91"/>
      <c r="N220" s="91">
        <v>0</v>
      </c>
      <c r="O220" s="91">
        <v>0</v>
      </c>
      <c r="P220" s="91"/>
      <c r="Q220" s="91">
        <v>0</v>
      </c>
      <c r="R220" s="91"/>
      <c r="S220" s="91">
        <v>0</v>
      </c>
      <c r="T220" s="91">
        <v>0</v>
      </c>
      <c r="U220" s="91">
        <v>0</v>
      </c>
      <c r="V220" s="91">
        <v>0</v>
      </c>
      <c r="W220" s="91">
        <v>0</v>
      </c>
      <c r="X220" s="91">
        <v>0</v>
      </c>
      <c r="Y220" s="91">
        <v>0</v>
      </c>
      <c r="Z220" s="91">
        <v>0</v>
      </c>
      <c r="AA220" s="91">
        <v>0</v>
      </c>
      <c r="AB220" s="91">
        <v>0</v>
      </c>
      <c r="AC220" s="91"/>
      <c r="AD220" s="91"/>
      <c r="AE220" s="91"/>
      <c r="AF220" s="91"/>
      <c r="AG220" s="91"/>
      <c r="AH220" s="91"/>
      <c r="AI220" s="91"/>
      <c r="AJ220" s="91"/>
      <c r="AK220" s="91">
        <v>0</v>
      </c>
      <c r="AL220" s="91">
        <v>0</v>
      </c>
      <c r="AM220" s="91">
        <v>0</v>
      </c>
      <c r="AN220" s="91">
        <v>0</v>
      </c>
      <c r="AO220" s="91">
        <v>0</v>
      </c>
      <c r="AP220" s="91">
        <v>0</v>
      </c>
      <c r="AQ220" s="91">
        <v>0</v>
      </c>
      <c r="AR220" s="91">
        <v>0</v>
      </c>
      <c r="AS220" s="97">
        <f t="shared" si="172"/>
        <v>0</v>
      </c>
      <c r="AT220" s="97">
        <f t="shared" si="172"/>
        <v>0</v>
      </c>
      <c r="AU220" s="97">
        <f t="shared" si="172"/>
        <v>0</v>
      </c>
      <c r="AV220" s="97">
        <f t="shared" si="172"/>
        <v>0</v>
      </c>
      <c r="AW220" s="97">
        <f t="shared" si="172"/>
        <v>0</v>
      </c>
      <c r="AX220" s="97">
        <f t="shared" si="172"/>
        <v>0</v>
      </c>
      <c r="AY220" s="97">
        <f t="shared" si="172"/>
        <v>0</v>
      </c>
      <c r="AZ220" s="97">
        <f t="shared" si="172"/>
        <v>0</v>
      </c>
      <c r="BA220" s="91">
        <v>1.5762711864406782</v>
      </c>
      <c r="BB220" s="91">
        <v>1.8915254237288137</v>
      </c>
      <c r="BC220" s="91">
        <v>1.5762711864406782</v>
      </c>
      <c r="BD220" s="91">
        <v>1.8915254237288137</v>
      </c>
      <c r="BE220" s="91">
        <v>1.5762711864406782</v>
      </c>
      <c r="BF220" s="91">
        <v>1.8915254237288137</v>
      </c>
      <c r="BG220" s="91">
        <v>0.8</v>
      </c>
      <c r="BH220" s="91">
        <v>0</v>
      </c>
      <c r="BI220" s="97">
        <v>2.625</v>
      </c>
      <c r="BJ220" s="97">
        <v>3.15</v>
      </c>
      <c r="BK220" s="97">
        <v>2.625</v>
      </c>
      <c r="BL220" s="97">
        <v>3.15</v>
      </c>
      <c r="BM220" s="97">
        <v>2.625</v>
      </c>
      <c r="BN220" s="97">
        <v>3.15</v>
      </c>
      <c r="BO220" s="97">
        <v>0.8</v>
      </c>
      <c r="BP220" s="97">
        <v>0</v>
      </c>
      <c r="BQ220" s="91">
        <v>0</v>
      </c>
      <c r="BR220" s="91">
        <v>0</v>
      </c>
      <c r="BS220" s="91">
        <v>0</v>
      </c>
      <c r="BT220" s="91">
        <v>0</v>
      </c>
      <c r="BU220" s="91">
        <v>0</v>
      </c>
      <c r="BV220" s="91">
        <v>0</v>
      </c>
      <c r="BW220" s="91">
        <v>0</v>
      </c>
      <c r="BX220" s="91">
        <v>0</v>
      </c>
      <c r="BY220" s="97">
        <f t="shared" si="175"/>
        <v>0</v>
      </c>
      <c r="BZ220" s="97">
        <f t="shared" si="175"/>
        <v>0</v>
      </c>
      <c r="CA220" s="97">
        <f t="shared" si="175"/>
        <v>0</v>
      </c>
      <c r="CB220" s="97">
        <f t="shared" si="175"/>
        <v>0</v>
      </c>
      <c r="CC220" s="97">
        <f t="shared" si="175"/>
        <v>0</v>
      </c>
      <c r="CD220" s="97">
        <f t="shared" si="175"/>
        <v>0</v>
      </c>
      <c r="CE220" s="97">
        <f t="shared" si="175"/>
        <v>0</v>
      </c>
      <c r="CF220" s="97">
        <f t="shared" si="175"/>
        <v>0</v>
      </c>
      <c r="CG220" s="92">
        <f t="shared" si="171"/>
        <v>1.5762711864406782</v>
      </c>
      <c r="CH220" s="92">
        <f t="shared" si="171"/>
        <v>1.8915254237288137</v>
      </c>
      <c r="CI220" s="92">
        <f t="shared" si="171"/>
        <v>1.5762711864406782</v>
      </c>
      <c r="CJ220" s="92">
        <f t="shared" si="171"/>
        <v>1.8915254237288137</v>
      </c>
      <c r="CK220" s="92">
        <f t="shared" si="171"/>
        <v>1.5762711864406782</v>
      </c>
      <c r="CL220" s="92">
        <f t="shared" si="171"/>
        <v>1.8915254237288137</v>
      </c>
      <c r="CM220" s="92">
        <f t="shared" si="171"/>
        <v>0.8</v>
      </c>
      <c r="CN220" s="92">
        <f t="shared" si="171"/>
        <v>0</v>
      </c>
      <c r="CO220" s="91">
        <f t="shared" si="176"/>
        <v>2.625</v>
      </c>
      <c r="CP220" s="91">
        <f t="shared" si="176"/>
        <v>3.15</v>
      </c>
      <c r="CQ220" s="91">
        <f t="shared" si="176"/>
        <v>2.625</v>
      </c>
      <c r="CR220" s="91">
        <f t="shared" si="176"/>
        <v>3.15</v>
      </c>
      <c r="CS220" s="91">
        <f t="shared" si="176"/>
        <v>2.625</v>
      </c>
      <c r="CT220" s="91">
        <f t="shared" si="176"/>
        <v>3.15</v>
      </c>
      <c r="CU220" s="91">
        <f t="shared" si="176"/>
        <v>0.8</v>
      </c>
      <c r="CV220" s="91">
        <f t="shared" si="176"/>
        <v>0</v>
      </c>
      <c r="CW220" s="93"/>
      <c r="CY220" s="80"/>
      <c r="CZ220" s="80"/>
    </row>
    <row r="221" spans="1:104" hidden="1" x14ac:dyDescent="0.25">
      <c r="A221" s="88"/>
      <c r="B221" s="95" t="s">
        <v>6163</v>
      </c>
      <c r="C221" s="88" t="s">
        <v>6164</v>
      </c>
      <c r="D221" s="88">
        <v>2021</v>
      </c>
      <c r="E221" s="88">
        <v>2021</v>
      </c>
      <c r="F221" s="88">
        <v>2023</v>
      </c>
      <c r="G221" s="88">
        <v>2023</v>
      </c>
      <c r="H221" s="91">
        <f t="shared" si="168"/>
        <v>1</v>
      </c>
      <c r="I221" s="91">
        <v>0.06</v>
      </c>
      <c r="J221" s="91">
        <v>0.1</v>
      </c>
      <c r="K221" s="91">
        <v>0.8</v>
      </c>
      <c r="L221" s="91">
        <v>0.04</v>
      </c>
      <c r="M221" s="91"/>
      <c r="N221" s="91">
        <v>0</v>
      </c>
      <c r="O221" s="91">
        <v>0</v>
      </c>
      <c r="P221" s="91"/>
      <c r="Q221" s="91">
        <v>0</v>
      </c>
      <c r="R221" s="91"/>
      <c r="S221" s="91">
        <v>0</v>
      </c>
      <c r="T221" s="91">
        <v>0</v>
      </c>
      <c r="U221" s="91">
        <v>0</v>
      </c>
      <c r="V221" s="91">
        <v>0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91"/>
      <c r="AD221" s="91"/>
      <c r="AE221" s="91"/>
      <c r="AF221" s="91"/>
      <c r="AG221" s="91"/>
      <c r="AH221" s="91"/>
      <c r="AI221" s="91"/>
      <c r="AJ221" s="91"/>
      <c r="AK221" s="91">
        <v>0</v>
      </c>
      <c r="AL221" s="91">
        <v>0</v>
      </c>
      <c r="AM221" s="91">
        <v>0</v>
      </c>
      <c r="AN221" s="91">
        <v>0</v>
      </c>
      <c r="AO221" s="91">
        <v>0</v>
      </c>
      <c r="AP221" s="91">
        <v>0</v>
      </c>
      <c r="AQ221" s="91">
        <v>0</v>
      </c>
      <c r="AR221" s="91">
        <v>0</v>
      </c>
      <c r="AS221" s="97">
        <f t="shared" si="172"/>
        <v>0</v>
      </c>
      <c r="AT221" s="97">
        <f t="shared" si="172"/>
        <v>0</v>
      </c>
      <c r="AU221" s="97">
        <f t="shared" si="172"/>
        <v>0</v>
      </c>
      <c r="AV221" s="97">
        <f t="shared" si="172"/>
        <v>0</v>
      </c>
      <c r="AW221" s="97">
        <f t="shared" si="172"/>
        <v>0</v>
      </c>
      <c r="AX221" s="97">
        <f t="shared" si="172"/>
        <v>0</v>
      </c>
      <c r="AY221" s="97">
        <f t="shared" si="172"/>
        <v>0</v>
      </c>
      <c r="AZ221" s="97">
        <f t="shared" si="172"/>
        <v>0</v>
      </c>
      <c r="BA221" s="91">
        <v>1</v>
      </c>
      <c r="BB221" s="91">
        <v>1.2</v>
      </c>
      <c r="BC221" s="91">
        <v>1</v>
      </c>
      <c r="BD221" s="91">
        <v>1.2</v>
      </c>
      <c r="BE221" s="91">
        <v>1</v>
      </c>
      <c r="BF221" s="91">
        <v>1.2</v>
      </c>
      <c r="BG221" s="91">
        <v>0.4</v>
      </c>
      <c r="BH221" s="91">
        <v>0</v>
      </c>
      <c r="BI221" s="97"/>
      <c r="BJ221" s="97"/>
      <c r="BK221" s="97"/>
      <c r="BL221" s="97"/>
      <c r="BM221" s="97"/>
      <c r="BN221" s="97"/>
      <c r="BO221" s="97"/>
      <c r="BP221" s="97"/>
      <c r="BQ221" s="91">
        <v>0</v>
      </c>
      <c r="BR221" s="91">
        <v>0</v>
      </c>
      <c r="BS221" s="91">
        <v>0</v>
      </c>
      <c r="BT221" s="91">
        <v>0</v>
      </c>
      <c r="BU221" s="91">
        <v>0</v>
      </c>
      <c r="BV221" s="91">
        <v>0</v>
      </c>
      <c r="BW221" s="91">
        <v>0</v>
      </c>
      <c r="BX221" s="91">
        <v>0</v>
      </c>
      <c r="BY221" s="97">
        <f t="shared" si="175"/>
        <v>0</v>
      </c>
      <c r="BZ221" s="97">
        <f t="shared" si="175"/>
        <v>0</v>
      </c>
      <c r="CA221" s="97">
        <f t="shared" si="175"/>
        <v>0</v>
      </c>
      <c r="CB221" s="97">
        <f t="shared" si="175"/>
        <v>0</v>
      </c>
      <c r="CC221" s="97">
        <f t="shared" si="175"/>
        <v>0</v>
      </c>
      <c r="CD221" s="97">
        <f t="shared" si="175"/>
        <v>0</v>
      </c>
      <c r="CE221" s="97">
        <f t="shared" si="175"/>
        <v>0</v>
      </c>
      <c r="CF221" s="97">
        <f t="shared" si="175"/>
        <v>0</v>
      </c>
      <c r="CG221" s="92">
        <f t="shared" si="171"/>
        <v>1</v>
      </c>
      <c r="CH221" s="92">
        <f t="shared" si="171"/>
        <v>1.2</v>
      </c>
      <c r="CI221" s="92">
        <f t="shared" si="171"/>
        <v>1</v>
      </c>
      <c r="CJ221" s="92">
        <f t="shared" si="171"/>
        <v>1.2</v>
      </c>
      <c r="CK221" s="92">
        <f t="shared" si="171"/>
        <v>1</v>
      </c>
      <c r="CL221" s="92">
        <f t="shared" si="171"/>
        <v>1.2</v>
      </c>
      <c r="CM221" s="92">
        <f t="shared" si="171"/>
        <v>0.4</v>
      </c>
      <c r="CN221" s="92">
        <f t="shared" si="171"/>
        <v>0</v>
      </c>
      <c r="CO221" s="91">
        <f t="shared" si="176"/>
        <v>0</v>
      </c>
      <c r="CP221" s="91">
        <f t="shared" si="176"/>
        <v>0</v>
      </c>
      <c r="CQ221" s="91">
        <f t="shared" si="176"/>
        <v>0</v>
      </c>
      <c r="CR221" s="91">
        <f t="shared" si="176"/>
        <v>0</v>
      </c>
      <c r="CS221" s="91">
        <f t="shared" si="176"/>
        <v>0</v>
      </c>
      <c r="CT221" s="91">
        <f t="shared" si="176"/>
        <v>0</v>
      </c>
      <c r="CU221" s="91">
        <f t="shared" si="176"/>
        <v>0</v>
      </c>
      <c r="CV221" s="91">
        <f t="shared" si="176"/>
        <v>0</v>
      </c>
      <c r="CW221" s="93"/>
      <c r="CY221" s="80"/>
      <c r="CZ221" s="80"/>
    </row>
    <row r="222" spans="1:104" hidden="1" x14ac:dyDescent="0.25">
      <c r="A222" s="88"/>
      <c r="B222" s="95" t="s">
        <v>6165</v>
      </c>
      <c r="C222" s="88" t="s">
        <v>6166</v>
      </c>
      <c r="D222" s="88">
        <v>2021</v>
      </c>
      <c r="E222" s="88">
        <v>2021</v>
      </c>
      <c r="F222" s="88">
        <v>2023</v>
      </c>
      <c r="G222" s="88">
        <v>2023</v>
      </c>
      <c r="H222" s="91">
        <f t="shared" si="168"/>
        <v>1</v>
      </c>
      <c r="I222" s="91">
        <v>0.06</v>
      </c>
      <c r="J222" s="91">
        <v>0.1</v>
      </c>
      <c r="K222" s="91">
        <v>0.8</v>
      </c>
      <c r="L222" s="91">
        <v>0.04</v>
      </c>
      <c r="M222" s="91"/>
      <c r="N222" s="91">
        <v>0</v>
      </c>
      <c r="O222" s="91">
        <v>0</v>
      </c>
      <c r="P222" s="91"/>
      <c r="Q222" s="91">
        <v>0</v>
      </c>
      <c r="R222" s="91"/>
      <c r="S222" s="91">
        <v>0</v>
      </c>
      <c r="T222" s="91">
        <v>0</v>
      </c>
      <c r="U222" s="91">
        <v>0</v>
      </c>
      <c r="V222" s="91">
        <v>0</v>
      </c>
      <c r="W222" s="91">
        <v>0</v>
      </c>
      <c r="X222" s="91">
        <v>0</v>
      </c>
      <c r="Y222" s="91">
        <v>0</v>
      </c>
      <c r="Z222" s="91">
        <v>0</v>
      </c>
      <c r="AA222" s="91">
        <v>0</v>
      </c>
      <c r="AB222" s="91">
        <v>0</v>
      </c>
      <c r="AC222" s="91"/>
      <c r="AD222" s="91"/>
      <c r="AE222" s="91"/>
      <c r="AF222" s="91"/>
      <c r="AG222" s="91"/>
      <c r="AH222" s="91"/>
      <c r="AI222" s="91"/>
      <c r="AJ222" s="91"/>
      <c r="AK222" s="91">
        <v>0</v>
      </c>
      <c r="AL222" s="91">
        <v>0</v>
      </c>
      <c r="AM222" s="91">
        <v>0</v>
      </c>
      <c r="AN222" s="91">
        <v>0</v>
      </c>
      <c r="AO222" s="91">
        <v>0</v>
      </c>
      <c r="AP222" s="91">
        <v>0</v>
      </c>
      <c r="AQ222" s="91">
        <v>0</v>
      </c>
      <c r="AR222" s="91">
        <v>0</v>
      </c>
      <c r="AS222" s="97">
        <f t="shared" si="172"/>
        <v>0</v>
      </c>
      <c r="AT222" s="97">
        <f t="shared" si="172"/>
        <v>0</v>
      </c>
      <c r="AU222" s="97">
        <f t="shared" si="172"/>
        <v>0</v>
      </c>
      <c r="AV222" s="97">
        <f t="shared" si="172"/>
        <v>0</v>
      </c>
      <c r="AW222" s="97">
        <f t="shared" si="172"/>
        <v>0</v>
      </c>
      <c r="AX222" s="97">
        <f t="shared" si="172"/>
        <v>0</v>
      </c>
      <c r="AY222" s="97">
        <f t="shared" si="172"/>
        <v>0</v>
      </c>
      <c r="AZ222" s="97">
        <f t="shared" si="172"/>
        <v>0</v>
      </c>
      <c r="BA222" s="91">
        <v>1</v>
      </c>
      <c r="BB222" s="91">
        <v>1.2</v>
      </c>
      <c r="BC222" s="91">
        <v>1</v>
      </c>
      <c r="BD222" s="91">
        <v>1.2</v>
      </c>
      <c r="BE222" s="91">
        <v>1</v>
      </c>
      <c r="BF222" s="91">
        <v>1.2</v>
      </c>
      <c r="BG222" s="91">
        <v>0.4</v>
      </c>
      <c r="BH222" s="91">
        <v>0</v>
      </c>
      <c r="BI222" s="97"/>
      <c r="BJ222" s="97"/>
      <c r="BK222" s="97"/>
      <c r="BL222" s="97"/>
      <c r="BM222" s="97"/>
      <c r="BN222" s="97"/>
      <c r="BO222" s="97"/>
      <c r="BP222" s="97"/>
      <c r="BQ222" s="91">
        <v>0</v>
      </c>
      <c r="BR222" s="91">
        <v>0</v>
      </c>
      <c r="BS222" s="91">
        <v>0</v>
      </c>
      <c r="BT222" s="91">
        <v>0</v>
      </c>
      <c r="BU222" s="91">
        <v>0</v>
      </c>
      <c r="BV222" s="91">
        <v>0</v>
      </c>
      <c r="BW222" s="91">
        <v>0</v>
      </c>
      <c r="BX222" s="91">
        <v>0</v>
      </c>
      <c r="BY222" s="97">
        <f t="shared" si="175"/>
        <v>0</v>
      </c>
      <c r="BZ222" s="97">
        <f t="shared" si="175"/>
        <v>0</v>
      </c>
      <c r="CA222" s="97">
        <f t="shared" si="175"/>
        <v>0</v>
      </c>
      <c r="CB222" s="97">
        <f t="shared" si="175"/>
        <v>0</v>
      </c>
      <c r="CC222" s="97">
        <f t="shared" si="175"/>
        <v>0</v>
      </c>
      <c r="CD222" s="97">
        <f t="shared" si="175"/>
        <v>0</v>
      </c>
      <c r="CE222" s="97">
        <f t="shared" si="175"/>
        <v>0</v>
      </c>
      <c r="CF222" s="97">
        <f t="shared" si="175"/>
        <v>0</v>
      </c>
      <c r="CG222" s="92">
        <f t="shared" si="171"/>
        <v>1</v>
      </c>
      <c r="CH222" s="92">
        <f t="shared" si="171"/>
        <v>1.2</v>
      </c>
      <c r="CI222" s="92">
        <f t="shared" si="171"/>
        <v>1</v>
      </c>
      <c r="CJ222" s="92">
        <f t="shared" si="171"/>
        <v>1.2</v>
      </c>
      <c r="CK222" s="92">
        <f t="shared" si="171"/>
        <v>1</v>
      </c>
      <c r="CL222" s="92">
        <f t="shared" si="171"/>
        <v>1.2</v>
      </c>
      <c r="CM222" s="92">
        <f t="shared" si="171"/>
        <v>0.4</v>
      </c>
      <c r="CN222" s="92">
        <f t="shared" si="171"/>
        <v>0</v>
      </c>
      <c r="CO222" s="91">
        <f t="shared" si="176"/>
        <v>0</v>
      </c>
      <c r="CP222" s="91">
        <f t="shared" si="176"/>
        <v>0</v>
      </c>
      <c r="CQ222" s="91">
        <f t="shared" si="176"/>
        <v>0</v>
      </c>
      <c r="CR222" s="91">
        <f t="shared" si="176"/>
        <v>0</v>
      </c>
      <c r="CS222" s="91">
        <f t="shared" si="176"/>
        <v>0</v>
      </c>
      <c r="CT222" s="91">
        <f t="shared" si="176"/>
        <v>0</v>
      </c>
      <c r="CU222" s="91">
        <f t="shared" si="176"/>
        <v>0</v>
      </c>
      <c r="CV222" s="91">
        <f t="shared" si="176"/>
        <v>0</v>
      </c>
      <c r="CW222" s="93"/>
      <c r="CY222" s="80"/>
      <c r="CZ222" s="80"/>
    </row>
    <row r="223" spans="1:104" hidden="1" x14ac:dyDescent="0.25">
      <c r="A223" s="88" t="s">
        <v>6167</v>
      </c>
      <c r="B223" s="95" t="s">
        <v>6168</v>
      </c>
      <c r="C223" s="88" t="s">
        <v>6169</v>
      </c>
      <c r="D223" s="88">
        <v>2021</v>
      </c>
      <c r="E223" s="88">
        <v>2021</v>
      </c>
      <c r="F223" s="88">
        <f>D223</f>
        <v>2021</v>
      </c>
      <c r="G223" s="88">
        <f>E223</f>
        <v>2021</v>
      </c>
      <c r="H223" s="91">
        <f t="shared" si="168"/>
        <v>1.5760000000000001</v>
      </c>
      <c r="I223" s="91">
        <v>0.09</v>
      </c>
      <c r="J223" s="91">
        <v>0.19</v>
      </c>
      <c r="K223" s="91">
        <v>1.206</v>
      </c>
      <c r="L223" s="91">
        <v>0.09</v>
      </c>
      <c r="M223" s="91"/>
      <c r="N223" s="91">
        <v>0</v>
      </c>
      <c r="O223" s="91">
        <v>0</v>
      </c>
      <c r="P223" s="91"/>
      <c r="Q223" s="91">
        <v>0</v>
      </c>
      <c r="R223" s="91"/>
      <c r="S223" s="91">
        <v>0</v>
      </c>
      <c r="T223" s="91">
        <v>0</v>
      </c>
      <c r="U223" s="91">
        <v>0</v>
      </c>
      <c r="V223" s="91">
        <v>0</v>
      </c>
      <c r="W223" s="91">
        <v>0</v>
      </c>
      <c r="X223" s="91">
        <v>0</v>
      </c>
      <c r="Y223" s="91">
        <v>0</v>
      </c>
      <c r="Z223" s="91">
        <v>0</v>
      </c>
      <c r="AA223" s="91">
        <v>0</v>
      </c>
      <c r="AB223" s="91">
        <v>0</v>
      </c>
      <c r="AC223" s="91"/>
      <c r="AD223" s="91"/>
      <c r="AE223" s="91"/>
      <c r="AF223" s="91"/>
      <c r="AG223" s="91"/>
      <c r="AH223" s="91"/>
      <c r="AI223" s="91"/>
      <c r="AJ223" s="91"/>
      <c r="AK223" s="91">
        <v>0</v>
      </c>
      <c r="AL223" s="91">
        <v>0</v>
      </c>
      <c r="AM223" s="91">
        <v>0</v>
      </c>
      <c r="AN223" s="91">
        <v>0</v>
      </c>
      <c r="AO223" s="91">
        <v>0</v>
      </c>
      <c r="AP223" s="91">
        <v>0</v>
      </c>
      <c r="AQ223" s="91">
        <v>0</v>
      </c>
      <c r="AR223" s="91">
        <v>0</v>
      </c>
      <c r="AS223" s="97">
        <f t="shared" si="172"/>
        <v>0</v>
      </c>
      <c r="AT223" s="97">
        <f t="shared" si="172"/>
        <v>0</v>
      </c>
      <c r="AU223" s="97">
        <f t="shared" si="172"/>
        <v>0</v>
      </c>
      <c r="AV223" s="97">
        <f t="shared" si="172"/>
        <v>0</v>
      </c>
      <c r="AW223" s="97">
        <f t="shared" si="172"/>
        <v>0</v>
      </c>
      <c r="AX223" s="97">
        <f t="shared" si="172"/>
        <v>0</v>
      </c>
      <c r="AY223" s="97">
        <f t="shared" si="172"/>
        <v>0</v>
      </c>
      <c r="AZ223" s="97">
        <f t="shared" si="172"/>
        <v>0</v>
      </c>
      <c r="BA223" s="91">
        <v>1.5762711864406782</v>
      </c>
      <c r="BB223" s="91">
        <v>1.8915254237288137</v>
      </c>
      <c r="BC223" s="91">
        <v>1.5762711864406782</v>
      </c>
      <c r="BD223" s="91">
        <v>1.8915254237288137</v>
      </c>
      <c r="BE223" s="91">
        <v>1.5762711864406782</v>
      </c>
      <c r="BF223" s="91">
        <v>1.8915254237288137</v>
      </c>
      <c r="BG223" s="91">
        <v>0.8</v>
      </c>
      <c r="BH223" s="91">
        <v>0</v>
      </c>
      <c r="BI223" s="97">
        <v>1.625</v>
      </c>
      <c r="BJ223" s="97">
        <v>1.95</v>
      </c>
      <c r="BK223" s="97">
        <v>1.625</v>
      </c>
      <c r="BL223" s="97">
        <v>1.95</v>
      </c>
      <c r="BM223" s="97">
        <v>1.625</v>
      </c>
      <c r="BN223" s="97">
        <v>1.95</v>
      </c>
      <c r="BO223" s="97">
        <v>0.8</v>
      </c>
      <c r="BP223" s="97">
        <v>0</v>
      </c>
      <c r="BQ223" s="91">
        <v>0</v>
      </c>
      <c r="BR223" s="91">
        <v>0</v>
      </c>
      <c r="BS223" s="91">
        <v>0</v>
      </c>
      <c r="BT223" s="91">
        <v>0</v>
      </c>
      <c r="BU223" s="91">
        <v>0</v>
      </c>
      <c r="BV223" s="91">
        <v>0</v>
      </c>
      <c r="BW223" s="91">
        <v>0</v>
      </c>
      <c r="BX223" s="91">
        <v>0</v>
      </c>
      <c r="BY223" s="97">
        <f t="shared" si="175"/>
        <v>0</v>
      </c>
      <c r="BZ223" s="97">
        <f t="shared" si="175"/>
        <v>0</v>
      </c>
      <c r="CA223" s="97">
        <f t="shared" si="175"/>
        <v>0</v>
      </c>
      <c r="CB223" s="97">
        <f t="shared" si="175"/>
        <v>0</v>
      </c>
      <c r="CC223" s="97">
        <f t="shared" si="175"/>
        <v>0</v>
      </c>
      <c r="CD223" s="97">
        <f t="shared" si="175"/>
        <v>0</v>
      </c>
      <c r="CE223" s="97">
        <f t="shared" si="175"/>
        <v>0</v>
      </c>
      <c r="CF223" s="97">
        <f t="shared" si="175"/>
        <v>0</v>
      </c>
      <c r="CG223" s="92">
        <f t="shared" si="171"/>
        <v>1.5762711864406782</v>
      </c>
      <c r="CH223" s="92">
        <f t="shared" si="171"/>
        <v>1.8915254237288137</v>
      </c>
      <c r="CI223" s="92">
        <f t="shared" si="171"/>
        <v>1.5762711864406782</v>
      </c>
      <c r="CJ223" s="92">
        <f t="shared" si="171"/>
        <v>1.8915254237288137</v>
      </c>
      <c r="CK223" s="92">
        <f t="shared" si="171"/>
        <v>1.5762711864406782</v>
      </c>
      <c r="CL223" s="92">
        <f t="shared" si="171"/>
        <v>1.8915254237288137</v>
      </c>
      <c r="CM223" s="92">
        <f t="shared" si="171"/>
        <v>0.8</v>
      </c>
      <c r="CN223" s="92">
        <f t="shared" si="171"/>
        <v>0</v>
      </c>
      <c r="CO223" s="91">
        <f t="shared" si="176"/>
        <v>1.625</v>
      </c>
      <c r="CP223" s="91">
        <f t="shared" si="176"/>
        <v>1.95</v>
      </c>
      <c r="CQ223" s="91">
        <f t="shared" si="176"/>
        <v>1.625</v>
      </c>
      <c r="CR223" s="91">
        <f t="shared" si="176"/>
        <v>1.95</v>
      </c>
      <c r="CS223" s="91">
        <f t="shared" si="176"/>
        <v>1.625</v>
      </c>
      <c r="CT223" s="91">
        <f t="shared" si="176"/>
        <v>1.95</v>
      </c>
      <c r="CU223" s="91">
        <f t="shared" si="176"/>
        <v>0.8</v>
      </c>
      <c r="CV223" s="91">
        <f t="shared" si="176"/>
        <v>0</v>
      </c>
      <c r="CW223" s="93"/>
      <c r="CY223" s="80"/>
      <c r="CZ223" s="80"/>
    </row>
    <row r="224" spans="1:104" hidden="1" x14ac:dyDescent="0.25">
      <c r="A224" s="88"/>
      <c r="B224" s="95" t="s">
        <v>6170</v>
      </c>
      <c r="C224" s="88" t="s">
        <v>6171</v>
      </c>
      <c r="D224" s="88">
        <v>2021</v>
      </c>
      <c r="E224" s="88">
        <v>2021</v>
      </c>
      <c r="F224" s="88">
        <v>2023</v>
      </c>
      <c r="G224" s="88">
        <v>2023</v>
      </c>
      <c r="H224" s="91">
        <f t="shared" si="168"/>
        <v>2.3730000000000002</v>
      </c>
      <c r="I224" s="91">
        <v>0.1</v>
      </c>
      <c r="J224" s="91">
        <v>0.14000000000000001</v>
      </c>
      <c r="K224" s="91">
        <v>1.6830000000000001</v>
      </c>
      <c r="L224" s="91">
        <v>0.45</v>
      </c>
      <c r="M224" s="91"/>
      <c r="N224" s="91">
        <v>0</v>
      </c>
      <c r="O224" s="91">
        <v>0</v>
      </c>
      <c r="P224" s="91"/>
      <c r="Q224" s="91">
        <v>0</v>
      </c>
      <c r="R224" s="91"/>
      <c r="S224" s="91">
        <v>0</v>
      </c>
      <c r="T224" s="91">
        <v>0</v>
      </c>
      <c r="U224" s="91">
        <v>0</v>
      </c>
      <c r="V224" s="91">
        <v>0</v>
      </c>
      <c r="W224" s="91">
        <v>0</v>
      </c>
      <c r="X224" s="91">
        <v>0</v>
      </c>
      <c r="Y224" s="91">
        <v>0</v>
      </c>
      <c r="Z224" s="91">
        <v>0</v>
      </c>
      <c r="AA224" s="91">
        <v>0</v>
      </c>
      <c r="AB224" s="91">
        <v>0</v>
      </c>
      <c r="AC224" s="91"/>
      <c r="AD224" s="91"/>
      <c r="AE224" s="91"/>
      <c r="AF224" s="91"/>
      <c r="AG224" s="91"/>
      <c r="AH224" s="91"/>
      <c r="AI224" s="91"/>
      <c r="AJ224" s="91"/>
      <c r="AK224" s="91">
        <v>0</v>
      </c>
      <c r="AL224" s="91">
        <v>0</v>
      </c>
      <c r="AM224" s="91">
        <v>0</v>
      </c>
      <c r="AN224" s="91">
        <v>0</v>
      </c>
      <c r="AO224" s="91">
        <v>0</v>
      </c>
      <c r="AP224" s="91">
        <v>0</v>
      </c>
      <c r="AQ224" s="91">
        <v>0</v>
      </c>
      <c r="AR224" s="91">
        <v>0</v>
      </c>
      <c r="AS224" s="97">
        <f t="shared" si="172"/>
        <v>0</v>
      </c>
      <c r="AT224" s="97">
        <f t="shared" si="172"/>
        <v>0</v>
      </c>
      <c r="AU224" s="97">
        <f t="shared" si="172"/>
        <v>0</v>
      </c>
      <c r="AV224" s="97">
        <f t="shared" si="172"/>
        <v>0</v>
      </c>
      <c r="AW224" s="97">
        <f t="shared" si="172"/>
        <v>0</v>
      </c>
      <c r="AX224" s="97">
        <f t="shared" si="172"/>
        <v>0</v>
      </c>
      <c r="AY224" s="97">
        <f t="shared" si="172"/>
        <v>0</v>
      </c>
      <c r="AZ224" s="97">
        <f t="shared" si="172"/>
        <v>0</v>
      </c>
      <c r="BA224" s="91">
        <v>2.3728813559322033</v>
      </c>
      <c r="BB224" s="91">
        <v>2.847457627118644</v>
      </c>
      <c r="BC224" s="91">
        <v>2.3728813559322033</v>
      </c>
      <c r="BD224" s="91">
        <v>2.847457627118644</v>
      </c>
      <c r="BE224" s="91">
        <v>2.3728813559322033</v>
      </c>
      <c r="BF224" s="91">
        <v>2.847457627118644</v>
      </c>
      <c r="BG224" s="91">
        <v>0</v>
      </c>
      <c r="BH224" s="91">
        <v>0</v>
      </c>
      <c r="BI224" s="97"/>
      <c r="BJ224" s="97"/>
      <c r="BK224" s="97"/>
      <c r="BL224" s="97"/>
      <c r="BM224" s="97"/>
      <c r="BN224" s="97"/>
      <c r="BO224" s="97"/>
      <c r="BP224" s="97"/>
      <c r="BQ224" s="91">
        <v>0</v>
      </c>
      <c r="BR224" s="91">
        <v>0</v>
      </c>
      <c r="BS224" s="91">
        <v>0</v>
      </c>
      <c r="BT224" s="91">
        <v>0</v>
      </c>
      <c r="BU224" s="91">
        <v>0</v>
      </c>
      <c r="BV224" s="91">
        <v>0</v>
      </c>
      <c r="BW224" s="91">
        <v>0</v>
      </c>
      <c r="BX224" s="91">
        <v>0</v>
      </c>
      <c r="BY224" s="97">
        <f t="shared" si="175"/>
        <v>0</v>
      </c>
      <c r="BZ224" s="97">
        <f t="shared" si="175"/>
        <v>0</v>
      </c>
      <c r="CA224" s="97">
        <f t="shared" si="175"/>
        <v>0</v>
      </c>
      <c r="CB224" s="97">
        <f t="shared" si="175"/>
        <v>0</v>
      </c>
      <c r="CC224" s="97">
        <f t="shared" si="175"/>
        <v>0</v>
      </c>
      <c r="CD224" s="97">
        <f t="shared" si="175"/>
        <v>0</v>
      </c>
      <c r="CE224" s="97">
        <f t="shared" si="175"/>
        <v>0</v>
      </c>
      <c r="CF224" s="97">
        <f t="shared" si="175"/>
        <v>0</v>
      </c>
      <c r="CG224" s="92">
        <f t="shared" si="171"/>
        <v>2.3728813559322033</v>
      </c>
      <c r="CH224" s="92">
        <f t="shared" si="171"/>
        <v>2.847457627118644</v>
      </c>
      <c r="CI224" s="92">
        <f t="shared" si="171"/>
        <v>2.3728813559322033</v>
      </c>
      <c r="CJ224" s="92">
        <f t="shared" si="171"/>
        <v>2.847457627118644</v>
      </c>
      <c r="CK224" s="92">
        <f t="shared" si="171"/>
        <v>2.3728813559322033</v>
      </c>
      <c r="CL224" s="92">
        <f t="shared" si="171"/>
        <v>2.847457627118644</v>
      </c>
      <c r="CM224" s="92">
        <f t="shared" si="171"/>
        <v>0</v>
      </c>
      <c r="CN224" s="92">
        <f t="shared" si="171"/>
        <v>0</v>
      </c>
      <c r="CO224" s="91">
        <f t="shared" si="176"/>
        <v>0</v>
      </c>
      <c r="CP224" s="91">
        <f t="shared" si="176"/>
        <v>0</v>
      </c>
      <c r="CQ224" s="91">
        <f t="shared" si="176"/>
        <v>0</v>
      </c>
      <c r="CR224" s="91">
        <f t="shared" si="176"/>
        <v>0</v>
      </c>
      <c r="CS224" s="91">
        <f t="shared" si="176"/>
        <v>0</v>
      </c>
      <c r="CT224" s="91">
        <f t="shared" si="176"/>
        <v>0</v>
      </c>
      <c r="CU224" s="91">
        <f t="shared" si="176"/>
        <v>0</v>
      </c>
      <c r="CV224" s="91">
        <f t="shared" si="176"/>
        <v>0</v>
      </c>
      <c r="CW224" s="93"/>
      <c r="CY224" s="80"/>
      <c r="CZ224" s="80"/>
    </row>
    <row r="225" spans="1:118" ht="77.25" hidden="1" customHeight="1" x14ac:dyDescent="0.25">
      <c r="A225" s="88" t="s">
        <v>6172</v>
      </c>
      <c r="B225" s="95" t="s">
        <v>6173</v>
      </c>
      <c r="C225" s="88" t="s">
        <v>6174</v>
      </c>
      <c r="D225" s="88">
        <v>2021</v>
      </c>
      <c r="E225" s="88">
        <v>2021</v>
      </c>
      <c r="F225" s="88">
        <f>D225</f>
        <v>2021</v>
      </c>
      <c r="G225" s="88">
        <f>E225</f>
        <v>2021</v>
      </c>
      <c r="H225" s="91">
        <f t="shared" si="168"/>
        <v>2.5420000000000003</v>
      </c>
      <c r="I225" s="91">
        <v>0.14000000000000001</v>
      </c>
      <c r="J225" s="91">
        <v>0.16</v>
      </c>
      <c r="K225" s="91">
        <v>2.0699999999999998</v>
      </c>
      <c r="L225" s="91">
        <v>0.17199999999999999</v>
      </c>
      <c r="M225" s="91"/>
      <c r="N225" s="91">
        <v>0</v>
      </c>
      <c r="O225" s="91">
        <v>0</v>
      </c>
      <c r="P225" s="91"/>
      <c r="Q225" s="91">
        <v>0</v>
      </c>
      <c r="R225" s="91"/>
      <c r="S225" s="91">
        <v>0</v>
      </c>
      <c r="T225" s="91">
        <v>0</v>
      </c>
      <c r="U225" s="91">
        <v>0</v>
      </c>
      <c r="V225" s="91">
        <v>0</v>
      </c>
      <c r="W225" s="91">
        <v>0</v>
      </c>
      <c r="X225" s="91">
        <v>0</v>
      </c>
      <c r="Y225" s="91">
        <v>0</v>
      </c>
      <c r="Z225" s="91">
        <v>0</v>
      </c>
      <c r="AA225" s="91">
        <v>0</v>
      </c>
      <c r="AB225" s="91">
        <v>0</v>
      </c>
      <c r="AC225" s="91"/>
      <c r="AD225" s="91"/>
      <c r="AE225" s="91"/>
      <c r="AF225" s="91"/>
      <c r="AG225" s="91"/>
      <c r="AH225" s="91"/>
      <c r="AI225" s="91"/>
      <c r="AJ225" s="91"/>
      <c r="AK225" s="91">
        <v>0</v>
      </c>
      <c r="AL225" s="91">
        <v>0</v>
      </c>
      <c r="AM225" s="91">
        <v>0</v>
      </c>
      <c r="AN225" s="91">
        <v>0</v>
      </c>
      <c r="AO225" s="91">
        <v>0</v>
      </c>
      <c r="AP225" s="91">
        <v>0</v>
      </c>
      <c r="AQ225" s="91">
        <v>0</v>
      </c>
      <c r="AR225" s="91">
        <v>0</v>
      </c>
      <c r="AS225" s="97">
        <f t="shared" si="172"/>
        <v>0</v>
      </c>
      <c r="AT225" s="97">
        <f t="shared" si="172"/>
        <v>0</v>
      </c>
      <c r="AU225" s="97">
        <f t="shared" si="172"/>
        <v>0</v>
      </c>
      <c r="AV225" s="97">
        <f t="shared" si="172"/>
        <v>0</v>
      </c>
      <c r="AW225" s="97">
        <f t="shared" si="172"/>
        <v>0</v>
      </c>
      <c r="AX225" s="97">
        <f t="shared" si="172"/>
        <v>0</v>
      </c>
      <c r="AY225" s="97">
        <f t="shared" si="172"/>
        <v>0</v>
      </c>
      <c r="AZ225" s="97">
        <f t="shared" si="172"/>
        <v>0</v>
      </c>
      <c r="BA225" s="91">
        <v>2.5423728813559325</v>
      </c>
      <c r="BB225" s="91">
        <v>3.050847457627119</v>
      </c>
      <c r="BC225" s="91">
        <v>2.5423728813559325</v>
      </c>
      <c r="BD225" s="91">
        <v>3.050847457627119</v>
      </c>
      <c r="BE225" s="91">
        <v>2.5423728813559325</v>
      </c>
      <c r="BF225" s="91">
        <v>3.050847457627119</v>
      </c>
      <c r="BG225" s="91">
        <v>0</v>
      </c>
      <c r="BH225" s="91">
        <v>0</v>
      </c>
      <c r="BI225" s="97">
        <v>5.6833333333333336</v>
      </c>
      <c r="BJ225" s="97">
        <v>6.82</v>
      </c>
      <c r="BK225" s="97">
        <v>5.6833333333333336</v>
      </c>
      <c r="BL225" s="97">
        <v>6.82</v>
      </c>
      <c r="BM225" s="97">
        <v>5.6833333333333336</v>
      </c>
      <c r="BN225" s="97">
        <v>6.82</v>
      </c>
      <c r="BO225" s="97">
        <v>0</v>
      </c>
      <c r="BP225" s="97">
        <v>0</v>
      </c>
      <c r="BQ225" s="91">
        <v>0</v>
      </c>
      <c r="BR225" s="91">
        <v>0</v>
      </c>
      <c r="BS225" s="91">
        <v>0</v>
      </c>
      <c r="BT225" s="91">
        <v>0</v>
      </c>
      <c r="BU225" s="91">
        <v>0</v>
      </c>
      <c r="BV225" s="91">
        <v>0</v>
      </c>
      <c r="BW225" s="91">
        <v>0</v>
      </c>
      <c r="BX225" s="91">
        <v>0</v>
      </c>
      <c r="BY225" s="97">
        <f t="shared" si="175"/>
        <v>0</v>
      </c>
      <c r="BZ225" s="97">
        <f t="shared" si="175"/>
        <v>0</v>
      </c>
      <c r="CA225" s="97">
        <f t="shared" si="175"/>
        <v>0</v>
      </c>
      <c r="CB225" s="97">
        <f t="shared" si="175"/>
        <v>0</v>
      </c>
      <c r="CC225" s="97">
        <f t="shared" si="175"/>
        <v>0</v>
      </c>
      <c r="CD225" s="97">
        <f t="shared" si="175"/>
        <v>0</v>
      </c>
      <c r="CE225" s="97">
        <f t="shared" si="175"/>
        <v>0</v>
      </c>
      <c r="CF225" s="97">
        <f t="shared" si="175"/>
        <v>0</v>
      </c>
      <c r="CG225" s="92">
        <f t="shared" si="171"/>
        <v>2.5423728813559325</v>
      </c>
      <c r="CH225" s="92">
        <f t="shared" si="171"/>
        <v>3.050847457627119</v>
      </c>
      <c r="CI225" s="92">
        <f t="shared" si="171"/>
        <v>2.5423728813559325</v>
      </c>
      <c r="CJ225" s="92">
        <f t="shared" si="171"/>
        <v>3.050847457627119</v>
      </c>
      <c r="CK225" s="92">
        <f t="shared" si="171"/>
        <v>2.5423728813559325</v>
      </c>
      <c r="CL225" s="92">
        <f t="shared" si="171"/>
        <v>3.050847457627119</v>
      </c>
      <c r="CM225" s="92">
        <f t="shared" si="171"/>
        <v>0</v>
      </c>
      <c r="CN225" s="92">
        <f t="shared" ref="CN225:CN233" si="177">T225+AB225+AR225+BH225+BX225</f>
        <v>0</v>
      </c>
      <c r="CO225" s="91">
        <f t="shared" si="176"/>
        <v>5.6833333333333336</v>
      </c>
      <c r="CP225" s="91">
        <f t="shared" si="176"/>
        <v>6.82</v>
      </c>
      <c r="CQ225" s="91">
        <f t="shared" si="176"/>
        <v>5.6833333333333336</v>
      </c>
      <c r="CR225" s="91">
        <f t="shared" si="176"/>
        <v>6.82</v>
      </c>
      <c r="CS225" s="91">
        <f t="shared" si="176"/>
        <v>5.6833333333333336</v>
      </c>
      <c r="CT225" s="91">
        <f t="shared" si="176"/>
        <v>6.82</v>
      </c>
      <c r="CU225" s="91">
        <f t="shared" si="176"/>
        <v>0</v>
      </c>
      <c r="CV225" s="91">
        <f t="shared" si="176"/>
        <v>0</v>
      </c>
      <c r="CW225" s="93"/>
      <c r="CY225" s="80"/>
      <c r="CZ225" s="80"/>
    </row>
    <row r="226" spans="1:118" hidden="1" x14ac:dyDescent="0.25">
      <c r="A226" s="88"/>
      <c r="B226" s="95" t="s">
        <v>6175</v>
      </c>
      <c r="C226" s="88" t="s">
        <v>6176</v>
      </c>
      <c r="D226" s="88">
        <v>2021</v>
      </c>
      <c r="E226" s="88">
        <v>2021</v>
      </c>
      <c r="F226" s="88">
        <v>2023</v>
      </c>
      <c r="G226" s="88">
        <v>2023</v>
      </c>
      <c r="H226" s="91">
        <f t="shared" si="168"/>
        <v>3.1019999999999999</v>
      </c>
      <c r="I226" s="91">
        <v>0.18</v>
      </c>
      <c r="J226" s="91">
        <v>0.18</v>
      </c>
      <c r="K226" s="91">
        <v>2.54</v>
      </c>
      <c r="L226" s="91">
        <v>0.20200000000000001</v>
      </c>
      <c r="M226" s="91"/>
      <c r="N226" s="91">
        <v>0</v>
      </c>
      <c r="O226" s="91">
        <v>0</v>
      </c>
      <c r="P226" s="91"/>
      <c r="Q226" s="91">
        <v>0</v>
      </c>
      <c r="R226" s="91"/>
      <c r="S226" s="91">
        <v>0</v>
      </c>
      <c r="T226" s="91">
        <v>0</v>
      </c>
      <c r="U226" s="91">
        <v>0</v>
      </c>
      <c r="V226" s="91">
        <v>0</v>
      </c>
      <c r="W226" s="91">
        <v>0</v>
      </c>
      <c r="X226" s="91">
        <v>0</v>
      </c>
      <c r="Y226" s="91">
        <v>0</v>
      </c>
      <c r="Z226" s="91">
        <v>0</v>
      </c>
      <c r="AA226" s="91">
        <v>0</v>
      </c>
      <c r="AB226" s="91">
        <v>0</v>
      </c>
      <c r="AC226" s="91"/>
      <c r="AD226" s="91"/>
      <c r="AE226" s="91"/>
      <c r="AF226" s="91"/>
      <c r="AG226" s="91"/>
      <c r="AH226" s="91"/>
      <c r="AI226" s="91"/>
      <c r="AJ226" s="91"/>
      <c r="AK226" s="91">
        <v>0</v>
      </c>
      <c r="AL226" s="91">
        <v>0</v>
      </c>
      <c r="AM226" s="91">
        <v>0</v>
      </c>
      <c r="AN226" s="91">
        <v>0</v>
      </c>
      <c r="AO226" s="91">
        <v>0</v>
      </c>
      <c r="AP226" s="91">
        <v>0</v>
      </c>
      <c r="AQ226" s="91">
        <v>0</v>
      </c>
      <c r="AR226" s="91">
        <v>0</v>
      </c>
      <c r="AS226" s="97">
        <f t="shared" si="172"/>
        <v>0</v>
      </c>
      <c r="AT226" s="97">
        <f t="shared" si="172"/>
        <v>0</v>
      </c>
      <c r="AU226" s="97">
        <f t="shared" si="172"/>
        <v>0</v>
      </c>
      <c r="AV226" s="97">
        <f t="shared" si="172"/>
        <v>0</v>
      </c>
      <c r="AW226" s="97">
        <f t="shared" si="172"/>
        <v>0</v>
      </c>
      <c r="AX226" s="97">
        <f t="shared" si="172"/>
        <v>0</v>
      </c>
      <c r="AY226" s="97">
        <f t="shared" si="172"/>
        <v>0</v>
      </c>
      <c r="AZ226" s="97">
        <f t="shared" si="172"/>
        <v>0</v>
      </c>
      <c r="BA226" s="91">
        <v>3.1016949152542375</v>
      </c>
      <c r="BB226" s="91">
        <v>3.7220338983050847</v>
      </c>
      <c r="BC226" s="91">
        <v>3.1016949152542375</v>
      </c>
      <c r="BD226" s="91">
        <v>3.7220338983050847</v>
      </c>
      <c r="BE226" s="91">
        <v>3.1016949152542375</v>
      </c>
      <c r="BF226" s="91">
        <v>3.7220338983050847</v>
      </c>
      <c r="BG226" s="91">
        <v>0</v>
      </c>
      <c r="BH226" s="91">
        <v>0</v>
      </c>
      <c r="BI226" s="97"/>
      <c r="BJ226" s="97"/>
      <c r="BK226" s="97"/>
      <c r="BL226" s="97"/>
      <c r="BM226" s="97"/>
      <c r="BN226" s="97"/>
      <c r="BO226" s="97"/>
      <c r="BP226" s="97"/>
      <c r="BQ226" s="91">
        <v>0</v>
      </c>
      <c r="BR226" s="91">
        <v>0</v>
      </c>
      <c r="BS226" s="91">
        <v>0</v>
      </c>
      <c r="BT226" s="91">
        <v>0</v>
      </c>
      <c r="BU226" s="91">
        <v>0</v>
      </c>
      <c r="BV226" s="91">
        <v>0</v>
      </c>
      <c r="BW226" s="91">
        <v>0</v>
      </c>
      <c r="BX226" s="91">
        <v>0</v>
      </c>
      <c r="BY226" s="97">
        <f t="shared" si="175"/>
        <v>0</v>
      </c>
      <c r="BZ226" s="97">
        <f t="shared" si="175"/>
        <v>0</v>
      </c>
      <c r="CA226" s="97">
        <f t="shared" si="175"/>
        <v>0</v>
      </c>
      <c r="CB226" s="97">
        <f t="shared" si="175"/>
        <v>0</v>
      </c>
      <c r="CC226" s="97">
        <f t="shared" si="175"/>
        <v>0</v>
      </c>
      <c r="CD226" s="97">
        <f t="shared" si="175"/>
        <v>0</v>
      </c>
      <c r="CE226" s="97">
        <f t="shared" si="175"/>
        <v>0</v>
      </c>
      <c r="CF226" s="97">
        <f t="shared" si="175"/>
        <v>0</v>
      </c>
      <c r="CG226" s="92">
        <f t="shared" ref="CG226:CM233" si="178">M226+U226+AK226+BA226+BQ226</f>
        <v>3.1016949152542375</v>
      </c>
      <c r="CH226" s="92">
        <f t="shared" si="178"/>
        <v>3.7220338983050847</v>
      </c>
      <c r="CI226" s="92">
        <f t="shared" si="178"/>
        <v>3.1016949152542375</v>
      </c>
      <c r="CJ226" s="92">
        <f t="shared" si="178"/>
        <v>3.7220338983050847</v>
      </c>
      <c r="CK226" s="92">
        <f t="shared" si="178"/>
        <v>3.1016949152542375</v>
      </c>
      <c r="CL226" s="92">
        <f t="shared" si="178"/>
        <v>3.7220338983050847</v>
      </c>
      <c r="CM226" s="92">
        <f t="shared" si="178"/>
        <v>0</v>
      </c>
      <c r="CN226" s="92">
        <f t="shared" si="177"/>
        <v>0</v>
      </c>
      <c r="CO226" s="91">
        <f t="shared" si="176"/>
        <v>0</v>
      </c>
      <c r="CP226" s="91">
        <f t="shared" si="176"/>
        <v>0</v>
      </c>
      <c r="CQ226" s="91">
        <f t="shared" si="176"/>
        <v>0</v>
      </c>
      <c r="CR226" s="91">
        <f t="shared" si="176"/>
        <v>0</v>
      </c>
      <c r="CS226" s="91">
        <f t="shared" si="176"/>
        <v>0</v>
      </c>
      <c r="CT226" s="91">
        <f t="shared" si="176"/>
        <v>0</v>
      </c>
      <c r="CU226" s="91">
        <f t="shared" si="176"/>
        <v>0</v>
      </c>
      <c r="CV226" s="91">
        <f t="shared" si="176"/>
        <v>0</v>
      </c>
      <c r="CW226" s="93"/>
      <c r="CY226" s="80"/>
      <c r="CZ226" s="80"/>
    </row>
    <row r="227" spans="1:118" ht="25.5" hidden="1" x14ac:dyDescent="0.25">
      <c r="A227" s="88" t="s">
        <v>6177</v>
      </c>
      <c r="B227" s="95" t="s">
        <v>6178</v>
      </c>
      <c r="C227" s="88" t="s">
        <v>6179</v>
      </c>
      <c r="D227" s="88">
        <v>2022</v>
      </c>
      <c r="E227" s="88">
        <v>2022</v>
      </c>
      <c r="F227" s="88">
        <f t="shared" ref="F227:G233" si="179">D227</f>
        <v>2022</v>
      </c>
      <c r="G227" s="88">
        <f t="shared" si="179"/>
        <v>2022</v>
      </c>
      <c r="H227" s="91">
        <f t="shared" si="168"/>
        <v>5.593</v>
      </c>
      <c r="I227" s="91">
        <v>0</v>
      </c>
      <c r="J227" s="91">
        <v>0.56000000000000005</v>
      </c>
      <c r="K227" s="91">
        <v>2.6700000000000004</v>
      </c>
      <c r="L227" s="91">
        <v>2.363</v>
      </c>
      <c r="M227" s="91"/>
      <c r="N227" s="91">
        <v>0</v>
      </c>
      <c r="O227" s="91">
        <v>0</v>
      </c>
      <c r="P227" s="91"/>
      <c r="Q227" s="91">
        <v>0</v>
      </c>
      <c r="R227" s="91"/>
      <c r="S227" s="91">
        <v>0</v>
      </c>
      <c r="T227" s="91">
        <v>0</v>
      </c>
      <c r="U227" s="91">
        <v>0</v>
      </c>
      <c r="V227" s="91">
        <v>0</v>
      </c>
      <c r="W227" s="91">
        <v>0</v>
      </c>
      <c r="X227" s="91">
        <v>0</v>
      </c>
      <c r="Y227" s="91">
        <v>0</v>
      </c>
      <c r="Z227" s="91">
        <v>0</v>
      </c>
      <c r="AA227" s="91">
        <v>0</v>
      </c>
      <c r="AB227" s="91">
        <v>0</v>
      </c>
      <c r="AC227" s="91"/>
      <c r="AD227" s="91"/>
      <c r="AE227" s="91"/>
      <c r="AF227" s="91"/>
      <c r="AG227" s="91"/>
      <c r="AH227" s="91"/>
      <c r="AI227" s="91"/>
      <c r="AJ227" s="91"/>
      <c r="AK227" s="91">
        <v>0</v>
      </c>
      <c r="AL227" s="91">
        <v>0</v>
      </c>
      <c r="AM227" s="91">
        <v>0</v>
      </c>
      <c r="AN227" s="91">
        <v>0</v>
      </c>
      <c r="AO227" s="91">
        <v>0</v>
      </c>
      <c r="AP227" s="91">
        <v>0</v>
      </c>
      <c r="AQ227" s="91">
        <v>0</v>
      </c>
      <c r="AR227" s="91">
        <v>0</v>
      </c>
      <c r="AS227" s="97">
        <f t="shared" si="172"/>
        <v>0</v>
      </c>
      <c r="AT227" s="97">
        <f t="shared" si="172"/>
        <v>0</v>
      </c>
      <c r="AU227" s="97">
        <f t="shared" si="172"/>
        <v>0</v>
      </c>
      <c r="AV227" s="97">
        <f t="shared" si="172"/>
        <v>0</v>
      </c>
      <c r="AW227" s="97">
        <f t="shared" si="172"/>
        <v>0</v>
      </c>
      <c r="AX227" s="97">
        <f t="shared" si="172"/>
        <v>0</v>
      </c>
      <c r="AY227" s="97">
        <f t="shared" si="172"/>
        <v>0</v>
      </c>
      <c r="AZ227" s="97">
        <f t="shared" ref="AZ227:AZ233" si="180">AR227</f>
        <v>0</v>
      </c>
      <c r="BA227" s="91">
        <v>0</v>
      </c>
      <c r="BB227" s="91">
        <v>0</v>
      </c>
      <c r="BC227" s="91">
        <v>0</v>
      </c>
      <c r="BD227" s="91">
        <v>0</v>
      </c>
      <c r="BE227" s="91">
        <v>0</v>
      </c>
      <c r="BF227" s="91">
        <v>0</v>
      </c>
      <c r="BG227" s="91">
        <v>0</v>
      </c>
      <c r="BH227" s="91">
        <v>0</v>
      </c>
      <c r="BI227" s="97">
        <f t="shared" ref="BI227:BP233" si="181">BA227</f>
        <v>0</v>
      </c>
      <c r="BJ227" s="97">
        <f t="shared" si="181"/>
        <v>0</v>
      </c>
      <c r="BK227" s="97">
        <f t="shared" si="181"/>
        <v>0</v>
      </c>
      <c r="BL227" s="97">
        <f t="shared" si="181"/>
        <v>0</v>
      </c>
      <c r="BM227" s="97">
        <f t="shared" si="181"/>
        <v>0</v>
      </c>
      <c r="BN227" s="97">
        <f t="shared" si="181"/>
        <v>0</v>
      </c>
      <c r="BO227" s="97">
        <f t="shared" si="181"/>
        <v>0</v>
      </c>
      <c r="BP227" s="97">
        <f t="shared" si="181"/>
        <v>0</v>
      </c>
      <c r="BQ227" s="91">
        <v>5.593220338983051</v>
      </c>
      <c r="BR227" s="91">
        <v>6.7118644067796609</v>
      </c>
      <c r="BS227" s="91">
        <v>5.593220338983051</v>
      </c>
      <c r="BT227" s="91">
        <v>6.7118644067796609</v>
      </c>
      <c r="BU227" s="91">
        <v>5.593220338983051</v>
      </c>
      <c r="BV227" s="91">
        <v>6.7118644067796609</v>
      </c>
      <c r="BW227" s="91">
        <v>0</v>
      </c>
      <c r="BX227" s="91">
        <v>0</v>
      </c>
      <c r="BY227" s="97">
        <f t="shared" si="175"/>
        <v>5.593220338983051</v>
      </c>
      <c r="BZ227" s="97">
        <f t="shared" si="175"/>
        <v>6.7118644067796609</v>
      </c>
      <c r="CA227" s="97">
        <f t="shared" si="175"/>
        <v>5.593220338983051</v>
      </c>
      <c r="CB227" s="97">
        <f t="shared" si="175"/>
        <v>6.7118644067796609</v>
      </c>
      <c r="CC227" s="97">
        <f t="shared" si="175"/>
        <v>5.593220338983051</v>
      </c>
      <c r="CD227" s="97">
        <f t="shared" si="175"/>
        <v>6.7118644067796609</v>
      </c>
      <c r="CE227" s="97">
        <f t="shared" si="175"/>
        <v>0</v>
      </c>
      <c r="CF227" s="97">
        <f t="shared" si="175"/>
        <v>0</v>
      </c>
      <c r="CG227" s="92">
        <f t="shared" si="178"/>
        <v>5.593220338983051</v>
      </c>
      <c r="CH227" s="92">
        <f t="shared" si="178"/>
        <v>6.7118644067796609</v>
      </c>
      <c r="CI227" s="92">
        <f t="shared" si="178"/>
        <v>5.593220338983051</v>
      </c>
      <c r="CJ227" s="92">
        <f t="shared" si="178"/>
        <v>6.7118644067796609</v>
      </c>
      <c r="CK227" s="92">
        <f t="shared" si="178"/>
        <v>5.593220338983051</v>
      </c>
      <c r="CL227" s="92">
        <f t="shared" si="178"/>
        <v>6.7118644067796609</v>
      </c>
      <c r="CM227" s="92">
        <f t="shared" si="178"/>
        <v>0</v>
      </c>
      <c r="CN227" s="92">
        <f t="shared" si="177"/>
        <v>0</v>
      </c>
      <c r="CO227" s="91">
        <f t="shared" si="176"/>
        <v>5.593220338983051</v>
      </c>
      <c r="CP227" s="91">
        <f t="shared" si="176"/>
        <v>6.7118644067796609</v>
      </c>
      <c r="CQ227" s="91">
        <f t="shared" si="176"/>
        <v>5.593220338983051</v>
      </c>
      <c r="CR227" s="91">
        <f t="shared" si="176"/>
        <v>6.7118644067796609</v>
      </c>
      <c r="CS227" s="91">
        <f t="shared" si="176"/>
        <v>5.593220338983051</v>
      </c>
      <c r="CT227" s="91">
        <f t="shared" si="176"/>
        <v>6.7118644067796609</v>
      </c>
      <c r="CU227" s="91">
        <f t="shared" si="176"/>
        <v>0</v>
      </c>
      <c r="CV227" s="91">
        <f t="shared" si="176"/>
        <v>0</v>
      </c>
      <c r="CW227" s="93"/>
      <c r="CY227" s="80"/>
      <c r="CZ227" s="80"/>
    </row>
    <row r="228" spans="1:118" ht="25.5" hidden="1" x14ac:dyDescent="0.25">
      <c r="A228" s="88" t="s">
        <v>6180</v>
      </c>
      <c r="B228" s="95" t="s">
        <v>6181</v>
      </c>
      <c r="C228" s="88" t="s">
        <v>6182</v>
      </c>
      <c r="D228" s="88">
        <v>2019</v>
      </c>
      <c r="E228" s="88">
        <v>2022</v>
      </c>
      <c r="F228" s="88">
        <f t="shared" si="179"/>
        <v>2019</v>
      </c>
      <c r="G228" s="88">
        <f t="shared" si="179"/>
        <v>2022</v>
      </c>
      <c r="H228" s="91">
        <f t="shared" si="168"/>
        <v>11.651</v>
      </c>
      <c r="I228" s="91">
        <v>0.14000000000000001</v>
      </c>
      <c r="J228" s="91">
        <v>1.1000000000000001</v>
      </c>
      <c r="K228" s="91">
        <v>6.42</v>
      </c>
      <c r="L228" s="91">
        <v>3.9910000000000001</v>
      </c>
      <c r="M228" s="91"/>
      <c r="N228" s="91">
        <v>0</v>
      </c>
      <c r="O228" s="91">
        <v>0</v>
      </c>
      <c r="P228" s="91"/>
      <c r="Q228" s="91">
        <v>0</v>
      </c>
      <c r="R228" s="91"/>
      <c r="S228" s="91">
        <v>0</v>
      </c>
      <c r="T228" s="91">
        <v>0</v>
      </c>
      <c r="U228" s="91">
        <v>2.7083333333333335</v>
      </c>
      <c r="V228" s="91">
        <v>3.25</v>
      </c>
      <c r="W228" s="91">
        <v>2.7083333333333335</v>
      </c>
      <c r="X228" s="91">
        <v>3.25</v>
      </c>
      <c r="Y228" s="91">
        <v>2.7083333333333335</v>
      </c>
      <c r="Z228" s="91">
        <v>3.25</v>
      </c>
      <c r="AA228" s="91">
        <v>0</v>
      </c>
      <c r="AB228" s="91">
        <v>0</v>
      </c>
      <c r="AC228" s="91">
        <v>2.7135294000000001</v>
      </c>
      <c r="AD228" s="91">
        <v>3.2364692000000002</v>
      </c>
      <c r="AE228" s="91">
        <v>2.7135294000000001</v>
      </c>
      <c r="AF228" s="91">
        <v>3.2364692000000002</v>
      </c>
      <c r="AG228" s="91">
        <v>2.7135294000000001</v>
      </c>
      <c r="AH228" s="91">
        <v>3.2364692000000002</v>
      </c>
      <c r="AI228" s="91">
        <v>0</v>
      </c>
      <c r="AJ228" s="91">
        <v>0</v>
      </c>
      <c r="AK228" s="91">
        <v>0</v>
      </c>
      <c r="AL228" s="91">
        <v>0</v>
      </c>
      <c r="AM228" s="91">
        <v>0</v>
      </c>
      <c r="AN228" s="91">
        <v>0</v>
      </c>
      <c r="AO228" s="91">
        <v>0</v>
      </c>
      <c r="AP228" s="91">
        <v>0</v>
      </c>
      <c r="AQ228" s="91">
        <v>0</v>
      </c>
      <c r="AR228" s="91">
        <v>0</v>
      </c>
      <c r="AS228" s="97">
        <f t="shared" ref="AS228:AY233" si="182">AK228</f>
        <v>0</v>
      </c>
      <c r="AT228" s="97">
        <f t="shared" si="182"/>
        <v>0</v>
      </c>
      <c r="AU228" s="97">
        <f t="shared" si="182"/>
        <v>0</v>
      </c>
      <c r="AV228" s="97">
        <f t="shared" si="182"/>
        <v>0</v>
      </c>
      <c r="AW228" s="97">
        <f t="shared" si="182"/>
        <v>0</v>
      </c>
      <c r="AX228" s="97">
        <f t="shared" si="182"/>
        <v>0</v>
      </c>
      <c r="AY228" s="97">
        <f t="shared" si="182"/>
        <v>0</v>
      </c>
      <c r="AZ228" s="97">
        <f t="shared" si="180"/>
        <v>0</v>
      </c>
      <c r="BA228" s="91">
        <v>0</v>
      </c>
      <c r="BB228" s="91">
        <v>0</v>
      </c>
      <c r="BC228" s="91">
        <v>0</v>
      </c>
      <c r="BD228" s="91">
        <v>0</v>
      </c>
      <c r="BE228" s="91">
        <v>0</v>
      </c>
      <c r="BF228" s="91">
        <v>0</v>
      </c>
      <c r="BG228" s="91">
        <v>0</v>
      </c>
      <c r="BH228" s="91">
        <v>0</v>
      </c>
      <c r="BI228" s="97">
        <f t="shared" si="181"/>
        <v>0</v>
      </c>
      <c r="BJ228" s="97">
        <f t="shared" si="181"/>
        <v>0</v>
      </c>
      <c r="BK228" s="97">
        <f t="shared" si="181"/>
        <v>0</v>
      </c>
      <c r="BL228" s="97">
        <f t="shared" si="181"/>
        <v>0</v>
      </c>
      <c r="BM228" s="97">
        <f t="shared" si="181"/>
        <v>0</v>
      </c>
      <c r="BN228" s="97">
        <f t="shared" si="181"/>
        <v>0</v>
      </c>
      <c r="BO228" s="97">
        <f t="shared" si="181"/>
        <v>0</v>
      </c>
      <c r="BP228" s="97">
        <f t="shared" si="181"/>
        <v>0</v>
      </c>
      <c r="BQ228" s="91">
        <v>8.9406779661016955</v>
      </c>
      <c r="BR228" s="91">
        <v>10.728813559322035</v>
      </c>
      <c r="BS228" s="91">
        <v>8.9406779661016955</v>
      </c>
      <c r="BT228" s="91">
        <v>10.728813559322035</v>
      </c>
      <c r="BU228" s="91">
        <v>8.9406779661016955</v>
      </c>
      <c r="BV228" s="91">
        <v>10.728813559322035</v>
      </c>
      <c r="BW228" s="91">
        <v>0</v>
      </c>
      <c r="BX228" s="91">
        <v>0</v>
      </c>
      <c r="BY228" s="97">
        <f t="shared" si="175"/>
        <v>8.9406779661016955</v>
      </c>
      <c r="BZ228" s="97">
        <f t="shared" si="175"/>
        <v>10.728813559322035</v>
      </c>
      <c r="CA228" s="97">
        <f t="shared" si="175"/>
        <v>8.9406779661016955</v>
      </c>
      <c r="CB228" s="97">
        <f t="shared" si="175"/>
        <v>10.728813559322035</v>
      </c>
      <c r="CC228" s="97">
        <f t="shared" si="175"/>
        <v>8.9406779661016955</v>
      </c>
      <c r="CD228" s="97">
        <f t="shared" si="175"/>
        <v>10.728813559322035</v>
      </c>
      <c r="CE228" s="97">
        <f t="shared" si="175"/>
        <v>0</v>
      </c>
      <c r="CF228" s="97">
        <f t="shared" ref="CF228:CF233" si="183">BX228</f>
        <v>0</v>
      </c>
      <c r="CG228" s="92">
        <f t="shared" si="178"/>
        <v>11.649011299435029</v>
      </c>
      <c r="CH228" s="92">
        <f t="shared" si="178"/>
        <v>13.978813559322035</v>
      </c>
      <c r="CI228" s="92">
        <f t="shared" si="178"/>
        <v>11.649011299435029</v>
      </c>
      <c r="CJ228" s="92">
        <f t="shared" si="178"/>
        <v>13.978813559322035</v>
      </c>
      <c r="CK228" s="92">
        <f t="shared" si="178"/>
        <v>11.649011299435029</v>
      </c>
      <c r="CL228" s="92">
        <f t="shared" si="178"/>
        <v>13.978813559322035</v>
      </c>
      <c r="CM228" s="92">
        <f t="shared" si="178"/>
        <v>0</v>
      </c>
      <c r="CN228" s="92">
        <f t="shared" si="177"/>
        <v>0</v>
      </c>
      <c r="CO228" s="91">
        <f t="shared" si="176"/>
        <v>11.654207366101696</v>
      </c>
      <c r="CP228" s="91">
        <f t="shared" si="176"/>
        <v>13.965282759322035</v>
      </c>
      <c r="CQ228" s="91">
        <f t="shared" si="176"/>
        <v>11.654207366101696</v>
      </c>
      <c r="CR228" s="91">
        <f t="shared" si="176"/>
        <v>13.965282759322035</v>
      </c>
      <c r="CS228" s="91">
        <f t="shared" si="176"/>
        <v>11.654207366101696</v>
      </c>
      <c r="CT228" s="91">
        <f t="shared" si="176"/>
        <v>13.965282759322035</v>
      </c>
      <c r="CU228" s="91">
        <f t="shared" si="176"/>
        <v>0</v>
      </c>
      <c r="CV228" s="91">
        <f t="shared" si="176"/>
        <v>0</v>
      </c>
      <c r="CW228" s="93"/>
      <c r="CY228" s="80"/>
      <c r="CZ228" s="80"/>
    </row>
    <row r="229" spans="1:118" hidden="1" x14ac:dyDescent="0.25">
      <c r="A229" s="88" t="s">
        <v>6183</v>
      </c>
      <c r="B229" s="95" t="s">
        <v>6184</v>
      </c>
      <c r="C229" s="88" t="s">
        <v>6185</v>
      </c>
      <c r="D229" s="88">
        <v>2022</v>
      </c>
      <c r="E229" s="88">
        <v>2022</v>
      </c>
      <c r="F229" s="88">
        <f t="shared" si="179"/>
        <v>2022</v>
      </c>
      <c r="G229" s="88">
        <f t="shared" si="179"/>
        <v>2022</v>
      </c>
      <c r="H229" s="91">
        <f t="shared" si="168"/>
        <v>0.55900000000000005</v>
      </c>
      <c r="I229" s="91">
        <v>0.03</v>
      </c>
      <c r="J229" s="91">
        <v>0.11</v>
      </c>
      <c r="K229" s="91">
        <v>0.39900000000000002</v>
      </c>
      <c r="L229" s="91">
        <v>0.02</v>
      </c>
      <c r="M229" s="91"/>
      <c r="N229" s="91">
        <v>0</v>
      </c>
      <c r="O229" s="91">
        <v>0</v>
      </c>
      <c r="P229" s="91"/>
      <c r="Q229" s="91">
        <v>0</v>
      </c>
      <c r="R229" s="91"/>
      <c r="S229" s="91">
        <v>0</v>
      </c>
      <c r="T229" s="91">
        <v>0</v>
      </c>
      <c r="U229" s="91">
        <v>0</v>
      </c>
      <c r="V229" s="91">
        <v>0</v>
      </c>
      <c r="W229" s="91">
        <v>0</v>
      </c>
      <c r="X229" s="91">
        <v>0</v>
      </c>
      <c r="Y229" s="91">
        <v>0</v>
      </c>
      <c r="Z229" s="91">
        <v>0</v>
      </c>
      <c r="AA229" s="91">
        <v>0</v>
      </c>
      <c r="AB229" s="91">
        <v>0</v>
      </c>
      <c r="AC229" s="91"/>
      <c r="AD229" s="91"/>
      <c r="AE229" s="91"/>
      <c r="AF229" s="91"/>
      <c r="AG229" s="91"/>
      <c r="AH229" s="91"/>
      <c r="AI229" s="91"/>
      <c r="AJ229" s="91"/>
      <c r="AK229" s="91">
        <v>0</v>
      </c>
      <c r="AL229" s="91">
        <v>0</v>
      </c>
      <c r="AM229" s="91">
        <v>0</v>
      </c>
      <c r="AN229" s="91">
        <v>0</v>
      </c>
      <c r="AO229" s="91">
        <v>0</v>
      </c>
      <c r="AP229" s="91">
        <v>0</v>
      </c>
      <c r="AQ229" s="91">
        <v>0</v>
      </c>
      <c r="AR229" s="91">
        <v>0</v>
      </c>
      <c r="AS229" s="97">
        <f t="shared" si="182"/>
        <v>0</v>
      </c>
      <c r="AT229" s="97">
        <f t="shared" si="182"/>
        <v>0</v>
      </c>
      <c r="AU229" s="97">
        <f t="shared" si="182"/>
        <v>0</v>
      </c>
      <c r="AV229" s="97">
        <f t="shared" si="182"/>
        <v>0</v>
      </c>
      <c r="AW229" s="97">
        <f t="shared" si="182"/>
        <v>0</v>
      </c>
      <c r="AX229" s="97">
        <f t="shared" si="182"/>
        <v>0</v>
      </c>
      <c r="AY229" s="97">
        <f t="shared" si="182"/>
        <v>0</v>
      </c>
      <c r="AZ229" s="97">
        <f t="shared" si="180"/>
        <v>0</v>
      </c>
      <c r="BA229" s="91">
        <v>0</v>
      </c>
      <c r="BB229" s="91">
        <v>0</v>
      </c>
      <c r="BC229" s="91">
        <v>0</v>
      </c>
      <c r="BD229" s="91">
        <v>0</v>
      </c>
      <c r="BE229" s="91">
        <v>0</v>
      </c>
      <c r="BF229" s="91">
        <v>0</v>
      </c>
      <c r="BG229" s="91">
        <v>0</v>
      </c>
      <c r="BH229" s="91">
        <v>0</v>
      </c>
      <c r="BI229" s="97">
        <f t="shared" si="181"/>
        <v>0</v>
      </c>
      <c r="BJ229" s="97">
        <f t="shared" si="181"/>
        <v>0</v>
      </c>
      <c r="BK229" s="97">
        <f t="shared" si="181"/>
        <v>0</v>
      </c>
      <c r="BL229" s="97">
        <f t="shared" si="181"/>
        <v>0</v>
      </c>
      <c r="BM229" s="97">
        <f t="shared" si="181"/>
        <v>0</v>
      </c>
      <c r="BN229" s="97">
        <f t="shared" si="181"/>
        <v>0</v>
      </c>
      <c r="BO229" s="97">
        <f t="shared" si="181"/>
        <v>0</v>
      </c>
      <c r="BP229" s="97">
        <f t="shared" si="181"/>
        <v>0</v>
      </c>
      <c r="BQ229" s="91">
        <v>0.55932203389830515</v>
      </c>
      <c r="BR229" s="91">
        <v>0.67118644067796618</v>
      </c>
      <c r="BS229" s="91">
        <v>0.55932203389830515</v>
      </c>
      <c r="BT229" s="91">
        <v>0.67118644067796618</v>
      </c>
      <c r="BU229" s="91">
        <v>0.55932203389830515</v>
      </c>
      <c r="BV229" s="91">
        <v>0.67118644067796618</v>
      </c>
      <c r="BW229" s="91">
        <v>0</v>
      </c>
      <c r="BX229" s="91">
        <v>0</v>
      </c>
      <c r="BY229" s="97">
        <f t="shared" ref="BY229:CE233" si="184">BQ229</f>
        <v>0.55932203389830515</v>
      </c>
      <c r="BZ229" s="97">
        <f t="shared" si="184"/>
        <v>0.67118644067796618</v>
      </c>
      <c r="CA229" s="97">
        <f t="shared" si="184"/>
        <v>0.55932203389830515</v>
      </c>
      <c r="CB229" s="97">
        <f t="shared" si="184"/>
        <v>0.67118644067796618</v>
      </c>
      <c r="CC229" s="97">
        <f t="shared" si="184"/>
        <v>0.55932203389830515</v>
      </c>
      <c r="CD229" s="97">
        <f t="shared" si="184"/>
        <v>0.67118644067796618</v>
      </c>
      <c r="CE229" s="97">
        <f t="shared" si="184"/>
        <v>0</v>
      </c>
      <c r="CF229" s="97">
        <f t="shared" si="183"/>
        <v>0</v>
      </c>
      <c r="CG229" s="92">
        <f t="shared" si="178"/>
        <v>0.55932203389830515</v>
      </c>
      <c r="CH229" s="92">
        <f t="shared" si="178"/>
        <v>0.67118644067796618</v>
      </c>
      <c r="CI229" s="92">
        <f t="shared" si="178"/>
        <v>0.55932203389830515</v>
      </c>
      <c r="CJ229" s="92">
        <f t="shared" si="178"/>
        <v>0.67118644067796618</v>
      </c>
      <c r="CK229" s="92">
        <f t="shared" si="178"/>
        <v>0.55932203389830515</v>
      </c>
      <c r="CL229" s="92">
        <f t="shared" si="178"/>
        <v>0.67118644067796618</v>
      </c>
      <c r="CM229" s="92">
        <f t="shared" si="178"/>
        <v>0</v>
      </c>
      <c r="CN229" s="92">
        <f t="shared" si="177"/>
        <v>0</v>
      </c>
      <c r="CO229" s="91">
        <f t="shared" si="176"/>
        <v>0.55932203389830515</v>
      </c>
      <c r="CP229" s="91">
        <f t="shared" si="176"/>
        <v>0.67118644067796618</v>
      </c>
      <c r="CQ229" s="91">
        <f t="shared" si="176"/>
        <v>0.55932203389830515</v>
      </c>
      <c r="CR229" s="91">
        <f t="shared" si="176"/>
        <v>0.67118644067796618</v>
      </c>
      <c r="CS229" s="91">
        <f t="shared" si="176"/>
        <v>0.55932203389830515</v>
      </c>
      <c r="CT229" s="91">
        <f t="shared" si="176"/>
        <v>0.67118644067796618</v>
      </c>
      <c r="CU229" s="91">
        <f t="shared" si="176"/>
        <v>0</v>
      </c>
      <c r="CV229" s="91">
        <f t="shared" si="176"/>
        <v>0</v>
      </c>
      <c r="CW229" s="93"/>
      <c r="CY229" s="80"/>
      <c r="CZ229" s="80"/>
    </row>
    <row r="230" spans="1:118" hidden="1" x14ac:dyDescent="0.25">
      <c r="A230" s="88" t="s">
        <v>6186</v>
      </c>
      <c r="B230" s="95" t="s">
        <v>6187</v>
      </c>
      <c r="C230" s="88" t="s">
        <v>6188</v>
      </c>
      <c r="D230" s="88">
        <v>2022</v>
      </c>
      <c r="E230" s="88">
        <v>2022</v>
      </c>
      <c r="F230" s="88">
        <f t="shared" si="179"/>
        <v>2022</v>
      </c>
      <c r="G230" s="88">
        <f t="shared" si="179"/>
        <v>2022</v>
      </c>
      <c r="H230" s="91">
        <f t="shared" si="168"/>
        <v>8.3389999999999986</v>
      </c>
      <c r="I230" s="91">
        <v>0.21</v>
      </c>
      <c r="J230" s="91">
        <v>0.64</v>
      </c>
      <c r="K230" s="91">
        <v>5.7389999999999999</v>
      </c>
      <c r="L230" s="91">
        <v>1.75</v>
      </c>
      <c r="M230" s="91"/>
      <c r="N230" s="91">
        <v>0</v>
      </c>
      <c r="O230" s="91">
        <v>0</v>
      </c>
      <c r="P230" s="91"/>
      <c r="Q230" s="91">
        <v>0</v>
      </c>
      <c r="R230" s="91"/>
      <c r="S230" s="91">
        <v>0</v>
      </c>
      <c r="T230" s="91">
        <v>0</v>
      </c>
      <c r="U230" s="91">
        <v>0</v>
      </c>
      <c r="V230" s="91">
        <v>0</v>
      </c>
      <c r="W230" s="91">
        <v>0</v>
      </c>
      <c r="X230" s="91">
        <v>0</v>
      </c>
      <c r="Y230" s="91">
        <v>0</v>
      </c>
      <c r="Z230" s="91">
        <v>0</v>
      </c>
      <c r="AA230" s="91">
        <v>0</v>
      </c>
      <c r="AB230" s="91">
        <v>0</v>
      </c>
      <c r="AC230" s="91"/>
      <c r="AD230" s="91"/>
      <c r="AE230" s="91"/>
      <c r="AF230" s="91"/>
      <c r="AG230" s="91"/>
      <c r="AH230" s="91"/>
      <c r="AI230" s="91"/>
      <c r="AJ230" s="91"/>
      <c r="AK230" s="91">
        <v>0</v>
      </c>
      <c r="AL230" s="91">
        <v>0</v>
      </c>
      <c r="AM230" s="91">
        <v>0</v>
      </c>
      <c r="AN230" s="91">
        <v>0</v>
      </c>
      <c r="AO230" s="91">
        <v>0</v>
      </c>
      <c r="AP230" s="91">
        <v>0</v>
      </c>
      <c r="AQ230" s="91">
        <v>0</v>
      </c>
      <c r="AR230" s="91">
        <v>0</v>
      </c>
      <c r="AS230" s="97">
        <f t="shared" si="182"/>
        <v>0</v>
      </c>
      <c r="AT230" s="97">
        <f t="shared" si="182"/>
        <v>0</v>
      </c>
      <c r="AU230" s="97">
        <f t="shared" si="182"/>
        <v>0</v>
      </c>
      <c r="AV230" s="97">
        <f t="shared" si="182"/>
        <v>0</v>
      </c>
      <c r="AW230" s="97">
        <f t="shared" si="182"/>
        <v>0</v>
      </c>
      <c r="AX230" s="97">
        <f t="shared" si="182"/>
        <v>0</v>
      </c>
      <c r="AY230" s="97">
        <f t="shared" si="182"/>
        <v>0</v>
      </c>
      <c r="AZ230" s="97">
        <f t="shared" si="180"/>
        <v>0</v>
      </c>
      <c r="BA230" s="91">
        <v>0</v>
      </c>
      <c r="BB230" s="91">
        <v>0</v>
      </c>
      <c r="BC230" s="91">
        <v>0</v>
      </c>
      <c r="BD230" s="91">
        <v>0</v>
      </c>
      <c r="BE230" s="91">
        <v>0</v>
      </c>
      <c r="BF230" s="91">
        <v>0</v>
      </c>
      <c r="BG230" s="91">
        <v>0</v>
      </c>
      <c r="BH230" s="91">
        <v>0</v>
      </c>
      <c r="BI230" s="97">
        <f t="shared" si="181"/>
        <v>0</v>
      </c>
      <c r="BJ230" s="97">
        <f t="shared" si="181"/>
        <v>0</v>
      </c>
      <c r="BK230" s="97">
        <f t="shared" si="181"/>
        <v>0</v>
      </c>
      <c r="BL230" s="97">
        <f t="shared" si="181"/>
        <v>0</v>
      </c>
      <c r="BM230" s="97">
        <f t="shared" si="181"/>
        <v>0</v>
      </c>
      <c r="BN230" s="97">
        <f t="shared" si="181"/>
        <v>0</v>
      </c>
      <c r="BO230" s="97">
        <f t="shared" si="181"/>
        <v>0</v>
      </c>
      <c r="BP230" s="97">
        <f t="shared" si="181"/>
        <v>0</v>
      </c>
      <c r="BQ230" s="91">
        <v>8.3389830508474585</v>
      </c>
      <c r="BR230" s="91">
        <v>10.006779661016949</v>
      </c>
      <c r="BS230" s="91">
        <v>8.3389830508474585</v>
      </c>
      <c r="BT230" s="91">
        <v>10.006779661016949</v>
      </c>
      <c r="BU230" s="91">
        <v>8.3389830508474585</v>
      </c>
      <c r="BV230" s="91">
        <v>10.006779661016949</v>
      </c>
      <c r="BW230" s="91">
        <v>0</v>
      </c>
      <c r="BX230" s="91">
        <v>0</v>
      </c>
      <c r="BY230" s="97">
        <f t="shared" si="184"/>
        <v>8.3389830508474585</v>
      </c>
      <c r="BZ230" s="97">
        <f t="shared" si="184"/>
        <v>10.006779661016949</v>
      </c>
      <c r="CA230" s="97">
        <f t="shared" si="184"/>
        <v>8.3389830508474585</v>
      </c>
      <c r="CB230" s="97">
        <f t="shared" si="184"/>
        <v>10.006779661016949</v>
      </c>
      <c r="CC230" s="97">
        <f t="shared" si="184"/>
        <v>8.3389830508474585</v>
      </c>
      <c r="CD230" s="97">
        <f t="shared" si="184"/>
        <v>10.006779661016949</v>
      </c>
      <c r="CE230" s="97">
        <f t="shared" si="184"/>
        <v>0</v>
      </c>
      <c r="CF230" s="97">
        <f t="shared" si="183"/>
        <v>0</v>
      </c>
      <c r="CG230" s="92">
        <f t="shared" si="178"/>
        <v>8.3389830508474585</v>
      </c>
      <c r="CH230" s="92">
        <f t="shared" si="178"/>
        <v>10.006779661016949</v>
      </c>
      <c r="CI230" s="92">
        <f t="shared" si="178"/>
        <v>8.3389830508474585</v>
      </c>
      <c r="CJ230" s="92">
        <f t="shared" si="178"/>
        <v>10.006779661016949</v>
      </c>
      <c r="CK230" s="92">
        <f t="shared" si="178"/>
        <v>8.3389830508474585</v>
      </c>
      <c r="CL230" s="92">
        <f t="shared" si="178"/>
        <v>10.006779661016949</v>
      </c>
      <c r="CM230" s="92">
        <f t="shared" si="178"/>
        <v>0</v>
      </c>
      <c r="CN230" s="92">
        <f t="shared" si="177"/>
        <v>0</v>
      </c>
      <c r="CO230" s="91">
        <f t="shared" si="176"/>
        <v>8.3389830508474585</v>
      </c>
      <c r="CP230" s="91">
        <f t="shared" si="176"/>
        <v>10.006779661016949</v>
      </c>
      <c r="CQ230" s="91">
        <f t="shared" si="176"/>
        <v>8.3389830508474585</v>
      </c>
      <c r="CR230" s="91">
        <f t="shared" si="176"/>
        <v>10.006779661016949</v>
      </c>
      <c r="CS230" s="91">
        <f t="shared" si="176"/>
        <v>8.3389830508474585</v>
      </c>
      <c r="CT230" s="91">
        <f t="shared" si="176"/>
        <v>10.006779661016949</v>
      </c>
      <c r="CU230" s="91">
        <f t="shared" si="176"/>
        <v>0</v>
      </c>
      <c r="CV230" s="91">
        <f t="shared" si="176"/>
        <v>0</v>
      </c>
      <c r="CW230" s="93"/>
      <c r="CY230" s="80"/>
      <c r="CZ230" s="80"/>
    </row>
    <row r="231" spans="1:118" hidden="1" x14ac:dyDescent="0.25">
      <c r="A231" s="88" t="s">
        <v>6189</v>
      </c>
      <c r="B231" s="95" t="s">
        <v>6190</v>
      </c>
      <c r="C231" s="88" t="s">
        <v>6191</v>
      </c>
      <c r="D231" s="88">
        <v>2022</v>
      </c>
      <c r="E231" s="88">
        <v>2022</v>
      </c>
      <c r="F231" s="88">
        <f t="shared" si="179"/>
        <v>2022</v>
      </c>
      <c r="G231" s="88">
        <f t="shared" si="179"/>
        <v>2022</v>
      </c>
      <c r="H231" s="91">
        <f t="shared" si="168"/>
        <v>2.2880000000000003</v>
      </c>
      <c r="I231" s="91">
        <v>0.14000000000000001</v>
      </c>
      <c r="J231" s="91">
        <v>0.16</v>
      </c>
      <c r="K231" s="91">
        <v>1.9079999999999999</v>
      </c>
      <c r="L231" s="91">
        <v>0.08</v>
      </c>
      <c r="M231" s="91"/>
      <c r="N231" s="91">
        <v>0</v>
      </c>
      <c r="O231" s="91">
        <v>0</v>
      </c>
      <c r="P231" s="91"/>
      <c r="Q231" s="91">
        <v>0</v>
      </c>
      <c r="R231" s="91"/>
      <c r="S231" s="91">
        <v>0</v>
      </c>
      <c r="T231" s="91">
        <v>0</v>
      </c>
      <c r="U231" s="91">
        <v>0</v>
      </c>
      <c r="V231" s="91">
        <v>0</v>
      </c>
      <c r="W231" s="91">
        <v>0</v>
      </c>
      <c r="X231" s="91">
        <v>0</v>
      </c>
      <c r="Y231" s="91">
        <v>0</v>
      </c>
      <c r="Z231" s="91">
        <v>0</v>
      </c>
      <c r="AA231" s="91">
        <v>0</v>
      </c>
      <c r="AB231" s="91">
        <v>0</v>
      </c>
      <c r="AC231" s="91"/>
      <c r="AD231" s="91"/>
      <c r="AE231" s="91"/>
      <c r="AF231" s="91"/>
      <c r="AG231" s="91"/>
      <c r="AH231" s="91"/>
      <c r="AI231" s="91"/>
      <c r="AJ231" s="91"/>
      <c r="AK231" s="91">
        <v>0</v>
      </c>
      <c r="AL231" s="91">
        <v>0</v>
      </c>
      <c r="AM231" s="91">
        <v>0</v>
      </c>
      <c r="AN231" s="91">
        <v>0</v>
      </c>
      <c r="AO231" s="91">
        <v>0</v>
      </c>
      <c r="AP231" s="91">
        <v>0</v>
      </c>
      <c r="AQ231" s="91">
        <v>0</v>
      </c>
      <c r="AR231" s="91">
        <v>0</v>
      </c>
      <c r="AS231" s="97">
        <f t="shared" si="182"/>
        <v>0</v>
      </c>
      <c r="AT231" s="97">
        <f t="shared" si="182"/>
        <v>0</v>
      </c>
      <c r="AU231" s="97">
        <f t="shared" si="182"/>
        <v>0</v>
      </c>
      <c r="AV231" s="97">
        <f t="shared" si="182"/>
        <v>0</v>
      </c>
      <c r="AW231" s="97">
        <f t="shared" si="182"/>
        <v>0</v>
      </c>
      <c r="AX231" s="97">
        <f t="shared" si="182"/>
        <v>0</v>
      </c>
      <c r="AY231" s="97">
        <f t="shared" si="182"/>
        <v>0</v>
      </c>
      <c r="AZ231" s="97">
        <f t="shared" si="180"/>
        <v>0</v>
      </c>
      <c r="BA231" s="91">
        <v>0</v>
      </c>
      <c r="BB231" s="91">
        <v>0</v>
      </c>
      <c r="BC231" s="91">
        <v>0</v>
      </c>
      <c r="BD231" s="91">
        <v>0</v>
      </c>
      <c r="BE231" s="91">
        <v>0</v>
      </c>
      <c r="BF231" s="91">
        <v>0</v>
      </c>
      <c r="BG231" s="91">
        <v>0</v>
      </c>
      <c r="BH231" s="91">
        <v>0</v>
      </c>
      <c r="BI231" s="97">
        <f t="shared" si="181"/>
        <v>0</v>
      </c>
      <c r="BJ231" s="97">
        <f t="shared" si="181"/>
        <v>0</v>
      </c>
      <c r="BK231" s="97">
        <f t="shared" si="181"/>
        <v>0</v>
      </c>
      <c r="BL231" s="97">
        <f t="shared" si="181"/>
        <v>0</v>
      </c>
      <c r="BM231" s="97">
        <f t="shared" si="181"/>
        <v>0</v>
      </c>
      <c r="BN231" s="97">
        <f t="shared" si="181"/>
        <v>0</v>
      </c>
      <c r="BO231" s="97">
        <f t="shared" si="181"/>
        <v>0</v>
      </c>
      <c r="BP231" s="97">
        <f t="shared" si="181"/>
        <v>0</v>
      </c>
      <c r="BQ231" s="91">
        <v>2.2881355932203391</v>
      </c>
      <c r="BR231" s="91">
        <v>2.745762711864407</v>
      </c>
      <c r="BS231" s="91">
        <v>2.2881355932203391</v>
      </c>
      <c r="BT231" s="91">
        <v>2.745762711864407</v>
      </c>
      <c r="BU231" s="91">
        <v>2.2881355932203391</v>
      </c>
      <c r="BV231" s="91">
        <v>2.745762711864407</v>
      </c>
      <c r="BW231" s="91">
        <v>0</v>
      </c>
      <c r="BX231" s="91">
        <v>0</v>
      </c>
      <c r="BY231" s="97">
        <f t="shared" si="184"/>
        <v>2.2881355932203391</v>
      </c>
      <c r="BZ231" s="97">
        <f t="shared" si="184"/>
        <v>2.745762711864407</v>
      </c>
      <c r="CA231" s="97">
        <f t="shared" si="184"/>
        <v>2.2881355932203391</v>
      </c>
      <c r="CB231" s="97">
        <f t="shared" si="184"/>
        <v>2.745762711864407</v>
      </c>
      <c r="CC231" s="97">
        <f t="shared" si="184"/>
        <v>2.2881355932203391</v>
      </c>
      <c r="CD231" s="97">
        <f t="shared" si="184"/>
        <v>2.745762711864407</v>
      </c>
      <c r="CE231" s="97">
        <f t="shared" si="184"/>
        <v>0</v>
      </c>
      <c r="CF231" s="97">
        <f t="shared" si="183"/>
        <v>0</v>
      </c>
      <c r="CG231" s="92">
        <f t="shared" si="178"/>
        <v>2.2881355932203391</v>
      </c>
      <c r="CH231" s="92">
        <f t="shared" si="178"/>
        <v>2.745762711864407</v>
      </c>
      <c r="CI231" s="92">
        <f t="shared" si="178"/>
        <v>2.2881355932203391</v>
      </c>
      <c r="CJ231" s="92">
        <f t="shared" si="178"/>
        <v>2.745762711864407</v>
      </c>
      <c r="CK231" s="92">
        <f t="shared" si="178"/>
        <v>2.2881355932203391</v>
      </c>
      <c r="CL231" s="92">
        <f t="shared" si="178"/>
        <v>2.745762711864407</v>
      </c>
      <c r="CM231" s="92">
        <f t="shared" si="178"/>
        <v>0</v>
      </c>
      <c r="CN231" s="92">
        <f t="shared" si="177"/>
        <v>0</v>
      </c>
      <c r="CO231" s="91">
        <f t="shared" si="176"/>
        <v>2.2881355932203391</v>
      </c>
      <c r="CP231" s="91">
        <f t="shared" si="176"/>
        <v>2.745762711864407</v>
      </c>
      <c r="CQ231" s="91">
        <f t="shared" si="176"/>
        <v>2.2881355932203391</v>
      </c>
      <c r="CR231" s="91">
        <f t="shared" si="176"/>
        <v>2.745762711864407</v>
      </c>
      <c r="CS231" s="91">
        <f t="shared" si="176"/>
        <v>2.2881355932203391</v>
      </c>
      <c r="CT231" s="91">
        <f t="shared" si="176"/>
        <v>2.745762711864407</v>
      </c>
      <c r="CU231" s="91">
        <f t="shared" si="176"/>
        <v>0</v>
      </c>
      <c r="CV231" s="91">
        <f t="shared" si="176"/>
        <v>0</v>
      </c>
      <c r="CW231" s="93"/>
      <c r="CY231" s="80"/>
      <c r="CZ231" s="80"/>
    </row>
    <row r="232" spans="1:118" hidden="1" x14ac:dyDescent="0.25">
      <c r="A232" s="88" t="s">
        <v>6192</v>
      </c>
      <c r="B232" s="95" t="s">
        <v>6193</v>
      </c>
      <c r="C232" s="88" t="s">
        <v>6194</v>
      </c>
      <c r="D232" s="88">
        <v>2022</v>
      </c>
      <c r="E232" s="88">
        <v>2022</v>
      </c>
      <c r="F232" s="88">
        <f t="shared" si="179"/>
        <v>2022</v>
      </c>
      <c r="G232" s="88">
        <f t="shared" si="179"/>
        <v>2022</v>
      </c>
      <c r="H232" s="91">
        <f t="shared" si="168"/>
        <v>0.89800000000000002</v>
      </c>
      <c r="I232" s="91">
        <v>0.05</v>
      </c>
      <c r="J232" s="91">
        <v>0.13</v>
      </c>
      <c r="K232" s="91">
        <v>0.63800000000000001</v>
      </c>
      <c r="L232" s="91">
        <v>0.08</v>
      </c>
      <c r="M232" s="91"/>
      <c r="N232" s="91">
        <v>0</v>
      </c>
      <c r="O232" s="91">
        <v>0</v>
      </c>
      <c r="P232" s="91"/>
      <c r="Q232" s="91">
        <v>0</v>
      </c>
      <c r="R232" s="91"/>
      <c r="S232" s="91">
        <v>0</v>
      </c>
      <c r="T232" s="91">
        <v>0</v>
      </c>
      <c r="U232" s="91">
        <v>0</v>
      </c>
      <c r="V232" s="91">
        <v>0</v>
      </c>
      <c r="W232" s="91">
        <v>0</v>
      </c>
      <c r="X232" s="91">
        <v>0</v>
      </c>
      <c r="Y232" s="91">
        <v>0</v>
      </c>
      <c r="Z232" s="91">
        <v>0</v>
      </c>
      <c r="AA232" s="91">
        <v>0</v>
      </c>
      <c r="AB232" s="91">
        <v>0</v>
      </c>
      <c r="AC232" s="91"/>
      <c r="AD232" s="91"/>
      <c r="AE232" s="91"/>
      <c r="AF232" s="91"/>
      <c r="AG232" s="91"/>
      <c r="AH232" s="91"/>
      <c r="AI232" s="91"/>
      <c r="AJ232" s="91"/>
      <c r="AK232" s="91">
        <v>0</v>
      </c>
      <c r="AL232" s="91">
        <v>0</v>
      </c>
      <c r="AM232" s="91">
        <v>0</v>
      </c>
      <c r="AN232" s="91">
        <v>0</v>
      </c>
      <c r="AO232" s="91">
        <v>0</v>
      </c>
      <c r="AP232" s="91">
        <v>0</v>
      </c>
      <c r="AQ232" s="91">
        <v>0</v>
      </c>
      <c r="AR232" s="91">
        <v>0</v>
      </c>
      <c r="AS232" s="97">
        <f t="shared" si="182"/>
        <v>0</v>
      </c>
      <c r="AT232" s="97">
        <f t="shared" si="182"/>
        <v>0</v>
      </c>
      <c r="AU232" s="97">
        <f t="shared" si="182"/>
        <v>0</v>
      </c>
      <c r="AV232" s="97">
        <f t="shared" si="182"/>
        <v>0</v>
      </c>
      <c r="AW232" s="97">
        <f t="shared" si="182"/>
        <v>0</v>
      </c>
      <c r="AX232" s="97">
        <f t="shared" si="182"/>
        <v>0</v>
      </c>
      <c r="AY232" s="97">
        <f t="shared" si="182"/>
        <v>0</v>
      </c>
      <c r="AZ232" s="97">
        <f t="shared" si="180"/>
        <v>0</v>
      </c>
      <c r="BA232" s="91">
        <v>0</v>
      </c>
      <c r="BB232" s="91">
        <v>0</v>
      </c>
      <c r="BC232" s="91">
        <v>0</v>
      </c>
      <c r="BD232" s="91">
        <v>0</v>
      </c>
      <c r="BE232" s="91">
        <v>0</v>
      </c>
      <c r="BF232" s="91">
        <v>0</v>
      </c>
      <c r="BG232" s="91">
        <v>0</v>
      </c>
      <c r="BH232" s="91">
        <v>0</v>
      </c>
      <c r="BI232" s="97">
        <f t="shared" si="181"/>
        <v>0</v>
      </c>
      <c r="BJ232" s="97">
        <f t="shared" si="181"/>
        <v>0</v>
      </c>
      <c r="BK232" s="97">
        <f t="shared" si="181"/>
        <v>0</v>
      </c>
      <c r="BL232" s="97">
        <f t="shared" si="181"/>
        <v>0</v>
      </c>
      <c r="BM232" s="97">
        <f t="shared" si="181"/>
        <v>0</v>
      </c>
      <c r="BN232" s="97">
        <f t="shared" si="181"/>
        <v>0</v>
      </c>
      <c r="BO232" s="97">
        <f t="shared" si="181"/>
        <v>0</v>
      </c>
      <c r="BP232" s="97">
        <f t="shared" si="181"/>
        <v>0</v>
      </c>
      <c r="BQ232" s="91">
        <v>0.89830508474576287</v>
      </c>
      <c r="BR232" s="91">
        <v>1.0779661016949154</v>
      </c>
      <c r="BS232" s="91">
        <v>0.89830508474576287</v>
      </c>
      <c r="BT232" s="91">
        <v>1.0779661016949154</v>
      </c>
      <c r="BU232" s="91">
        <v>0.89830508474576287</v>
      </c>
      <c r="BV232" s="91">
        <v>1.0779661016949154</v>
      </c>
      <c r="BW232" s="91">
        <v>0</v>
      </c>
      <c r="BX232" s="91">
        <v>0</v>
      </c>
      <c r="BY232" s="97">
        <f t="shared" si="184"/>
        <v>0.89830508474576287</v>
      </c>
      <c r="BZ232" s="97">
        <f t="shared" si="184"/>
        <v>1.0779661016949154</v>
      </c>
      <c r="CA232" s="97">
        <f t="shared" si="184"/>
        <v>0.89830508474576287</v>
      </c>
      <c r="CB232" s="97">
        <f t="shared" si="184"/>
        <v>1.0779661016949154</v>
      </c>
      <c r="CC232" s="97">
        <f t="shared" si="184"/>
        <v>0.89830508474576287</v>
      </c>
      <c r="CD232" s="97">
        <f t="shared" si="184"/>
        <v>1.0779661016949154</v>
      </c>
      <c r="CE232" s="97">
        <f t="shared" si="184"/>
        <v>0</v>
      </c>
      <c r="CF232" s="97">
        <f t="shared" si="183"/>
        <v>0</v>
      </c>
      <c r="CG232" s="92">
        <f t="shared" si="178"/>
        <v>0.89830508474576287</v>
      </c>
      <c r="CH232" s="92">
        <f t="shared" si="178"/>
        <v>1.0779661016949154</v>
      </c>
      <c r="CI232" s="92">
        <f t="shared" si="178"/>
        <v>0.89830508474576287</v>
      </c>
      <c r="CJ232" s="92">
        <f t="shared" si="178"/>
        <v>1.0779661016949154</v>
      </c>
      <c r="CK232" s="92">
        <f t="shared" si="178"/>
        <v>0.89830508474576287</v>
      </c>
      <c r="CL232" s="92">
        <f t="shared" si="178"/>
        <v>1.0779661016949154</v>
      </c>
      <c r="CM232" s="92">
        <f t="shared" si="178"/>
        <v>0</v>
      </c>
      <c r="CN232" s="92">
        <f t="shared" si="177"/>
        <v>0</v>
      </c>
      <c r="CO232" s="91">
        <f t="shared" si="176"/>
        <v>0.89830508474576287</v>
      </c>
      <c r="CP232" s="91">
        <f t="shared" si="176"/>
        <v>1.0779661016949154</v>
      </c>
      <c r="CQ232" s="91">
        <f t="shared" si="176"/>
        <v>0.89830508474576287</v>
      </c>
      <c r="CR232" s="91">
        <f t="shared" ref="CR232:CV264" si="185">P232+AF232+AV232++BL232+CB232</f>
        <v>1.0779661016949154</v>
      </c>
      <c r="CS232" s="91">
        <f t="shared" si="185"/>
        <v>0.89830508474576287</v>
      </c>
      <c r="CT232" s="91">
        <f t="shared" si="185"/>
        <v>1.0779661016949154</v>
      </c>
      <c r="CU232" s="91">
        <f t="shared" si="185"/>
        <v>0</v>
      </c>
      <c r="CV232" s="91">
        <f t="shared" si="185"/>
        <v>0</v>
      </c>
      <c r="CW232" s="93"/>
      <c r="CY232" s="80"/>
      <c r="CZ232" s="80"/>
    </row>
    <row r="233" spans="1:118" hidden="1" x14ac:dyDescent="0.25">
      <c r="A233" s="88" t="s">
        <v>6195</v>
      </c>
      <c r="B233" s="95" t="s">
        <v>6196</v>
      </c>
      <c r="C233" s="88" t="s">
        <v>6197</v>
      </c>
      <c r="D233" s="88">
        <v>2022</v>
      </c>
      <c r="E233" s="88">
        <v>2022</v>
      </c>
      <c r="F233" s="88">
        <f t="shared" si="179"/>
        <v>2022</v>
      </c>
      <c r="G233" s="88">
        <f t="shared" si="179"/>
        <v>2022</v>
      </c>
      <c r="H233" s="91">
        <f t="shared" si="168"/>
        <v>0.88100000000000001</v>
      </c>
      <c r="I233" s="91">
        <v>0</v>
      </c>
      <c r="J233" s="91">
        <v>0.06</v>
      </c>
      <c r="K233" s="91">
        <v>0.77100000000000002</v>
      </c>
      <c r="L233" s="91">
        <v>0.05</v>
      </c>
      <c r="M233" s="91"/>
      <c r="N233" s="91">
        <v>0</v>
      </c>
      <c r="O233" s="91">
        <v>0</v>
      </c>
      <c r="P233" s="91"/>
      <c r="Q233" s="91">
        <v>0</v>
      </c>
      <c r="R233" s="91"/>
      <c r="S233" s="91">
        <v>0</v>
      </c>
      <c r="T233" s="91">
        <v>0</v>
      </c>
      <c r="U233" s="91">
        <v>0</v>
      </c>
      <c r="V233" s="91">
        <v>0</v>
      </c>
      <c r="W233" s="91">
        <v>0</v>
      </c>
      <c r="X233" s="91">
        <v>0</v>
      </c>
      <c r="Y233" s="91">
        <v>0</v>
      </c>
      <c r="Z233" s="91">
        <v>0</v>
      </c>
      <c r="AA233" s="91">
        <v>0</v>
      </c>
      <c r="AB233" s="91">
        <v>0</v>
      </c>
      <c r="AC233" s="91"/>
      <c r="AD233" s="91"/>
      <c r="AE233" s="91"/>
      <c r="AF233" s="91"/>
      <c r="AG233" s="91"/>
      <c r="AH233" s="91"/>
      <c r="AI233" s="91"/>
      <c r="AJ233" s="91"/>
      <c r="AK233" s="91">
        <v>0</v>
      </c>
      <c r="AL233" s="91">
        <v>0</v>
      </c>
      <c r="AM233" s="91">
        <v>0</v>
      </c>
      <c r="AN233" s="91">
        <v>0</v>
      </c>
      <c r="AO233" s="91">
        <v>0</v>
      </c>
      <c r="AP233" s="91">
        <v>0</v>
      </c>
      <c r="AQ233" s="91">
        <v>0</v>
      </c>
      <c r="AR233" s="91">
        <v>0</v>
      </c>
      <c r="AS233" s="97">
        <f t="shared" si="182"/>
        <v>0</v>
      </c>
      <c r="AT233" s="97">
        <f t="shared" si="182"/>
        <v>0</v>
      </c>
      <c r="AU233" s="97">
        <f t="shared" si="182"/>
        <v>0</v>
      </c>
      <c r="AV233" s="97">
        <f t="shared" si="182"/>
        <v>0</v>
      </c>
      <c r="AW233" s="97">
        <f t="shared" si="182"/>
        <v>0</v>
      </c>
      <c r="AX233" s="97">
        <f t="shared" si="182"/>
        <v>0</v>
      </c>
      <c r="AY233" s="97">
        <f t="shared" si="182"/>
        <v>0</v>
      </c>
      <c r="AZ233" s="97">
        <f t="shared" si="180"/>
        <v>0</v>
      </c>
      <c r="BA233" s="91">
        <v>0</v>
      </c>
      <c r="BB233" s="91">
        <v>0</v>
      </c>
      <c r="BC233" s="91">
        <v>0</v>
      </c>
      <c r="BD233" s="91">
        <v>0</v>
      </c>
      <c r="BE233" s="91">
        <v>0</v>
      </c>
      <c r="BF233" s="91">
        <v>0</v>
      </c>
      <c r="BG233" s="91">
        <v>0</v>
      </c>
      <c r="BH233" s="91">
        <v>0</v>
      </c>
      <c r="BI233" s="97">
        <f t="shared" si="181"/>
        <v>0</v>
      </c>
      <c r="BJ233" s="97">
        <f t="shared" si="181"/>
        <v>0</v>
      </c>
      <c r="BK233" s="97">
        <f t="shared" si="181"/>
        <v>0</v>
      </c>
      <c r="BL233" s="97">
        <f t="shared" si="181"/>
        <v>0</v>
      </c>
      <c r="BM233" s="97">
        <f t="shared" si="181"/>
        <v>0</v>
      </c>
      <c r="BN233" s="97">
        <f t="shared" si="181"/>
        <v>0</v>
      </c>
      <c r="BO233" s="97">
        <f t="shared" si="181"/>
        <v>0</v>
      </c>
      <c r="BP233" s="97">
        <f t="shared" si="181"/>
        <v>0</v>
      </c>
      <c r="BQ233" s="91">
        <v>0.88135593220338981</v>
      </c>
      <c r="BR233" s="91">
        <v>1.0576271186440678</v>
      </c>
      <c r="BS233" s="91">
        <v>0.88135593220338981</v>
      </c>
      <c r="BT233" s="91">
        <v>1.0576271186440678</v>
      </c>
      <c r="BU233" s="91">
        <v>0.88135593220338981</v>
      </c>
      <c r="BV233" s="91">
        <v>1.0576271186440678</v>
      </c>
      <c r="BW233" s="91">
        <v>0.4</v>
      </c>
      <c r="BX233" s="91">
        <v>0</v>
      </c>
      <c r="BY233" s="97">
        <f t="shared" si="184"/>
        <v>0.88135593220338981</v>
      </c>
      <c r="BZ233" s="97">
        <f t="shared" si="184"/>
        <v>1.0576271186440678</v>
      </c>
      <c r="CA233" s="97">
        <f t="shared" si="184"/>
        <v>0.88135593220338981</v>
      </c>
      <c r="CB233" s="97">
        <f t="shared" si="184"/>
        <v>1.0576271186440678</v>
      </c>
      <c r="CC233" s="97">
        <f t="shared" si="184"/>
        <v>0.88135593220338981</v>
      </c>
      <c r="CD233" s="97">
        <f t="shared" si="184"/>
        <v>1.0576271186440678</v>
      </c>
      <c r="CE233" s="97">
        <f t="shared" si="184"/>
        <v>0.4</v>
      </c>
      <c r="CF233" s="97">
        <f t="shared" si="183"/>
        <v>0</v>
      </c>
      <c r="CG233" s="92">
        <f t="shared" si="178"/>
        <v>0.88135593220338981</v>
      </c>
      <c r="CH233" s="92">
        <f t="shared" si="178"/>
        <v>1.0576271186440678</v>
      </c>
      <c r="CI233" s="92">
        <f t="shared" si="178"/>
        <v>0.88135593220338981</v>
      </c>
      <c r="CJ233" s="92">
        <f t="shared" si="178"/>
        <v>1.0576271186440678</v>
      </c>
      <c r="CK233" s="92">
        <f t="shared" si="178"/>
        <v>0.88135593220338981</v>
      </c>
      <c r="CL233" s="92">
        <f t="shared" si="178"/>
        <v>1.0576271186440678</v>
      </c>
      <c r="CM233" s="92">
        <f t="shared" si="178"/>
        <v>0.4</v>
      </c>
      <c r="CN233" s="92">
        <f t="shared" si="177"/>
        <v>0</v>
      </c>
      <c r="CO233" s="91">
        <f t="shared" ref="CO233:CV265" si="186">M233+AC233+AS233++BI233+BY233</f>
        <v>0.88135593220338981</v>
      </c>
      <c r="CP233" s="91">
        <f t="shared" si="186"/>
        <v>1.0576271186440678</v>
      </c>
      <c r="CQ233" s="91">
        <f t="shared" si="186"/>
        <v>0.88135593220338981</v>
      </c>
      <c r="CR233" s="91">
        <f t="shared" si="185"/>
        <v>1.0576271186440678</v>
      </c>
      <c r="CS233" s="91">
        <f t="shared" si="185"/>
        <v>0.88135593220338981</v>
      </c>
      <c r="CT233" s="91">
        <f t="shared" si="185"/>
        <v>1.0576271186440678</v>
      </c>
      <c r="CU233" s="91">
        <f t="shared" si="185"/>
        <v>0.4</v>
      </c>
      <c r="CV233" s="91">
        <f t="shared" si="185"/>
        <v>0</v>
      </c>
      <c r="CW233" s="93"/>
      <c r="CY233" s="80"/>
      <c r="CZ233" s="80"/>
    </row>
    <row r="234" spans="1:118" hidden="1" x14ac:dyDescent="0.25">
      <c r="A234" s="88" t="s">
        <v>6198</v>
      </c>
      <c r="B234" s="95" t="s">
        <v>6199</v>
      </c>
      <c r="C234" s="88" t="s">
        <v>6200</v>
      </c>
      <c r="D234" s="88"/>
      <c r="E234" s="88"/>
      <c r="F234" s="88">
        <v>2021</v>
      </c>
      <c r="G234" s="88">
        <v>2021</v>
      </c>
      <c r="H234" s="91">
        <f t="shared" si="168"/>
        <v>0</v>
      </c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7"/>
      <c r="AT234" s="97"/>
      <c r="AU234" s="97"/>
      <c r="AV234" s="97"/>
      <c r="AW234" s="97"/>
      <c r="AX234" s="97"/>
      <c r="AY234" s="97"/>
      <c r="AZ234" s="97"/>
      <c r="BA234" s="91"/>
      <c r="BB234" s="91"/>
      <c r="BC234" s="91"/>
      <c r="BD234" s="91"/>
      <c r="BE234" s="91"/>
      <c r="BF234" s="91"/>
      <c r="BG234" s="91"/>
      <c r="BH234" s="91"/>
      <c r="BI234" s="97">
        <v>1.4333333333333333</v>
      </c>
      <c r="BJ234" s="97">
        <v>1.72</v>
      </c>
      <c r="BK234" s="97">
        <v>1.4333333333333333</v>
      </c>
      <c r="BL234" s="97">
        <v>1.72</v>
      </c>
      <c r="BM234" s="97">
        <v>1.4333333333333333</v>
      </c>
      <c r="BN234" s="97">
        <v>1.72</v>
      </c>
      <c r="BO234" s="97">
        <v>0.63</v>
      </c>
      <c r="BP234" s="97">
        <v>0</v>
      </c>
      <c r="BQ234" s="91"/>
      <c r="BR234" s="91"/>
      <c r="BS234" s="91"/>
      <c r="BT234" s="91"/>
      <c r="BU234" s="91"/>
      <c r="BV234" s="91"/>
      <c r="BW234" s="91"/>
      <c r="BX234" s="91"/>
      <c r="BY234" s="97"/>
      <c r="BZ234" s="97"/>
      <c r="CA234" s="97"/>
      <c r="CB234" s="97"/>
      <c r="CC234" s="97"/>
      <c r="CD234" s="97"/>
      <c r="CE234" s="97"/>
      <c r="CF234" s="97"/>
      <c r="CG234" s="92"/>
      <c r="CH234" s="92"/>
      <c r="CI234" s="92"/>
      <c r="CJ234" s="92"/>
      <c r="CK234" s="92"/>
      <c r="CL234" s="92"/>
      <c r="CM234" s="92"/>
      <c r="CN234" s="92"/>
      <c r="CO234" s="91">
        <f t="shared" si="186"/>
        <v>1.4333333333333333</v>
      </c>
      <c r="CP234" s="91">
        <f t="shared" si="186"/>
        <v>1.72</v>
      </c>
      <c r="CQ234" s="91">
        <f t="shared" si="186"/>
        <v>1.4333333333333333</v>
      </c>
      <c r="CR234" s="91">
        <f t="shared" si="185"/>
        <v>1.72</v>
      </c>
      <c r="CS234" s="91">
        <f t="shared" si="185"/>
        <v>1.4333333333333333</v>
      </c>
      <c r="CT234" s="91">
        <f t="shared" si="185"/>
        <v>1.72</v>
      </c>
      <c r="CU234" s="91">
        <f t="shared" si="185"/>
        <v>0.63</v>
      </c>
      <c r="CV234" s="91">
        <f t="shared" si="185"/>
        <v>0</v>
      </c>
      <c r="CW234" s="93"/>
      <c r="CY234" s="80"/>
      <c r="CZ234" s="80"/>
    </row>
    <row r="235" spans="1:118" ht="38.25" x14ac:dyDescent="0.25">
      <c r="A235" s="88" t="s">
        <v>6201</v>
      </c>
      <c r="B235" s="88" t="s">
        <v>6202</v>
      </c>
      <c r="C235" s="88" t="s">
        <v>5573</v>
      </c>
      <c r="D235" s="88"/>
      <c r="E235" s="88"/>
      <c r="F235" s="56"/>
      <c r="G235" s="56"/>
      <c r="H235" s="91">
        <f t="shared" si="168"/>
        <v>56.491898305084739</v>
      </c>
      <c r="I235" s="91">
        <f t="shared" ref="I235:BT235" si="187">I236</f>
        <v>4.9784745762711839</v>
      </c>
      <c r="J235" s="91">
        <f t="shared" si="187"/>
        <v>21.543423728813558</v>
      </c>
      <c r="K235" s="91">
        <f t="shared" si="187"/>
        <v>26.996000000000002</v>
      </c>
      <c r="L235" s="91">
        <f t="shared" si="187"/>
        <v>2.9739999999999993</v>
      </c>
      <c r="M235" s="91">
        <f t="shared" si="187"/>
        <v>7.4282859999999991</v>
      </c>
      <c r="N235" s="91">
        <f t="shared" si="187"/>
        <v>8.7734974799999996</v>
      </c>
      <c r="O235" s="91">
        <f t="shared" si="187"/>
        <v>7.46425363</v>
      </c>
      <c r="P235" s="91">
        <f t="shared" si="187"/>
        <v>8.7864974799999995</v>
      </c>
      <c r="Q235" s="91">
        <f t="shared" si="187"/>
        <v>3.6800746899999996</v>
      </c>
      <c r="R235" s="91">
        <f t="shared" si="187"/>
        <v>4.33</v>
      </c>
      <c r="S235" s="91">
        <f t="shared" si="187"/>
        <v>0</v>
      </c>
      <c r="T235" s="91">
        <f t="shared" si="187"/>
        <v>1.0900000000000001</v>
      </c>
      <c r="U235" s="91">
        <f t="shared" si="187"/>
        <v>19.754166666666666</v>
      </c>
      <c r="V235" s="91">
        <f t="shared" si="187"/>
        <v>23.705000000000005</v>
      </c>
      <c r="W235" s="91">
        <f t="shared" si="187"/>
        <v>19.754166666666666</v>
      </c>
      <c r="X235" s="91">
        <f t="shared" si="187"/>
        <v>23.705000000000005</v>
      </c>
      <c r="Y235" s="91">
        <f t="shared" si="187"/>
        <v>21.213392939999999</v>
      </c>
      <c r="Z235" s="91">
        <f t="shared" si="187"/>
        <v>25.456071528000003</v>
      </c>
      <c r="AA235" s="91">
        <f t="shared" si="187"/>
        <v>0</v>
      </c>
      <c r="AB235" s="91">
        <f t="shared" si="187"/>
        <v>1.72</v>
      </c>
      <c r="AC235" s="91">
        <f t="shared" si="187"/>
        <v>31.05382097</v>
      </c>
      <c r="AD235" s="91">
        <f t="shared" si="187"/>
        <v>37.083628363999999</v>
      </c>
      <c r="AE235" s="91">
        <f t="shared" si="187"/>
        <v>31.05382097</v>
      </c>
      <c r="AF235" s="91">
        <f t="shared" si="187"/>
        <v>37.083628363999999</v>
      </c>
      <c r="AG235" s="91">
        <f t="shared" si="187"/>
        <v>32.754713910000007</v>
      </c>
      <c r="AH235" s="91">
        <f t="shared" si="187"/>
        <v>39.081522227800001</v>
      </c>
      <c r="AI235" s="91">
        <f t="shared" si="187"/>
        <v>0</v>
      </c>
      <c r="AJ235" s="91">
        <f t="shared" si="187"/>
        <v>1.2050000000000001</v>
      </c>
      <c r="AK235" s="91">
        <f t="shared" si="187"/>
        <v>1.0666666666666669</v>
      </c>
      <c r="AL235" s="91">
        <f t="shared" si="187"/>
        <v>1.28</v>
      </c>
      <c r="AM235" s="91">
        <f t="shared" si="187"/>
        <v>1.0666666666666669</v>
      </c>
      <c r="AN235" s="91">
        <f t="shared" si="187"/>
        <v>1.2800000000000002</v>
      </c>
      <c r="AO235" s="91">
        <f t="shared" si="187"/>
        <v>1.3333333333333335</v>
      </c>
      <c r="AP235" s="91">
        <f t="shared" si="187"/>
        <v>1.6</v>
      </c>
      <c r="AQ235" s="91">
        <f t="shared" si="187"/>
        <v>0</v>
      </c>
      <c r="AR235" s="91">
        <f t="shared" si="187"/>
        <v>0.99</v>
      </c>
      <c r="AS235" s="91">
        <f t="shared" si="187"/>
        <v>23.500666666666675</v>
      </c>
      <c r="AT235" s="91">
        <f t="shared" si="187"/>
        <v>28.205000000000005</v>
      </c>
      <c r="AU235" s="91">
        <f t="shared" si="187"/>
        <v>23.50266666666667</v>
      </c>
      <c r="AV235" s="91">
        <f t="shared" si="187"/>
        <v>28.209999999999997</v>
      </c>
      <c r="AW235" s="91">
        <f t="shared" si="187"/>
        <v>17.32866666666667</v>
      </c>
      <c r="AX235" s="91">
        <f t="shared" si="187"/>
        <v>20.794</v>
      </c>
      <c r="AY235" s="91">
        <f t="shared" si="187"/>
        <v>0</v>
      </c>
      <c r="AZ235" s="91">
        <f t="shared" si="187"/>
        <v>1.1099999999999999</v>
      </c>
      <c r="BA235" s="91">
        <f t="shared" si="187"/>
        <v>5.2112994350282493</v>
      </c>
      <c r="BB235" s="91">
        <f t="shared" si="187"/>
        <v>6.2535593220338983</v>
      </c>
      <c r="BC235" s="91">
        <f t="shared" si="187"/>
        <v>5.2112994350282493</v>
      </c>
      <c r="BD235" s="91">
        <f t="shared" si="187"/>
        <v>6.2535593220338983</v>
      </c>
      <c r="BE235" s="91">
        <f t="shared" si="187"/>
        <v>2.1694915254237293</v>
      </c>
      <c r="BF235" s="91">
        <f t="shared" si="187"/>
        <v>2.6033898305084748</v>
      </c>
      <c r="BG235" s="91">
        <f t="shared" si="187"/>
        <v>0</v>
      </c>
      <c r="BH235" s="91">
        <f t="shared" si="187"/>
        <v>2.16</v>
      </c>
      <c r="BI235" s="91">
        <f t="shared" si="187"/>
        <v>11.476474576271187</v>
      </c>
      <c r="BJ235" s="91">
        <f t="shared" si="187"/>
        <v>13.769169491525425</v>
      </c>
      <c r="BK235" s="91">
        <f t="shared" si="187"/>
        <v>11.476474576271187</v>
      </c>
      <c r="BL235" s="91">
        <f t="shared" si="187"/>
        <v>13.769169491525425</v>
      </c>
      <c r="BM235" s="91">
        <f t="shared" si="187"/>
        <v>15.84</v>
      </c>
      <c r="BN235" s="91">
        <f t="shared" si="187"/>
        <v>19.010000000000002</v>
      </c>
      <c r="BO235" s="91">
        <f t="shared" si="187"/>
        <v>0</v>
      </c>
      <c r="BP235" s="91">
        <f t="shared" si="187"/>
        <v>0</v>
      </c>
      <c r="BQ235" s="91">
        <f t="shared" si="187"/>
        <v>22.976129943502823</v>
      </c>
      <c r="BR235" s="91">
        <f t="shared" si="187"/>
        <v>27.571355932203389</v>
      </c>
      <c r="BS235" s="91">
        <f t="shared" si="187"/>
        <v>22.976129943502823</v>
      </c>
      <c r="BT235" s="91">
        <f t="shared" si="187"/>
        <v>27.571355932203389</v>
      </c>
      <c r="BU235" s="91">
        <f t="shared" ref="BU235:CF235" si="188">BU236</f>
        <v>26.017937853107341</v>
      </c>
      <c r="BV235" s="91">
        <f t="shared" si="188"/>
        <v>31.221525423728814</v>
      </c>
      <c r="BW235" s="91">
        <f t="shared" si="188"/>
        <v>0</v>
      </c>
      <c r="BX235" s="91">
        <f t="shared" si="188"/>
        <v>3.1500000000000004</v>
      </c>
      <c r="BY235" s="91">
        <f t="shared" si="188"/>
        <v>22.976129943502823</v>
      </c>
      <c r="BZ235" s="91">
        <f t="shared" si="188"/>
        <v>27.571355932203389</v>
      </c>
      <c r="CA235" s="91">
        <f t="shared" si="188"/>
        <v>22.976129943502823</v>
      </c>
      <c r="CB235" s="91">
        <f t="shared" si="188"/>
        <v>27.571355932203389</v>
      </c>
      <c r="CC235" s="91">
        <f t="shared" si="188"/>
        <v>23.584604519774011</v>
      </c>
      <c r="CD235" s="91">
        <f t="shared" si="188"/>
        <v>28.301525423728812</v>
      </c>
      <c r="CE235" s="91">
        <f t="shared" si="188"/>
        <v>0</v>
      </c>
      <c r="CF235" s="91">
        <f t="shared" si="188"/>
        <v>3.1500000000000004</v>
      </c>
      <c r="CG235" s="92">
        <f t="shared" ref="CG235:CN240" si="189">M235+U235+AK235+BA235+BQ235</f>
        <v>56.436548711864404</v>
      </c>
      <c r="CH235" s="92">
        <f t="shared" si="189"/>
        <v>67.583412734237299</v>
      </c>
      <c r="CI235" s="92">
        <f t="shared" si="189"/>
        <v>56.472516341864406</v>
      </c>
      <c r="CJ235" s="92">
        <f t="shared" si="189"/>
        <v>67.596412734237305</v>
      </c>
      <c r="CK235" s="92">
        <f t="shared" si="189"/>
        <v>54.414230341864396</v>
      </c>
      <c r="CL235" s="92">
        <f t="shared" si="189"/>
        <v>65.210986782237285</v>
      </c>
      <c r="CM235" s="92">
        <f t="shared" si="189"/>
        <v>0</v>
      </c>
      <c r="CN235" s="92">
        <f t="shared" si="189"/>
        <v>9.11</v>
      </c>
      <c r="CO235" s="91">
        <f t="shared" si="186"/>
        <v>96.435378156440692</v>
      </c>
      <c r="CP235" s="91">
        <f t="shared" si="186"/>
        <v>115.40265126772881</v>
      </c>
      <c r="CQ235" s="91">
        <f t="shared" si="186"/>
        <v>96.473345786440689</v>
      </c>
      <c r="CR235" s="91">
        <f t="shared" si="185"/>
        <v>115.42065126772881</v>
      </c>
      <c r="CS235" s="91">
        <f t="shared" si="185"/>
        <v>93.188059786440675</v>
      </c>
      <c r="CT235" s="91">
        <f t="shared" si="185"/>
        <v>111.51704765152883</v>
      </c>
      <c r="CU235" s="91">
        <f t="shared" si="185"/>
        <v>0</v>
      </c>
      <c r="CV235" s="91">
        <f t="shared" si="185"/>
        <v>6.5549999999999997</v>
      </c>
      <c r="CW235" s="93"/>
    </row>
    <row r="236" spans="1:118" ht="25.5" x14ac:dyDescent="0.25">
      <c r="A236" s="88" t="s">
        <v>6203</v>
      </c>
      <c r="B236" s="88" t="s">
        <v>6204</v>
      </c>
      <c r="C236" s="88" t="s">
        <v>5573</v>
      </c>
      <c r="D236" s="88"/>
      <c r="E236" s="88"/>
      <c r="F236" s="56"/>
      <c r="G236" s="56"/>
      <c r="H236" s="91">
        <f t="shared" si="168"/>
        <v>56.491898305084739</v>
      </c>
      <c r="I236" s="91">
        <f t="shared" ref="I236:BT236" si="190">SUM(I237:I267)</f>
        <v>4.9784745762711839</v>
      </c>
      <c r="J236" s="91">
        <f t="shared" si="190"/>
        <v>21.543423728813558</v>
      </c>
      <c r="K236" s="91">
        <f t="shared" si="190"/>
        <v>26.996000000000002</v>
      </c>
      <c r="L236" s="91">
        <f t="shared" si="190"/>
        <v>2.9739999999999993</v>
      </c>
      <c r="M236" s="91">
        <f t="shared" si="190"/>
        <v>7.4282859999999991</v>
      </c>
      <c r="N236" s="91">
        <f t="shared" si="190"/>
        <v>8.7734974799999996</v>
      </c>
      <c r="O236" s="91">
        <f t="shared" si="190"/>
        <v>7.46425363</v>
      </c>
      <c r="P236" s="91">
        <f t="shared" si="190"/>
        <v>8.7864974799999995</v>
      </c>
      <c r="Q236" s="91">
        <f t="shared" si="190"/>
        <v>3.6800746899999996</v>
      </c>
      <c r="R236" s="91">
        <f t="shared" si="190"/>
        <v>4.33</v>
      </c>
      <c r="S236" s="91">
        <f t="shared" si="190"/>
        <v>0</v>
      </c>
      <c r="T236" s="91">
        <f t="shared" si="190"/>
        <v>1.0900000000000001</v>
      </c>
      <c r="U236" s="91">
        <f t="shared" si="190"/>
        <v>19.754166666666666</v>
      </c>
      <c r="V236" s="91">
        <f t="shared" si="190"/>
        <v>23.705000000000005</v>
      </c>
      <c r="W236" s="91">
        <f t="shared" si="190"/>
        <v>19.754166666666666</v>
      </c>
      <c r="X236" s="91">
        <f t="shared" si="190"/>
        <v>23.705000000000005</v>
      </c>
      <c r="Y236" s="91">
        <f t="shared" si="190"/>
        <v>21.213392939999999</v>
      </c>
      <c r="Z236" s="91">
        <f t="shared" si="190"/>
        <v>25.456071528000003</v>
      </c>
      <c r="AA236" s="91">
        <f t="shared" si="190"/>
        <v>0</v>
      </c>
      <c r="AB236" s="91">
        <f t="shared" si="190"/>
        <v>1.72</v>
      </c>
      <c r="AC236" s="91">
        <f t="shared" si="190"/>
        <v>31.05382097</v>
      </c>
      <c r="AD236" s="91">
        <f t="shared" si="190"/>
        <v>37.083628363999999</v>
      </c>
      <c r="AE236" s="91">
        <f t="shared" si="190"/>
        <v>31.05382097</v>
      </c>
      <c r="AF236" s="91">
        <f t="shared" si="190"/>
        <v>37.083628363999999</v>
      </c>
      <c r="AG236" s="91">
        <f t="shared" si="190"/>
        <v>32.754713910000007</v>
      </c>
      <c r="AH236" s="91">
        <f t="shared" si="190"/>
        <v>39.081522227800001</v>
      </c>
      <c r="AI236" s="91">
        <f t="shared" si="190"/>
        <v>0</v>
      </c>
      <c r="AJ236" s="91">
        <f t="shared" si="190"/>
        <v>1.2050000000000001</v>
      </c>
      <c r="AK236" s="91">
        <f t="shared" si="190"/>
        <v>1.0666666666666669</v>
      </c>
      <c r="AL236" s="91">
        <f t="shared" si="190"/>
        <v>1.28</v>
      </c>
      <c r="AM236" s="91">
        <f t="shared" si="190"/>
        <v>1.0666666666666669</v>
      </c>
      <c r="AN236" s="91">
        <f t="shared" si="190"/>
        <v>1.2800000000000002</v>
      </c>
      <c r="AO236" s="91">
        <f t="shared" si="190"/>
        <v>1.3333333333333335</v>
      </c>
      <c r="AP236" s="91">
        <f t="shared" si="190"/>
        <v>1.6</v>
      </c>
      <c r="AQ236" s="91">
        <f t="shared" si="190"/>
        <v>0</v>
      </c>
      <c r="AR236" s="91">
        <f t="shared" si="190"/>
        <v>0.99</v>
      </c>
      <c r="AS236" s="91">
        <f t="shared" si="190"/>
        <v>23.500666666666675</v>
      </c>
      <c r="AT236" s="91">
        <f t="shared" si="190"/>
        <v>28.205000000000005</v>
      </c>
      <c r="AU236" s="91">
        <f t="shared" si="190"/>
        <v>23.50266666666667</v>
      </c>
      <c r="AV236" s="91">
        <f t="shared" si="190"/>
        <v>28.209999999999997</v>
      </c>
      <c r="AW236" s="91">
        <f t="shared" si="190"/>
        <v>17.32866666666667</v>
      </c>
      <c r="AX236" s="91">
        <f t="shared" si="190"/>
        <v>20.794</v>
      </c>
      <c r="AY236" s="91">
        <f t="shared" si="190"/>
        <v>0</v>
      </c>
      <c r="AZ236" s="91">
        <f t="shared" si="190"/>
        <v>1.1099999999999999</v>
      </c>
      <c r="BA236" s="91">
        <f t="shared" si="190"/>
        <v>5.2112994350282493</v>
      </c>
      <c r="BB236" s="91">
        <f t="shared" si="190"/>
        <v>6.2535593220338983</v>
      </c>
      <c r="BC236" s="91">
        <f t="shared" si="190"/>
        <v>5.2112994350282493</v>
      </c>
      <c r="BD236" s="91">
        <f t="shared" si="190"/>
        <v>6.2535593220338983</v>
      </c>
      <c r="BE236" s="91">
        <f t="shared" si="190"/>
        <v>2.1694915254237293</v>
      </c>
      <c r="BF236" s="91">
        <f t="shared" si="190"/>
        <v>2.6033898305084748</v>
      </c>
      <c r="BG236" s="91">
        <f t="shared" si="190"/>
        <v>0</v>
      </c>
      <c r="BH236" s="91">
        <f t="shared" si="190"/>
        <v>2.16</v>
      </c>
      <c r="BI236" s="91">
        <f t="shared" si="190"/>
        <v>11.476474576271187</v>
      </c>
      <c r="BJ236" s="91">
        <f t="shared" si="190"/>
        <v>13.769169491525425</v>
      </c>
      <c r="BK236" s="91">
        <f t="shared" si="190"/>
        <v>11.476474576271187</v>
      </c>
      <c r="BL236" s="91">
        <f t="shared" si="190"/>
        <v>13.769169491525425</v>
      </c>
      <c r="BM236" s="91">
        <f t="shared" si="190"/>
        <v>15.84</v>
      </c>
      <c r="BN236" s="91">
        <f t="shared" si="190"/>
        <v>19.010000000000002</v>
      </c>
      <c r="BO236" s="91">
        <f t="shared" si="190"/>
        <v>0</v>
      </c>
      <c r="BP236" s="91">
        <f t="shared" si="190"/>
        <v>0</v>
      </c>
      <c r="BQ236" s="91">
        <f t="shared" si="190"/>
        <v>22.976129943502823</v>
      </c>
      <c r="BR236" s="91">
        <f t="shared" si="190"/>
        <v>27.571355932203389</v>
      </c>
      <c r="BS236" s="91">
        <f t="shared" si="190"/>
        <v>22.976129943502823</v>
      </c>
      <c r="BT236" s="91">
        <f t="shared" si="190"/>
        <v>27.571355932203389</v>
      </c>
      <c r="BU236" s="91">
        <f t="shared" ref="BU236:CF236" si="191">SUM(BU237:BU267)</f>
        <v>26.017937853107341</v>
      </c>
      <c r="BV236" s="91">
        <f t="shared" si="191"/>
        <v>31.221525423728814</v>
      </c>
      <c r="BW236" s="91">
        <f t="shared" si="191"/>
        <v>0</v>
      </c>
      <c r="BX236" s="91">
        <f t="shared" si="191"/>
        <v>3.1500000000000004</v>
      </c>
      <c r="BY236" s="91">
        <f t="shared" si="191"/>
        <v>22.976129943502823</v>
      </c>
      <c r="BZ236" s="91">
        <f t="shared" si="191"/>
        <v>27.571355932203389</v>
      </c>
      <c r="CA236" s="91">
        <f t="shared" si="191"/>
        <v>22.976129943502823</v>
      </c>
      <c r="CB236" s="91">
        <f t="shared" si="191"/>
        <v>27.571355932203389</v>
      </c>
      <c r="CC236" s="91">
        <f t="shared" si="191"/>
        <v>23.584604519774011</v>
      </c>
      <c r="CD236" s="91">
        <f t="shared" si="191"/>
        <v>28.301525423728812</v>
      </c>
      <c r="CE236" s="91">
        <f t="shared" si="191"/>
        <v>0</v>
      </c>
      <c r="CF236" s="91">
        <f t="shared" si="191"/>
        <v>3.1500000000000004</v>
      </c>
      <c r="CG236" s="92">
        <f t="shared" si="189"/>
        <v>56.436548711864404</v>
      </c>
      <c r="CH236" s="92">
        <f t="shared" si="189"/>
        <v>67.583412734237299</v>
      </c>
      <c r="CI236" s="92">
        <f t="shared" si="189"/>
        <v>56.472516341864406</v>
      </c>
      <c r="CJ236" s="92">
        <f t="shared" si="189"/>
        <v>67.596412734237305</v>
      </c>
      <c r="CK236" s="92">
        <f t="shared" si="189"/>
        <v>54.414230341864396</v>
      </c>
      <c r="CL236" s="92">
        <f t="shared" si="189"/>
        <v>65.210986782237285</v>
      </c>
      <c r="CM236" s="92">
        <f t="shared" si="189"/>
        <v>0</v>
      </c>
      <c r="CN236" s="92">
        <f t="shared" si="189"/>
        <v>9.11</v>
      </c>
      <c r="CO236" s="91">
        <f t="shared" si="186"/>
        <v>96.435378156440692</v>
      </c>
      <c r="CP236" s="91">
        <f t="shared" si="186"/>
        <v>115.40265126772881</v>
      </c>
      <c r="CQ236" s="91">
        <f t="shared" si="186"/>
        <v>96.473345786440689</v>
      </c>
      <c r="CR236" s="91">
        <f t="shared" si="185"/>
        <v>115.42065126772881</v>
      </c>
      <c r="CS236" s="91">
        <f t="shared" si="185"/>
        <v>93.188059786440675</v>
      </c>
      <c r="CT236" s="91">
        <f t="shared" si="185"/>
        <v>111.51704765152883</v>
      </c>
      <c r="CU236" s="91">
        <f t="shared" si="185"/>
        <v>0</v>
      </c>
      <c r="CV236" s="91">
        <f t="shared" si="185"/>
        <v>6.5549999999999997</v>
      </c>
      <c r="CW236" s="93"/>
    </row>
    <row r="237" spans="1:118" ht="165.75" hidden="1" x14ac:dyDescent="0.25">
      <c r="A237" s="88" t="s">
        <v>6205</v>
      </c>
      <c r="B237" s="95" t="s">
        <v>6206</v>
      </c>
      <c r="C237" s="88" t="s">
        <v>6207</v>
      </c>
      <c r="D237" s="88">
        <v>2017</v>
      </c>
      <c r="E237" s="88">
        <v>2018</v>
      </c>
      <c r="F237" s="88">
        <f t="shared" ref="F237:G240" si="192">D237</f>
        <v>2017</v>
      </c>
      <c r="G237" s="88">
        <f t="shared" si="192"/>
        <v>2018</v>
      </c>
      <c r="H237" s="91">
        <f t="shared" si="168"/>
        <v>2.06</v>
      </c>
      <c r="I237" s="91">
        <v>0</v>
      </c>
      <c r="J237" s="91">
        <v>2.06</v>
      </c>
      <c r="K237" s="91">
        <v>0</v>
      </c>
      <c r="L237" s="91">
        <v>0</v>
      </c>
      <c r="M237" s="91">
        <v>2.0582859999999998</v>
      </c>
      <c r="N237" s="91">
        <v>2.4287774800000004</v>
      </c>
      <c r="O237" s="91">
        <v>2.0582859999999998</v>
      </c>
      <c r="P237" s="91">
        <v>2.4287774800000004</v>
      </c>
      <c r="Q237" s="91">
        <v>0</v>
      </c>
      <c r="R237" s="91"/>
      <c r="S237" s="91">
        <v>0</v>
      </c>
      <c r="T237" s="91">
        <v>0</v>
      </c>
      <c r="U237" s="91">
        <v>0</v>
      </c>
      <c r="V237" s="91">
        <v>0</v>
      </c>
      <c r="W237" s="91">
        <v>0</v>
      </c>
      <c r="X237" s="91">
        <v>0</v>
      </c>
      <c r="Y237" s="91">
        <v>0</v>
      </c>
      <c r="Z237" s="91">
        <v>0</v>
      </c>
      <c r="AA237" s="91">
        <v>0</v>
      </c>
      <c r="AB237" s="91">
        <v>0</v>
      </c>
      <c r="AC237" s="91"/>
      <c r="AD237" s="91"/>
      <c r="AE237" s="91"/>
      <c r="AF237" s="91"/>
      <c r="AG237" s="91"/>
      <c r="AH237" s="91"/>
      <c r="AI237" s="91"/>
      <c r="AJ237" s="91"/>
      <c r="AK237" s="91">
        <v>0</v>
      </c>
      <c r="AL237" s="91">
        <v>0</v>
      </c>
      <c r="AM237" s="91">
        <v>0</v>
      </c>
      <c r="AN237" s="91">
        <v>0</v>
      </c>
      <c r="AO237" s="91">
        <v>0</v>
      </c>
      <c r="AP237" s="91">
        <v>0</v>
      </c>
      <c r="AQ237" s="91">
        <v>0</v>
      </c>
      <c r="AR237" s="91">
        <v>0</v>
      </c>
      <c r="AS237" s="91">
        <f t="shared" ref="AS237:AZ239" si="193">AK237</f>
        <v>0</v>
      </c>
      <c r="AT237" s="91">
        <f t="shared" si="193"/>
        <v>0</v>
      </c>
      <c r="AU237" s="91">
        <f t="shared" si="193"/>
        <v>0</v>
      </c>
      <c r="AV237" s="91">
        <f t="shared" si="193"/>
        <v>0</v>
      </c>
      <c r="AW237" s="91">
        <f t="shared" si="193"/>
        <v>0</v>
      </c>
      <c r="AX237" s="91">
        <f t="shared" si="193"/>
        <v>0</v>
      </c>
      <c r="AY237" s="91">
        <f t="shared" si="193"/>
        <v>0</v>
      </c>
      <c r="AZ237" s="91">
        <f t="shared" si="193"/>
        <v>0</v>
      </c>
      <c r="BA237" s="91">
        <v>0</v>
      </c>
      <c r="BB237" s="91">
        <v>0</v>
      </c>
      <c r="BC237" s="91">
        <v>0</v>
      </c>
      <c r="BD237" s="91">
        <v>0</v>
      </c>
      <c r="BE237" s="91">
        <v>0</v>
      </c>
      <c r="BF237" s="91">
        <v>0</v>
      </c>
      <c r="BG237" s="91">
        <v>0</v>
      </c>
      <c r="BH237" s="91">
        <v>0</v>
      </c>
      <c r="BI237" s="97">
        <f t="shared" ref="BI237:BP239" si="194">BA237</f>
        <v>0</v>
      </c>
      <c r="BJ237" s="97">
        <f t="shared" si="194"/>
        <v>0</v>
      </c>
      <c r="BK237" s="97">
        <f t="shared" si="194"/>
        <v>0</v>
      </c>
      <c r="BL237" s="97">
        <f t="shared" si="194"/>
        <v>0</v>
      </c>
      <c r="BM237" s="97">
        <f t="shared" si="194"/>
        <v>0</v>
      </c>
      <c r="BN237" s="97">
        <f t="shared" si="194"/>
        <v>0</v>
      </c>
      <c r="BO237" s="97">
        <f t="shared" si="194"/>
        <v>0</v>
      </c>
      <c r="BP237" s="97">
        <f t="shared" si="194"/>
        <v>0</v>
      </c>
      <c r="BQ237" s="91">
        <v>0</v>
      </c>
      <c r="BR237" s="91">
        <v>0</v>
      </c>
      <c r="BS237" s="91">
        <v>0</v>
      </c>
      <c r="BT237" s="91">
        <v>0</v>
      </c>
      <c r="BU237" s="91">
        <v>0</v>
      </c>
      <c r="BV237" s="91">
        <v>0</v>
      </c>
      <c r="BW237" s="91">
        <v>0</v>
      </c>
      <c r="BX237" s="91">
        <v>0</v>
      </c>
      <c r="BY237" s="97">
        <f t="shared" ref="BY237:CF240" si="195">BQ237</f>
        <v>0</v>
      </c>
      <c r="BZ237" s="97">
        <f t="shared" si="195"/>
        <v>0</v>
      </c>
      <c r="CA237" s="97">
        <f t="shared" si="195"/>
        <v>0</v>
      </c>
      <c r="CB237" s="97">
        <f t="shared" si="195"/>
        <v>0</v>
      </c>
      <c r="CC237" s="97">
        <f t="shared" si="195"/>
        <v>0</v>
      </c>
      <c r="CD237" s="97">
        <f t="shared" si="195"/>
        <v>0</v>
      </c>
      <c r="CE237" s="97">
        <f t="shared" si="195"/>
        <v>0</v>
      </c>
      <c r="CF237" s="97">
        <f t="shared" si="195"/>
        <v>0</v>
      </c>
      <c r="CG237" s="92">
        <f t="shared" si="189"/>
        <v>2.0582859999999998</v>
      </c>
      <c r="CH237" s="92">
        <f t="shared" si="189"/>
        <v>2.4287774800000004</v>
      </c>
      <c r="CI237" s="92">
        <f t="shared" si="189"/>
        <v>2.0582859999999998</v>
      </c>
      <c r="CJ237" s="92">
        <f t="shared" si="189"/>
        <v>2.4287774800000004</v>
      </c>
      <c r="CK237" s="92">
        <f t="shared" si="189"/>
        <v>0</v>
      </c>
      <c r="CL237" s="92">
        <f t="shared" si="189"/>
        <v>0</v>
      </c>
      <c r="CM237" s="92">
        <f t="shared" si="189"/>
        <v>0</v>
      </c>
      <c r="CN237" s="92">
        <f t="shared" si="189"/>
        <v>0</v>
      </c>
      <c r="CO237" s="91">
        <f t="shared" si="186"/>
        <v>2.0582859999999998</v>
      </c>
      <c r="CP237" s="91">
        <f t="shared" si="186"/>
        <v>2.4287774800000004</v>
      </c>
      <c r="CQ237" s="91">
        <f t="shared" si="186"/>
        <v>2.0582859999999998</v>
      </c>
      <c r="CR237" s="91">
        <f t="shared" si="185"/>
        <v>2.4287774800000004</v>
      </c>
      <c r="CS237" s="91">
        <f t="shared" si="185"/>
        <v>0</v>
      </c>
      <c r="CT237" s="91">
        <f t="shared" si="185"/>
        <v>0</v>
      </c>
      <c r="CU237" s="91">
        <f t="shared" si="185"/>
        <v>0</v>
      </c>
      <c r="CV237" s="91">
        <f t="shared" si="185"/>
        <v>0</v>
      </c>
      <c r="CW237" s="93"/>
      <c r="CY237" s="80">
        <f>CT237-CR237</f>
        <v>-2.4287774800000004</v>
      </c>
      <c r="CZ237" s="80">
        <f t="shared" ref="CZ237:DC241" si="196">CQ237-CI237</f>
        <v>0</v>
      </c>
      <c r="DA237" s="80">
        <f t="shared" si="196"/>
        <v>0</v>
      </c>
      <c r="DB237" s="80">
        <f t="shared" si="196"/>
        <v>0</v>
      </c>
      <c r="DC237" s="80">
        <f t="shared" si="196"/>
        <v>0</v>
      </c>
      <c r="DG237" s="80">
        <f t="shared" ref="DG237:DG241" si="197">CQ237-H237</f>
        <v>-1.7140000000002154E-3</v>
      </c>
      <c r="DH237" s="80">
        <f>BJ237/1.2-BI237</f>
        <v>0</v>
      </c>
      <c r="DI237" s="80" t="e">
        <f>AS237-#REF!</f>
        <v>#REF!</v>
      </c>
      <c r="DJ237" s="80" t="e">
        <f>AT237-#REF!</f>
        <v>#REF!</v>
      </c>
      <c r="DK237" s="80" t="e">
        <f>AU237-#REF!</f>
        <v>#REF!</v>
      </c>
      <c r="DL237" s="80" t="e">
        <f>AV237-#REF!</f>
        <v>#REF!</v>
      </c>
      <c r="DM237" s="80" t="e">
        <f>AW237-#REF!</f>
        <v>#REF!</v>
      </c>
      <c r="DN237" s="80" t="e">
        <f>AX237-#REF!</f>
        <v>#REF!</v>
      </c>
    </row>
    <row r="238" spans="1:118" ht="25.5" hidden="1" x14ac:dyDescent="0.25">
      <c r="A238" s="88" t="s">
        <v>6208</v>
      </c>
      <c r="B238" s="95" t="s">
        <v>6209</v>
      </c>
      <c r="C238" s="88" t="s">
        <v>6210</v>
      </c>
      <c r="D238" s="88">
        <v>2018</v>
      </c>
      <c r="E238" s="88">
        <v>2019</v>
      </c>
      <c r="F238" s="88">
        <f t="shared" si="192"/>
        <v>2018</v>
      </c>
      <c r="G238" s="88">
        <f t="shared" si="192"/>
        <v>2019</v>
      </c>
      <c r="H238" s="91">
        <f t="shared" si="168"/>
        <v>2.7399999999999998</v>
      </c>
      <c r="I238" s="91">
        <v>0.25</v>
      </c>
      <c r="J238" s="91">
        <v>2.4</v>
      </c>
      <c r="K238" s="91">
        <v>0.08</v>
      </c>
      <c r="L238" s="91">
        <v>0.01</v>
      </c>
      <c r="M238" s="91">
        <v>0.254</v>
      </c>
      <c r="N238" s="91">
        <v>0.29972000000000004</v>
      </c>
      <c r="O238" s="91">
        <v>0.254</v>
      </c>
      <c r="P238" s="91">
        <v>0.29972000000000004</v>
      </c>
      <c r="Q238" s="91">
        <v>0</v>
      </c>
      <c r="R238" s="91"/>
      <c r="S238" s="91">
        <v>0</v>
      </c>
      <c r="T238" s="91">
        <v>0</v>
      </c>
      <c r="U238" s="91">
        <v>2.4833333333333334</v>
      </c>
      <c r="V238" s="91">
        <v>2.98</v>
      </c>
      <c r="W238" s="91">
        <v>2.4833333333333334</v>
      </c>
      <c r="X238" s="91">
        <v>2.98</v>
      </c>
      <c r="Y238" s="91">
        <v>2.7373333333333334</v>
      </c>
      <c r="Z238" s="91">
        <v>3.2848000000000002</v>
      </c>
      <c r="AA238" s="91">
        <v>0</v>
      </c>
      <c r="AB238" s="91">
        <v>1</v>
      </c>
      <c r="AC238" s="91">
        <v>2.4925207999999994</v>
      </c>
      <c r="AD238" s="91">
        <v>2.9457064000000002</v>
      </c>
      <c r="AE238" s="91">
        <v>2.4925207999999999</v>
      </c>
      <c r="AF238" s="91">
        <v>2.9457063999999997</v>
      </c>
      <c r="AG238" s="91">
        <v>2.7465207999999999</v>
      </c>
      <c r="AH238" s="91">
        <v>3.2454263999999995</v>
      </c>
      <c r="AI238" s="91"/>
      <c r="AJ238" s="96">
        <v>0.48499999999999999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f t="shared" si="193"/>
        <v>0</v>
      </c>
      <c r="AT238" s="91">
        <f t="shared" si="193"/>
        <v>0</v>
      </c>
      <c r="AU238" s="91">
        <f t="shared" si="193"/>
        <v>0</v>
      </c>
      <c r="AV238" s="91">
        <f t="shared" si="193"/>
        <v>0</v>
      </c>
      <c r="AW238" s="91">
        <f t="shared" si="193"/>
        <v>0</v>
      </c>
      <c r="AX238" s="91">
        <f t="shared" si="193"/>
        <v>0</v>
      </c>
      <c r="AY238" s="91">
        <f t="shared" si="193"/>
        <v>0</v>
      </c>
      <c r="AZ238" s="91">
        <f t="shared" si="193"/>
        <v>0</v>
      </c>
      <c r="BA238" s="91">
        <v>0</v>
      </c>
      <c r="BB238" s="91">
        <v>0</v>
      </c>
      <c r="BC238" s="91">
        <v>0</v>
      </c>
      <c r="BD238" s="91">
        <v>0</v>
      </c>
      <c r="BE238" s="91">
        <v>0</v>
      </c>
      <c r="BF238" s="91">
        <v>0</v>
      </c>
      <c r="BG238" s="91">
        <v>0</v>
      </c>
      <c r="BH238" s="91">
        <v>0</v>
      </c>
      <c r="BI238" s="97">
        <f t="shared" si="194"/>
        <v>0</v>
      </c>
      <c r="BJ238" s="97">
        <f t="shared" si="194"/>
        <v>0</v>
      </c>
      <c r="BK238" s="97">
        <f t="shared" si="194"/>
        <v>0</v>
      </c>
      <c r="BL238" s="97">
        <f t="shared" si="194"/>
        <v>0</v>
      </c>
      <c r="BM238" s="97">
        <f t="shared" si="194"/>
        <v>0</v>
      </c>
      <c r="BN238" s="97">
        <f t="shared" si="194"/>
        <v>0</v>
      </c>
      <c r="BO238" s="97">
        <f t="shared" si="194"/>
        <v>0</v>
      </c>
      <c r="BP238" s="97">
        <f t="shared" si="194"/>
        <v>0</v>
      </c>
      <c r="BQ238" s="91">
        <v>0</v>
      </c>
      <c r="BR238" s="91">
        <v>0</v>
      </c>
      <c r="BS238" s="91">
        <v>0</v>
      </c>
      <c r="BT238" s="91">
        <v>0</v>
      </c>
      <c r="BU238" s="91">
        <v>0</v>
      </c>
      <c r="BV238" s="91">
        <v>0</v>
      </c>
      <c r="BW238" s="91">
        <v>0</v>
      </c>
      <c r="BX238" s="91">
        <v>0</v>
      </c>
      <c r="BY238" s="97">
        <f t="shared" si="195"/>
        <v>0</v>
      </c>
      <c r="BZ238" s="97">
        <f t="shared" si="195"/>
        <v>0</v>
      </c>
      <c r="CA238" s="97">
        <f t="shared" si="195"/>
        <v>0</v>
      </c>
      <c r="CB238" s="97">
        <f t="shared" si="195"/>
        <v>0</v>
      </c>
      <c r="CC238" s="97">
        <f t="shared" si="195"/>
        <v>0</v>
      </c>
      <c r="CD238" s="97">
        <f t="shared" si="195"/>
        <v>0</v>
      </c>
      <c r="CE238" s="97">
        <f t="shared" si="195"/>
        <v>0</v>
      </c>
      <c r="CF238" s="97">
        <f t="shared" si="195"/>
        <v>0</v>
      </c>
      <c r="CG238" s="92">
        <f t="shared" si="189"/>
        <v>2.7373333333333334</v>
      </c>
      <c r="CH238" s="92">
        <f t="shared" si="189"/>
        <v>3.2797200000000002</v>
      </c>
      <c r="CI238" s="92">
        <f t="shared" si="189"/>
        <v>2.7373333333333334</v>
      </c>
      <c r="CJ238" s="92">
        <f t="shared" si="189"/>
        <v>3.2797200000000002</v>
      </c>
      <c r="CK238" s="92">
        <f t="shared" si="189"/>
        <v>2.7373333333333334</v>
      </c>
      <c r="CL238" s="92">
        <f t="shared" si="189"/>
        <v>3.2848000000000002</v>
      </c>
      <c r="CM238" s="92">
        <f t="shared" si="189"/>
        <v>0</v>
      </c>
      <c r="CN238" s="92">
        <f t="shared" si="189"/>
        <v>1</v>
      </c>
      <c r="CO238" s="91">
        <f t="shared" si="186"/>
        <v>2.7465207999999994</v>
      </c>
      <c r="CP238" s="91">
        <f t="shared" si="186"/>
        <v>3.2454264000000004</v>
      </c>
      <c r="CQ238" s="91">
        <f t="shared" si="186"/>
        <v>2.7465207999999999</v>
      </c>
      <c r="CR238" s="91">
        <f t="shared" si="185"/>
        <v>3.2454263999999999</v>
      </c>
      <c r="CS238" s="91">
        <f t="shared" si="185"/>
        <v>2.7465207999999999</v>
      </c>
      <c r="CT238" s="91">
        <f t="shared" si="185"/>
        <v>3.2454263999999995</v>
      </c>
      <c r="CU238" s="91">
        <f t="shared" si="185"/>
        <v>0</v>
      </c>
      <c r="CV238" s="91">
        <f t="shared" si="185"/>
        <v>0.48499999999999999</v>
      </c>
      <c r="CW238" s="93"/>
      <c r="CY238" s="80">
        <f>CT238-CR238</f>
        <v>0</v>
      </c>
      <c r="CZ238" s="80">
        <f t="shared" si="196"/>
        <v>9.1874666666664773E-3</v>
      </c>
      <c r="DA238" s="80">
        <f t="shared" si="196"/>
        <v>-3.4293600000000257E-2</v>
      </c>
      <c r="DB238" s="80">
        <f t="shared" si="196"/>
        <v>9.1874666666664773E-3</v>
      </c>
      <c r="DC238" s="80">
        <f t="shared" si="196"/>
        <v>-3.9373600000000675E-2</v>
      </c>
      <c r="DG238" s="80">
        <f t="shared" si="197"/>
        <v>6.5208000000001043E-3</v>
      </c>
      <c r="DH238" s="80">
        <f>BJ238/1.2-BI238</f>
        <v>0</v>
      </c>
      <c r="DI238" s="80" t="e">
        <f>AS238-#REF!</f>
        <v>#REF!</v>
      </c>
      <c r="DJ238" s="80" t="e">
        <f>AT238-#REF!</f>
        <v>#REF!</v>
      </c>
      <c r="DK238" s="80" t="e">
        <f>AU238-#REF!</f>
        <v>#REF!</v>
      </c>
      <c r="DL238" s="80" t="e">
        <f>AV238-#REF!</f>
        <v>#REF!</v>
      </c>
      <c r="DM238" s="80" t="e">
        <f>AW238-#REF!</f>
        <v>#REF!</v>
      </c>
      <c r="DN238" s="80" t="e">
        <f>AX238-#REF!</f>
        <v>#REF!</v>
      </c>
    </row>
    <row r="239" spans="1:118" ht="25.5" hidden="1" x14ac:dyDescent="0.25">
      <c r="A239" s="88" t="s">
        <v>6211</v>
      </c>
      <c r="B239" s="95" t="s">
        <v>6212</v>
      </c>
      <c r="C239" s="88" t="s">
        <v>6213</v>
      </c>
      <c r="D239" s="88">
        <v>2021</v>
      </c>
      <c r="E239" s="88">
        <v>2022</v>
      </c>
      <c r="F239" s="88">
        <f t="shared" si="192"/>
        <v>2021</v>
      </c>
      <c r="G239" s="88">
        <f t="shared" si="192"/>
        <v>2022</v>
      </c>
      <c r="H239" s="91">
        <f t="shared" si="168"/>
        <v>4.0338983050847457</v>
      </c>
      <c r="I239" s="91">
        <v>0.50847457627118642</v>
      </c>
      <c r="J239" s="91">
        <v>3.5254237288135597</v>
      </c>
      <c r="K239" s="91">
        <v>0</v>
      </c>
      <c r="L239" s="91">
        <v>0</v>
      </c>
      <c r="M239" s="91"/>
      <c r="N239" s="91">
        <v>0</v>
      </c>
      <c r="O239" s="91">
        <v>0</v>
      </c>
      <c r="P239" s="91"/>
      <c r="Q239" s="91">
        <v>0</v>
      </c>
      <c r="R239" s="91"/>
      <c r="S239" s="91">
        <v>0</v>
      </c>
      <c r="T239" s="91">
        <v>0</v>
      </c>
      <c r="U239" s="91">
        <v>0</v>
      </c>
      <c r="V239" s="91">
        <v>0</v>
      </c>
      <c r="W239" s="91">
        <v>0</v>
      </c>
      <c r="X239" s="91">
        <v>0</v>
      </c>
      <c r="Y239" s="91">
        <v>0</v>
      </c>
      <c r="Z239" s="91">
        <v>0</v>
      </c>
      <c r="AA239" s="91">
        <v>0</v>
      </c>
      <c r="AB239" s="91">
        <v>0</v>
      </c>
      <c r="AC239" s="91"/>
      <c r="AD239" s="91"/>
      <c r="AE239" s="91"/>
      <c r="AF239" s="91"/>
      <c r="AG239" s="91"/>
      <c r="AH239" s="91"/>
      <c r="AI239" s="91"/>
      <c r="AJ239" s="91"/>
      <c r="AK239" s="91">
        <v>0</v>
      </c>
      <c r="AL239" s="91">
        <v>0</v>
      </c>
      <c r="AM239" s="91">
        <v>0</v>
      </c>
      <c r="AN239" s="91">
        <v>0</v>
      </c>
      <c r="AO239" s="91">
        <v>0</v>
      </c>
      <c r="AP239" s="91">
        <v>0</v>
      </c>
      <c r="AQ239" s="91">
        <v>0</v>
      </c>
      <c r="AR239" s="91">
        <v>0</v>
      </c>
      <c r="AS239" s="91">
        <f t="shared" si="193"/>
        <v>0</v>
      </c>
      <c r="AT239" s="91">
        <f t="shared" si="193"/>
        <v>0</v>
      </c>
      <c r="AU239" s="91">
        <f t="shared" si="193"/>
        <v>0</v>
      </c>
      <c r="AV239" s="91">
        <f t="shared" si="193"/>
        <v>0</v>
      </c>
      <c r="AW239" s="91">
        <f t="shared" si="193"/>
        <v>0</v>
      </c>
      <c r="AX239" s="91">
        <f t="shared" si="193"/>
        <v>0</v>
      </c>
      <c r="AY239" s="91">
        <f t="shared" si="193"/>
        <v>0</v>
      </c>
      <c r="AZ239" s="91">
        <f t="shared" si="193"/>
        <v>0</v>
      </c>
      <c r="BA239" s="91">
        <v>0.50847457627118642</v>
      </c>
      <c r="BB239" s="91">
        <v>0.61016949152542366</v>
      </c>
      <c r="BC239" s="91">
        <v>0.50847457627118642</v>
      </c>
      <c r="BD239" s="91">
        <v>0.61016949152542366</v>
      </c>
      <c r="BE239" s="91">
        <v>0</v>
      </c>
      <c r="BF239" s="91">
        <v>0</v>
      </c>
      <c r="BG239" s="91">
        <v>0</v>
      </c>
      <c r="BH239" s="91">
        <v>0</v>
      </c>
      <c r="BI239" s="97">
        <f t="shared" si="194"/>
        <v>0.50847457627118642</v>
      </c>
      <c r="BJ239" s="97">
        <f t="shared" si="194"/>
        <v>0.61016949152542366</v>
      </c>
      <c r="BK239" s="97">
        <f t="shared" si="194"/>
        <v>0.50847457627118642</v>
      </c>
      <c r="BL239" s="97">
        <f t="shared" si="194"/>
        <v>0.61016949152542366</v>
      </c>
      <c r="BM239" s="97">
        <f t="shared" si="194"/>
        <v>0</v>
      </c>
      <c r="BN239" s="97">
        <f t="shared" si="194"/>
        <v>0</v>
      </c>
      <c r="BO239" s="97">
        <f t="shared" si="194"/>
        <v>0</v>
      </c>
      <c r="BP239" s="97">
        <f t="shared" si="194"/>
        <v>0</v>
      </c>
      <c r="BQ239" s="91">
        <v>3.5254237288135593</v>
      </c>
      <c r="BR239" s="91">
        <v>4.2305084745762711</v>
      </c>
      <c r="BS239" s="91">
        <v>3.5254237288135593</v>
      </c>
      <c r="BT239" s="91">
        <v>4.2305084745762711</v>
      </c>
      <c r="BU239" s="91">
        <v>4.0338983050847457</v>
      </c>
      <c r="BV239" s="91">
        <v>4.840677966101695</v>
      </c>
      <c r="BW239" s="91">
        <v>0</v>
      </c>
      <c r="BX239" s="91">
        <v>1.1000000000000001</v>
      </c>
      <c r="BY239" s="97">
        <f t="shared" si="195"/>
        <v>3.5254237288135593</v>
      </c>
      <c r="BZ239" s="97">
        <f t="shared" si="195"/>
        <v>4.2305084745762711</v>
      </c>
      <c r="CA239" s="97">
        <f t="shared" si="195"/>
        <v>3.5254237288135593</v>
      </c>
      <c r="CB239" s="97">
        <f t="shared" si="195"/>
        <v>4.2305084745762711</v>
      </c>
      <c r="CC239" s="97">
        <f t="shared" si="195"/>
        <v>4.0338983050847457</v>
      </c>
      <c r="CD239" s="97">
        <f t="shared" si="195"/>
        <v>4.840677966101695</v>
      </c>
      <c r="CE239" s="97">
        <f t="shared" si="195"/>
        <v>0</v>
      </c>
      <c r="CF239" s="97">
        <f t="shared" si="195"/>
        <v>1.1000000000000001</v>
      </c>
      <c r="CG239" s="92">
        <f t="shared" si="189"/>
        <v>4.0338983050847457</v>
      </c>
      <c r="CH239" s="92">
        <f t="shared" si="189"/>
        <v>4.840677966101695</v>
      </c>
      <c r="CI239" s="92">
        <f t="shared" si="189"/>
        <v>4.0338983050847457</v>
      </c>
      <c r="CJ239" s="92">
        <f t="shared" si="189"/>
        <v>4.840677966101695</v>
      </c>
      <c r="CK239" s="92">
        <f t="shared" si="189"/>
        <v>4.0338983050847457</v>
      </c>
      <c r="CL239" s="92">
        <f t="shared" si="189"/>
        <v>4.840677966101695</v>
      </c>
      <c r="CM239" s="92">
        <f t="shared" si="189"/>
        <v>0</v>
      </c>
      <c r="CN239" s="92">
        <f t="shared" si="189"/>
        <v>1.1000000000000001</v>
      </c>
      <c r="CO239" s="91">
        <f t="shared" si="186"/>
        <v>4.0338983050847457</v>
      </c>
      <c r="CP239" s="91">
        <f t="shared" si="186"/>
        <v>4.840677966101695</v>
      </c>
      <c r="CQ239" s="91">
        <f t="shared" si="186"/>
        <v>4.0338983050847457</v>
      </c>
      <c r="CR239" s="91">
        <f t="shared" si="185"/>
        <v>4.840677966101695</v>
      </c>
      <c r="CS239" s="91">
        <f t="shared" si="185"/>
        <v>4.0338983050847457</v>
      </c>
      <c r="CT239" s="91">
        <f t="shared" si="185"/>
        <v>4.840677966101695</v>
      </c>
      <c r="CU239" s="91">
        <f t="shared" si="185"/>
        <v>0</v>
      </c>
      <c r="CV239" s="91">
        <f t="shared" si="185"/>
        <v>1.1000000000000001</v>
      </c>
      <c r="CW239" s="93"/>
      <c r="CY239" s="80">
        <f>CT239-CR239</f>
        <v>0</v>
      </c>
      <c r="CZ239" s="80">
        <f t="shared" si="196"/>
        <v>0</v>
      </c>
      <c r="DA239" s="80">
        <f t="shared" si="196"/>
        <v>0</v>
      </c>
      <c r="DB239" s="80">
        <f t="shared" si="196"/>
        <v>0</v>
      </c>
      <c r="DC239" s="80">
        <f t="shared" si="196"/>
        <v>0</v>
      </c>
      <c r="DG239" s="80">
        <f t="shared" si="197"/>
        <v>0</v>
      </c>
      <c r="DH239" s="80">
        <f>BJ239/1.2-BI239</f>
        <v>0</v>
      </c>
      <c r="DI239" s="80" t="e">
        <f>AS239-#REF!</f>
        <v>#REF!</v>
      </c>
      <c r="DJ239" s="80" t="e">
        <f>AT239-#REF!</f>
        <v>#REF!</v>
      </c>
      <c r="DK239" s="80" t="e">
        <f>AU239-#REF!</f>
        <v>#REF!</v>
      </c>
      <c r="DL239" s="80" t="e">
        <f>AV239-#REF!</f>
        <v>#REF!</v>
      </c>
      <c r="DM239" s="80" t="e">
        <f>AW239-#REF!</f>
        <v>#REF!</v>
      </c>
      <c r="DN239" s="80" t="e">
        <f>AX239-#REF!</f>
        <v>#REF!</v>
      </c>
    </row>
    <row r="240" spans="1:118" ht="38.25" hidden="1" x14ac:dyDescent="0.25">
      <c r="A240" s="88" t="s">
        <v>6214</v>
      </c>
      <c r="B240" s="95" t="s">
        <v>6215</v>
      </c>
      <c r="C240" s="88" t="s">
        <v>6216</v>
      </c>
      <c r="D240" s="88">
        <v>2019</v>
      </c>
      <c r="E240" s="88">
        <v>2022</v>
      </c>
      <c r="F240" s="88">
        <f t="shared" si="192"/>
        <v>2019</v>
      </c>
      <c r="G240" s="88">
        <v>2022</v>
      </c>
      <c r="H240" s="91">
        <f t="shared" si="168"/>
        <v>3.05</v>
      </c>
      <c r="I240" s="91">
        <v>0.28999999999999998</v>
      </c>
      <c r="J240" s="91">
        <v>2.76</v>
      </c>
      <c r="K240" s="91">
        <v>0</v>
      </c>
      <c r="L240" s="91">
        <v>0</v>
      </c>
      <c r="M240" s="91"/>
      <c r="N240" s="91">
        <v>0</v>
      </c>
      <c r="O240" s="91">
        <v>0</v>
      </c>
      <c r="P240" s="91"/>
      <c r="Q240" s="91">
        <v>0</v>
      </c>
      <c r="R240" s="91"/>
      <c r="S240" s="91">
        <v>0</v>
      </c>
      <c r="T240" s="91">
        <v>0</v>
      </c>
      <c r="U240" s="91">
        <v>3.0458333333333334</v>
      </c>
      <c r="V240" s="91">
        <v>3.6549999999999998</v>
      </c>
      <c r="W240" s="91">
        <v>3.0458333333333334</v>
      </c>
      <c r="X240" s="91">
        <v>3.6549999999999998</v>
      </c>
      <c r="Y240" s="91">
        <v>3.0458333333333334</v>
      </c>
      <c r="Z240" s="91">
        <v>3.6549999999999998</v>
      </c>
      <c r="AA240" s="91">
        <v>0</v>
      </c>
      <c r="AB240" s="91">
        <v>0</v>
      </c>
      <c r="AC240" s="91">
        <v>14.382219650000001</v>
      </c>
      <c r="AD240" s="91">
        <v>17.174601643999999</v>
      </c>
      <c r="AE240" s="91">
        <v>14.382219650000001</v>
      </c>
      <c r="AF240" s="91">
        <v>17.174601643999999</v>
      </c>
      <c r="AG240" s="91">
        <v>14.382219650000001</v>
      </c>
      <c r="AH240" s="91">
        <v>17.174601643999999</v>
      </c>
      <c r="AI240" s="91"/>
      <c r="AJ240" s="91">
        <v>0</v>
      </c>
      <c r="AK240" s="91">
        <v>0</v>
      </c>
      <c r="AL240" s="91">
        <v>0</v>
      </c>
      <c r="AM240" s="91">
        <v>0</v>
      </c>
      <c r="AN240" s="91">
        <v>0</v>
      </c>
      <c r="AO240" s="91">
        <v>0</v>
      </c>
      <c r="AP240" s="91">
        <v>0</v>
      </c>
      <c r="AQ240" s="91">
        <v>0</v>
      </c>
      <c r="AR240" s="91">
        <v>0</v>
      </c>
      <c r="AS240" s="91">
        <f>(AW240+AG240)-AC240+(BM240-BK240)</f>
        <v>21.026000000000003</v>
      </c>
      <c r="AT240" s="91">
        <f>(AX240+AH240)-AD240+(BN240-BL240)</f>
        <v>25.235000000000007</v>
      </c>
      <c r="AU240" s="96">
        <v>21.027999999999999</v>
      </c>
      <c r="AV240" s="96">
        <v>25.24</v>
      </c>
      <c r="AW240" s="96">
        <v>14.829000000000001</v>
      </c>
      <c r="AX240" s="96">
        <v>17.794</v>
      </c>
      <c r="AY240" s="96">
        <f>AQ240</f>
        <v>0</v>
      </c>
      <c r="AZ240" s="96" t="s">
        <v>5435</v>
      </c>
      <c r="BA240" s="91">
        <v>0</v>
      </c>
      <c r="BB240" s="91">
        <v>0</v>
      </c>
      <c r="BC240" s="91">
        <v>0</v>
      </c>
      <c r="BD240" s="91">
        <v>0</v>
      </c>
      <c r="BE240" s="91">
        <v>0</v>
      </c>
      <c r="BF240" s="91">
        <v>0</v>
      </c>
      <c r="BG240" s="91">
        <v>0</v>
      </c>
      <c r="BH240" s="91">
        <v>0</v>
      </c>
      <c r="BI240" s="96">
        <v>9.6430000000000007</v>
      </c>
      <c r="BJ240" s="96">
        <v>11.569000000000001</v>
      </c>
      <c r="BK240" s="96">
        <v>9.6430000000000007</v>
      </c>
      <c r="BL240" s="96">
        <v>11.569000000000001</v>
      </c>
      <c r="BM240" s="96">
        <v>15.84</v>
      </c>
      <c r="BN240" s="96">
        <v>19.010000000000002</v>
      </c>
      <c r="BO240" s="96">
        <f>BG240</f>
        <v>0</v>
      </c>
      <c r="BP240" s="96" t="s">
        <v>5435</v>
      </c>
      <c r="BQ240" s="91">
        <v>0</v>
      </c>
      <c r="BR240" s="91">
        <v>0</v>
      </c>
      <c r="BS240" s="91">
        <v>0</v>
      </c>
      <c r="BT240" s="91">
        <v>0</v>
      </c>
      <c r="BU240" s="91">
        <v>0</v>
      </c>
      <c r="BV240" s="91">
        <v>0</v>
      </c>
      <c r="BW240" s="91">
        <v>0</v>
      </c>
      <c r="BX240" s="91">
        <v>0</v>
      </c>
      <c r="BY240" s="97">
        <f t="shared" si="195"/>
        <v>0</v>
      </c>
      <c r="BZ240" s="97">
        <f t="shared" si="195"/>
        <v>0</v>
      </c>
      <c r="CA240" s="97">
        <f t="shared" si="195"/>
        <v>0</v>
      </c>
      <c r="CB240" s="97">
        <f t="shared" si="195"/>
        <v>0</v>
      </c>
      <c r="CC240" s="97">
        <f t="shared" si="195"/>
        <v>0</v>
      </c>
      <c r="CD240" s="97">
        <f t="shared" si="195"/>
        <v>0</v>
      </c>
      <c r="CE240" s="97">
        <f t="shared" si="195"/>
        <v>0</v>
      </c>
      <c r="CF240" s="97">
        <f t="shared" si="195"/>
        <v>0</v>
      </c>
      <c r="CG240" s="92">
        <f t="shared" si="189"/>
        <v>3.0458333333333334</v>
      </c>
      <c r="CH240" s="92">
        <f t="shared" si="189"/>
        <v>3.6549999999999998</v>
      </c>
      <c r="CI240" s="92">
        <f t="shared" si="189"/>
        <v>3.0458333333333334</v>
      </c>
      <c r="CJ240" s="92">
        <f t="shared" si="189"/>
        <v>3.6549999999999998</v>
      </c>
      <c r="CK240" s="92">
        <f t="shared" si="189"/>
        <v>3.0458333333333334</v>
      </c>
      <c r="CL240" s="92">
        <f t="shared" si="189"/>
        <v>3.6549999999999998</v>
      </c>
      <c r="CM240" s="92">
        <f t="shared" si="189"/>
        <v>0</v>
      </c>
      <c r="CN240" s="92">
        <f t="shared" si="189"/>
        <v>0</v>
      </c>
      <c r="CO240" s="91">
        <f t="shared" si="186"/>
        <v>45.051219650000007</v>
      </c>
      <c r="CP240" s="91">
        <f t="shared" si="186"/>
        <v>53.978601644000008</v>
      </c>
      <c r="CQ240" s="91">
        <f t="shared" si="186"/>
        <v>45.053219650000003</v>
      </c>
      <c r="CR240" s="91">
        <f t="shared" si="185"/>
        <v>53.983601644000004</v>
      </c>
      <c r="CS240" s="91">
        <f t="shared" si="185"/>
        <v>45.051219650000007</v>
      </c>
      <c r="CT240" s="91">
        <f t="shared" si="185"/>
        <v>53.978601644000008</v>
      </c>
      <c r="CU240" s="91">
        <f t="shared" si="185"/>
        <v>0</v>
      </c>
      <c r="CV240" s="91"/>
      <c r="CW240" s="93"/>
      <c r="CY240" s="80">
        <f>CT240-CR240</f>
        <v>-4.9999999999954525E-3</v>
      </c>
      <c r="CZ240" s="80">
        <f t="shared" si="196"/>
        <v>42.007386316666668</v>
      </c>
      <c r="DA240" s="80">
        <f t="shared" si="196"/>
        <v>50.328601644000003</v>
      </c>
      <c r="DB240" s="80">
        <f t="shared" si="196"/>
        <v>42.005386316666673</v>
      </c>
      <c r="DC240" s="80">
        <f t="shared" si="196"/>
        <v>50.323601644000007</v>
      </c>
      <c r="DG240" s="80">
        <f t="shared" si="197"/>
        <v>42.003219650000005</v>
      </c>
      <c r="DH240" s="80">
        <f>BJ240/1.2-BI240</f>
        <v>-2.1666666666657619E-3</v>
      </c>
      <c r="DI240" s="80" t="e">
        <f>AS240-#REF!</f>
        <v>#REF!</v>
      </c>
      <c r="DJ240" s="80" t="e">
        <f>AT240-#REF!</f>
        <v>#REF!</v>
      </c>
      <c r="DK240" s="80" t="e">
        <f>AU240-#REF!</f>
        <v>#REF!</v>
      </c>
      <c r="DL240" s="80" t="e">
        <f>AV240-#REF!</f>
        <v>#REF!</v>
      </c>
      <c r="DM240" s="80" t="e">
        <f>AW240-#REF!</f>
        <v>#REF!</v>
      </c>
      <c r="DN240" s="80" t="e">
        <f>AX240-#REF!</f>
        <v>#REF!</v>
      </c>
    </row>
    <row r="241" spans="1:118" ht="30" hidden="1" x14ac:dyDescent="0.25">
      <c r="A241" s="88" t="s">
        <v>6217</v>
      </c>
      <c r="B241" s="104" t="s">
        <v>6218</v>
      </c>
      <c r="C241" s="58" t="s">
        <v>6219</v>
      </c>
      <c r="D241" s="88"/>
      <c r="E241" s="88"/>
      <c r="F241" s="88">
        <v>2020</v>
      </c>
      <c r="G241" s="88">
        <v>2020</v>
      </c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6">
        <v>1.4079999999999999</v>
      </c>
      <c r="AT241" s="96">
        <v>1.69</v>
      </c>
      <c r="AU241" s="96">
        <v>1.4079999999999999</v>
      </c>
      <c r="AV241" s="96">
        <v>1.69</v>
      </c>
      <c r="AW241" s="96">
        <v>1.4079999999999999</v>
      </c>
      <c r="AX241" s="96">
        <v>1.69</v>
      </c>
      <c r="AY241" s="96"/>
      <c r="AZ241" s="96">
        <v>0.12</v>
      </c>
      <c r="BA241" s="91"/>
      <c r="BB241" s="91"/>
      <c r="BC241" s="91"/>
      <c r="BD241" s="91"/>
      <c r="BE241" s="91"/>
      <c r="BF241" s="91"/>
      <c r="BG241" s="91"/>
      <c r="BH241" s="91"/>
      <c r="BI241" s="97"/>
      <c r="BJ241" s="97"/>
      <c r="BK241" s="96"/>
      <c r="BL241" s="96"/>
      <c r="BM241" s="96"/>
      <c r="BN241" s="96"/>
      <c r="BO241" s="96"/>
      <c r="BP241" s="96">
        <v>0</v>
      </c>
      <c r="BQ241" s="91"/>
      <c r="BR241" s="91"/>
      <c r="BS241" s="91"/>
      <c r="BT241" s="91"/>
      <c r="BU241" s="91"/>
      <c r="BV241" s="91"/>
      <c r="BW241" s="91"/>
      <c r="BX241" s="91"/>
      <c r="BY241" s="97"/>
      <c r="BZ241" s="97"/>
      <c r="CA241" s="97"/>
      <c r="CB241" s="97"/>
      <c r="CC241" s="97"/>
      <c r="CD241" s="97"/>
      <c r="CE241" s="97"/>
      <c r="CF241" s="97"/>
      <c r="CG241" s="92"/>
      <c r="CH241" s="92"/>
      <c r="CI241" s="92"/>
      <c r="CJ241" s="92"/>
      <c r="CK241" s="92"/>
      <c r="CL241" s="92"/>
      <c r="CM241" s="92"/>
      <c r="CN241" s="92"/>
      <c r="CO241" s="91">
        <f t="shared" si="186"/>
        <v>1.4079999999999999</v>
      </c>
      <c r="CP241" s="91">
        <f t="shared" si="186"/>
        <v>1.69</v>
      </c>
      <c r="CQ241" s="91">
        <f t="shared" si="186"/>
        <v>1.4079999999999999</v>
      </c>
      <c r="CR241" s="91">
        <f t="shared" si="185"/>
        <v>1.69</v>
      </c>
      <c r="CS241" s="91">
        <f t="shared" si="185"/>
        <v>1.4079999999999999</v>
      </c>
      <c r="CT241" s="91">
        <f t="shared" si="185"/>
        <v>1.69</v>
      </c>
      <c r="CU241" s="91">
        <f t="shared" si="185"/>
        <v>0</v>
      </c>
      <c r="CV241" s="91">
        <f t="shared" si="185"/>
        <v>0.12</v>
      </c>
      <c r="CW241" s="93"/>
      <c r="CY241" s="80">
        <f>CT241-CR241</f>
        <v>0</v>
      </c>
      <c r="CZ241" s="80">
        <f t="shared" si="196"/>
        <v>1.4079999999999999</v>
      </c>
      <c r="DA241" s="80">
        <f t="shared" si="196"/>
        <v>1.69</v>
      </c>
      <c r="DB241" s="80">
        <f t="shared" si="196"/>
        <v>1.4079999999999999</v>
      </c>
      <c r="DC241" s="80">
        <f t="shared" si="196"/>
        <v>1.69</v>
      </c>
      <c r="DG241" s="80">
        <f t="shared" si="197"/>
        <v>1.4079999999999999</v>
      </c>
      <c r="DH241" s="80">
        <f>BJ241/1.2-BI241</f>
        <v>0</v>
      </c>
      <c r="DI241" s="80" t="e">
        <f>AS241-#REF!</f>
        <v>#REF!</v>
      </c>
      <c r="DJ241" s="80" t="e">
        <f>AT241-#REF!</f>
        <v>#REF!</v>
      </c>
      <c r="DK241" s="80" t="e">
        <f>AU241-#REF!</f>
        <v>#REF!</v>
      </c>
      <c r="DL241" s="80" t="e">
        <f>AV241-#REF!</f>
        <v>#REF!</v>
      </c>
      <c r="DM241" s="80" t="e">
        <f>AW241-#REF!</f>
        <v>#REF!</v>
      </c>
      <c r="DN241" s="80" t="e">
        <f>AX241-#REF!</f>
        <v>#REF!</v>
      </c>
    </row>
    <row r="242" spans="1:118" ht="25.5" hidden="1" x14ac:dyDescent="0.25">
      <c r="A242" s="88" t="s">
        <v>6220</v>
      </c>
      <c r="B242" s="95" t="s">
        <v>6221</v>
      </c>
      <c r="C242" s="88" t="s">
        <v>6222</v>
      </c>
      <c r="D242" s="88">
        <v>2018</v>
      </c>
      <c r="E242" s="88">
        <v>2019</v>
      </c>
      <c r="F242" s="88">
        <f t="shared" ref="F242:G255" si="198">D242</f>
        <v>2018</v>
      </c>
      <c r="G242" s="88">
        <f t="shared" si="198"/>
        <v>2019</v>
      </c>
      <c r="H242" s="91">
        <f t="shared" ref="H242:H305" si="199">SUM(I242:L242)</f>
        <v>9.4799999999999986</v>
      </c>
      <c r="I242" s="91">
        <v>0.89</v>
      </c>
      <c r="J242" s="91">
        <v>3.56</v>
      </c>
      <c r="K242" s="91">
        <v>5.0199999999999996</v>
      </c>
      <c r="L242" s="91">
        <v>0.01</v>
      </c>
      <c r="M242" s="91">
        <v>0.89</v>
      </c>
      <c r="N242" s="91">
        <v>1.05</v>
      </c>
      <c r="O242" s="91">
        <v>0.89691522000000001</v>
      </c>
      <c r="P242" s="91">
        <v>1.05</v>
      </c>
      <c r="Q242" s="91">
        <v>0</v>
      </c>
      <c r="R242" s="91"/>
      <c r="S242" s="91">
        <v>0</v>
      </c>
      <c r="T242" s="91">
        <v>0</v>
      </c>
      <c r="U242" s="91">
        <v>8.5833333333333339</v>
      </c>
      <c r="V242" s="91">
        <v>10.3</v>
      </c>
      <c r="W242" s="91">
        <v>8.5833333333333339</v>
      </c>
      <c r="X242" s="91">
        <v>10.3</v>
      </c>
      <c r="Y242" s="91">
        <v>9.4802485533333343</v>
      </c>
      <c r="Z242" s="91">
        <v>11.376298264000001</v>
      </c>
      <c r="AA242" s="91">
        <v>0</v>
      </c>
      <c r="AB242" s="91">
        <v>0</v>
      </c>
      <c r="AC242" s="91">
        <v>8.7754416800000001</v>
      </c>
      <c r="AD242" s="91">
        <v>10.521627280000001</v>
      </c>
      <c r="AE242" s="91">
        <v>8.7754416800000001</v>
      </c>
      <c r="AF242" s="91">
        <v>10.521627280000001</v>
      </c>
      <c r="AG242" s="91">
        <v>9.6723569000000005</v>
      </c>
      <c r="AH242" s="91">
        <v>11.5750301476</v>
      </c>
      <c r="AI242" s="91">
        <v>0</v>
      </c>
      <c r="AJ242" s="91">
        <v>0</v>
      </c>
      <c r="AK242" s="91">
        <v>0</v>
      </c>
      <c r="AL242" s="91">
        <v>0</v>
      </c>
      <c r="AM242" s="91">
        <v>0</v>
      </c>
      <c r="AN242" s="91">
        <v>0</v>
      </c>
      <c r="AO242" s="91">
        <v>0</v>
      </c>
      <c r="AP242" s="91">
        <v>0</v>
      </c>
      <c r="AQ242" s="91">
        <v>0</v>
      </c>
      <c r="AR242" s="91">
        <v>0</v>
      </c>
      <c r="AS242" s="97">
        <f t="shared" ref="AS242:AZ257" si="200">AK242</f>
        <v>0</v>
      </c>
      <c r="AT242" s="97">
        <f t="shared" si="200"/>
        <v>0</v>
      </c>
      <c r="AU242" s="97">
        <f t="shared" si="200"/>
        <v>0</v>
      </c>
      <c r="AV242" s="97">
        <f t="shared" si="200"/>
        <v>0</v>
      </c>
      <c r="AW242" s="97">
        <f t="shared" si="200"/>
        <v>0</v>
      </c>
      <c r="AX242" s="97">
        <f t="shared" si="200"/>
        <v>0</v>
      </c>
      <c r="AY242" s="97">
        <f t="shared" si="200"/>
        <v>0</v>
      </c>
      <c r="AZ242" s="97">
        <f t="shared" si="200"/>
        <v>0</v>
      </c>
      <c r="BA242" s="91">
        <v>0</v>
      </c>
      <c r="BB242" s="91">
        <v>0</v>
      </c>
      <c r="BC242" s="91">
        <v>0</v>
      </c>
      <c r="BD242" s="91">
        <v>0</v>
      </c>
      <c r="BE242" s="91">
        <v>0</v>
      </c>
      <c r="BF242" s="91">
        <v>0</v>
      </c>
      <c r="BG242" s="91">
        <v>0</v>
      </c>
      <c r="BH242" s="91">
        <v>0</v>
      </c>
      <c r="BI242" s="97">
        <f t="shared" ref="BI242:BP254" si="201">BA242</f>
        <v>0</v>
      </c>
      <c r="BJ242" s="97">
        <f t="shared" si="201"/>
        <v>0</v>
      </c>
      <c r="BK242" s="97">
        <f t="shared" si="201"/>
        <v>0</v>
      </c>
      <c r="BL242" s="97">
        <f t="shared" si="201"/>
        <v>0</v>
      </c>
      <c r="BM242" s="97">
        <f t="shared" si="201"/>
        <v>0</v>
      </c>
      <c r="BN242" s="97">
        <f t="shared" si="201"/>
        <v>0</v>
      </c>
      <c r="BO242" s="97">
        <f t="shared" si="201"/>
        <v>0</v>
      </c>
      <c r="BP242" s="97">
        <f t="shared" si="201"/>
        <v>0</v>
      </c>
      <c r="BQ242" s="91">
        <v>0</v>
      </c>
      <c r="BR242" s="91">
        <v>0</v>
      </c>
      <c r="BS242" s="91">
        <v>0</v>
      </c>
      <c r="BT242" s="91">
        <v>0</v>
      </c>
      <c r="BU242" s="91">
        <v>0</v>
      </c>
      <c r="BV242" s="91">
        <v>0</v>
      </c>
      <c r="BW242" s="91">
        <v>0</v>
      </c>
      <c r="BX242" s="91">
        <v>0</v>
      </c>
      <c r="BY242" s="97">
        <f t="shared" ref="BY242:CF254" si="202">BQ242</f>
        <v>0</v>
      </c>
      <c r="BZ242" s="97">
        <f t="shared" si="202"/>
        <v>0</v>
      </c>
      <c r="CA242" s="97">
        <f t="shared" si="202"/>
        <v>0</v>
      </c>
      <c r="CB242" s="97">
        <f t="shared" si="202"/>
        <v>0</v>
      </c>
      <c r="CC242" s="97">
        <f t="shared" si="202"/>
        <v>0</v>
      </c>
      <c r="CD242" s="97">
        <f t="shared" si="202"/>
        <v>0</v>
      </c>
      <c r="CE242" s="97">
        <f t="shared" si="202"/>
        <v>0</v>
      </c>
      <c r="CF242" s="97">
        <f t="shared" si="202"/>
        <v>0</v>
      </c>
      <c r="CG242" s="92">
        <f t="shared" ref="CG242:CN266" si="203">M242+U242+AK242+BA242+BQ242</f>
        <v>9.4733333333333345</v>
      </c>
      <c r="CH242" s="92">
        <f t="shared" si="203"/>
        <v>11.350000000000001</v>
      </c>
      <c r="CI242" s="92">
        <f t="shared" si="203"/>
        <v>9.4802485533333343</v>
      </c>
      <c r="CJ242" s="92">
        <f t="shared" si="203"/>
        <v>11.350000000000001</v>
      </c>
      <c r="CK242" s="92">
        <f t="shared" si="203"/>
        <v>9.4802485533333343</v>
      </c>
      <c r="CL242" s="92">
        <f t="shared" si="203"/>
        <v>11.376298264000001</v>
      </c>
      <c r="CM242" s="92">
        <f t="shared" si="203"/>
        <v>0</v>
      </c>
      <c r="CN242" s="92">
        <f t="shared" si="203"/>
        <v>0</v>
      </c>
      <c r="CO242" s="91">
        <f t="shared" si="186"/>
        <v>9.6654416800000007</v>
      </c>
      <c r="CP242" s="91">
        <f t="shared" si="186"/>
        <v>11.571627280000001</v>
      </c>
      <c r="CQ242" s="91">
        <f t="shared" si="186"/>
        <v>9.6723569000000005</v>
      </c>
      <c r="CR242" s="91">
        <f t="shared" si="185"/>
        <v>11.571627280000001</v>
      </c>
      <c r="CS242" s="91">
        <f t="shared" si="185"/>
        <v>9.6723569000000005</v>
      </c>
      <c r="CT242" s="91">
        <f t="shared" si="185"/>
        <v>11.5750301476</v>
      </c>
      <c r="CU242" s="91">
        <f t="shared" si="185"/>
        <v>0</v>
      </c>
      <c r="CV242" s="91">
        <f t="shared" si="185"/>
        <v>0</v>
      </c>
      <c r="CW242" s="93"/>
      <c r="CY242" s="80"/>
      <c r="CZ242" s="80"/>
    </row>
    <row r="243" spans="1:118" ht="25.5" hidden="1" x14ac:dyDescent="0.25">
      <c r="A243" s="88" t="s">
        <v>6223</v>
      </c>
      <c r="B243" s="95" t="s">
        <v>6224</v>
      </c>
      <c r="C243" s="88" t="s">
        <v>6225</v>
      </c>
      <c r="D243" s="88">
        <v>2018</v>
      </c>
      <c r="E243" s="88">
        <v>2018</v>
      </c>
      <c r="F243" s="88">
        <f t="shared" si="198"/>
        <v>2018</v>
      </c>
      <c r="G243" s="88">
        <f t="shared" si="198"/>
        <v>2018</v>
      </c>
      <c r="H243" s="91">
        <f t="shared" si="199"/>
        <v>1.1599999999999999</v>
      </c>
      <c r="I243" s="91">
        <v>0.08</v>
      </c>
      <c r="J243" s="91">
        <v>0.23</v>
      </c>
      <c r="K243" s="91">
        <v>0.82</v>
      </c>
      <c r="L243" s="91">
        <v>0.03</v>
      </c>
      <c r="M243" s="91">
        <v>1.1499999999999999</v>
      </c>
      <c r="N243" s="91">
        <v>1.36</v>
      </c>
      <c r="O243" s="91">
        <v>1.1563238300000001</v>
      </c>
      <c r="P243" s="91">
        <v>1.36</v>
      </c>
      <c r="Q243" s="91">
        <v>1.1563238300000001</v>
      </c>
      <c r="R243" s="91">
        <v>1.36</v>
      </c>
      <c r="S243" s="91">
        <v>0</v>
      </c>
      <c r="T243" s="91">
        <v>0</v>
      </c>
      <c r="U243" s="91">
        <v>0</v>
      </c>
      <c r="V243" s="91">
        <v>0</v>
      </c>
      <c r="W243" s="91">
        <v>0</v>
      </c>
      <c r="X243" s="91">
        <v>0</v>
      </c>
      <c r="Y243" s="91">
        <v>0</v>
      </c>
      <c r="Z243" s="91">
        <v>0</v>
      </c>
      <c r="AA243" s="91">
        <v>0</v>
      </c>
      <c r="AB243" s="91">
        <v>0</v>
      </c>
      <c r="AC243" s="91"/>
      <c r="AD243" s="91"/>
      <c r="AE243" s="91"/>
      <c r="AF243" s="91"/>
      <c r="AG243" s="91"/>
      <c r="AH243" s="91"/>
      <c r="AI243" s="91"/>
      <c r="AJ243" s="91"/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97">
        <f t="shared" si="200"/>
        <v>0</v>
      </c>
      <c r="AT243" s="97">
        <f t="shared" si="200"/>
        <v>0</v>
      </c>
      <c r="AU243" s="97">
        <f t="shared" si="200"/>
        <v>0</v>
      </c>
      <c r="AV243" s="97">
        <f t="shared" si="200"/>
        <v>0</v>
      </c>
      <c r="AW243" s="97">
        <f t="shared" si="200"/>
        <v>0</v>
      </c>
      <c r="AX243" s="97">
        <f t="shared" si="200"/>
        <v>0</v>
      </c>
      <c r="AY243" s="97">
        <f t="shared" si="200"/>
        <v>0</v>
      </c>
      <c r="AZ243" s="97">
        <f t="shared" si="200"/>
        <v>0</v>
      </c>
      <c r="BA243" s="91">
        <v>0</v>
      </c>
      <c r="BB243" s="91">
        <v>0</v>
      </c>
      <c r="BC243" s="91">
        <v>0</v>
      </c>
      <c r="BD243" s="91">
        <v>0</v>
      </c>
      <c r="BE243" s="91">
        <v>0</v>
      </c>
      <c r="BF243" s="91">
        <v>0</v>
      </c>
      <c r="BG243" s="91">
        <v>0</v>
      </c>
      <c r="BH243" s="91">
        <v>0</v>
      </c>
      <c r="BI243" s="97">
        <f t="shared" si="201"/>
        <v>0</v>
      </c>
      <c r="BJ243" s="97">
        <f t="shared" si="201"/>
        <v>0</v>
      </c>
      <c r="BK243" s="97">
        <f t="shared" si="201"/>
        <v>0</v>
      </c>
      <c r="BL243" s="97">
        <f t="shared" si="201"/>
        <v>0</v>
      </c>
      <c r="BM243" s="97">
        <f t="shared" si="201"/>
        <v>0</v>
      </c>
      <c r="BN243" s="97">
        <f t="shared" si="201"/>
        <v>0</v>
      </c>
      <c r="BO243" s="97">
        <f t="shared" si="201"/>
        <v>0</v>
      </c>
      <c r="BP243" s="97">
        <f t="shared" si="201"/>
        <v>0</v>
      </c>
      <c r="BQ243" s="91">
        <v>0</v>
      </c>
      <c r="BR243" s="91">
        <v>0</v>
      </c>
      <c r="BS243" s="91">
        <v>0</v>
      </c>
      <c r="BT243" s="91">
        <v>0</v>
      </c>
      <c r="BU243" s="91">
        <v>0</v>
      </c>
      <c r="BV243" s="91">
        <v>0</v>
      </c>
      <c r="BW243" s="91">
        <v>0</v>
      </c>
      <c r="BX243" s="91">
        <v>0</v>
      </c>
      <c r="BY243" s="97">
        <f t="shared" si="202"/>
        <v>0</v>
      </c>
      <c r="BZ243" s="97">
        <f t="shared" si="202"/>
        <v>0</v>
      </c>
      <c r="CA243" s="97">
        <f t="shared" si="202"/>
        <v>0</v>
      </c>
      <c r="CB243" s="97">
        <f t="shared" si="202"/>
        <v>0</v>
      </c>
      <c r="CC243" s="97">
        <f t="shared" si="202"/>
        <v>0</v>
      </c>
      <c r="CD243" s="97">
        <f t="shared" si="202"/>
        <v>0</v>
      </c>
      <c r="CE243" s="97">
        <f t="shared" si="202"/>
        <v>0</v>
      </c>
      <c r="CF243" s="97">
        <f t="shared" si="202"/>
        <v>0</v>
      </c>
      <c r="CG243" s="92">
        <f t="shared" si="203"/>
        <v>1.1499999999999999</v>
      </c>
      <c r="CH243" s="92">
        <f t="shared" si="203"/>
        <v>1.36</v>
      </c>
      <c r="CI243" s="92">
        <f t="shared" si="203"/>
        <v>1.1563238300000001</v>
      </c>
      <c r="CJ243" s="92">
        <f t="shared" si="203"/>
        <v>1.36</v>
      </c>
      <c r="CK243" s="92">
        <f t="shared" si="203"/>
        <v>1.1563238300000001</v>
      </c>
      <c r="CL243" s="92">
        <f t="shared" si="203"/>
        <v>1.36</v>
      </c>
      <c r="CM243" s="92">
        <f t="shared" si="203"/>
        <v>0</v>
      </c>
      <c r="CN243" s="92">
        <f t="shared" si="203"/>
        <v>0</v>
      </c>
      <c r="CO243" s="91">
        <f t="shared" si="186"/>
        <v>1.1499999999999999</v>
      </c>
      <c r="CP243" s="91">
        <f t="shared" si="186"/>
        <v>1.36</v>
      </c>
      <c r="CQ243" s="91">
        <f t="shared" si="186"/>
        <v>1.1563238300000001</v>
      </c>
      <c r="CR243" s="91">
        <f t="shared" si="185"/>
        <v>1.36</v>
      </c>
      <c r="CS243" s="91">
        <f t="shared" si="185"/>
        <v>1.1563238300000001</v>
      </c>
      <c r="CT243" s="91">
        <f t="shared" si="185"/>
        <v>1.36</v>
      </c>
      <c r="CU243" s="91">
        <f t="shared" si="185"/>
        <v>0</v>
      </c>
      <c r="CV243" s="91">
        <f t="shared" si="185"/>
        <v>0</v>
      </c>
      <c r="CW243" s="93"/>
      <c r="CY243" s="80"/>
      <c r="CZ243" s="80"/>
    </row>
    <row r="244" spans="1:118" ht="25.5" hidden="1" x14ac:dyDescent="0.25">
      <c r="A244" s="88" t="s">
        <v>6226</v>
      </c>
      <c r="B244" s="95" t="s">
        <v>6227</v>
      </c>
      <c r="C244" s="88" t="s">
        <v>6228</v>
      </c>
      <c r="D244" s="88">
        <v>2018</v>
      </c>
      <c r="E244" s="88">
        <v>2018</v>
      </c>
      <c r="F244" s="88">
        <f t="shared" si="198"/>
        <v>2018</v>
      </c>
      <c r="G244" s="88">
        <f t="shared" si="198"/>
        <v>2018</v>
      </c>
      <c r="H244" s="91">
        <f t="shared" si="199"/>
        <v>1.5</v>
      </c>
      <c r="I244" s="91">
        <v>0.1</v>
      </c>
      <c r="J244" s="91">
        <v>0.1</v>
      </c>
      <c r="K244" s="91">
        <v>1.1000000000000001</v>
      </c>
      <c r="L244" s="91">
        <v>0.2</v>
      </c>
      <c r="M244" s="91">
        <v>1.5</v>
      </c>
      <c r="N244" s="91">
        <v>1.77</v>
      </c>
      <c r="O244" s="91">
        <v>1.5002319200000001</v>
      </c>
      <c r="P244" s="91">
        <v>1.77</v>
      </c>
      <c r="Q244" s="91">
        <v>1.5002319200000001</v>
      </c>
      <c r="R244" s="91">
        <v>1.77</v>
      </c>
      <c r="S244" s="91">
        <v>0</v>
      </c>
      <c r="T244" s="91">
        <v>0</v>
      </c>
      <c r="U244" s="91">
        <v>0</v>
      </c>
      <c r="V244" s="91">
        <v>0</v>
      </c>
      <c r="W244" s="91">
        <v>0</v>
      </c>
      <c r="X244" s="91">
        <v>0</v>
      </c>
      <c r="Y244" s="91">
        <v>0</v>
      </c>
      <c r="Z244" s="91">
        <v>0</v>
      </c>
      <c r="AA244" s="91">
        <v>0</v>
      </c>
      <c r="AB244" s="91">
        <v>0</v>
      </c>
      <c r="AC244" s="91"/>
      <c r="AD244" s="91"/>
      <c r="AE244" s="91"/>
      <c r="AF244" s="91"/>
      <c r="AG244" s="91"/>
      <c r="AH244" s="91"/>
      <c r="AI244" s="91"/>
      <c r="AJ244" s="91"/>
      <c r="AK244" s="91">
        <v>0</v>
      </c>
      <c r="AL244" s="91">
        <v>0</v>
      </c>
      <c r="AM244" s="91">
        <v>0</v>
      </c>
      <c r="AN244" s="91">
        <v>0</v>
      </c>
      <c r="AO244" s="91">
        <v>0</v>
      </c>
      <c r="AP244" s="91">
        <v>0</v>
      </c>
      <c r="AQ244" s="91">
        <v>0</v>
      </c>
      <c r="AR244" s="91">
        <v>0</v>
      </c>
      <c r="AS244" s="97">
        <f t="shared" si="200"/>
        <v>0</v>
      </c>
      <c r="AT244" s="97">
        <f t="shared" si="200"/>
        <v>0</v>
      </c>
      <c r="AU244" s="97">
        <f t="shared" si="200"/>
        <v>0</v>
      </c>
      <c r="AV244" s="97">
        <f t="shared" si="200"/>
        <v>0</v>
      </c>
      <c r="AW244" s="97">
        <f t="shared" si="200"/>
        <v>0</v>
      </c>
      <c r="AX244" s="97">
        <f t="shared" si="200"/>
        <v>0</v>
      </c>
      <c r="AY244" s="97">
        <f t="shared" si="200"/>
        <v>0</v>
      </c>
      <c r="AZ244" s="97">
        <f t="shared" si="200"/>
        <v>0</v>
      </c>
      <c r="BA244" s="91">
        <v>0</v>
      </c>
      <c r="BB244" s="91">
        <v>0</v>
      </c>
      <c r="BC244" s="91">
        <v>0</v>
      </c>
      <c r="BD244" s="91">
        <v>0</v>
      </c>
      <c r="BE244" s="91">
        <v>0</v>
      </c>
      <c r="BF244" s="91">
        <v>0</v>
      </c>
      <c r="BG244" s="91">
        <v>0</v>
      </c>
      <c r="BH244" s="91">
        <v>0</v>
      </c>
      <c r="BI244" s="97">
        <f t="shared" si="201"/>
        <v>0</v>
      </c>
      <c r="BJ244" s="97">
        <f t="shared" si="201"/>
        <v>0</v>
      </c>
      <c r="BK244" s="97">
        <f t="shared" si="201"/>
        <v>0</v>
      </c>
      <c r="BL244" s="97">
        <f t="shared" si="201"/>
        <v>0</v>
      </c>
      <c r="BM244" s="97">
        <f t="shared" si="201"/>
        <v>0</v>
      </c>
      <c r="BN244" s="97">
        <f t="shared" si="201"/>
        <v>0</v>
      </c>
      <c r="BO244" s="97">
        <f t="shared" si="201"/>
        <v>0</v>
      </c>
      <c r="BP244" s="97">
        <f t="shared" si="201"/>
        <v>0</v>
      </c>
      <c r="BQ244" s="91">
        <v>0</v>
      </c>
      <c r="BR244" s="91">
        <v>0</v>
      </c>
      <c r="BS244" s="91">
        <v>0</v>
      </c>
      <c r="BT244" s="91">
        <v>0</v>
      </c>
      <c r="BU244" s="91">
        <v>0</v>
      </c>
      <c r="BV244" s="91">
        <v>0</v>
      </c>
      <c r="BW244" s="91">
        <v>0</v>
      </c>
      <c r="BX244" s="91">
        <v>0</v>
      </c>
      <c r="BY244" s="97">
        <f t="shared" si="202"/>
        <v>0</v>
      </c>
      <c r="BZ244" s="97">
        <f t="shared" si="202"/>
        <v>0</v>
      </c>
      <c r="CA244" s="97">
        <f t="shared" si="202"/>
        <v>0</v>
      </c>
      <c r="CB244" s="97">
        <f t="shared" si="202"/>
        <v>0</v>
      </c>
      <c r="CC244" s="97">
        <f t="shared" si="202"/>
        <v>0</v>
      </c>
      <c r="CD244" s="97">
        <f t="shared" si="202"/>
        <v>0</v>
      </c>
      <c r="CE244" s="97">
        <f t="shared" si="202"/>
        <v>0</v>
      </c>
      <c r="CF244" s="97">
        <f t="shared" si="202"/>
        <v>0</v>
      </c>
      <c r="CG244" s="92">
        <f t="shared" si="203"/>
        <v>1.5</v>
      </c>
      <c r="CH244" s="92">
        <f t="shared" si="203"/>
        <v>1.77</v>
      </c>
      <c r="CI244" s="92">
        <f t="shared" si="203"/>
        <v>1.5002319200000001</v>
      </c>
      <c r="CJ244" s="92">
        <f t="shared" si="203"/>
        <v>1.77</v>
      </c>
      <c r="CK244" s="92">
        <f t="shared" si="203"/>
        <v>1.5002319200000001</v>
      </c>
      <c r="CL244" s="92">
        <f t="shared" si="203"/>
        <v>1.77</v>
      </c>
      <c r="CM244" s="92">
        <f t="shared" si="203"/>
        <v>0</v>
      </c>
      <c r="CN244" s="92">
        <f t="shared" si="203"/>
        <v>0</v>
      </c>
      <c r="CO244" s="91">
        <f t="shared" si="186"/>
        <v>1.5</v>
      </c>
      <c r="CP244" s="91">
        <f t="shared" si="186"/>
        <v>1.77</v>
      </c>
      <c r="CQ244" s="91">
        <f t="shared" si="186"/>
        <v>1.5002319200000001</v>
      </c>
      <c r="CR244" s="91">
        <f t="shared" si="185"/>
        <v>1.77</v>
      </c>
      <c r="CS244" s="91">
        <f t="shared" si="185"/>
        <v>1.5002319200000001</v>
      </c>
      <c r="CT244" s="91">
        <f t="shared" si="185"/>
        <v>1.77</v>
      </c>
      <c r="CU244" s="91">
        <f t="shared" si="185"/>
        <v>0</v>
      </c>
      <c r="CV244" s="91">
        <f t="shared" si="185"/>
        <v>0</v>
      </c>
      <c r="CW244" s="93"/>
      <c r="CY244" s="80"/>
      <c r="CZ244" s="80"/>
    </row>
    <row r="245" spans="1:118" ht="25.5" hidden="1" x14ac:dyDescent="0.25">
      <c r="A245" s="88" t="s">
        <v>6229</v>
      </c>
      <c r="B245" s="95" t="s">
        <v>6230</v>
      </c>
      <c r="C245" s="88" t="s">
        <v>6231</v>
      </c>
      <c r="D245" s="88">
        <v>2018</v>
      </c>
      <c r="E245" s="88">
        <v>2019</v>
      </c>
      <c r="F245" s="88">
        <f t="shared" si="198"/>
        <v>2018</v>
      </c>
      <c r="G245" s="88">
        <f t="shared" si="198"/>
        <v>2019</v>
      </c>
      <c r="H245" s="91">
        <f t="shared" si="199"/>
        <v>5.0699999999999994</v>
      </c>
      <c r="I245" s="91">
        <v>0.56999999999999995</v>
      </c>
      <c r="J245" s="91">
        <v>1.1499999999999999</v>
      </c>
      <c r="K245" s="91">
        <v>3.32</v>
      </c>
      <c r="L245" s="91">
        <v>0.03</v>
      </c>
      <c r="M245" s="91">
        <v>0.56999999999999995</v>
      </c>
      <c r="N245" s="91">
        <v>0.67500000000000004</v>
      </c>
      <c r="O245" s="91">
        <v>0.57497772000000003</v>
      </c>
      <c r="P245" s="91">
        <v>0.67500000000000004</v>
      </c>
      <c r="Q245" s="91">
        <v>0</v>
      </c>
      <c r="R245" s="91"/>
      <c r="S245" s="91">
        <v>0</v>
      </c>
      <c r="T245" s="91">
        <v>0</v>
      </c>
      <c r="U245" s="91">
        <v>4.4916666666666663</v>
      </c>
      <c r="V245" s="91">
        <v>5.39</v>
      </c>
      <c r="W245" s="91">
        <v>4.4916666666666663</v>
      </c>
      <c r="X245" s="91">
        <v>5.39</v>
      </c>
      <c r="Y245" s="91">
        <v>5.0666443866666659</v>
      </c>
      <c r="Z245" s="91">
        <v>6.0799732639999986</v>
      </c>
      <c r="AA245" s="91">
        <v>0</v>
      </c>
      <c r="AB245" s="91">
        <v>0</v>
      </c>
      <c r="AC245" s="91">
        <v>4.4068154699999997</v>
      </c>
      <c r="AD245" s="91">
        <v>5.26979767</v>
      </c>
      <c r="AE245" s="91">
        <v>4.4068154699999997</v>
      </c>
      <c r="AF245" s="91">
        <v>5.26979767</v>
      </c>
      <c r="AG245" s="91">
        <v>4.9817931900000003</v>
      </c>
      <c r="AH245" s="91">
        <v>5.9445686662000004</v>
      </c>
      <c r="AI245" s="91">
        <v>0</v>
      </c>
      <c r="AJ245" s="91">
        <v>0</v>
      </c>
      <c r="AK245" s="91">
        <v>0</v>
      </c>
      <c r="AL245" s="91">
        <v>0</v>
      </c>
      <c r="AM245" s="91">
        <v>0</v>
      </c>
      <c r="AN245" s="91">
        <v>0</v>
      </c>
      <c r="AO245" s="91">
        <v>0</v>
      </c>
      <c r="AP245" s="91">
        <v>0</v>
      </c>
      <c r="AQ245" s="91">
        <v>0</v>
      </c>
      <c r="AR245" s="91">
        <v>0</v>
      </c>
      <c r="AS245" s="97">
        <f t="shared" si="200"/>
        <v>0</v>
      </c>
      <c r="AT245" s="97">
        <f t="shared" si="200"/>
        <v>0</v>
      </c>
      <c r="AU245" s="97">
        <f t="shared" si="200"/>
        <v>0</v>
      </c>
      <c r="AV245" s="97">
        <f t="shared" si="200"/>
        <v>0</v>
      </c>
      <c r="AW245" s="97">
        <f t="shared" si="200"/>
        <v>0</v>
      </c>
      <c r="AX245" s="97">
        <f t="shared" si="200"/>
        <v>0</v>
      </c>
      <c r="AY245" s="97">
        <f t="shared" si="200"/>
        <v>0</v>
      </c>
      <c r="AZ245" s="97">
        <f t="shared" si="200"/>
        <v>0</v>
      </c>
      <c r="BA245" s="91">
        <v>0</v>
      </c>
      <c r="BB245" s="91">
        <v>0</v>
      </c>
      <c r="BC245" s="91">
        <v>0</v>
      </c>
      <c r="BD245" s="91">
        <v>0</v>
      </c>
      <c r="BE245" s="91">
        <v>0</v>
      </c>
      <c r="BF245" s="91">
        <v>0</v>
      </c>
      <c r="BG245" s="91">
        <v>0</v>
      </c>
      <c r="BH245" s="91">
        <v>0</v>
      </c>
      <c r="BI245" s="97">
        <f t="shared" si="201"/>
        <v>0</v>
      </c>
      <c r="BJ245" s="97">
        <f t="shared" si="201"/>
        <v>0</v>
      </c>
      <c r="BK245" s="97">
        <f t="shared" si="201"/>
        <v>0</v>
      </c>
      <c r="BL245" s="97">
        <f t="shared" si="201"/>
        <v>0</v>
      </c>
      <c r="BM245" s="97">
        <f t="shared" si="201"/>
        <v>0</v>
      </c>
      <c r="BN245" s="97">
        <f t="shared" si="201"/>
        <v>0</v>
      </c>
      <c r="BO245" s="97">
        <f t="shared" si="201"/>
        <v>0</v>
      </c>
      <c r="BP245" s="97">
        <f t="shared" si="201"/>
        <v>0</v>
      </c>
      <c r="BQ245" s="91">
        <v>0</v>
      </c>
      <c r="BR245" s="91">
        <v>0</v>
      </c>
      <c r="BS245" s="91">
        <v>0</v>
      </c>
      <c r="BT245" s="91">
        <v>0</v>
      </c>
      <c r="BU245" s="91">
        <v>0</v>
      </c>
      <c r="BV245" s="91">
        <v>0</v>
      </c>
      <c r="BW245" s="91">
        <v>0</v>
      </c>
      <c r="BX245" s="91">
        <v>0</v>
      </c>
      <c r="BY245" s="97">
        <f t="shared" si="202"/>
        <v>0</v>
      </c>
      <c r="BZ245" s="97">
        <f t="shared" si="202"/>
        <v>0</v>
      </c>
      <c r="CA245" s="97">
        <f t="shared" si="202"/>
        <v>0</v>
      </c>
      <c r="CB245" s="97">
        <f t="shared" si="202"/>
        <v>0</v>
      </c>
      <c r="CC245" s="97">
        <f t="shared" si="202"/>
        <v>0</v>
      </c>
      <c r="CD245" s="97">
        <f t="shared" si="202"/>
        <v>0</v>
      </c>
      <c r="CE245" s="97">
        <f t="shared" si="202"/>
        <v>0</v>
      </c>
      <c r="CF245" s="97">
        <f t="shared" si="202"/>
        <v>0</v>
      </c>
      <c r="CG245" s="92">
        <f t="shared" si="203"/>
        <v>5.0616666666666665</v>
      </c>
      <c r="CH245" s="92">
        <f t="shared" si="203"/>
        <v>6.0649999999999995</v>
      </c>
      <c r="CI245" s="92">
        <f t="shared" si="203"/>
        <v>5.0666443866666659</v>
      </c>
      <c r="CJ245" s="92">
        <f t="shared" si="203"/>
        <v>6.0649999999999995</v>
      </c>
      <c r="CK245" s="92">
        <f t="shared" si="203"/>
        <v>5.0666443866666659</v>
      </c>
      <c r="CL245" s="92">
        <f t="shared" si="203"/>
        <v>6.0799732639999986</v>
      </c>
      <c r="CM245" s="92">
        <f t="shared" si="203"/>
        <v>0</v>
      </c>
      <c r="CN245" s="92">
        <f t="shared" si="203"/>
        <v>0</v>
      </c>
      <c r="CO245" s="91">
        <f t="shared" si="186"/>
        <v>4.97681547</v>
      </c>
      <c r="CP245" s="91">
        <f t="shared" si="186"/>
        <v>5.9447976699999998</v>
      </c>
      <c r="CQ245" s="91">
        <f t="shared" si="186"/>
        <v>4.9817931899999994</v>
      </c>
      <c r="CR245" s="91">
        <f t="shared" si="185"/>
        <v>5.9447976699999998</v>
      </c>
      <c r="CS245" s="91">
        <f t="shared" si="185"/>
        <v>4.9817931900000003</v>
      </c>
      <c r="CT245" s="91">
        <f t="shared" si="185"/>
        <v>5.9445686662000004</v>
      </c>
      <c r="CU245" s="91">
        <f t="shared" si="185"/>
        <v>0</v>
      </c>
      <c r="CV245" s="91">
        <f t="shared" si="185"/>
        <v>0</v>
      </c>
      <c r="CW245" s="93"/>
      <c r="CY245" s="80"/>
      <c r="CZ245" s="80"/>
    </row>
    <row r="246" spans="1:118" ht="25.5" hidden="1" x14ac:dyDescent="0.25">
      <c r="A246" s="88" t="s">
        <v>6232</v>
      </c>
      <c r="B246" s="95" t="s">
        <v>6233</v>
      </c>
      <c r="C246" s="88" t="s">
        <v>6234</v>
      </c>
      <c r="D246" s="88">
        <v>2018</v>
      </c>
      <c r="E246" s="88">
        <v>2018</v>
      </c>
      <c r="F246" s="88">
        <f t="shared" si="198"/>
        <v>2018</v>
      </c>
      <c r="G246" s="88">
        <f t="shared" si="198"/>
        <v>2018</v>
      </c>
      <c r="H246" s="91">
        <f t="shared" si="199"/>
        <v>7.0000000000000007E-2</v>
      </c>
      <c r="I246" s="91">
        <v>0.01</v>
      </c>
      <c r="J246" s="91">
        <v>0.03</v>
      </c>
      <c r="K246" s="91">
        <v>0.03</v>
      </c>
      <c r="L246" s="91">
        <v>0</v>
      </c>
      <c r="M246" s="91">
        <v>6.8000000000000005E-2</v>
      </c>
      <c r="N246" s="91">
        <v>0.08</v>
      </c>
      <c r="O246" s="91">
        <v>7.0747519999999994E-2</v>
      </c>
      <c r="P246" s="91">
        <v>8.3000000000000004E-2</v>
      </c>
      <c r="Q246" s="91">
        <v>7.0747519999999994E-2</v>
      </c>
      <c r="R246" s="91">
        <v>0.08</v>
      </c>
      <c r="S246" s="91">
        <v>0</v>
      </c>
      <c r="T246" s="91">
        <v>7.0000000000000007E-2</v>
      </c>
      <c r="U246" s="91">
        <v>0</v>
      </c>
      <c r="V246" s="91">
        <v>0</v>
      </c>
      <c r="W246" s="91">
        <v>0</v>
      </c>
      <c r="X246" s="91">
        <v>0</v>
      </c>
      <c r="Y246" s="91">
        <v>0</v>
      </c>
      <c r="Z246" s="91">
        <v>0</v>
      </c>
      <c r="AA246" s="91">
        <v>0</v>
      </c>
      <c r="AB246" s="91">
        <v>0</v>
      </c>
      <c r="AC246" s="91"/>
      <c r="AD246" s="91"/>
      <c r="AE246" s="91"/>
      <c r="AF246" s="91"/>
      <c r="AG246" s="91"/>
      <c r="AH246" s="91"/>
      <c r="AI246" s="91"/>
      <c r="AJ246" s="91"/>
      <c r="AK246" s="91">
        <v>0</v>
      </c>
      <c r="AL246" s="91">
        <v>0</v>
      </c>
      <c r="AM246" s="91">
        <v>0</v>
      </c>
      <c r="AN246" s="91">
        <v>0</v>
      </c>
      <c r="AO246" s="91">
        <v>0</v>
      </c>
      <c r="AP246" s="91">
        <v>0</v>
      </c>
      <c r="AQ246" s="91">
        <v>0</v>
      </c>
      <c r="AR246" s="91">
        <v>0</v>
      </c>
      <c r="AS246" s="97">
        <f t="shared" si="200"/>
        <v>0</v>
      </c>
      <c r="AT246" s="97">
        <f t="shared" si="200"/>
        <v>0</v>
      </c>
      <c r="AU246" s="97">
        <f t="shared" si="200"/>
        <v>0</v>
      </c>
      <c r="AV246" s="97">
        <f t="shared" si="200"/>
        <v>0</v>
      </c>
      <c r="AW246" s="97">
        <f t="shared" si="200"/>
        <v>0</v>
      </c>
      <c r="AX246" s="97">
        <f t="shared" si="200"/>
        <v>0</v>
      </c>
      <c r="AY246" s="97">
        <f t="shared" si="200"/>
        <v>0</v>
      </c>
      <c r="AZ246" s="97">
        <f t="shared" si="200"/>
        <v>0</v>
      </c>
      <c r="BA246" s="91">
        <v>0</v>
      </c>
      <c r="BB246" s="91">
        <v>0</v>
      </c>
      <c r="BC246" s="91">
        <v>0</v>
      </c>
      <c r="BD246" s="91">
        <v>0</v>
      </c>
      <c r="BE246" s="91">
        <v>0</v>
      </c>
      <c r="BF246" s="91">
        <v>0</v>
      </c>
      <c r="BG246" s="91">
        <v>0</v>
      </c>
      <c r="BH246" s="91">
        <v>0</v>
      </c>
      <c r="BI246" s="97">
        <f t="shared" si="201"/>
        <v>0</v>
      </c>
      <c r="BJ246" s="97">
        <f t="shared" si="201"/>
        <v>0</v>
      </c>
      <c r="BK246" s="97">
        <f t="shared" si="201"/>
        <v>0</v>
      </c>
      <c r="BL246" s="97">
        <f t="shared" si="201"/>
        <v>0</v>
      </c>
      <c r="BM246" s="97">
        <f t="shared" si="201"/>
        <v>0</v>
      </c>
      <c r="BN246" s="97">
        <f t="shared" si="201"/>
        <v>0</v>
      </c>
      <c r="BO246" s="97">
        <f t="shared" si="201"/>
        <v>0</v>
      </c>
      <c r="BP246" s="97">
        <f t="shared" si="201"/>
        <v>0</v>
      </c>
      <c r="BQ246" s="91">
        <v>0</v>
      </c>
      <c r="BR246" s="91">
        <v>0</v>
      </c>
      <c r="BS246" s="91">
        <v>0</v>
      </c>
      <c r="BT246" s="91">
        <v>0</v>
      </c>
      <c r="BU246" s="91">
        <v>0</v>
      </c>
      <c r="BV246" s="91">
        <v>0</v>
      </c>
      <c r="BW246" s="91">
        <v>0</v>
      </c>
      <c r="BX246" s="91">
        <v>0</v>
      </c>
      <c r="BY246" s="97">
        <f t="shared" si="202"/>
        <v>0</v>
      </c>
      <c r="BZ246" s="97">
        <f t="shared" si="202"/>
        <v>0</v>
      </c>
      <c r="CA246" s="97">
        <f t="shared" si="202"/>
        <v>0</v>
      </c>
      <c r="CB246" s="97">
        <f t="shared" si="202"/>
        <v>0</v>
      </c>
      <c r="CC246" s="97">
        <f t="shared" si="202"/>
        <v>0</v>
      </c>
      <c r="CD246" s="97">
        <f t="shared" si="202"/>
        <v>0</v>
      </c>
      <c r="CE246" s="97">
        <f t="shared" si="202"/>
        <v>0</v>
      </c>
      <c r="CF246" s="97">
        <f t="shared" si="202"/>
        <v>0</v>
      </c>
      <c r="CG246" s="92">
        <f t="shared" si="203"/>
        <v>6.8000000000000005E-2</v>
      </c>
      <c r="CH246" s="92">
        <f t="shared" si="203"/>
        <v>0.08</v>
      </c>
      <c r="CI246" s="92">
        <f t="shared" si="203"/>
        <v>7.0747519999999994E-2</v>
      </c>
      <c r="CJ246" s="92">
        <f t="shared" si="203"/>
        <v>8.3000000000000004E-2</v>
      </c>
      <c r="CK246" s="92">
        <f t="shared" si="203"/>
        <v>7.0747519999999994E-2</v>
      </c>
      <c r="CL246" s="92">
        <f t="shared" si="203"/>
        <v>0.08</v>
      </c>
      <c r="CM246" s="92">
        <f t="shared" si="203"/>
        <v>0</v>
      </c>
      <c r="CN246" s="92">
        <f t="shared" si="203"/>
        <v>7.0000000000000007E-2</v>
      </c>
      <c r="CO246" s="91">
        <f t="shared" si="186"/>
        <v>6.8000000000000005E-2</v>
      </c>
      <c r="CP246" s="91">
        <f t="shared" si="186"/>
        <v>0.08</v>
      </c>
      <c r="CQ246" s="91">
        <f t="shared" si="186"/>
        <v>7.0747519999999994E-2</v>
      </c>
      <c r="CR246" s="91">
        <f t="shared" si="185"/>
        <v>8.3000000000000004E-2</v>
      </c>
      <c r="CS246" s="91">
        <f t="shared" si="185"/>
        <v>7.0747519999999994E-2</v>
      </c>
      <c r="CT246" s="91">
        <f t="shared" si="185"/>
        <v>0.08</v>
      </c>
      <c r="CU246" s="91">
        <f t="shared" si="185"/>
        <v>0</v>
      </c>
      <c r="CV246" s="91">
        <f t="shared" si="185"/>
        <v>7.0000000000000007E-2</v>
      </c>
      <c r="CW246" s="93"/>
      <c r="CY246" s="80"/>
      <c r="CZ246" s="80"/>
    </row>
    <row r="247" spans="1:118" ht="25.5" hidden="1" x14ac:dyDescent="0.25">
      <c r="A247" s="88" t="s">
        <v>6235</v>
      </c>
      <c r="B247" s="95" t="s">
        <v>6236</v>
      </c>
      <c r="C247" s="88" t="s">
        <v>6237</v>
      </c>
      <c r="D247" s="88">
        <v>2018</v>
      </c>
      <c r="E247" s="88">
        <v>2018</v>
      </c>
      <c r="F247" s="88">
        <f t="shared" si="198"/>
        <v>2018</v>
      </c>
      <c r="G247" s="88">
        <f t="shared" si="198"/>
        <v>2018</v>
      </c>
      <c r="H247" s="91">
        <f t="shared" si="199"/>
        <v>0.26500000000000001</v>
      </c>
      <c r="I247" s="91">
        <v>0.03</v>
      </c>
      <c r="J247" s="91">
        <v>9.2999999999999999E-2</v>
      </c>
      <c r="K247" s="91">
        <v>0.14199999999999999</v>
      </c>
      <c r="L247" s="91">
        <v>0</v>
      </c>
      <c r="M247" s="91">
        <v>0.26</v>
      </c>
      <c r="N247" s="91">
        <v>0.31000000000000005</v>
      </c>
      <c r="O247" s="91">
        <v>0.26578100999999998</v>
      </c>
      <c r="P247" s="91">
        <v>0.31</v>
      </c>
      <c r="Q247" s="91">
        <v>0.26578100999999998</v>
      </c>
      <c r="R247" s="91">
        <v>0.31</v>
      </c>
      <c r="S247" s="91">
        <v>0</v>
      </c>
      <c r="T247" s="91">
        <v>0.32</v>
      </c>
      <c r="U247" s="91">
        <v>0</v>
      </c>
      <c r="V247" s="91">
        <v>0</v>
      </c>
      <c r="W247" s="91">
        <v>0</v>
      </c>
      <c r="X247" s="91">
        <v>0</v>
      </c>
      <c r="Y247" s="91">
        <v>0</v>
      </c>
      <c r="Z247" s="91">
        <v>0</v>
      </c>
      <c r="AA247" s="91">
        <v>0</v>
      </c>
      <c r="AB247" s="91">
        <v>0</v>
      </c>
      <c r="AC247" s="91"/>
      <c r="AD247" s="91"/>
      <c r="AE247" s="91"/>
      <c r="AF247" s="91"/>
      <c r="AG247" s="91"/>
      <c r="AH247" s="91"/>
      <c r="AI247" s="91"/>
      <c r="AJ247" s="91"/>
      <c r="AK247" s="91">
        <v>0</v>
      </c>
      <c r="AL247" s="91">
        <v>0</v>
      </c>
      <c r="AM247" s="91">
        <v>0</v>
      </c>
      <c r="AN247" s="91">
        <v>0</v>
      </c>
      <c r="AO247" s="91">
        <v>0</v>
      </c>
      <c r="AP247" s="91">
        <v>0</v>
      </c>
      <c r="AQ247" s="91">
        <v>0</v>
      </c>
      <c r="AR247" s="91">
        <v>0</v>
      </c>
      <c r="AS247" s="97">
        <f t="shared" si="200"/>
        <v>0</v>
      </c>
      <c r="AT247" s="97">
        <f t="shared" si="200"/>
        <v>0</v>
      </c>
      <c r="AU247" s="97">
        <f t="shared" si="200"/>
        <v>0</v>
      </c>
      <c r="AV247" s="97">
        <f t="shared" si="200"/>
        <v>0</v>
      </c>
      <c r="AW247" s="97">
        <f t="shared" si="200"/>
        <v>0</v>
      </c>
      <c r="AX247" s="97">
        <f t="shared" si="200"/>
        <v>0</v>
      </c>
      <c r="AY247" s="97">
        <f t="shared" si="200"/>
        <v>0</v>
      </c>
      <c r="AZ247" s="97">
        <f t="shared" si="200"/>
        <v>0</v>
      </c>
      <c r="BA247" s="91">
        <v>0</v>
      </c>
      <c r="BB247" s="91">
        <v>0</v>
      </c>
      <c r="BC247" s="91">
        <v>0</v>
      </c>
      <c r="BD247" s="91">
        <v>0</v>
      </c>
      <c r="BE247" s="91">
        <v>0</v>
      </c>
      <c r="BF247" s="91">
        <v>0</v>
      </c>
      <c r="BG247" s="91">
        <v>0</v>
      </c>
      <c r="BH247" s="91">
        <v>0</v>
      </c>
      <c r="BI247" s="97">
        <f t="shared" si="201"/>
        <v>0</v>
      </c>
      <c r="BJ247" s="97">
        <f t="shared" si="201"/>
        <v>0</v>
      </c>
      <c r="BK247" s="97">
        <f t="shared" si="201"/>
        <v>0</v>
      </c>
      <c r="BL247" s="97">
        <f t="shared" si="201"/>
        <v>0</v>
      </c>
      <c r="BM247" s="97">
        <f t="shared" si="201"/>
        <v>0</v>
      </c>
      <c r="BN247" s="97">
        <f t="shared" si="201"/>
        <v>0</v>
      </c>
      <c r="BO247" s="97">
        <f t="shared" si="201"/>
        <v>0</v>
      </c>
      <c r="BP247" s="97">
        <f t="shared" si="201"/>
        <v>0</v>
      </c>
      <c r="BQ247" s="91">
        <v>0</v>
      </c>
      <c r="BR247" s="91">
        <v>0</v>
      </c>
      <c r="BS247" s="91">
        <v>0</v>
      </c>
      <c r="BT247" s="91">
        <v>0</v>
      </c>
      <c r="BU247" s="91">
        <v>0</v>
      </c>
      <c r="BV247" s="91">
        <v>0</v>
      </c>
      <c r="BW247" s="91">
        <v>0</v>
      </c>
      <c r="BX247" s="91">
        <v>0</v>
      </c>
      <c r="BY247" s="97">
        <f t="shared" si="202"/>
        <v>0</v>
      </c>
      <c r="BZ247" s="97">
        <f t="shared" si="202"/>
        <v>0</v>
      </c>
      <c r="CA247" s="97">
        <f t="shared" si="202"/>
        <v>0</v>
      </c>
      <c r="CB247" s="97">
        <f t="shared" si="202"/>
        <v>0</v>
      </c>
      <c r="CC247" s="97">
        <f t="shared" si="202"/>
        <v>0</v>
      </c>
      <c r="CD247" s="97">
        <f t="shared" si="202"/>
        <v>0</v>
      </c>
      <c r="CE247" s="97">
        <f t="shared" si="202"/>
        <v>0</v>
      </c>
      <c r="CF247" s="97">
        <f t="shared" si="202"/>
        <v>0</v>
      </c>
      <c r="CG247" s="92">
        <f t="shared" si="203"/>
        <v>0.26</v>
      </c>
      <c r="CH247" s="92">
        <f t="shared" si="203"/>
        <v>0.31000000000000005</v>
      </c>
      <c r="CI247" s="92">
        <f t="shared" si="203"/>
        <v>0.26578100999999998</v>
      </c>
      <c r="CJ247" s="92">
        <f t="shared" si="203"/>
        <v>0.31</v>
      </c>
      <c r="CK247" s="92">
        <f t="shared" si="203"/>
        <v>0.26578100999999998</v>
      </c>
      <c r="CL247" s="92">
        <f t="shared" si="203"/>
        <v>0.31</v>
      </c>
      <c r="CM247" s="92">
        <f t="shared" si="203"/>
        <v>0</v>
      </c>
      <c r="CN247" s="92">
        <f t="shared" si="203"/>
        <v>0.32</v>
      </c>
      <c r="CO247" s="91">
        <f t="shared" si="186"/>
        <v>0.26</v>
      </c>
      <c r="CP247" s="91">
        <f t="shared" si="186"/>
        <v>0.31000000000000005</v>
      </c>
      <c r="CQ247" s="91">
        <f t="shared" si="186"/>
        <v>0.26578100999999998</v>
      </c>
      <c r="CR247" s="91">
        <f t="shared" si="185"/>
        <v>0.31</v>
      </c>
      <c r="CS247" s="91">
        <f t="shared" si="185"/>
        <v>0.26578100999999998</v>
      </c>
      <c r="CT247" s="91">
        <f t="shared" si="185"/>
        <v>0.31</v>
      </c>
      <c r="CU247" s="91">
        <f t="shared" si="185"/>
        <v>0</v>
      </c>
      <c r="CV247" s="91">
        <f t="shared" si="185"/>
        <v>0.32</v>
      </c>
      <c r="CW247" s="93"/>
      <c r="CY247" s="80"/>
      <c r="CZ247" s="80"/>
    </row>
    <row r="248" spans="1:118" ht="25.5" hidden="1" x14ac:dyDescent="0.25">
      <c r="A248" s="88" t="s">
        <v>6238</v>
      </c>
      <c r="B248" s="95" t="s">
        <v>6239</v>
      </c>
      <c r="C248" s="88" t="s">
        <v>6240</v>
      </c>
      <c r="D248" s="88">
        <v>2018</v>
      </c>
      <c r="E248" s="88">
        <v>2018</v>
      </c>
      <c r="F248" s="88">
        <f t="shared" si="198"/>
        <v>2018</v>
      </c>
      <c r="G248" s="88">
        <f t="shared" si="198"/>
        <v>2018</v>
      </c>
      <c r="H248" s="91">
        <f t="shared" si="199"/>
        <v>0.14000000000000001</v>
      </c>
      <c r="I248" s="91">
        <v>0.01</v>
      </c>
      <c r="J248" s="91">
        <v>0.05</v>
      </c>
      <c r="K248" s="91">
        <v>0.08</v>
      </c>
      <c r="L248" s="91">
        <v>0</v>
      </c>
      <c r="M248" s="91">
        <v>0.14000000000000001</v>
      </c>
      <c r="N248" s="91">
        <v>0.16500000000000001</v>
      </c>
      <c r="O248" s="91">
        <v>0.14155618</v>
      </c>
      <c r="P248" s="91">
        <v>0.17</v>
      </c>
      <c r="Q248" s="91">
        <v>0.14155618</v>
      </c>
      <c r="R248" s="91">
        <v>0.17</v>
      </c>
      <c r="S248" s="91">
        <v>0</v>
      </c>
      <c r="T248" s="91">
        <v>0.14000000000000001</v>
      </c>
      <c r="U248" s="91">
        <v>0</v>
      </c>
      <c r="V248" s="91">
        <v>0</v>
      </c>
      <c r="W248" s="91">
        <v>0</v>
      </c>
      <c r="X248" s="91">
        <v>0</v>
      </c>
      <c r="Y248" s="91">
        <v>0</v>
      </c>
      <c r="Z248" s="91">
        <v>0</v>
      </c>
      <c r="AA248" s="91">
        <v>0</v>
      </c>
      <c r="AB248" s="91">
        <v>0</v>
      </c>
      <c r="AC248" s="91"/>
      <c r="AD248" s="91"/>
      <c r="AE248" s="91"/>
      <c r="AF248" s="91"/>
      <c r="AG248" s="91"/>
      <c r="AH248" s="91"/>
      <c r="AI248" s="91"/>
      <c r="AJ248" s="91"/>
      <c r="AK248" s="91">
        <v>0</v>
      </c>
      <c r="AL248" s="91">
        <v>0</v>
      </c>
      <c r="AM248" s="91">
        <v>0</v>
      </c>
      <c r="AN248" s="91">
        <v>0</v>
      </c>
      <c r="AO248" s="91">
        <v>0</v>
      </c>
      <c r="AP248" s="91">
        <v>0</v>
      </c>
      <c r="AQ248" s="91">
        <v>0</v>
      </c>
      <c r="AR248" s="91">
        <v>0</v>
      </c>
      <c r="AS248" s="97">
        <f t="shared" si="200"/>
        <v>0</v>
      </c>
      <c r="AT248" s="97">
        <f t="shared" si="200"/>
        <v>0</v>
      </c>
      <c r="AU248" s="97">
        <f t="shared" si="200"/>
        <v>0</v>
      </c>
      <c r="AV248" s="97">
        <f t="shared" si="200"/>
        <v>0</v>
      </c>
      <c r="AW248" s="97">
        <f t="shared" si="200"/>
        <v>0</v>
      </c>
      <c r="AX248" s="97">
        <f t="shared" si="200"/>
        <v>0</v>
      </c>
      <c r="AY248" s="97">
        <f t="shared" si="200"/>
        <v>0</v>
      </c>
      <c r="AZ248" s="97">
        <f t="shared" si="200"/>
        <v>0</v>
      </c>
      <c r="BA248" s="91">
        <v>0</v>
      </c>
      <c r="BB248" s="91">
        <v>0</v>
      </c>
      <c r="BC248" s="91">
        <v>0</v>
      </c>
      <c r="BD248" s="91">
        <v>0</v>
      </c>
      <c r="BE248" s="91">
        <v>0</v>
      </c>
      <c r="BF248" s="91">
        <v>0</v>
      </c>
      <c r="BG248" s="91">
        <v>0</v>
      </c>
      <c r="BH248" s="91">
        <v>0</v>
      </c>
      <c r="BI248" s="97">
        <f t="shared" si="201"/>
        <v>0</v>
      </c>
      <c r="BJ248" s="97">
        <f t="shared" si="201"/>
        <v>0</v>
      </c>
      <c r="BK248" s="97">
        <f t="shared" si="201"/>
        <v>0</v>
      </c>
      <c r="BL248" s="97">
        <f t="shared" si="201"/>
        <v>0</v>
      </c>
      <c r="BM248" s="97">
        <f t="shared" si="201"/>
        <v>0</v>
      </c>
      <c r="BN248" s="97">
        <f t="shared" si="201"/>
        <v>0</v>
      </c>
      <c r="BO248" s="97">
        <f t="shared" si="201"/>
        <v>0</v>
      </c>
      <c r="BP248" s="97">
        <f t="shared" si="201"/>
        <v>0</v>
      </c>
      <c r="BQ248" s="91">
        <v>0</v>
      </c>
      <c r="BR248" s="91">
        <v>0</v>
      </c>
      <c r="BS248" s="91">
        <v>0</v>
      </c>
      <c r="BT248" s="91">
        <v>0</v>
      </c>
      <c r="BU248" s="91">
        <v>0</v>
      </c>
      <c r="BV248" s="91">
        <v>0</v>
      </c>
      <c r="BW248" s="91">
        <v>0</v>
      </c>
      <c r="BX248" s="91">
        <v>0</v>
      </c>
      <c r="BY248" s="97">
        <f t="shared" si="202"/>
        <v>0</v>
      </c>
      <c r="BZ248" s="97">
        <f t="shared" si="202"/>
        <v>0</v>
      </c>
      <c r="CA248" s="97">
        <f t="shared" si="202"/>
        <v>0</v>
      </c>
      <c r="CB248" s="97">
        <f t="shared" si="202"/>
        <v>0</v>
      </c>
      <c r="CC248" s="97">
        <f t="shared" si="202"/>
        <v>0</v>
      </c>
      <c r="CD248" s="97">
        <f t="shared" si="202"/>
        <v>0</v>
      </c>
      <c r="CE248" s="97">
        <f t="shared" si="202"/>
        <v>0</v>
      </c>
      <c r="CF248" s="97">
        <f t="shared" si="202"/>
        <v>0</v>
      </c>
      <c r="CG248" s="92">
        <f t="shared" si="203"/>
        <v>0.14000000000000001</v>
      </c>
      <c r="CH248" s="92">
        <f t="shared" si="203"/>
        <v>0.16500000000000001</v>
      </c>
      <c r="CI248" s="92">
        <f t="shared" si="203"/>
        <v>0.14155618</v>
      </c>
      <c r="CJ248" s="92">
        <f t="shared" si="203"/>
        <v>0.17</v>
      </c>
      <c r="CK248" s="92">
        <f t="shared" si="203"/>
        <v>0.14155618</v>
      </c>
      <c r="CL248" s="92">
        <f t="shared" si="203"/>
        <v>0.17</v>
      </c>
      <c r="CM248" s="92">
        <f t="shared" si="203"/>
        <v>0</v>
      </c>
      <c r="CN248" s="92">
        <f t="shared" si="203"/>
        <v>0.14000000000000001</v>
      </c>
      <c r="CO248" s="91">
        <f t="shared" si="186"/>
        <v>0.14000000000000001</v>
      </c>
      <c r="CP248" s="91">
        <f t="shared" si="186"/>
        <v>0.16500000000000001</v>
      </c>
      <c r="CQ248" s="91">
        <f t="shared" si="186"/>
        <v>0.14155618</v>
      </c>
      <c r="CR248" s="91">
        <f t="shared" si="185"/>
        <v>0.17</v>
      </c>
      <c r="CS248" s="91">
        <f t="shared" si="185"/>
        <v>0.14155618</v>
      </c>
      <c r="CT248" s="91">
        <f t="shared" si="185"/>
        <v>0.17</v>
      </c>
      <c r="CU248" s="91">
        <f t="shared" si="185"/>
        <v>0</v>
      </c>
      <c r="CV248" s="91">
        <f t="shared" si="185"/>
        <v>0.14000000000000001</v>
      </c>
      <c r="CW248" s="93"/>
      <c r="CY248" s="80"/>
      <c r="CZ248" s="80"/>
    </row>
    <row r="249" spans="1:118" ht="25.5" hidden="1" x14ac:dyDescent="0.25">
      <c r="A249" s="88" t="s">
        <v>6241</v>
      </c>
      <c r="B249" s="95" t="s">
        <v>6242</v>
      </c>
      <c r="C249" s="88" t="s">
        <v>6243</v>
      </c>
      <c r="D249" s="88">
        <v>2018</v>
      </c>
      <c r="E249" s="88">
        <v>2018</v>
      </c>
      <c r="F249" s="88">
        <f t="shared" si="198"/>
        <v>2018</v>
      </c>
      <c r="G249" s="88">
        <f t="shared" si="198"/>
        <v>2018</v>
      </c>
      <c r="H249" s="91">
        <f t="shared" si="199"/>
        <v>0.38</v>
      </c>
      <c r="I249" s="91">
        <v>0.03</v>
      </c>
      <c r="J249" s="91">
        <v>0.13500000000000001</v>
      </c>
      <c r="K249" s="91">
        <v>0.215</v>
      </c>
      <c r="L249" s="91">
        <v>0</v>
      </c>
      <c r="M249" s="91">
        <v>0.378</v>
      </c>
      <c r="N249" s="91">
        <v>0.44500000000000001</v>
      </c>
      <c r="O249" s="91">
        <v>0.38126267000000003</v>
      </c>
      <c r="P249" s="91">
        <v>0.45</v>
      </c>
      <c r="Q249" s="91">
        <v>0.38126267000000003</v>
      </c>
      <c r="R249" s="91">
        <v>0.45</v>
      </c>
      <c r="S249" s="91">
        <v>0</v>
      </c>
      <c r="T249" s="91">
        <v>0.4</v>
      </c>
      <c r="U249" s="91">
        <v>0</v>
      </c>
      <c r="V249" s="91">
        <v>0</v>
      </c>
      <c r="W249" s="91">
        <v>0</v>
      </c>
      <c r="X249" s="91">
        <v>0</v>
      </c>
      <c r="Y249" s="91">
        <v>0</v>
      </c>
      <c r="Z249" s="91">
        <v>0</v>
      </c>
      <c r="AA249" s="91">
        <v>0</v>
      </c>
      <c r="AB249" s="91">
        <v>0</v>
      </c>
      <c r="AC249" s="91"/>
      <c r="AD249" s="91"/>
      <c r="AE249" s="91"/>
      <c r="AF249" s="91"/>
      <c r="AG249" s="91"/>
      <c r="AH249" s="91"/>
      <c r="AI249" s="91"/>
      <c r="AJ249" s="91"/>
      <c r="AK249" s="91">
        <v>0</v>
      </c>
      <c r="AL249" s="91">
        <v>0</v>
      </c>
      <c r="AM249" s="91">
        <v>0</v>
      </c>
      <c r="AN249" s="91">
        <v>0</v>
      </c>
      <c r="AO249" s="91">
        <v>0</v>
      </c>
      <c r="AP249" s="91">
        <v>0</v>
      </c>
      <c r="AQ249" s="91">
        <v>0</v>
      </c>
      <c r="AR249" s="91">
        <v>0</v>
      </c>
      <c r="AS249" s="97">
        <f t="shared" si="200"/>
        <v>0</v>
      </c>
      <c r="AT249" s="97">
        <f t="shared" si="200"/>
        <v>0</v>
      </c>
      <c r="AU249" s="97">
        <f t="shared" si="200"/>
        <v>0</v>
      </c>
      <c r="AV249" s="97">
        <f t="shared" si="200"/>
        <v>0</v>
      </c>
      <c r="AW249" s="97">
        <f t="shared" si="200"/>
        <v>0</v>
      </c>
      <c r="AX249" s="97">
        <f t="shared" si="200"/>
        <v>0</v>
      </c>
      <c r="AY249" s="97">
        <f t="shared" si="200"/>
        <v>0</v>
      </c>
      <c r="AZ249" s="97">
        <f t="shared" si="200"/>
        <v>0</v>
      </c>
      <c r="BA249" s="91">
        <v>0</v>
      </c>
      <c r="BB249" s="91">
        <v>0</v>
      </c>
      <c r="BC249" s="91">
        <v>0</v>
      </c>
      <c r="BD249" s="91">
        <v>0</v>
      </c>
      <c r="BE249" s="91">
        <v>0</v>
      </c>
      <c r="BF249" s="91">
        <v>0</v>
      </c>
      <c r="BG249" s="91">
        <v>0</v>
      </c>
      <c r="BH249" s="91">
        <v>0</v>
      </c>
      <c r="BI249" s="97">
        <f t="shared" si="201"/>
        <v>0</v>
      </c>
      <c r="BJ249" s="97">
        <f t="shared" si="201"/>
        <v>0</v>
      </c>
      <c r="BK249" s="97">
        <f t="shared" si="201"/>
        <v>0</v>
      </c>
      <c r="BL249" s="97">
        <f t="shared" si="201"/>
        <v>0</v>
      </c>
      <c r="BM249" s="97">
        <f t="shared" si="201"/>
        <v>0</v>
      </c>
      <c r="BN249" s="97">
        <f t="shared" si="201"/>
        <v>0</v>
      </c>
      <c r="BO249" s="97">
        <f t="shared" si="201"/>
        <v>0</v>
      </c>
      <c r="BP249" s="97">
        <f t="shared" si="201"/>
        <v>0</v>
      </c>
      <c r="BQ249" s="91">
        <v>0</v>
      </c>
      <c r="BR249" s="91">
        <v>0</v>
      </c>
      <c r="BS249" s="91">
        <v>0</v>
      </c>
      <c r="BT249" s="91">
        <v>0</v>
      </c>
      <c r="BU249" s="91">
        <v>0</v>
      </c>
      <c r="BV249" s="91">
        <v>0</v>
      </c>
      <c r="BW249" s="91">
        <v>0</v>
      </c>
      <c r="BX249" s="91">
        <v>0</v>
      </c>
      <c r="BY249" s="97">
        <f t="shared" si="202"/>
        <v>0</v>
      </c>
      <c r="BZ249" s="97">
        <f t="shared" si="202"/>
        <v>0</v>
      </c>
      <c r="CA249" s="97">
        <f t="shared" si="202"/>
        <v>0</v>
      </c>
      <c r="CB249" s="97">
        <f t="shared" si="202"/>
        <v>0</v>
      </c>
      <c r="CC249" s="97">
        <f t="shared" si="202"/>
        <v>0</v>
      </c>
      <c r="CD249" s="97">
        <f t="shared" si="202"/>
        <v>0</v>
      </c>
      <c r="CE249" s="97">
        <f t="shared" si="202"/>
        <v>0</v>
      </c>
      <c r="CF249" s="97">
        <f t="shared" si="202"/>
        <v>0</v>
      </c>
      <c r="CG249" s="92">
        <f t="shared" si="203"/>
        <v>0.378</v>
      </c>
      <c r="CH249" s="92">
        <f t="shared" si="203"/>
        <v>0.44500000000000001</v>
      </c>
      <c r="CI249" s="92">
        <f t="shared" si="203"/>
        <v>0.38126267000000003</v>
      </c>
      <c r="CJ249" s="92">
        <f t="shared" si="203"/>
        <v>0.45</v>
      </c>
      <c r="CK249" s="92">
        <f t="shared" si="203"/>
        <v>0.38126267000000003</v>
      </c>
      <c r="CL249" s="92">
        <f t="shared" si="203"/>
        <v>0.45</v>
      </c>
      <c r="CM249" s="92">
        <f t="shared" si="203"/>
        <v>0</v>
      </c>
      <c r="CN249" s="92">
        <f t="shared" si="203"/>
        <v>0.4</v>
      </c>
      <c r="CO249" s="91">
        <f t="shared" si="186"/>
        <v>0.378</v>
      </c>
      <c r="CP249" s="91">
        <f t="shared" si="186"/>
        <v>0.44500000000000001</v>
      </c>
      <c r="CQ249" s="91">
        <f t="shared" si="186"/>
        <v>0.38126267000000003</v>
      </c>
      <c r="CR249" s="91">
        <f t="shared" si="185"/>
        <v>0.45</v>
      </c>
      <c r="CS249" s="91">
        <f t="shared" si="185"/>
        <v>0.38126267000000003</v>
      </c>
      <c r="CT249" s="91">
        <f t="shared" si="185"/>
        <v>0.45</v>
      </c>
      <c r="CU249" s="91">
        <f t="shared" si="185"/>
        <v>0</v>
      </c>
      <c r="CV249" s="91">
        <f t="shared" si="185"/>
        <v>0.4</v>
      </c>
      <c r="CW249" s="93"/>
      <c r="CY249" s="80"/>
      <c r="CZ249" s="80"/>
    </row>
    <row r="250" spans="1:118" ht="25.5" hidden="1" x14ac:dyDescent="0.25">
      <c r="A250" s="88" t="s">
        <v>6244</v>
      </c>
      <c r="B250" s="95" t="s">
        <v>6245</v>
      </c>
      <c r="C250" s="88" t="s">
        <v>6246</v>
      </c>
      <c r="D250" s="88">
        <v>2018</v>
      </c>
      <c r="E250" s="88">
        <v>2018</v>
      </c>
      <c r="F250" s="88">
        <f t="shared" si="198"/>
        <v>2018</v>
      </c>
      <c r="G250" s="88">
        <f t="shared" si="198"/>
        <v>2018</v>
      </c>
      <c r="H250" s="91">
        <f t="shared" si="199"/>
        <v>0.16</v>
      </c>
      <c r="I250" s="91">
        <v>0.01</v>
      </c>
      <c r="J250" s="91">
        <v>0.06</v>
      </c>
      <c r="K250" s="91">
        <v>0.08</v>
      </c>
      <c r="L250" s="91">
        <v>0.01</v>
      </c>
      <c r="M250" s="91">
        <v>0.16</v>
      </c>
      <c r="N250" s="91">
        <v>0.19</v>
      </c>
      <c r="O250" s="91">
        <v>0.16417155999999999</v>
      </c>
      <c r="P250" s="91">
        <v>0.19</v>
      </c>
      <c r="Q250" s="91">
        <v>0.16417155999999999</v>
      </c>
      <c r="R250" s="91">
        <v>0.19</v>
      </c>
      <c r="S250" s="91">
        <v>0</v>
      </c>
      <c r="T250" s="91">
        <v>0.16</v>
      </c>
      <c r="U250" s="91">
        <v>0</v>
      </c>
      <c r="V250" s="91">
        <v>0</v>
      </c>
      <c r="W250" s="91">
        <v>0</v>
      </c>
      <c r="X250" s="91">
        <v>0</v>
      </c>
      <c r="Y250" s="91">
        <v>0</v>
      </c>
      <c r="Z250" s="91">
        <v>0</v>
      </c>
      <c r="AA250" s="91">
        <v>0</v>
      </c>
      <c r="AB250" s="91">
        <v>0</v>
      </c>
      <c r="AC250" s="91"/>
      <c r="AD250" s="91"/>
      <c r="AE250" s="91"/>
      <c r="AF250" s="91"/>
      <c r="AG250" s="91"/>
      <c r="AH250" s="91"/>
      <c r="AI250" s="91"/>
      <c r="AJ250" s="91"/>
      <c r="AK250" s="91">
        <v>0</v>
      </c>
      <c r="AL250" s="91">
        <v>0</v>
      </c>
      <c r="AM250" s="91">
        <v>0</v>
      </c>
      <c r="AN250" s="91">
        <v>0</v>
      </c>
      <c r="AO250" s="91">
        <v>0</v>
      </c>
      <c r="AP250" s="91">
        <v>0</v>
      </c>
      <c r="AQ250" s="91">
        <v>0</v>
      </c>
      <c r="AR250" s="91">
        <v>0</v>
      </c>
      <c r="AS250" s="97">
        <f t="shared" si="200"/>
        <v>0</v>
      </c>
      <c r="AT250" s="97">
        <f t="shared" si="200"/>
        <v>0</v>
      </c>
      <c r="AU250" s="97">
        <f t="shared" si="200"/>
        <v>0</v>
      </c>
      <c r="AV250" s="97">
        <f t="shared" si="200"/>
        <v>0</v>
      </c>
      <c r="AW250" s="97">
        <f t="shared" si="200"/>
        <v>0</v>
      </c>
      <c r="AX250" s="97">
        <f t="shared" si="200"/>
        <v>0</v>
      </c>
      <c r="AY250" s="97">
        <f t="shared" si="200"/>
        <v>0</v>
      </c>
      <c r="AZ250" s="97">
        <f t="shared" si="200"/>
        <v>0</v>
      </c>
      <c r="BA250" s="91">
        <v>0</v>
      </c>
      <c r="BB250" s="91">
        <v>0</v>
      </c>
      <c r="BC250" s="91">
        <v>0</v>
      </c>
      <c r="BD250" s="91">
        <v>0</v>
      </c>
      <c r="BE250" s="91">
        <v>0</v>
      </c>
      <c r="BF250" s="91">
        <v>0</v>
      </c>
      <c r="BG250" s="91">
        <v>0</v>
      </c>
      <c r="BH250" s="91">
        <v>0</v>
      </c>
      <c r="BI250" s="97">
        <f t="shared" si="201"/>
        <v>0</v>
      </c>
      <c r="BJ250" s="97">
        <f t="shared" si="201"/>
        <v>0</v>
      </c>
      <c r="BK250" s="97">
        <f t="shared" si="201"/>
        <v>0</v>
      </c>
      <c r="BL250" s="97">
        <f t="shared" si="201"/>
        <v>0</v>
      </c>
      <c r="BM250" s="97">
        <f t="shared" si="201"/>
        <v>0</v>
      </c>
      <c r="BN250" s="97">
        <f t="shared" si="201"/>
        <v>0</v>
      </c>
      <c r="BO250" s="97">
        <f t="shared" si="201"/>
        <v>0</v>
      </c>
      <c r="BP250" s="97">
        <f t="shared" si="201"/>
        <v>0</v>
      </c>
      <c r="BQ250" s="91">
        <v>0</v>
      </c>
      <c r="BR250" s="91">
        <v>0</v>
      </c>
      <c r="BS250" s="91">
        <v>0</v>
      </c>
      <c r="BT250" s="91">
        <v>0</v>
      </c>
      <c r="BU250" s="91">
        <v>0</v>
      </c>
      <c r="BV250" s="91">
        <v>0</v>
      </c>
      <c r="BW250" s="91">
        <v>0</v>
      </c>
      <c r="BX250" s="91">
        <v>0</v>
      </c>
      <c r="BY250" s="97">
        <f t="shared" si="202"/>
        <v>0</v>
      </c>
      <c r="BZ250" s="97">
        <f t="shared" si="202"/>
        <v>0</v>
      </c>
      <c r="CA250" s="97">
        <f t="shared" si="202"/>
        <v>0</v>
      </c>
      <c r="CB250" s="97">
        <f t="shared" si="202"/>
        <v>0</v>
      </c>
      <c r="CC250" s="97">
        <f t="shared" si="202"/>
        <v>0</v>
      </c>
      <c r="CD250" s="97">
        <f t="shared" si="202"/>
        <v>0</v>
      </c>
      <c r="CE250" s="97">
        <f t="shared" si="202"/>
        <v>0</v>
      </c>
      <c r="CF250" s="97">
        <f t="shared" si="202"/>
        <v>0</v>
      </c>
      <c r="CG250" s="92">
        <f t="shared" si="203"/>
        <v>0.16</v>
      </c>
      <c r="CH250" s="92">
        <f t="shared" si="203"/>
        <v>0.19</v>
      </c>
      <c r="CI250" s="92">
        <f t="shared" si="203"/>
        <v>0.16417155999999999</v>
      </c>
      <c r="CJ250" s="92">
        <f t="shared" si="203"/>
        <v>0.19</v>
      </c>
      <c r="CK250" s="92">
        <f t="shared" si="203"/>
        <v>0.16417155999999999</v>
      </c>
      <c r="CL250" s="92">
        <f t="shared" si="203"/>
        <v>0.19</v>
      </c>
      <c r="CM250" s="92">
        <f t="shared" si="203"/>
        <v>0</v>
      </c>
      <c r="CN250" s="92">
        <f t="shared" si="203"/>
        <v>0.16</v>
      </c>
      <c r="CO250" s="91">
        <f t="shared" si="186"/>
        <v>0.16</v>
      </c>
      <c r="CP250" s="91">
        <f t="shared" si="186"/>
        <v>0.19</v>
      </c>
      <c r="CQ250" s="91">
        <f t="shared" si="186"/>
        <v>0.16417155999999999</v>
      </c>
      <c r="CR250" s="91">
        <f t="shared" si="185"/>
        <v>0.19</v>
      </c>
      <c r="CS250" s="91">
        <f t="shared" si="185"/>
        <v>0.16417155999999999</v>
      </c>
      <c r="CT250" s="91">
        <f t="shared" si="185"/>
        <v>0.19</v>
      </c>
      <c r="CU250" s="91">
        <f t="shared" si="185"/>
        <v>0</v>
      </c>
      <c r="CV250" s="91">
        <f t="shared" si="185"/>
        <v>0.16</v>
      </c>
      <c r="CW250" s="93"/>
      <c r="CY250" s="80"/>
      <c r="CZ250" s="80"/>
    </row>
    <row r="251" spans="1:118" ht="25.5" hidden="1" x14ac:dyDescent="0.25">
      <c r="A251" s="88" t="s">
        <v>6247</v>
      </c>
      <c r="B251" s="95" t="s">
        <v>6248</v>
      </c>
      <c r="C251" s="88" t="s">
        <v>6249</v>
      </c>
      <c r="D251" s="88">
        <v>2019</v>
      </c>
      <c r="E251" s="88">
        <v>2019</v>
      </c>
      <c r="F251" s="88">
        <f t="shared" si="198"/>
        <v>2019</v>
      </c>
      <c r="G251" s="88">
        <f t="shared" si="198"/>
        <v>2019</v>
      </c>
      <c r="H251" s="91">
        <f t="shared" si="199"/>
        <v>0.21999999999999997</v>
      </c>
      <c r="I251" s="91">
        <v>0.01</v>
      </c>
      <c r="J251" s="91">
        <v>6.4000000000000001E-2</v>
      </c>
      <c r="K251" s="91">
        <v>0.14399999999999999</v>
      </c>
      <c r="L251" s="91">
        <v>2E-3</v>
      </c>
      <c r="M251" s="91"/>
      <c r="N251" s="91">
        <v>0</v>
      </c>
      <c r="O251" s="91">
        <v>0</v>
      </c>
      <c r="P251" s="91"/>
      <c r="Q251" s="91">
        <v>0</v>
      </c>
      <c r="R251" s="91"/>
      <c r="S251" s="91">
        <v>0</v>
      </c>
      <c r="T251" s="91">
        <v>0</v>
      </c>
      <c r="U251" s="91">
        <v>0.21666666666666667</v>
      </c>
      <c r="V251" s="91">
        <v>0.26</v>
      </c>
      <c r="W251" s="91">
        <v>0.21666666666666667</v>
      </c>
      <c r="X251" s="91">
        <v>0.26</v>
      </c>
      <c r="Y251" s="91">
        <v>0.21666666666666667</v>
      </c>
      <c r="Z251" s="91">
        <v>0.26</v>
      </c>
      <c r="AA251" s="91">
        <v>0</v>
      </c>
      <c r="AB251" s="91">
        <v>0.16</v>
      </c>
      <c r="AC251" s="91">
        <v>0.24142164999999999</v>
      </c>
      <c r="AD251" s="91">
        <v>0.28384304999999999</v>
      </c>
      <c r="AE251" s="91">
        <v>0.24142164999999999</v>
      </c>
      <c r="AF251" s="91">
        <v>0.28384304999999999</v>
      </c>
      <c r="AG251" s="91">
        <v>0.24142164999999999</v>
      </c>
      <c r="AH251" s="91">
        <v>0.28384304999999999</v>
      </c>
      <c r="AI251" s="91">
        <v>0</v>
      </c>
      <c r="AJ251" s="91">
        <v>0.16</v>
      </c>
      <c r="AK251" s="91">
        <v>0</v>
      </c>
      <c r="AL251" s="91">
        <v>0</v>
      </c>
      <c r="AM251" s="91">
        <v>0</v>
      </c>
      <c r="AN251" s="91">
        <v>0</v>
      </c>
      <c r="AO251" s="91">
        <v>0</v>
      </c>
      <c r="AP251" s="91">
        <v>0</v>
      </c>
      <c r="AQ251" s="91">
        <v>0</v>
      </c>
      <c r="AR251" s="91">
        <v>0</v>
      </c>
      <c r="AS251" s="97">
        <f t="shared" si="200"/>
        <v>0</v>
      </c>
      <c r="AT251" s="97">
        <f t="shared" si="200"/>
        <v>0</v>
      </c>
      <c r="AU251" s="97">
        <f t="shared" si="200"/>
        <v>0</v>
      </c>
      <c r="AV251" s="97">
        <f t="shared" si="200"/>
        <v>0</v>
      </c>
      <c r="AW251" s="97">
        <f t="shared" si="200"/>
        <v>0</v>
      </c>
      <c r="AX251" s="97">
        <f t="shared" si="200"/>
        <v>0</v>
      </c>
      <c r="AY251" s="97">
        <f t="shared" si="200"/>
        <v>0</v>
      </c>
      <c r="AZ251" s="97">
        <f t="shared" si="200"/>
        <v>0</v>
      </c>
      <c r="BA251" s="91">
        <v>0</v>
      </c>
      <c r="BB251" s="91">
        <v>0</v>
      </c>
      <c r="BC251" s="91">
        <v>0</v>
      </c>
      <c r="BD251" s="91">
        <v>0</v>
      </c>
      <c r="BE251" s="91">
        <v>0</v>
      </c>
      <c r="BF251" s="91">
        <v>0</v>
      </c>
      <c r="BG251" s="91">
        <v>0</v>
      </c>
      <c r="BH251" s="91">
        <v>0</v>
      </c>
      <c r="BI251" s="97">
        <f t="shared" si="201"/>
        <v>0</v>
      </c>
      <c r="BJ251" s="97">
        <f t="shared" si="201"/>
        <v>0</v>
      </c>
      <c r="BK251" s="97">
        <f t="shared" si="201"/>
        <v>0</v>
      </c>
      <c r="BL251" s="97">
        <f t="shared" si="201"/>
        <v>0</v>
      </c>
      <c r="BM251" s="97">
        <f t="shared" si="201"/>
        <v>0</v>
      </c>
      <c r="BN251" s="97">
        <f t="shared" si="201"/>
        <v>0</v>
      </c>
      <c r="BO251" s="97">
        <f t="shared" si="201"/>
        <v>0</v>
      </c>
      <c r="BP251" s="97">
        <f t="shared" si="201"/>
        <v>0</v>
      </c>
      <c r="BQ251" s="91">
        <v>0</v>
      </c>
      <c r="BR251" s="91">
        <v>0</v>
      </c>
      <c r="BS251" s="91">
        <v>0</v>
      </c>
      <c r="BT251" s="91">
        <v>0</v>
      </c>
      <c r="BU251" s="91">
        <v>0</v>
      </c>
      <c r="BV251" s="91">
        <v>0</v>
      </c>
      <c r="BW251" s="91">
        <v>0</v>
      </c>
      <c r="BX251" s="91">
        <v>0</v>
      </c>
      <c r="BY251" s="97">
        <f t="shared" si="202"/>
        <v>0</v>
      </c>
      <c r="BZ251" s="97">
        <f t="shared" si="202"/>
        <v>0</v>
      </c>
      <c r="CA251" s="97">
        <f t="shared" si="202"/>
        <v>0</v>
      </c>
      <c r="CB251" s="97">
        <f t="shared" si="202"/>
        <v>0</v>
      </c>
      <c r="CC251" s="97">
        <f t="shared" si="202"/>
        <v>0</v>
      </c>
      <c r="CD251" s="97">
        <f t="shared" si="202"/>
        <v>0</v>
      </c>
      <c r="CE251" s="97">
        <f t="shared" si="202"/>
        <v>0</v>
      </c>
      <c r="CF251" s="97">
        <f t="shared" si="202"/>
        <v>0</v>
      </c>
      <c r="CG251" s="92">
        <f t="shared" si="203"/>
        <v>0.21666666666666667</v>
      </c>
      <c r="CH251" s="92">
        <f t="shared" si="203"/>
        <v>0.26</v>
      </c>
      <c r="CI251" s="92">
        <f t="shared" si="203"/>
        <v>0.21666666666666667</v>
      </c>
      <c r="CJ251" s="92">
        <f t="shared" si="203"/>
        <v>0.26</v>
      </c>
      <c r="CK251" s="92">
        <f t="shared" si="203"/>
        <v>0.21666666666666667</v>
      </c>
      <c r="CL251" s="92">
        <f t="shared" si="203"/>
        <v>0.26</v>
      </c>
      <c r="CM251" s="92">
        <f t="shared" si="203"/>
        <v>0</v>
      </c>
      <c r="CN251" s="92">
        <f t="shared" si="203"/>
        <v>0.16</v>
      </c>
      <c r="CO251" s="91">
        <f t="shared" si="186"/>
        <v>0.24142164999999999</v>
      </c>
      <c r="CP251" s="91">
        <f t="shared" si="186"/>
        <v>0.28384304999999999</v>
      </c>
      <c r="CQ251" s="91">
        <f t="shared" si="186"/>
        <v>0.24142164999999999</v>
      </c>
      <c r="CR251" s="91">
        <f t="shared" si="185"/>
        <v>0.28384304999999999</v>
      </c>
      <c r="CS251" s="91">
        <f t="shared" si="185"/>
        <v>0.24142164999999999</v>
      </c>
      <c r="CT251" s="91">
        <f t="shared" si="185"/>
        <v>0.28384304999999999</v>
      </c>
      <c r="CU251" s="91">
        <f t="shared" si="185"/>
        <v>0</v>
      </c>
      <c r="CV251" s="91">
        <f t="shared" si="185"/>
        <v>0.16</v>
      </c>
      <c r="CW251" s="93"/>
      <c r="CY251" s="80"/>
      <c r="CZ251" s="80"/>
    </row>
    <row r="252" spans="1:118" ht="25.5" hidden="1" x14ac:dyDescent="0.25">
      <c r="A252" s="88" t="s">
        <v>6250</v>
      </c>
      <c r="B252" s="95" t="s">
        <v>6251</v>
      </c>
      <c r="C252" s="88" t="s">
        <v>6252</v>
      </c>
      <c r="D252" s="88">
        <v>2019</v>
      </c>
      <c r="E252" s="88">
        <v>2020</v>
      </c>
      <c r="F252" s="88">
        <f t="shared" si="198"/>
        <v>2019</v>
      </c>
      <c r="G252" s="88">
        <f t="shared" si="198"/>
        <v>2020</v>
      </c>
      <c r="H252" s="91">
        <f t="shared" si="199"/>
        <v>0.43</v>
      </c>
      <c r="I252" s="91">
        <v>0.02</v>
      </c>
      <c r="J252" s="91">
        <v>0.104</v>
      </c>
      <c r="K252" s="91">
        <v>0.30399999999999999</v>
      </c>
      <c r="L252" s="91">
        <v>2E-3</v>
      </c>
      <c r="M252" s="91"/>
      <c r="N252" s="91">
        <v>0</v>
      </c>
      <c r="O252" s="91">
        <v>0</v>
      </c>
      <c r="P252" s="91"/>
      <c r="Q252" s="91">
        <v>0</v>
      </c>
      <c r="R252" s="91"/>
      <c r="S252" s="91">
        <v>0</v>
      </c>
      <c r="T252" s="91">
        <v>0</v>
      </c>
      <c r="U252" s="91">
        <v>1.6666666666666666E-2</v>
      </c>
      <c r="V252" s="91">
        <v>0.02</v>
      </c>
      <c r="W252" s="91">
        <v>1.6666666666666666E-2</v>
      </c>
      <c r="X252" s="91">
        <v>0.02</v>
      </c>
      <c r="Y252" s="91">
        <v>0</v>
      </c>
      <c r="Z252" s="91">
        <v>0</v>
      </c>
      <c r="AA252" s="91">
        <v>0</v>
      </c>
      <c r="AB252" s="91">
        <v>0</v>
      </c>
      <c r="AC252" s="91">
        <v>1.2500000000000001E-2</v>
      </c>
      <c r="AD252" s="91">
        <v>1.4999999999999999E-2</v>
      </c>
      <c r="AE252" s="91">
        <v>1.2500000000000001E-2</v>
      </c>
      <c r="AF252" s="91">
        <v>1.4999999999999999E-2</v>
      </c>
      <c r="AG252" s="91">
        <v>0</v>
      </c>
      <c r="AH252" s="91">
        <v>0</v>
      </c>
      <c r="AI252" s="91">
        <v>0</v>
      </c>
      <c r="AJ252" s="91">
        <v>0</v>
      </c>
      <c r="AK252" s="91">
        <v>0.40833333333333333</v>
      </c>
      <c r="AL252" s="91">
        <v>0.49</v>
      </c>
      <c r="AM252" s="91">
        <v>0.40833333333333333</v>
      </c>
      <c r="AN252" s="91">
        <v>0.49</v>
      </c>
      <c r="AO252" s="91">
        <v>0.42500000000000004</v>
      </c>
      <c r="AP252" s="91">
        <v>0.51</v>
      </c>
      <c r="AQ252" s="91">
        <v>0</v>
      </c>
      <c r="AR252" s="91">
        <v>0.39</v>
      </c>
      <c r="AS252" s="97">
        <f t="shared" si="200"/>
        <v>0.40833333333333333</v>
      </c>
      <c r="AT252" s="97">
        <f t="shared" si="200"/>
        <v>0.49</v>
      </c>
      <c r="AU252" s="97">
        <f t="shared" si="200"/>
        <v>0.40833333333333333</v>
      </c>
      <c r="AV252" s="97">
        <f t="shared" si="200"/>
        <v>0.49</v>
      </c>
      <c r="AW252" s="97">
        <f>AU252+AE252</f>
        <v>0.42083333333333334</v>
      </c>
      <c r="AX252" s="97">
        <f>AV252+AF252</f>
        <v>0.505</v>
      </c>
      <c r="AY252" s="97">
        <f t="shared" si="200"/>
        <v>0</v>
      </c>
      <c r="AZ252" s="97">
        <f t="shared" si="200"/>
        <v>0.39</v>
      </c>
      <c r="BA252" s="91">
        <v>0</v>
      </c>
      <c r="BB252" s="91">
        <v>0</v>
      </c>
      <c r="BC252" s="91">
        <v>0</v>
      </c>
      <c r="BD252" s="91">
        <v>0</v>
      </c>
      <c r="BE252" s="91">
        <v>0</v>
      </c>
      <c r="BF252" s="91">
        <v>0</v>
      </c>
      <c r="BG252" s="91">
        <v>0</v>
      </c>
      <c r="BH252" s="91">
        <v>0</v>
      </c>
      <c r="BI252" s="97">
        <f t="shared" si="201"/>
        <v>0</v>
      </c>
      <c r="BJ252" s="97">
        <f t="shared" si="201"/>
        <v>0</v>
      </c>
      <c r="BK252" s="97">
        <f t="shared" si="201"/>
        <v>0</v>
      </c>
      <c r="BL252" s="97">
        <f t="shared" si="201"/>
        <v>0</v>
      </c>
      <c r="BM252" s="97">
        <f t="shared" si="201"/>
        <v>0</v>
      </c>
      <c r="BN252" s="97">
        <f t="shared" si="201"/>
        <v>0</v>
      </c>
      <c r="BO252" s="97">
        <f t="shared" si="201"/>
        <v>0</v>
      </c>
      <c r="BP252" s="97">
        <f t="shared" si="201"/>
        <v>0</v>
      </c>
      <c r="BQ252" s="91">
        <v>0</v>
      </c>
      <c r="BR252" s="91">
        <v>0</v>
      </c>
      <c r="BS252" s="91">
        <v>0</v>
      </c>
      <c r="BT252" s="91">
        <v>0</v>
      </c>
      <c r="BU252" s="91">
        <v>0</v>
      </c>
      <c r="BV252" s="91">
        <v>0</v>
      </c>
      <c r="BW252" s="91">
        <v>0</v>
      </c>
      <c r="BX252" s="91">
        <v>0</v>
      </c>
      <c r="BY252" s="97">
        <f t="shared" si="202"/>
        <v>0</v>
      </c>
      <c r="BZ252" s="97">
        <f t="shared" si="202"/>
        <v>0</v>
      </c>
      <c r="CA252" s="97">
        <f t="shared" si="202"/>
        <v>0</v>
      </c>
      <c r="CB252" s="97">
        <f t="shared" si="202"/>
        <v>0</v>
      </c>
      <c r="CC252" s="97">
        <f t="shared" si="202"/>
        <v>0</v>
      </c>
      <c r="CD252" s="97">
        <f t="shared" si="202"/>
        <v>0</v>
      </c>
      <c r="CE252" s="97">
        <f t="shared" si="202"/>
        <v>0</v>
      </c>
      <c r="CF252" s="97">
        <f t="shared" si="202"/>
        <v>0</v>
      </c>
      <c r="CG252" s="92">
        <f t="shared" si="203"/>
        <v>0.42499999999999999</v>
      </c>
      <c r="CH252" s="92">
        <f t="shared" si="203"/>
        <v>0.51</v>
      </c>
      <c r="CI252" s="92">
        <f t="shared" si="203"/>
        <v>0.42499999999999999</v>
      </c>
      <c r="CJ252" s="92">
        <f t="shared" si="203"/>
        <v>0.51</v>
      </c>
      <c r="CK252" s="92">
        <f t="shared" si="203"/>
        <v>0.42500000000000004</v>
      </c>
      <c r="CL252" s="92">
        <f t="shared" si="203"/>
        <v>0.51</v>
      </c>
      <c r="CM252" s="92">
        <f t="shared" si="203"/>
        <v>0</v>
      </c>
      <c r="CN252" s="92">
        <f t="shared" si="203"/>
        <v>0.39</v>
      </c>
      <c r="CO252" s="91">
        <f t="shared" si="186"/>
        <v>0.42083333333333334</v>
      </c>
      <c r="CP252" s="91">
        <f t="shared" si="186"/>
        <v>0.505</v>
      </c>
      <c r="CQ252" s="91">
        <f t="shared" si="186"/>
        <v>0.42083333333333334</v>
      </c>
      <c r="CR252" s="91">
        <f t="shared" si="185"/>
        <v>0.505</v>
      </c>
      <c r="CS252" s="91">
        <f t="shared" si="185"/>
        <v>0.42083333333333334</v>
      </c>
      <c r="CT252" s="91">
        <f t="shared" si="185"/>
        <v>0.505</v>
      </c>
      <c r="CU252" s="91">
        <f t="shared" si="185"/>
        <v>0</v>
      </c>
      <c r="CV252" s="91">
        <f t="shared" si="185"/>
        <v>0.39</v>
      </c>
      <c r="CW252" s="93"/>
      <c r="CY252" s="80"/>
      <c r="CZ252" s="80"/>
    </row>
    <row r="253" spans="1:118" ht="25.5" hidden="1" x14ac:dyDescent="0.25">
      <c r="A253" s="88" t="s">
        <v>6253</v>
      </c>
      <c r="B253" s="95" t="s">
        <v>6254</v>
      </c>
      <c r="C253" s="88" t="s">
        <v>6255</v>
      </c>
      <c r="D253" s="88">
        <v>2019</v>
      </c>
      <c r="E253" s="88">
        <v>2020</v>
      </c>
      <c r="F253" s="88">
        <f t="shared" si="198"/>
        <v>2019</v>
      </c>
      <c r="G253" s="88">
        <f t="shared" si="198"/>
        <v>2020</v>
      </c>
      <c r="H253" s="91">
        <f t="shared" si="199"/>
        <v>0.90999999999999992</v>
      </c>
      <c r="I253" s="91">
        <v>0.25</v>
      </c>
      <c r="J253" s="91">
        <v>0.18</v>
      </c>
      <c r="K253" s="91">
        <v>0.48</v>
      </c>
      <c r="L253" s="91">
        <v>0</v>
      </c>
      <c r="M253" s="91"/>
      <c r="N253" s="91">
        <v>0</v>
      </c>
      <c r="O253" s="91">
        <v>0</v>
      </c>
      <c r="P253" s="91"/>
      <c r="Q253" s="91">
        <v>0</v>
      </c>
      <c r="R253" s="91"/>
      <c r="S253" s="91">
        <v>0</v>
      </c>
      <c r="T253" s="91">
        <v>0</v>
      </c>
      <c r="U253" s="91">
        <v>0.25</v>
      </c>
      <c r="V253" s="91">
        <v>0.3</v>
      </c>
      <c r="W253" s="91">
        <v>0.25</v>
      </c>
      <c r="X253" s="91">
        <v>0.3</v>
      </c>
      <c r="Y253" s="91">
        <v>0</v>
      </c>
      <c r="Z253" s="91">
        <v>0</v>
      </c>
      <c r="AA253" s="91">
        <v>0</v>
      </c>
      <c r="AB253" s="91">
        <v>0</v>
      </c>
      <c r="AC253" s="91">
        <v>1.2500000000000001E-2</v>
      </c>
      <c r="AD253" s="91">
        <v>1.4999999999999999E-2</v>
      </c>
      <c r="AE253" s="91">
        <v>1.2500000000000001E-2</v>
      </c>
      <c r="AF253" s="91">
        <v>1.4999999999999999E-2</v>
      </c>
      <c r="AG253" s="91">
        <v>0</v>
      </c>
      <c r="AH253" s="91">
        <v>0</v>
      </c>
      <c r="AI253" s="91">
        <v>0</v>
      </c>
      <c r="AJ253" s="91">
        <v>0</v>
      </c>
      <c r="AK253" s="91">
        <v>0.65833333333333344</v>
      </c>
      <c r="AL253" s="91">
        <v>0.79</v>
      </c>
      <c r="AM253" s="91">
        <v>0.65833333333333344</v>
      </c>
      <c r="AN253" s="91">
        <v>0.79000000000000015</v>
      </c>
      <c r="AO253" s="91">
        <v>0.90833333333333344</v>
      </c>
      <c r="AP253" s="91">
        <v>1.0900000000000001</v>
      </c>
      <c r="AQ253" s="91">
        <v>0</v>
      </c>
      <c r="AR253" s="91">
        <v>0.6</v>
      </c>
      <c r="AS253" s="97">
        <f t="shared" si="200"/>
        <v>0.65833333333333344</v>
      </c>
      <c r="AT253" s="97">
        <f t="shared" si="200"/>
        <v>0.79</v>
      </c>
      <c r="AU253" s="97">
        <f t="shared" si="200"/>
        <v>0.65833333333333344</v>
      </c>
      <c r="AV253" s="97">
        <f t="shared" si="200"/>
        <v>0.79000000000000015</v>
      </c>
      <c r="AW253" s="97">
        <f>AU253+AE253</f>
        <v>0.67083333333333339</v>
      </c>
      <c r="AX253" s="97">
        <f>AV253+AF253</f>
        <v>0.80500000000000016</v>
      </c>
      <c r="AY253" s="97">
        <f t="shared" si="200"/>
        <v>0</v>
      </c>
      <c r="AZ253" s="97">
        <f t="shared" si="200"/>
        <v>0.6</v>
      </c>
      <c r="BA253" s="91">
        <v>0</v>
      </c>
      <c r="BB253" s="91">
        <v>0</v>
      </c>
      <c r="BC253" s="91">
        <v>0</v>
      </c>
      <c r="BD253" s="91">
        <v>0</v>
      </c>
      <c r="BE253" s="91">
        <v>0</v>
      </c>
      <c r="BF253" s="91">
        <v>0</v>
      </c>
      <c r="BG253" s="91">
        <v>0</v>
      </c>
      <c r="BH253" s="91">
        <v>0</v>
      </c>
      <c r="BI253" s="97">
        <f t="shared" si="201"/>
        <v>0</v>
      </c>
      <c r="BJ253" s="97">
        <f t="shared" si="201"/>
        <v>0</v>
      </c>
      <c r="BK253" s="97">
        <f t="shared" si="201"/>
        <v>0</v>
      </c>
      <c r="BL253" s="97">
        <f t="shared" si="201"/>
        <v>0</v>
      </c>
      <c r="BM253" s="97">
        <f t="shared" si="201"/>
        <v>0</v>
      </c>
      <c r="BN253" s="97">
        <f t="shared" si="201"/>
        <v>0</v>
      </c>
      <c r="BO253" s="97">
        <f t="shared" si="201"/>
        <v>0</v>
      </c>
      <c r="BP253" s="97">
        <f t="shared" si="201"/>
        <v>0</v>
      </c>
      <c r="BQ253" s="91">
        <v>0</v>
      </c>
      <c r="BR253" s="91">
        <v>0</v>
      </c>
      <c r="BS253" s="91">
        <v>0</v>
      </c>
      <c r="BT253" s="91">
        <v>0</v>
      </c>
      <c r="BU253" s="91">
        <v>0</v>
      </c>
      <c r="BV253" s="91">
        <v>0</v>
      </c>
      <c r="BW253" s="91">
        <v>0</v>
      </c>
      <c r="BX253" s="91">
        <v>0</v>
      </c>
      <c r="BY253" s="97">
        <f t="shared" si="202"/>
        <v>0</v>
      </c>
      <c r="BZ253" s="97">
        <f t="shared" si="202"/>
        <v>0</v>
      </c>
      <c r="CA253" s="97">
        <f t="shared" si="202"/>
        <v>0</v>
      </c>
      <c r="CB253" s="97">
        <f t="shared" si="202"/>
        <v>0</v>
      </c>
      <c r="CC253" s="97">
        <f t="shared" si="202"/>
        <v>0</v>
      </c>
      <c r="CD253" s="97">
        <f t="shared" si="202"/>
        <v>0</v>
      </c>
      <c r="CE253" s="97">
        <f t="shared" si="202"/>
        <v>0</v>
      </c>
      <c r="CF253" s="97">
        <f t="shared" si="202"/>
        <v>0</v>
      </c>
      <c r="CG253" s="92">
        <f t="shared" si="203"/>
        <v>0.90833333333333344</v>
      </c>
      <c r="CH253" s="92">
        <f t="shared" si="203"/>
        <v>1.0900000000000001</v>
      </c>
      <c r="CI253" s="92">
        <f t="shared" si="203"/>
        <v>0.90833333333333344</v>
      </c>
      <c r="CJ253" s="92">
        <f t="shared" si="203"/>
        <v>1.0900000000000001</v>
      </c>
      <c r="CK253" s="92">
        <f t="shared" si="203"/>
        <v>0.90833333333333344</v>
      </c>
      <c r="CL253" s="92">
        <f t="shared" si="203"/>
        <v>1.0900000000000001</v>
      </c>
      <c r="CM253" s="92">
        <f t="shared" si="203"/>
        <v>0</v>
      </c>
      <c r="CN253" s="92">
        <f t="shared" si="203"/>
        <v>0.6</v>
      </c>
      <c r="CO253" s="91">
        <f t="shared" si="186"/>
        <v>0.67083333333333339</v>
      </c>
      <c r="CP253" s="91">
        <f t="shared" si="186"/>
        <v>0.80500000000000005</v>
      </c>
      <c r="CQ253" s="91">
        <f t="shared" si="186"/>
        <v>0.67083333333333339</v>
      </c>
      <c r="CR253" s="91">
        <f t="shared" si="185"/>
        <v>0.80500000000000016</v>
      </c>
      <c r="CS253" s="91">
        <f t="shared" si="185"/>
        <v>0.67083333333333339</v>
      </c>
      <c r="CT253" s="91">
        <f t="shared" si="185"/>
        <v>0.80500000000000016</v>
      </c>
      <c r="CU253" s="91">
        <f t="shared" si="185"/>
        <v>0</v>
      </c>
      <c r="CV253" s="91">
        <f t="shared" si="185"/>
        <v>0.6</v>
      </c>
      <c r="CW253" s="93"/>
      <c r="CY253" s="80"/>
      <c r="CZ253" s="80"/>
    </row>
    <row r="254" spans="1:118" ht="25.5" hidden="1" x14ac:dyDescent="0.25">
      <c r="A254" s="88" t="s">
        <v>6256</v>
      </c>
      <c r="B254" s="95" t="s">
        <v>6257</v>
      </c>
      <c r="C254" s="88" t="s">
        <v>6258</v>
      </c>
      <c r="D254" s="88">
        <v>2019</v>
      </c>
      <c r="E254" s="88">
        <v>2019</v>
      </c>
      <c r="F254" s="88">
        <f t="shared" si="198"/>
        <v>2019</v>
      </c>
      <c r="G254" s="88">
        <f t="shared" si="198"/>
        <v>2019</v>
      </c>
      <c r="H254" s="91">
        <f t="shared" si="199"/>
        <v>0.67</v>
      </c>
      <c r="I254" s="91">
        <v>0.03</v>
      </c>
      <c r="J254" s="91">
        <v>0.13</v>
      </c>
      <c r="K254" s="91">
        <v>0.49</v>
      </c>
      <c r="L254" s="91">
        <v>0.02</v>
      </c>
      <c r="M254" s="91"/>
      <c r="N254" s="91">
        <v>0</v>
      </c>
      <c r="O254" s="91">
        <v>0</v>
      </c>
      <c r="P254" s="91"/>
      <c r="Q254" s="91">
        <v>0</v>
      </c>
      <c r="R254" s="91"/>
      <c r="S254" s="91">
        <v>0</v>
      </c>
      <c r="T254" s="91">
        <v>0</v>
      </c>
      <c r="U254" s="91">
        <v>0.66666666666666674</v>
      </c>
      <c r="V254" s="91">
        <v>0.8</v>
      </c>
      <c r="W254" s="91">
        <v>0.66666666666666674</v>
      </c>
      <c r="X254" s="91">
        <v>0.8</v>
      </c>
      <c r="Y254" s="91">
        <v>0.66666666666666674</v>
      </c>
      <c r="Z254" s="91">
        <v>0.8</v>
      </c>
      <c r="AA254" s="91">
        <v>0</v>
      </c>
      <c r="AB254" s="91">
        <v>0.56000000000000005</v>
      </c>
      <c r="AC254" s="91">
        <v>0.73040172000000003</v>
      </c>
      <c r="AD254" s="91">
        <v>0.85805231999999998</v>
      </c>
      <c r="AE254" s="91">
        <v>0.73040172000000003</v>
      </c>
      <c r="AF254" s="91">
        <v>0.85805231999999998</v>
      </c>
      <c r="AG254" s="91">
        <v>0.73040172000000003</v>
      </c>
      <c r="AH254" s="91">
        <v>0.85805231999999998</v>
      </c>
      <c r="AI254" s="91">
        <v>0</v>
      </c>
      <c r="AJ254" s="91">
        <v>0.56000000000000005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97">
        <f t="shared" si="200"/>
        <v>0</v>
      </c>
      <c r="AT254" s="97">
        <f t="shared" si="200"/>
        <v>0</v>
      </c>
      <c r="AU254" s="97">
        <f t="shared" si="200"/>
        <v>0</v>
      </c>
      <c r="AV254" s="97">
        <f t="shared" si="200"/>
        <v>0</v>
      </c>
      <c r="AW254" s="97">
        <f t="shared" si="200"/>
        <v>0</v>
      </c>
      <c r="AX254" s="97">
        <f t="shared" si="200"/>
        <v>0</v>
      </c>
      <c r="AY254" s="97">
        <f t="shared" si="200"/>
        <v>0</v>
      </c>
      <c r="AZ254" s="97">
        <f t="shared" si="200"/>
        <v>0</v>
      </c>
      <c r="BA254" s="91">
        <v>0</v>
      </c>
      <c r="BB254" s="91">
        <v>0</v>
      </c>
      <c r="BC254" s="91">
        <v>0</v>
      </c>
      <c r="BD254" s="91">
        <v>0</v>
      </c>
      <c r="BE254" s="91">
        <v>0</v>
      </c>
      <c r="BF254" s="91">
        <v>0</v>
      </c>
      <c r="BG254" s="91">
        <v>0</v>
      </c>
      <c r="BH254" s="91">
        <v>0</v>
      </c>
      <c r="BI254" s="97">
        <f t="shared" si="201"/>
        <v>0</v>
      </c>
      <c r="BJ254" s="97">
        <f t="shared" si="201"/>
        <v>0</v>
      </c>
      <c r="BK254" s="97">
        <f t="shared" si="201"/>
        <v>0</v>
      </c>
      <c r="BL254" s="97">
        <f t="shared" si="201"/>
        <v>0</v>
      </c>
      <c r="BM254" s="97">
        <f t="shared" si="201"/>
        <v>0</v>
      </c>
      <c r="BN254" s="97">
        <f t="shared" si="201"/>
        <v>0</v>
      </c>
      <c r="BO254" s="97">
        <f t="shared" si="201"/>
        <v>0</v>
      </c>
      <c r="BP254" s="97">
        <f t="shared" si="201"/>
        <v>0</v>
      </c>
      <c r="BQ254" s="91">
        <v>0</v>
      </c>
      <c r="BR254" s="91">
        <v>0</v>
      </c>
      <c r="BS254" s="91">
        <v>0</v>
      </c>
      <c r="BT254" s="91">
        <v>0</v>
      </c>
      <c r="BU254" s="91">
        <v>0</v>
      </c>
      <c r="BV254" s="91">
        <v>0</v>
      </c>
      <c r="BW254" s="91">
        <v>0</v>
      </c>
      <c r="BX254" s="91">
        <v>0</v>
      </c>
      <c r="BY254" s="97">
        <f t="shared" si="202"/>
        <v>0</v>
      </c>
      <c r="BZ254" s="97">
        <f t="shared" si="202"/>
        <v>0</v>
      </c>
      <c r="CA254" s="97">
        <f t="shared" si="202"/>
        <v>0</v>
      </c>
      <c r="CB254" s="97">
        <f t="shared" si="202"/>
        <v>0</v>
      </c>
      <c r="CC254" s="97">
        <f t="shared" si="202"/>
        <v>0</v>
      </c>
      <c r="CD254" s="97">
        <f t="shared" si="202"/>
        <v>0</v>
      </c>
      <c r="CE254" s="97">
        <f t="shared" si="202"/>
        <v>0</v>
      </c>
      <c r="CF254" s="97">
        <f t="shared" si="202"/>
        <v>0</v>
      </c>
      <c r="CG254" s="92">
        <f t="shared" si="203"/>
        <v>0.66666666666666674</v>
      </c>
      <c r="CH254" s="92">
        <f t="shared" si="203"/>
        <v>0.8</v>
      </c>
      <c r="CI254" s="92">
        <f t="shared" si="203"/>
        <v>0.66666666666666674</v>
      </c>
      <c r="CJ254" s="92">
        <f t="shared" si="203"/>
        <v>0.8</v>
      </c>
      <c r="CK254" s="92">
        <f t="shared" si="203"/>
        <v>0.66666666666666674</v>
      </c>
      <c r="CL254" s="92">
        <f t="shared" si="203"/>
        <v>0.8</v>
      </c>
      <c r="CM254" s="92">
        <f t="shared" si="203"/>
        <v>0</v>
      </c>
      <c r="CN254" s="92">
        <f t="shared" si="203"/>
        <v>0.56000000000000005</v>
      </c>
      <c r="CO254" s="91">
        <f t="shared" si="186"/>
        <v>0.73040172000000003</v>
      </c>
      <c r="CP254" s="91">
        <f t="shared" si="186"/>
        <v>0.85805231999999998</v>
      </c>
      <c r="CQ254" s="91">
        <f t="shared" si="186"/>
        <v>0.73040172000000003</v>
      </c>
      <c r="CR254" s="91">
        <f t="shared" si="185"/>
        <v>0.85805231999999998</v>
      </c>
      <c r="CS254" s="91">
        <f t="shared" si="185"/>
        <v>0.73040172000000003</v>
      </c>
      <c r="CT254" s="91">
        <f t="shared" si="185"/>
        <v>0.85805231999999998</v>
      </c>
      <c r="CU254" s="91">
        <f t="shared" si="185"/>
        <v>0</v>
      </c>
      <c r="CV254" s="91">
        <f t="shared" si="185"/>
        <v>0.56000000000000005</v>
      </c>
      <c r="CW254" s="93"/>
      <c r="CY254" s="80"/>
      <c r="CZ254" s="80"/>
    </row>
    <row r="255" spans="1:118" ht="25.5" hidden="1" x14ac:dyDescent="0.25">
      <c r="A255" s="88" t="s">
        <v>6259</v>
      </c>
      <c r="B255" s="95" t="s">
        <v>6260</v>
      </c>
      <c r="C255" s="88" t="s">
        <v>6261</v>
      </c>
      <c r="D255" s="88">
        <v>2021</v>
      </c>
      <c r="E255" s="88">
        <v>2022</v>
      </c>
      <c r="F255" s="88">
        <f t="shared" si="198"/>
        <v>2021</v>
      </c>
      <c r="G255" s="88">
        <f t="shared" si="198"/>
        <v>2022</v>
      </c>
      <c r="H255" s="91">
        <f t="shared" si="199"/>
        <v>15.942</v>
      </c>
      <c r="I255" s="91">
        <v>1.0900000000000001</v>
      </c>
      <c r="J255" s="91">
        <v>1.002</v>
      </c>
      <c r="K255" s="91">
        <v>11.229999999999999</v>
      </c>
      <c r="L255" s="91">
        <v>2.62</v>
      </c>
      <c r="M255" s="91"/>
      <c r="N255" s="91">
        <v>0</v>
      </c>
      <c r="O255" s="91">
        <v>0</v>
      </c>
      <c r="P255" s="91"/>
      <c r="Q255" s="91">
        <v>0</v>
      </c>
      <c r="R255" s="91"/>
      <c r="S255" s="91">
        <v>0</v>
      </c>
      <c r="T255" s="91">
        <v>0</v>
      </c>
      <c r="U255" s="91">
        <v>0</v>
      </c>
      <c r="V255" s="91">
        <v>0</v>
      </c>
      <c r="W255" s="91">
        <v>0</v>
      </c>
      <c r="X255" s="91">
        <v>0</v>
      </c>
      <c r="Y255" s="91">
        <v>0</v>
      </c>
      <c r="Z255" s="91">
        <v>0</v>
      </c>
      <c r="AA255" s="91">
        <v>0</v>
      </c>
      <c r="AB255" s="91">
        <v>0</v>
      </c>
      <c r="AC255" s="91"/>
      <c r="AD255" s="91"/>
      <c r="AE255" s="91"/>
      <c r="AF255" s="91"/>
      <c r="AG255" s="91"/>
      <c r="AH255" s="91"/>
      <c r="AI255" s="91"/>
      <c r="AJ255" s="91"/>
      <c r="AK255" s="91">
        <v>0</v>
      </c>
      <c r="AL255" s="91">
        <v>0</v>
      </c>
      <c r="AM255" s="91">
        <v>0</v>
      </c>
      <c r="AN255" s="91">
        <v>0</v>
      </c>
      <c r="AO255" s="91">
        <v>0</v>
      </c>
      <c r="AP255" s="91">
        <v>0</v>
      </c>
      <c r="AQ255" s="91">
        <v>0</v>
      </c>
      <c r="AR255" s="91">
        <v>0</v>
      </c>
      <c r="AS255" s="97">
        <f t="shared" si="200"/>
        <v>0</v>
      </c>
      <c r="AT255" s="97">
        <f t="shared" si="200"/>
        <v>0</v>
      </c>
      <c r="AU255" s="97">
        <f t="shared" si="200"/>
        <v>0</v>
      </c>
      <c r="AV255" s="97">
        <f t="shared" si="200"/>
        <v>0</v>
      </c>
      <c r="AW255" s="97">
        <f t="shared" si="200"/>
        <v>0</v>
      </c>
      <c r="AX255" s="97">
        <f t="shared" si="200"/>
        <v>0</v>
      </c>
      <c r="AY255" s="97">
        <f t="shared" si="200"/>
        <v>0</v>
      </c>
      <c r="AZ255" s="97">
        <f t="shared" si="200"/>
        <v>0</v>
      </c>
      <c r="BA255" s="91">
        <v>2.5333333333333337</v>
      </c>
      <c r="BB255" s="91">
        <v>3.04</v>
      </c>
      <c r="BC255" s="91">
        <v>2.5333333333333337</v>
      </c>
      <c r="BD255" s="91">
        <v>3.0400000000000005</v>
      </c>
      <c r="BE255" s="91">
        <v>0</v>
      </c>
      <c r="BF255" s="91">
        <v>0</v>
      </c>
      <c r="BG255" s="91">
        <v>0</v>
      </c>
      <c r="BH255" s="91">
        <v>0</v>
      </c>
      <c r="BI255" s="97">
        <v>0.1</v>
      </c>
      <c r="BJ255" s="97">
        <v>0.12</v>
      </c>
      <c r="BK255" s="97">
        <v>0.1</v>
      </c>
      <c r="BL255" s="97">
        <v>0.12</v>
      </c>
      <c r="BM255" s="97">
        <v>0</v>
      </c>
      <c r="BN255" s="97">
        <v>0</v>
      </c>
      <c r="BO255" s="97">
        <v>0</v>
      </c>
      <c r="BP255" s="97">
        <v>0</v>
      </c>
      <c r="BQ255" s="91">
        <v>13.408333333333333</v>
      </c>
      <c r="BR255" s="91">
        <v>16.09</v>
      </c>
      <c r="BS255" s="91">
        <v>13.408333333333333</v>
      </c>
      <c r="BT255" s="91">
        <v>16.09</v>
      </c>
      <c r="BU255" s="91">
        <v>15.941666666666666</v>
      </c>
      <c r="BV255" s="91">
        <v>19.13</v>
      </c>
      <c r="BW255" s="91">
        <v>0</v>
      </c>
      <c r="BX255" s="91">
        <v>0</v>
      </c>
      <c r="BY255" s="97">
        <v>13.408333333333333</v>
      </c>
      <c r="BZ255" s="97">
        <v>16.09</v>
      </c>
      <c r="CA255" s="97">
        <v>13.408333333333333</v>
      </c>
      <c r="CB255" s="97">
        <v>16.09</v>
      </c>
      <c r="CC255" s="97">
        <v>13.508333333333333</v>
      </c>
      <c r="CD255" s="97">
        <v>16.21</v>
      </c>
      <c r="CE255" s="97">
        <v>0</v>
      </c>
      <c r="CF255" s="97">
        <v>0</v>
      </c>
      <c r="CG255" s="92">
        <f t="shared" si="203"/>
        <v>15.941666666666666</v>
      </c>
      <c r="CH255" s="92">
        <f t="shared" si="203"/>
        <v>19.13</v>
      </c>
      <c r="CI255" s="92">
        <f t="shared" si="203"/>
        <v>15.941666666666666</v>
      </c>
      <c r="CJ255" s="92">
        <f t="shared" si="203"/>
        <v>19.13</v>
      </c>
      <c r="CK255" s="92">
        <f t="shared" si="203"/>
        <v>15.941666666666666</v>
      </c>
      <c r="CL255" s="92">
        <f t="shared" si="203"/>
        <v>19.13</v>
      </c>
      <c r="CM255" s="92">
        <f t="shared" si="203"/>
        <v>0</v>
      </c>
      <c r="CN255" s="92">
        <f t="shared" si="203"/>
        <v>0</v>
      </c>
      <c r="CO255" s="91">
        <f t="shared" si="186"/>
        <v>13.508333333333333</v>
      </c>
      <c r="CP255" s="91">
        <f t="shared" si="186"/>
        <v>16.21</v>
      </c>
      <c r="CQ255" s="91">
        <f t="shared" si="186"/>
        <v>13.508333333333333</v>
      </c>
      <c r="CR255" s="91">
        <f t="shared" si="185"/>
        <v>16.21</v>
      </c>
      <c r="CS255" s="91">
        <f t="shared" si="185"/>
        <v>13.508333333333333</v>
      </c>
      <c r="CT255" s="91">
        <f t="shared" si="185"/>
        <v>16.21</v>
      </c>
      <c r="CU255" s="91">
        <f t="shared" si="185"/>
        <v>0</v>
      </c>
      <c r="CV255" s="91">
        <f t="shared" si="185"/>
        <v>0</v>
      </c>
      <c r="CW255" s="86"/>
      <c r="CY255" s="80"/>
      <c r="CZ255" s="80"/>
    </row>
    <row r="256" spans="1:118" ht="25.5" hidden="1" x14ac:dyDescent="0.25">
      <c r="A256" s="88"/>
      <c r="B256" s="95" t="s">
        <v>6262</v>
      </c>
      <c r="C256" s="88" t="s">
        <v>6263</v>
      </c>
      <c r="D256" s="88">
        <v>2021</v>
      </c>
      <c r="E256" s="88">
        <v>2021</v>
      </c>
      <c r="F256" s="88">
        <v>2023</v>
      </c>
      <c r="G256" s="88">
        <v>2023</v>
      </c>
      <c r="H256" s="91">
        <f t="shared" si="199"/>
        <v>0.19500000000000001</v>
      </c>
      <c r="I256" s="91">
        <v>0.02</v>
      </c>
      <c r="J256" s="91">
        <v>0.08</v>
      </c>
      <c r="K256" s="91">
        <v>9.5000000000000001E-2</v>
      </c>
      <c r="L256" s="91">
        <v>0</v>
      </c>
      <c r="M256" s="91"/>
      <c r="N256" s="91">
        <v>0</v>
      </c>
      <c r="O256" s="91">
        <v>0</v>
      </c>
      <c r="P256" s="91"/>
      <c r="Q256" s="91">
        <v>0</v>
      </c>
      <c r="R256" s="91"/>
      <c r="S256" s="91">
        <v>0</v>
      </c>
      <c r="T256" s="91">
        <v>0</v>
      </c>
      <c r="U256" s="91">
        <v>0</v>
      </c>
      <c r="V256" s="91">
        <v>0</v>
      </c>
      <c r="W256" s="91">
        <v>0</v>
      </c>
      <c r="X256" s="91">
        <v>0</v>
      </c>
      <c r="Y256" s="91">
        <v>0</v>
      </c>
      <c r="Z256" s="91">
        <v>0</v>
      </c>
      <c r="AA256" s="91">
        <v>0</v>
      </c>
      <c r="AB256" s="91">
        <v>0</v>
      </c>
      <c r="AC256" s="91"/>
      <c r="AD256" s="91"/>
      <c r="AE256" s="91"/>
      <c r="AF256" s="91"/>
      <c r="AG256" s="91"/>
      <c r="AH256" s="91"/>
      <c r="AI256" s="91"/>
      <c r="AJ256" s="91"/>
      <c r="AK256" s="91">
        <v>0</v>
      </c>
      <c r="AL256" s="91">
        <v>0</v>
      </c>
      <c r="AM256" s="91">
        <v>0</v>
      </c>
      <c r="AN256" s="91">
        <v>0</v>
      </c>
      <c r="AO256" s="91">
        <v>0</v>
      </c>
      <c r="AP256" s="91">
        <v>0</v>
      </c>
      <c r="AQ256" s="91">
        <v>0</v>
      </c>
      <c r="AR256" s="91">
        <v>0</v>
      </c>
      <c r="AS256" s="97">
        <f t="shared" si="200"/>
        <v>0</v>
      </c>
      <c r="AT256" s="97">
        <f t="shared" si="200"/>
        <v>0</v>
      </c>
      <c r="AU256" s="97">
        <f t="shared" si="200"/>
        <v>0</v>
      </c>
      <c r="AV256" s="97">
        <f t="shared" si="200"/>
        <v>0</v>
      </c>
      <c r="AW256" s="97">
        <f t="shared" si="200"/>
        <v>0</v>
      </c>
      <c r="AX256" s="97">
        <f t="shared" si="200"/>
        <v>0</v>
      </c>
      <c r="AY256" s="97">
        <f t="shared" si="200"/>
        <v>0</v>
      </c>
      <c r="AZ256" s="97">
        <f t="shared" si="200"/>
        <v>0</v>
      </c>
      <c r="BA256" s="91">
        <v>0.19491525423728814</v>
      </c>
      <c r="BB256" s="91">
        <v>0.23389830508474577</v>
      </c>
      <c r="BC256" s="91">
        <v>0.19491525423728814</v>
      </c>
      <c r="BD256" s="91">
        <v>0.23389830508474577</v>
      </c>
      <c r="BE256" s="91">
        <v>0.19491525423728814</v>
      </c>
      <c r="BF256" s="91">
        <v>0.23389830508474577</v>
      </c>
      <c r="BG256" s="91">
        <v>0</v>
      </c>
      <c r="BH256" s="91">
        <v>0.2</v>
      </c>
      <c r="BI256" s="97"/>
      <c r="BJ256" s="97"/>
      <c r="BK256" s="97"/>
      <c r="BL256" s="97"/>
      <c r="BM256" s="97"/>
      <c r="BN256" s="97"/>
      <c r="BO256" s="97"/>
      <c r="BP256" s="97"/>
      <c r="BQ256" s="91">
        <v>0</v>
      </c>
      <c r="BR256" s="91">
        <v>0</v>
      </c>
      <c r="BS256" s="91">
        <v>0</v>
      </c>
      <c r="BT256" s="91">
        <v>0</v>
      </c>
      <c r="BU256" s="91">
        <v>0</v>
      </c>
      <c r="BV256" s="91">
        <v>0</v>
      </c>
      <c r="BW256" s="91">
        <v>0</v>
      </c>
      <c r="BX256" s="91">
        <v>0</v>
      </c>
      <c r="BY256" s="97">
        <f t="shared" ref="BY256:CF266" si="204">BQ256</f>
        <v>0</v>
      </c>
      <c r="BZ256" s="97">
        <f t="shared" si="204"/>
        <v>0</v>
      </c>
      <c r="CA256" s="97">
        <f t="shared" si="204"/>
        <v>0</v>
      </c>
      <c r="CB256" s="97">
        <f t="shared" si="204"/>
        <v>0</v>
      </c>
      <c r="CC256" s="97">
        <f t="shared" si="204"/>
        <v>0</v>
      </c>
      <c r="CD256" s="97">
        <f t="shared" si="204"/>
        <v>0</v>
      </c>
      <c r="CE256" s="97">
        <f t="shared" si="204"/>
        <v>0</v>
      </c>
      <c r="CF256" s="97">
        <f t="shared" si="204"/>
        <v>0</v>
      </c>
      <c r="CG256" s="92">
        <f t="shared" si="203"/>
        <v>0.19491525423728814</v>
      </c>
      <c r="CH256" s="92">
        <f t="shared" si="203"/>
        <v>0.23389830508474577</v>
      </c>
      <c r="CI256" s="92">
        <f t="shared" si="203"/>
        <v>0.19491525423728814</v>
      </c>
      <c r="CJ256" s="92">
        <f t="shared" si="203"/>
        <v>0.23389830508474577</v>
      </c>
      <c r="CK256" s="92">
        <f t="shared" si="203"/>
        <v>0.19491525423728814</v>
      </c>
      <c r="CL256" s="92">
        <f t="shared" si="203"/>
        <v>0.23389830508474577</v>
      </c>
      <c r="CM256" s="92">
        <f t="shared" si="203"/>
        <v>0</v>
      </c>
      <c r="CN256" s="92">
        <f t="shared" si="203"/>
        <v>0.2</v>
      </c>
      <c r="CO256" s="91">
        <f t="shared" si="186"/>
        <v>0</v>
      </c>
      <c r="CP256" s="91">
        <f t="shared" si="186"/>
        <v>0</v>
      </c>
      <c r="CQ256" s="91">
        <f t="shared" si="186"/>
        <v>0</v>
      </c>
      <c r="CR256" s="91">
        <f t="shared" si="185"/>
        <v>0</v>
      </c>
      <c r="CS256" s="91">
        <f t="shared" si="185"/>
        <v>0</v>
      </c>
      <c r="CT256" s="91">
        <f t="shared" si="185"/>
        <v>0</v>
      </c>
      <c r="CU256" s="91">
        <f t="shared" si="185"/>
        <v>0</v>
      </c>
      <c r="CV256" s="91">
        <f t="shared" si="185"/>
        <v>0</v>
      </c>
      <c r="CW256" s="93"/>
      <c r="CY256" s="80"/>
      <c r="CZ256" s="80"/>
    </row>
    <row r="257" spans="1:118" ht="25.5" hidden="1" x14ac:dyDescent="0.25">
      <c r="A257" s="88"/>
      <c r="B257" s="95" t="s">
        <v>6264</v>
      </c>
      <c r="C257" s="88" t="s">
        <v>6265</v>
      </c>
      <c r="D257" s="88">
        <v>2021</v>
      </c>
      <c r="E257" s="88">
        <v>2021</v>
      </c>
      <c r="F257" s="88">
        <v>2023</v>
      </c>
      <c r="G257" s="88">
        <v>2023</v>
      </c>
      <c r="H257" s="91">
        <f t="shared" si="199"/>
        <v>0.51700000000000002</v>
      </c>
      <c r="I257" s="91">
        <v>0.04</v>
      </c>
      <c r="J257" s="91">
        <v>0.17</v>
      </c>
      <c r="K257" s="91">
        <v>0.3</v>
      </c>
      <c r="L257" s="91">
        <v>7.0000000000000001E-3</v>
      </c>
      <c r="M257" s="91"/>
      <c r="N257" s="91">
        <v>0</v>
      </c>
      <c r="O257" s="91">
        <v>0</v>
      </c>
      <c r="P257" s="91"/>
      <c r="Q257" s="91">
        <v>0</v>
      </c>
      <c r="R257" s="91"/>
      <c r="S257" s="91">
        <v>0</v>
      </c>
      <c r="T257" s="91">
        <v>0</v>
      </c>
      <c r="U257" s="91">
        <v>0</v>
      </c>
      <c r="V257" s="91">
        <v>0</v>
      </c>
      <c r="W257" s="91">
        <v>0</v>
      </c>
      <c r="X257" s="91">
        <v>0</v>
      </c>
      <c r="Y257" s="91">
        <v>0</v>
      </c>
      <c r="Z257" s="91">
        <v>0</v>
      </c>
      <c r="AA257" s="91">
        <v>0</v>
      </c>
      <c r="AB257" s="91">
        <v>0</v>
      </c>
      <c r="AC257" s="91"/>
      <c r="AD257" s="91"/>
      <c r="AE257" s="91"/>
      <c r="AF257" s="91"/>
      <c r="AG257" s="91"/>
      <c r="AH257" s="91"/>
      <c r="AI257" s="91"/>
      <c r="AJ257" s="91"/>
      <c r="AK257" s="91">
        <v>0</v>
      </c>
      <c r="AL257" s="91">
        <v>0</v>
      </c>
      <c r="AM257" s="91">
        <v>0</v>
      </c>
      <c r="AN257" s="91">
        <v>0</v>
      </c>
      <c r="AO257" s="91">
        <v>0</v>
      </c>
      <c r="AP257" s="91">
        <v>0</v>
      </c>
      <c r="AQ257" s="91">
        <v>0</v>
      </c>
      <c r="AR257" s="91">
        <v>0</v>
      </c>
      <c r="AS257" s="97">
        <f t="shared" si="200"/>
        <v>0</v>
      </c>
      <c r="AT257" s="97">
        <f t="shared" si="200"/>
        <v>0</v>
      </c>
      <c r="AU257" s="97">
        <f t="shared" si="200"/>
        <v>0</v>
      </c>
      <c r="AV257" s="97">
        <f t="shared" si="200"/>
        <v>0</v>
      </c>
      <c r="AW257" s="97">
        <f t="shared" si="200"/>
        <v>0</v>
      </c>
      <c r="AX257" s="97">
        <f t="shared" si="200"/>
        <v>0</v>
      </c>
      <c r="AY257" s="97">
        <f t="shared" si="200"/>
        <v>0</v>
      </c>
      <c r="AZ257" s="97">
        <f t="shared" si="200"/>
        <v>0</v>
      </c>
      <c r="BA257" s="91">
        <v>0.51694915254237295</v>
      </c>
      <c r="BB257" s="91">
        <v>0.62033898305084756</v>
      </c>
      <c r="BC257" s="91">
        <v>0.51694915254237295</v>
      </c>
      <c r="BD257" s="91">
        <v>0.62033898305084756</v>
      </c>
      <c r="BE257" s="91">
        <v>0.51694915254237295</v>
      </c>
      <c r="BF257" s="91">
        <v>0.62033898305084756</v>
      </c>
      <c r="BG257" s="91">
        <v>0</v>
      </c>
      <c r="BH257" s="91">
        <v>0.44</v>
      </c>
      <c r="BI257" s="97"/>
      <c r="BJ257" s="97"/>
      <c r="BK257" s="97"/>
      <c r="BL257" s="97"/>
      <c r="BM257" s="97"/>
      <c r="BN257" s="97"/>
      <c r="BO257" s="97"/>
      <c r="BP257" s="97"/>
      <c r="BQ257" s="91">
        <v>0</v>
      </c>
      <c r="BR257" s="91">
        <v>0</v>
      </c>
      <c r="BS257" s="91">
        <v>0</v>
      </c>
      <c r="BT257" s="91">
        <v>0</v>
      </c>
      <c r="BU257" s="91">
        <v>0</v>
      </c>
      <c r="BV257" s="91">
        <v>0</v>
      </c>
      <c r="BW257" s="91">
        <v>0</v>
      </c>
      <c r="BX257" s="91">
        <v>0</v>
      </c>
      <c r="BY257" s="97">
        <f t="shared" si="204"/>
        <v>0</v>
      </c>
      <c r="BZ257" s="97">
        <f t="shared" si="204"/>
        <v>0</v>
      </c>
      <c r="CA257" s="97">
        <f t="shared" si="204"/>
        <v>0</v>
      </c>
      <c r="CB257" s="97">
        <f t="shared" si="204"/>
        <v>0</v>
      </c>
      <c r="CC257" s="97">
        <f t="shared" si="204"/>
        <v>0</v>
      </c>
      <c r="CD257" s="97">
        <f t="shared" si="204"/>
        <v>0</v>
      </c>
      <c r="CE257" s="97">
        <f t="shared" si="204"/>
        <v>0</v>
      </c>
      <c r="CF257" s="97">
        <f t="shared" si="204"/>
        <v>0</v>
      </c>
      <c r="CG257" s="92">
        <f t="shared" si="203"/>
        <v>0.51694915254237295</v>
      </c>
      <c r="CH257" s="92">
        <f t="shared" si="203"/>
        <v>0.62033898305084756</v>
      </c>
      <c r="CI257" s="92">
        <f t="shared" si="203"/>
        <v>0.51694915254237295</v>
      </c>
      <c r="CJ257" s="92">
        <f t="shared" si="203"/>
        <v>0.62033898305084756</v>
      </c>
      <c r="CK257" s="92">
        <f t="shared" si="203"/>
        <v>0.51694915254237295</v>
      </c>
      <c r="CL257" s="92">
        <f t="shared" si="203"/>
        <v>0.62033898305084756</v>
      </c>
      <c r="CM257" s="92">
        <f t="shared" si="203"/>
        <v>0</v>
      </c>
      <c r="CN257" s="92">
        <f t="shared" si="203"/>
        <v>0.44</v>
      </c>
      <c r="CO257" s="91">
        <f t="shared" si="186"/>
        <v>0</v>
      </c>
      <c r="CP257" s="91">
        <f t="shared" si="186"/>
        <v>0</v>
      </c>
      <c r="CQ257" s="91">
        <f t="shared" si="186"/>
        <v>0</v>
      </c>
      <c r="CR257" s="91">
        <f t="shared" si="185"/>
        <v>0</v>
      </c>
      <c r="CS257" s="91">
        <f t="shared" si="185"/>
        <v>0</v>
      </c>
      <c r="CT257" s="91">
        <f t="shared" si="185"/>
        <v>0</v>
      </c>
      <c r="CU257" s="91">
        <f t="shared" si="185"/>
        <v>0</v>
      </c>
      <c r="CV257" s="91">
        <f t="shared" si="185"/>
        <v>0</v>
      </c>
      <c r="CW257" s="93"/>
      <c r="CY257" s="80"/>
      <c r="CZ257" s="80"/>
    </row>
    <row r="258" spans="1:118" ht="25.5" hidden="1" x14ac:dyDescent="0.25">
      <c r="A258" s="88"/>
      <c r="B258" s="95" t="s">
        <v>6266</v>
      </c>
      <c r="C258" s="88" t="s">
        <v>6267</v>
      </c>
      <c r="D258" s="88">
        <v>2021</v>
      </c>
      <c r="E258" s="88">
        <v>2021</v>
      </c>
      <c r="F258" s="88">
        <v>2023</v>
      </c>
      <c r="G258" s="88">
        <v>2023</v>
      </c>
      <c r="H258" s="91">
        <f t="shared" si="199"/>
        <v>0.28000000000000003</v>
      </c>
      <c r="I258" s="91">
        <v>0.02</v>
      </c>
      <c r="J258" s="91">
        <v>0.09</v>
      </c>
      <c r="K258" s="91">
        <v>0.17</v>
      </c>
      <c r="L258" s="91">
        <v>0</v>
      </c>
      <c r="M258" s="91"/>
      <c r="N258" s="91">
        <v>0</v>
      </c>
      <c r="O258" s="91">
        <v>0</v>
      </c>
      <c r="P258" s="91"/>
      <c r="Q258" s="91">
        <v>0</v>
      </c>
      <c r="R258" s="91"/>
      <c r="S258" s="91">
        <v>0</v>
      </c>
      <c r="T258" s="91">
        <v>0</v>
      </c>
      <c r="U258" s="91">
        <v>0</v>
      </c>
      <c r="V258" s="91">
        <v>0</v>
      </c>
      <c r="W258" s="91">
        <v>0</v>
      </c>
      <c r="X258" s="91">
        <v>0</v>
      </c>
      <c r="Y258" s="91">
        <v>0</v>
      </c>
      <c r="Z258" s="91">
        <v>0</v>
      </c>
      <c r="AA258" s="91">
        <v>0</v>
      </c>
      <c r="AB258" s="91">
        <v>0</v>
      </c>
      <c r="AC258" s="91"/>
      <c r="AD258" s="91"/>
      <c r="AE258" s="91"/>
      <c r="AF258" s="91"/>
      <c r="AG258" s="91"/>
      <c r="AH258" s="91"/>
      <c r="AI258" s="91"/>
      <c r="AJ258" s="91"/>
      <c r="AK258" s="91">
        <v>0</v>
      </c>
      <c r="AL258" s="91">
        <v>0</v>
      </c>
      <c r="AM258" s="91">
        <v>0</v>
      </c>
      <c r="AN258" s="91">
        <v>0</v>
      </c>
      <c r="AO258" s="91">
        <v>0</v>
      </c>
      <c r="AP258" s="91">
        <v>0</v>
      </c>
      <c r="AQ258" s="91">
        <v>0</v>
      </c>
      <c r="AR258" s="91">
        <v>0</v>
      </c>
      <c r="AS258" s="97">
        <f t="shared" ref="AS258:AZ266" si="205">AK258</f>
        <v>0</v>
      </c>
      <c r="AT258" s="97">
        <f t="shared" si="205"/>
        <v>0</v>
      </c>
      <c r="AU258" s="97">
        <f t="shared" si="205"/>
        <v>0</v>
      </c>
      <c r="AV258" s="97">
        <f t="shared" si="205"/>
        <v>0</v>
      </c>
      <c r="AW258" s="97">
        <f t="shared" si="205"/>
        <v>0</v>
      </c>
      <c r="AX258" s="97">
        <f t="shared" si="205"/>
        <v>0</v>
      </c>
      <c r="AY258" s="97">
        <f t="shared" si="205"/>
        <v>0</v>
      </c>
      <c r="AZ258" s="97">
        <f t="shared" si="205"/>
        <v>0</v>
      </c>
      <c r="BA258" s="91">
        <v>0.27966101694915257</v>
      </c>
      <c r="BB258" s="91">
        <v>0.33559322033898309</v>
      </c>
      <c r="BC258" s="91">
        <v>0.27966101694915257</v>
      </c>
      <c r="BD258" s="91">
        <v>0.33559322033898309</v>
      </c>
      <c r="BE258" s="91">
        <v>0.27966101694915257</v>
      </c>
      <c r="BF258" s="91">
        <v>0.33559322033898309</v>
      </c>
      <c r="BG258" s="91">
        <v>0</v>
      </c>
      <c r="BH258" s="91">
        <v>0.27</v>
      </c>
      <c r="BI258" s="97"/>
      <c r="BJ258" s="97"/>
      <c r="BK258" s="97"/>
      <c r="BL258" s="97"/>
      <c r="BM258" s="97"/>
      <c r="BN258" s="97"/>
      <c r="BO258" s="97"/>
      <c r="BP258" s="97"/>
      <c r="BQ258" s="91">
        <v>0</v>
      </c>
      <c r="BR258" s="91">
        <v>0</v>
      </c>
      <c r="BS258" s="91">
        <v>0</v>
      </c>
      <c r="BT258" s="91">
        <v>0</v>
      </c>
      <c r="BU258" s="91">
        <v>0</v>
      </c>
      <c r="BV258" s="91">
        <v>0</v>
      </c>
      <c r="BW258" s="91">
        <v>0</v>
      </c>
      <c r="BX258" s="91">
        <v>0</v>
      </c>
      <c r="BY258" s="97">
        <f t="shared" si="204"/>
        <v>0</v>
      </c>
      <c r="BZ258" s="97">
        <f t="shared" si="204"/>
        <v>0</v>
      </c>
      <c r="CA258" s="97">
        <f t="shared" si="204"/>
        <v>0</v>
      </c>
      <c r="CB258" s="97">
        <f t="shared" si="204"/>
        <v>0</v>
      </c>
      <c r="CC258" s="97">
        <f t="shared" si="204"/>
        <v>0</v>
      </c>
      <c r="CD258" s="97">
        <f t="shared" si="204"/>
        <v>0</v>
      </c>
      <c r="CE258" s="97">
        <f t="shared" si="204"/>
        <v>0</v>
      </c>
      <c r="CF258" s="97">
        <f t="shared" si="204"/>
        <v>0</v>
      </c>
      <c r="CG258" s="92">
        <f t="shared" si="203"/>
        <v>0.27966101694915257</v>
      </c>
      <c r="CH258" s="92">
        <f t="shared" si="203"/>
        <v>0.33559322033898309</v>
      </c>
      <c r="CI258" s="92">
        <f t="shared" si="203"/>
        <v>0.27966101694915257</v>
      </c>
      <c r="CJ258" s="92">
        <f t="shared" si="203"/>
        <v>0.33559322033898309</v>
      </c>
      <c r="CK258" s="92">
        <f t="shared" si="203"/>
        <v>0.27966101694915257</v>
      </c>
      <c r="CL258" s="92">
        <f t="shared" si="203"/>
        <v>0.33559322033898309</v>
      </c>
      <c r="CM258" s="92">
        <f t="shared" si="203"/>
        <v>0</v>
      </c>
      <c r="CN258" s="92">
        <f t="shared" si="203"/>
        <v>0.27</v>
      </c>
      <c r="CO258" s="91">
        <f t="shared" si="186"/>
        <v>0</v>
      </c>
      <c r="CP258" s="91">
        <f t="shared" si="186"/>
        <v>0</v>
      </c>
      <c r="CQ258" s="91">
        <f t="shared" si="186"/>
        <v>0</v>
      </c>
      <c r="CR258" s="91">
        <f t="shared" si="185"/>
        <v>0</v>
      </c>
      <c r="CS258" s="91">
        <f t="shared" si="185"/>
        <v>0</v>
      </c>
      <c r="CT258" s="91">
        <f t="shared" si="185"/>
        <v>0</v>
      </c>
      <c r="CU258" s="91">
        <f t="shared" si="185"/>
        <v>0</v>
      </c>
      <c r="CV258" s="91">
        <f t="shared" si="185"/>
        <v>0</v>
      </c>
      <c r="CW258" s="93"/>
      <c r="CY258" s="80"/>
      <c r="CZ258" s="80"/>
    </row>
    <row r="259" spans="1:118" ht="25.5" hidden="1" x14ac:dyDescent="0.25">
      <c r="A259" s="88"/>
      <c r="B259" s="95" t="s">
        <v>6268</v>
      </c>
      <c r="C259" s="88" t="s">
        <v>6269</v>
      </c>
      <c r="D259" s="88">
        <v>2021</v>
      </c>
      <c r="E259" s="88">
        <v>2021</v>
      </c>
      <c r="F259" s="88">
        <v>2023</v>
      </c>
      <c r="G259" s="88">
        <v>2023</v>
      </c>
      <c r="H259" s="91">
        <f t="shared" si="199"/>
        <v>0.27100000000000002</v>
      </c>
      <c r="I259" s="91">
        <v>0.01</v>
      </c>
      <c r="J259" s="91">
        <v>0.11</v>
      </c>
      <c r="K259" s="91">
        <v>0.15</v>
      </c>
      <c r="L259" s="91">
        <v>1E-3</v>
      </c>
      <c r="M259" s="91"/>
      <c r="N259" s="91">
        <v>0</v>
      </c>
      <c r="O259" s="91">
        <v>0</v>
      </c>
      <c r="P259" s="91"/>
      <c r="Q259" s="91">
        <v>0</v>
      </c>
      <c r="R259" s="91"/>
      <c r="S259" s="91">
        <v>0</v>
      </c>
      <c r="T259" s="91">
        <v>0</v>
      </c>
      <c r="U259" s="91">
        <v>0</v>
      </c>
      <c r="V259" s="91">
        <v>0</v>
      </c>
      <c r="W259" s="91">
        <v>0</v>
      </c>
      <c r="X259" s="91">
        <v>0</v>
      </c>
      <c r="Y259" s="91">
        <v>0</v>
      </c>
      <c r="Z259" s="91">
        <v>0</v>
      </c>
      <c r="AA259" s="91">
        <v>0</v>
      </c>
      <c r="AB259" s="91">
        <v>0</v>
      </c>
      <c r="AC259" s="91"/>
      <c r="AD259" s="91"/>
      <c r="AE259" s="91"/>
      <c r="AF259" s="91"/>
      <c r="AG259" s="91"/>
      <c r="AH259" s="91"/>
      <c r="AI259" s="91"/>
      <c r="AJ259" s="91"/>
      <c r="AK259" s="91">
        <v>0</v>
      </c>
      <c r="AL259" s="91">
        <v>0</v>
      </c>
      <c r="AM259" s="91">
        <v>0</v>
      </c>
      <c r="AN259" s="91">
        <v>0</v>
      </c>
      <c r="AO259" s="91">
        <v>0</v>
      </c>
      <c r="AP259" s="91">
        <v>0</v>
      </c>
      <c r="AQ259" s="91">
        <v>0</v>
      </c>
      <c r="AR259" s="91">
        <v>0</v>
      </c>
      <c r="AS259" s="97">
        <f t="shared" si="205"/>
        <v>0</v>
      </c>
      <c r="AT259" s="97">
        <f t="shared" si="205"/>
        <v>0</v>
      </c>
      <c r="AU259" s="97">
        <f t="shared" si="205"/>
        <v>0</v>
      </c>
      <c r="AV259" s="97">
        <f t="shared" si="205"/>
        <v>0</v>
      </c>
      <c r="AW259" s="97">
        <f t="shared" si="205"/>
        <v>0</v>
      </c>
      <c r="AX259" s="97">
        <f t="shared" si="205"/>
        <v>0</v>
      </c>
      <c r="AY259" s="97">
        <f t="shared" si="205"/>
        <v>0</v>
      </c>
      <c r="AZ259" s="97">
        <f t="shared" si="205"/>
        <v>0</v>
      </c>
      <c r="BA259" s="91">
        <v>0.2711864406779661</v>
      </c>
      <c r="BB259" s="91">
        <v>0.3254237288135593</v>
      </c>
      <c r="BC259" s="91">
        <v>0.2711864406779661</v>
      </c>
      <c r="BD259" s="91">
        <v>0.3254237288135593</v>
      </c>
      <c r="BE259" s="91">
        <v>0.2711864406779661</v>
      </c>
      <c r="BF259" s="91">
        <v>0.3254237288135593</v>
      </c>
      <c r="BG259" s="91">
        <v>0</v>
      </c>
      <c r="BH259" s="91">
        <v>0.22</v>
      </c>
      <c r="BI259" s="97"/>
      <c r="BJ259" s="97"/>
      <c r="BK259" s="97"/>
      <c r="BL259" s="97"/>
      <c r="BM259" s="97"/>
      <c r="BN259" s="97"/>
      <c r="BO259" s="97"/>
      <c r="BP259" s="97"/>
      <c r="BQ259" s="91">
        <v>0</v>
      </c>
      <c r="BR259" s="91">
        <v>0</v>
      </c>
      <c r="BS259" s="91">
        <v>0</v>
      </c>
      <c r="BT259" s="91">
        <v>0</v>
      </c>
      <c r="BU259" s="91">
        <v>0</v>
      </c>
      <c r="BV259" s="91">
        <v>0</v>
      </c>
      <c r="BW259" s="91">
        <v>0</v>
      </c>
      <c r="BX259" s="91">
        <v>0</v>
      </c>
      <c r="BY259" s="97">
        <f t="shared" si="204"/>
        <v>0</v>
      </c>
      <c r="BZ259" s="97">
        <f t="shared" si="204"/>
        <v>0</v>
      </c>
      <c r="CA259" s="97">
        <f t="shared" si="204"/>
        <v>0</v>
      </c>
      <c r="CB259" s="97">
        <f t="shared" si="204"/>
        <v>0</v>
      </c>
      <c r="CC259" s="97">
        <f t="shared" si="204"/>
        <v>0</v>
      </c>
      <c r="CD259" s="97">
        <f t="shared" si="204"/>
        <v>0</v>
      </c>
      <c r="CE259" s="97">
        <f t="shared" si="204"/>
        <v>0</v>
      </c>
      <c r="CF259" s="97">
        <f t="shared" si="204"/>
        <v>0</v>
      </c>
      <c r="CG259" s="92">
        <f t="shared" si="203"/>
        <v>0.2711864406779661</v>
      </c>
      <c r="CH259" s="92">
        <f t="shared" si="203"/>
        <v>0.3254237288135593</v>
      </c>
      <c r="CI259" s="92">
        <f t="shared" si="203"/>
        <v>0.2711864406779661</v>
      </c>
      <c r="CJ259" s="92">
        <f t="shared" si="203"/>
        <v>0.3254237288135593</v>
      </c>
      <c r="CK259" s="92">
        <f t="shared" si="203"/>
        <v>0.2711864406779661</v>
      </c>
      <c r="CL259" s="92">
        <f t="shared" si="203"/>
        <v>0.3254237288135593</v>
      </c>
      <c r="CM259" s="92">
        <f t="shared" si="203"/>
        <v>0</v>
      </c>
      <c r="CN259" s="92">
        <f t="shared" si="203"/>
        <v>0.22</v>
      </c>
      <c r="CO259" s="91">
        <f t="shared" si="186"/>
        <v>0</v>
      </c>
      <c r="CP259" s="91">
        <f t="shared" si="186"/>
        <v>0</v>
      </c>
      <c r="CQ259" s="91">
        <f t="shared" si="186"/>
        <v>0</v>
      </c>
      <c r="CR259" s="91">
        <f t="shared" si="185"/>
        <v>0</v>
      </c>
      <c r="CS259" s="91">
        <f t="shared" si="185"/>
        <v>0</v>
      </c>
      <c r="CT259" s="91">
        <f t="shared" si="185"/>
        <v>0</v>
      </c>
      <c r="CU259" s="91">
        <f t="shared" si="185"/>
        <v>0</v>
      </c>
      <c r="CV259" s="91">
        <f t="shared" si="185"/>
        <v>0</v>
      </c>
      <c r="CW259" s="93"/>
      <c r="CY259" s="80"/>
      <c r="CZ259" s="80"/>
    </row>
    <row r="260" spans="1:118" ht="25.5" hidden="1" x14ac:dyDescent="0.25">
      <c r="A260" s="88"/>
      <c r="B260" s="95" t="s">
        <v>6270</v>
      </c>
      <c r="C260" s="88" t="s">
        <v>6271</v>
      </c>
      <c r="D260" s="88">
        <v>2021</v>
      </c>
      <c r="E260" s="88">
        <v>2021</v>
      </c>
      <c r="F260" s="88">
        <v>2023</v>
      </c>
      <c r="G260" s="88">
        <v>2023</v>
      </c>
      <c r="H260" s="91">
        <f t="shared" si="199"/>
        <v>0.22000000000000003</v>
      </c>
      <c r="I260" s="91">
        <v>0.02</v>
      </c>
      <c r="J260" s="91">
        <v>0.1</v>
      </c>
      <c r="K260" s="91">
        <v>0.1</v>
      </c>
      <c r="L260" s="91">
        <v>0</v>
      </c>
      <c r="M260" s="91"/>
      <c r="N260" s="91">
        <v>0</v>
      </c>
      <c r="O260" s="91">
        <v>0</v>
      </c>
      <c r="P260" s="91"/>
      <c r="Q260" s="91">
        <v>0</v>
      </c>
      <c r="R260" s="91"/>
      <c r="S260" s="91">
        <v>0</v>
      </c>
      <c r="T260" s="91">
        <v>0</v>
      </c>
      <c r="U260" s="91">
        <v>0</v>
      </c>
      <c r="V260" s="91">
        <v>0</v>
      </c>
      <c r="W260" s="91">
        <v>0</v>
      </c>
      <c r="X260" s="91">
        <v>0</v>
      </c>
      <c r="Y260" s="91">
        <v>0</v>
      </c>
      <c r="Z260" s="91">
        <v>0</v>
      </c>
      <c r="AA260" s="91">
        <v>0</v>
      </c>
      <c r="AB260" s="91">
        <v>0</v>
      </c>
      <c r="AC260" s="91"/>
      <c r="AD260" s="91"/>
      <c r="AE260" s="91"/>
      <c r="AF260" s="91"/>
      <c r="AG260" s="91"/>
      <c r="AH260" s="91"/>
      <c r="AI260" s="91"/>
      <c r="AJ260" s="91"/>
      <c r="AK260" s="91">
        <v>0</v>
      </c>
      <c r="AL260" s="91">
        <v>0</v>
      </c>
      <c r="AM260" s="91">
        <v>0</v>
      </c>
      <c r="AN260" s="91">
        <v>0</v>
      </c>
      <c r="AO260" s="91">
        <v>0</v>
      </c>
      <c r="AP260" s="91">
        <v>0</v>
      </c>
      <c r="AQ260" s="91">
        <v>0</v>
      </c>
      <c r="AR260" s="91">
        <v>0</v>
      </c>
      <c r="AS260" s="97">
        <f t="shared" si="205"/>
        <v>0</v>
      </c>
      <c r="AT260" s="97">
        <f t="shared" si="205"/>
        <v>0</v>
      </c>
      <c r="AU260" s="97">
        <f t="shared" si="205"/>
        <v>0</v>
      </c>
      <c r="AV260" s="97">
        <f t="shared" si="205"/>
        <v>0</v>
      </c>
      <c r="AW260" s="97">
        <f t="shared" si="205"/>
        <v>0</v>
      </c>
      <c r="AX260" s="97">
        <f t="shared" si="205"/>
        <v>0</v>
      </c>
      <c r="AY260" s="97">
        <f t="shared" si="205"/>
        <v>0</v>
      </c>
      <c r="AZ260" s="97">
        <f t="shared" si="205"/>
        <v>0</v>
      </c>
      <c r="BA260" s="91">
        <v>0.22033898305084745</v>
      </c>
      <c r="BB260" s="91">
        <v>0.26440677966101694</v>
      </c>
      <c r="BC260" s="91">
        <v>0.22033898305084745</v>
      </c>
      <c r="BD260" s="91">
        <v>0.26440677966101694</v>
      </c>
      <c r="BE260" s="91">
        <v>0.22033898305084745</v>
      </c>
      <c r="BF260" s="91">
        <v>0.26440677966101694</v>
      </c>
      <c r="BG260" s="91">
        <v>0</v>
      </c>
      <c r="BH260" s="91">
        <v>0.23</v>
      </c>
      <c r="BI260" s="97"/>
      <c r="BJ260" s="97"/>
      <c r="BK260" s="97"/>
      <c r="BL260" s="97"/>
      <c r="BM260" s="97"/>
      <c r="BN260" s="97"/>
      <c r="BO260" s="97"/>
      <c r="BP260" s="97"/>
      <c r="BQ260" s="91">
        <v>0</v>
      </c>
      <c r="BR260" s="91">
        <v>0</v>
      </c>
      <c r="BS260" s="91">
        <v>0</v>
      </c>
      <c r="BT260" s="91">
        <v>0</v>
      </c>
      <c r="BU260" s="91">
        <v>0</v>
      </c>
      <c r="BV260" s="91">
        <v>0</v>
      </c>
      <c r="BW260" s="91">
        <v>0</v>
      </c>
      <c r="BX260" s="91">
        <v>0</v>
      </c>
      <c r="BY260" s="97">
        <f t="shared" si="204"/>
        <v>0</v>
      </c>
      <c r="BZ260" s="97">
        <f t="shared" si="204"/>
        <v>0</v>
      </c>
      <c r="CA260" s="97">
        <f t="shared" si="204"/>
        <v>0</v>
      </c>
      <c r="CB260" s="97">
        <f t="shared" si="204"/>
        <v>0</v>
      </c>
      <c r="CC260" s="97">
        <f t="shared" si="204"/>
        <v>0</v>
      </c>
      <c r="CD260" s="97">
        <f t="shared" si="204"/>
        <v>0</v>
      </c>
      <c r="CE260" s="97">
        <f t="shared" si="204"/>
        <v>0</v>
      </c>
      <c r="CF260" s="97">
        <f t="shared" si="204"/>
        <v>0</v>
      </c>
      <c r="CG260" s="92">
        <f t="shared" si="203"/>
        <v>0.22033898305084745</v>
      </c>
      <c r="CH260" s="92">
        <f t="shared" si="203"/>
        <v>0.26440677966101694</v>
      </c>
      <c r="CI260" s="92">
        <f t="shared" si="203"/>
        <v>0.22033898305084745</v>
      </c>
      <c r="CJ260" s="92">
        <f t="shared" si="203"/>
        <v>0.26440677966101694</v>
      </c>
      <c r="CK260" s="92">
        <f t="shared" si="203"/>
        <v>0.22033898305084745</v>
      </c>
      <c r="CL260" s="92">
        <f t="shared" si="203"/>
        <v>0.26440677966101694</v>
      </c>
      <c r="CM260" s="92">
        <f t="shared" si="203"/>
        <v>0</v>
      </c>
      <c r="CN260" s="92">
        <f t="shared" si="203"/>
        <v>0.23</v>
      </c>
      <c r="CO260" s="91">
        <f t="shared" si="186"/>
        <v>0</v>
      </c>
      <c r="CP260" s="91">
        <f t="shared" si="186"/>
        <v>0</v>
      </c>
      <c r="CQ260" s="91">
        <f t="shared" si="186"/>
        <v>0</v>
      </c>
      <c r="CR260" s="91">
        <f t="shared" si="185"/>
        <v>0</v>
      </c>
      <c r="CS260" s="91">
        <f t="shared" si="185"/>
        <v>0</v>
      </c>
      <c r="CT260" s="91">
        <f t="shared" si="185"/>
        <v>0</v>
      </c>
      <c r="CU260" s="91">
        <f t="shared" si="185"/>
        <v>0</v>
      </c>
      <c r="CV260" s="91">
        <f t="shared" si="185"/>
        <v>0</v>
      </c>
      <c r="CW260" s="93"/>
      <c r="CY260" s="80"/>
      <c r="CZ260" s="80"/>
    </row>
    <row r="261" spans="1:118" ht="25.5" hidden="1" x14ac:dyDescent="0.25">
      <c r="A261" s="88"/>
      <c r="B261" s="95" t="s">
        <v>6272</v>
      </c>
      <c r="C261" s="88" t="s">
        <v>6273</v>
      </c>
      <c r="D261" s="88">
        <v>2021</v>
      </c>
      <c r="E261" s="88">
        <v>2021</v>
      </c>
      <c r="F261" s="88">
        <v>2023</v>
      </c>
      <c r="G261" s="88">
        <v>2023</v>
      </c>
      <c r="H261" s="91">
        <f t="shared" si="199"/>
        <v>0.68600000000000005</v>
      </c>
      <c r="I261" s="91">
        <v>0.06</v>
      </c>
      <c r="J261" s="91">
        <v>0.23</v>
      </c>
      <c r="K261" s="91">
        <v>0.39</v>
      </c>
      <c r="L261" s="91">
        <v>6.0000000000000001E-3</v>
      </c>
      <c r="M261" s="91"/>
      <c r="N261" s="91">
        <v>0</v>
      </c>
      <c r="O261" s="91">
        <v>0</v>
      </c>
      <c r="P261" s="91"/>
      <c r="Q261" s="91">
        <v>0</v>
      </c>
      <c r="R261" s="91"/>
      <c r="S261" s="91">
        <v>0</v>
      </c>
      <c r="T261" s="91">
        <v>0</v>
      </c>
      <c r="U261" s="91">
        <v>0</v>
      </c>
      <c r="V261" s="91">
        <v>0</v>
      </c>
      <c r="W261" s="91">
        <v>0</v>
      </c>
      <c r="X261" s="91">
        <v>0</v>
      </c>
      <c r="Y261" s="91">
        <v>0</v>
      </c>
      <c r="Z261" s="91">
        <v>0</v>
      </c>
      <c r="AA261" s="91">
        <v>0</v>
      </c>
      <c r="AB261" s="91">
        <v>0</v>
      </c>
      <c r="AC261" s="91"/>
      <c r="AD261" s="91"/>
      <c r="AE261" s="91"/>
      <c r="AF261" s="91"/>
      <c r="AG261" s="91"/>
      <c r="AH261" s="91"/>
      <c r="AI261" s="91"/>
      <c r="AJ261" s="91"/>
      <c r="AK261" s="91">
        <v>0</v>
      </c>
      <c r="AL261" s="91">
        <v>0</v>
      </c>
      <c r="AM261" s="91">
        <v>0</v>
      </c>
      <c r="AN261" s="91">
        <v>0</v>
      </c>
      <c r="AO261" s="91">
        <v>0</v>
      </c>
      <c r="AP261" s="91">
        <v>0</v>
      </c>
      <c r="AQ261" s="91">
        <v>0</v>
      </c>
      <c r="AR261" s="91">
        <v>0</v>
      </c>
      <c r="AS261" s="97">
        <f t="shared" si="205"/>
        <v>0</v>
      </c>
      <c r="AT261" s="97">
        <f t="shared" si="205"/>
        <v>0</v>
      </c>
      <c r="AU261" s="97">
        <f t="shared" si="205"/>
        <v>0</v>
      </c>
      <c r="AV261" s="97">
        <f t="shared" si="205"/>
        <v>0</v>
      </c>
      <c r="AW261" s="97">
        <f t="shared" si="205"/>
        <v>0</v>
      </c>
      <c r="AX261" s="97">
        <f t="shared" si="205"/>
        <v>0</v>
      </c>
      <c r="AY261" s="97">
        <f t="shared" si="205"/>
        <v>0</v>
      </c>
      <c r="AZ261" s="97">
        <f t="shared" si="205"/>
        <v>0</v>
      </c>
      <c r="BA261" s="91">
        <v>0.68644067796610175</v>
      </c>
      <c r="BB261" s="91">
        <v>0.82372881355932204</v>
      </c>
      <c r="BC261" s="91">
        <v>0.68644067796610175</v>
      </c>
      <c r="BD261" s="91">
        <v>0.82372881355932204</v>
      </c>
      <c r="BE261" s="91">
        <v>0.68644067796610175</v>
      </c>
      <c r="BF261" s="91">
        <v>0.82372881355932204</v>
      </c>
      <c r="BG261" s="91">
        <v>0</v>
      </c>
      <c r="BH261" s="91">
        <v>0.8</v>
      </c>
      <c r="BI261" s="97"/>
      <c r="BJ261" s="97"/>
      <c r="BK261" s="97"/>
      <c r="BL261" s="97"/>
      <c r="BM261" s="97"/>
      <c r="BN261" s="97"/>
      <c r="BO261" s="97"/>
      <c r="BP261" s="97"/>
      <c r="BQ261" s="91">
        <v>0</v>
      </c>
      <c r="BR261" s="91">
        <v>0</v>
      </c>
      <c r="BS261" s="91">
        <v>0</v>
      </c>
      <c r="BT261" s="91">
        <v>0</v>
      </c>
      <c r="BU261" s="91">
        <v>0</v>
      </c>
      <c r="BV261" s="91">
        <v>0</v>
      </c>
      <c r="BW261" s="91">
        <v>0</v>
      </c>
      <c r="BX261" s="91">
        <v>0</v>
      </c>
      <c r="BY261" s="97">
        <f t="shared" si="204"/>
        <v>0</v>
      </c>
      <c r="BZ261" s="97">
        <f t="shared" si="204"/>
        <v>0</v>
      </c>
      <c r="CA261" s="97">
        <f t="shared" si="204"/>
        <v>0</v>
      </c>
      <c r="CB261" s="97">
        <f t="shared" si="204"/>
        <v>0</v>
      </c>
      <c r="CC261" s="97">
        <f t="shared" si="204"/>
        <v>0</v>
      </c>
      <c r="CD261" s="97">
        <f t="shared" si="204"/>
        <v>0</v>
      </c>
      <c r="CE261" s="97">
        <f t="shared" si="204"/>
        <v>0</v>
      </c>
      <c r="CF261" s="97">
        <f t="shared" si="204"/>
        <v>0</v>
      </c>
      <c r="CG261" s="92">
        <f t="shared" si="203"/>
        <v>0.68644067796610175</v>
      </c>
      <c r="CH261" s="92">
        <f t="shared" si="203"/>
        <v>0.82372881355932204</v>
      </c>
      <c r="CI261" s="92">
        <f t="shared" si="203"/>
        <v>0.68644067796610175</v>
      </c>
      <c r="CJ261" s="92">
        <f t="shared" si="203"/>
        <v>0.82372881355932204</v>
      </c>
      <c r="CK261" s="92">
        <f t="shared" si="203"/>
        <v>0.68644067796610175</v>
      </c>
      <c r="CL261" s="92">
        <f t="shared" si="203"/>
        <v>0.82372881355932204</v>
      </c>
      <c r="CM261" s="92">
        <f t="shared" si="203"/>
        <v>0</v>
      </c>
      <c r="CN261" s="92">
        <f t="shared" si="203"/>
        <v>0.8</v>
      </c>
      <c r="CO261" s="91">
        <f t="shared" si="186"/>
        <v>0</v>
      </c>
      <c r="CP261" s="91">
        <f t="shared" si="186"/>
        <v>0</v>
      </c>
      <c r="CQ261" s="91">
        <f t="shared" si="186"/>
        <v>0</v>
      </c>
      <c r="CR261" s="91">
        <f t="shared" si="185"/>
        <v>0</v>
      </c>
      <c r="CS261" s="91">
        <f t="shared" si="185"/>
        <v>0</v>
      </c>
      <c r="CT261" s="91">
        <f t="shared" si="185"/>
        <v>0</v>
      </c>
      <c r="CU261" s="91">
        <f t="shared" si="185"/>
        <v>0</v>
      </c>
      <c r="CV261" s="91">
        <f t="shared" si="185"/>
        <v>0</v>
      </c>
      <c r="CW261" s="93"/>
      <c r="CY261" s="80"/>
      <c r="CZ261" s="80"/>
    </row>
    <row r="262" spans="1:118" ht="25.5" hidden="1" x14ac:dyDescent="0.25">
      <c r="A262" s="88" t="s">
        <v>6274</v>
      </c>
      <c r="B262" s="95" t="s">
        <v>6275</v>
      </c>
      <c r="C262" s="88" t="s">
        <v>6276</v>
      </c>
      <c r="D262" s="88">
        <v>2022</v>
      </c>
      <c r="E262" s="88">
        <v>2022</v>
      </c>
      <c r="F262" s="88">
        <f t="shared" ref="F262:G266" si="206">D262</f>
        <v>2022</v>
      </c>
      <c r="G262" s="88">
        <f t="shared" si="206"/>
        <v>2022</v>
      </c>
      <c r="H262" s="91">
        <f t="shared" si="199"/>
        <v>0.28800000000000003</v>
      </c>
      <c r="I262" s="91">
        <v>0.03</v>
      </c>
      <c r="J262" s="91">
        <v>0.09</v>
      </c>
      <c r="K262" s="91">
        <v>0.16800000000000001</v>
      </c>
      <c r="L262" s="91">
        <v>0</v>
      </c>
      <c r="M262" s="91"/>
      <c r="N262" s="91">
        <v>0</v>
      </c>
      <c r="O262" s="91">
        <v>0</v>
      </c>
      <c r="P262" s="91"/>
      <c r="Q262" s="91">
        <v>0</v>
      </c>
      <c r="R262" s="91"/>
      <c r="S262" s="91">
        <v>0</v>
      </c>
      <c r="T262" s="91">
        <v>0</v>
      </c>
      <c r="U262" s="91">
        <v>0</v>
      </c>
      <c r="V262" s="91">
        <v>0</v>
      </c>
      <c r="W262" s="91">
        <v>0</v>
      </c>
      <c r="X262" s="91">
        <v>0</v>
      </c>
      <c r="Y262" s="91">
        <v>0</v>
      </c>
      <c r="Z262" s="91">
        <v>0</v>
      </c>
      <c r="AA262" s="91">
        <v>0</v>
      </c>
      <c r="AB262" s="91">
        <v>0</v>
      </c>
      <c r="AC262" s="91"/>
      <c r="AD262" s="91"/>
      <c r="AE262" s="91"/>
      <c r="AF262" s="91"/>
      <c r="AG262" s="91"/>
      <c r="AH262" s="91"/>
      <c r="AI262" s="91"/>
      <c r="AJ262" s="91"/>
      <c r="AK262" s="91">
        <v>0</v>
      </c>
      <c r="AL262" s="91">
        <v>0</v>
      </c>
      <c r="AM262" s="91">
        <v>0</v>
      </c>
      <c r="AN262" s="91">
        <v>0</v>
      </c>
      <c r="AO262" s="91">
        <v>0</v>
      </c>
      <c r="AP262" s="91">
        <v>0</v>
      </c>
      <c r="AQ262" s="91">
        <v>0</v>
      </c>
      <c r="AR262" s="91">
        <v>0</v>
      </c>
      <c r="AS262" s="97">
        <f t="shared" si="205"/>
        <v>0</v>
      </c>
      <c r="AT262" s="97">
        <f t="shared" si="205"/>
        <v>0</v>
      </c>
      <c r="AU262" s="97">
        <f t="shared" si="205"/>
        <v>0</v>
      </c>
      <c r="AV262" s="97">
        <f t="shared" si="205"/>
        <v>0</v>
      </c>
      <c r="AW262" s="97">
        <f t="shared" si="205"/>
        <v>0</v>
      </c>
      <c r="AX262" s="97">
        <f t="shared" si="205"/>
        <v>0</v>
      </c>
      <c r="AY262" s="97">
        <f t="shared" si="205"/>
        <v>0</v>
      </c>
      <c r="AZ262" s="97">
        <f t="shared" si="205"/>
        <v>0</v>
      </c>
      <c r="BA262" s="91">
        <v>0</v>
      </c>
      <c r="BB262" s="91">
        <v>0</v>
      </c>
      <c r="BC262" s="91">
        <v>0</v>
      </c>
      <c r="BD262" s="91">
        <v>0</v>
      </c>
      <c r="BE262" s="91">
        <v>0</v>
      </c>
      <c r="BF262" s="91">
        <v>0</v>
      </c>
      <c r="BG262" s="91">
        <v>0</v>
      </c>
      <c r="BH262" s="91">
        <v>0</v>
      </c>
      <c r="BI262" s="97">
        <f t="shared" ref="BI262:BP266" si="207">BA262</f>
        <v>0</v>
      </c>
      <c r="BJ262" s="97">
        <f t="shared" si="207"/>
        <v>0</v>
      </c>
      <c r="BK262" s="97">
        <f t="shared" si="207"/>
        <v>0</v>
      </c>
      <c r="BL262" s="97">
        <f t="shared" si="207"/>
        <v>0</v>
      </c>
      <c r="BM262" s="97">
        <f t="shared" si="207"/>
        <v>0</v>
      </c>
      <c r="BN262" s="97">
        <f t="shared" si="207"/>
        <v>0</v>
      </c>
      <c r="BO262" s="97">
        <f t="shared" si="207"/>
        <v>0</v>
      </c>
      <c r="BP262" s="97">
        <f t="shared" si="207"/>
        <v>0</v>
      </c>
      <c r="BQ262" s="91">
        <v>0.28813559322033899</v>
      </c>
      <c r="BR262" s="91">
        <v>0.34576271186440677</v>
      </c>
      <c r="BS262" s="91">
        <v>0.28813559322033899</v>
      </c>
      <c r="BT262" s="91">
        <v>0.34576271186440677</v>
      </c>
      <c r="BU262" s="91">
        <v>0.28813559322033899</v>
      </c>
      <c r="BV262" s="91">
        <v>0.34576271186440677</v>
      </c>
      <c r="BW262" s="91">
        <v>0</v>
      </c>
      <c r="BX262" s="91">
        <v>0.26</v>
      </c>
      <c r="BY262" s="97">
        <f t="shared" si="204"/>
        <v>0.28813559322033899</v>
      </c>
      <c r="BZ262" s="97">
        <f t="shared" si="204"/>
        <v>0.34576271186440677</v>
      </c>
      <c r="CA262" s="97">
        <f t="shared" si="204"/>
        <v>0.28813559322033899</v>
      </c>
      <c r="CB262" s="97">
        <f t="shared" si="204"/>
        <v>0.34576271186440677</v>
      </c>
      <c r="CC262" s="97">
        <f t="shared" si="204"/>
        <v>0.28813559322033899</v>
      </c>
      <c r="CD262" s="97">
        <f t="shared" si="204"/>
        <v>0.34576271186440677</v>
      </c>
      <c r="CE262" s="97">
        <f t="shared" si="204"/>
        <v>0</v>
      </c>
      <c r="CF262" s="97">
        <f t="shared" si="204"/>
        <v>0.26</v>
      </c>
      <c r="CG262" s="92">
        <f t="shared" si="203"/>
        <v>0.28813559322033899</v>
      </c>
      <c r="CH262" s="92">
        <f t="shared" si="203"/>
        <v>0.34576271186440677</v>
      </c>
      <c r="CI262" s="92">
        <f t="shared" si="203"/>
        <v>0.28813559322033899</v>
      </c>
      <c r="CJ262" s="92">
        <f t="shared" si="203"/>
        <v>0.34576271186440677</v>
      </c>
      <c r="CK262" s="92">
        <f t="shared" si="203"/>
        <v>0.28813559322033899</v>
      </c>
      <c r="CL262" s="92">
        <f t="shared" si="203"/>
        <v>0.34576271186440677</v>
      </c>
      <c r="CM262" s="92">
        <f t="shared" si="203"/>
        <v>0</v>
      </c>
      <c r="CN262" s="92">
        <f t="shared" si="203"/>
        <v>0.26</v>
      </c>
      <c r="CO262" s="91">
        <f t="shared" si="186"/>
        <v>0.28813559322033899</v>
      </c>
      <c r="CP262" s="91">
        <f t="shared" si="186"/>
        <v>0.34576271186440677</v>
      </c>
      <c r="CQ262" s="91">
        <f t="shared" si="186"/>
        <v>0.28813559322033899</v>
      </c>
      <c r="CR262" s="91">
        <f t="shared" si="185"/>
        <v>0.34576271186440677</v>
      </c>
      <c r="CS262" s="91">
        <f t="shared" si="185"/>
        <v>0.28813559322033899</v>
      </c>
      <c r="CT262" s="91">
        <f t="shared" si="185"/>
        <v>0.34576271186440677</v>
      </c>
      <c r="CU262" s="91">
        <f t="shared" si="185"/>
        <v>0</v>
      </c>
      <c r="CV262" s="91">
        <f t="shared" si="185"/>
        <v>0.26</v>
      </c>
      <c r="CW262" s="93"/>
      <c r="CY262" s="80"/>
      <c r="CZ262" s="80"/>
    </row>
    <row r="263" spans="1:118" ht="25.5" hidden="1" x14ac:dyDescent="0.25">
      <c r="A263" s="88" t="s">
        <v>6277</v>
      </c>
      <c r="B263" s="95" t="s">
        <v>6278</v>
      </c>
      <c r="C263" s="88" t="s">
        <v>6279</v>
      </c>
      <c r="D263" s="88">
        <v>2022</v>
      </c>
      <c r="E263" s="88">
        <v>2022</v>
      </c>
      <c r="F263" s="88">
        <f t="shared" si="206"/>
        <v>2022</v>
      </c>
      <c r="G263" s="88">
        <f t="shared" si="206"/>
        <v>2022</v>
      </c>
      <c r="H263" s="91">
        <f t="shared" si="199"/>
        <v>0.254</v>
      </c>
      <c r="I263" s="91">
        <v>0.03</v>
      </c>
      <c r="J263" s="91">
        <v>0.06</v>
      </c>
      <c r="K263" s="91">
        <v>0.16</v>
      </c>
      <c r="L263" s="91">
        <v>4.0000000000000001E-3</v>
      </c>
      <c r="M263" s="91"/>
      <c r="N263" s="91">
        <v>0</v>
      </c>
      <c r="O263" s="91">
        <v>0</v>
      </c>
      <c r="P263" s="91"/>
      <c r="Q263" s="91">
        <v>0</v>
      </c>
      <c r="R263" s="91"/>
      <c r="S263" s="91">
        <v>0</v>
      </c>
      <c r="T263" s="91">
        <v>0</v>
      </c>
      <c r="U263" s="91">
        <v>0</v>
      </c>
      <c r="V263" s="91">
        <v>0</v>
      </c>
      <c r="W263" s="91">
        <v>0</v>
      </c>
      <c r="X263" s="91">
        <v>0</v>
      </c>
      <c r="Y263" s="91">
        <v>0</v>
      </c>
      <c r="Z263" s="91">
        <v>0</v>
      </c>
      <c r="AA263" s="91">
        <v>0</v>
      </c>
      <c r="AB263" s="91">
        <v>0</v>
      </c>
      <c r="AC263" s="91"/>
      <c r="AD263" s="91"/>
      <c r="AE263" s="91"/>
      <c r="AF263" s="91"/>
      <c r="AG263" s="91"/>
      <c r="AH263" s="91"/>
      <c r="AI263" s="91"/>
      <c r="AJ263" s="91"/>
      <c r="AK263" s="91">
        <v>0</v>
      </c>
      <c r="AL263" s="91">
        <v>0</v>
      </c>
      <c r="AM263" s="91">
        <v>0</v>
      </c>
      <c r="AN263" s="91">
        <v>0</v>
      </c>
      <c r="AO263" s="91">
        <v>0</v>
      </c>
      <c r="AP263" s="91">
        <v>0</v>
      </c>
      <c r="AQ263" s="91">
        <v>0</v>
      </c>
      <c r="AR263" s="91">
        <v>0</v>
      </c>
      <c r="AS263" s="97">
        <f t="shared" si="205"/>
        <v>0</v>
      </c>
      <c r="AT263" s="97">
        <f t="shared" si="205"/>
        <v>0</v>
      </c>
      <c r="AU263" s="97">
        <f t="shared" si="205"/>
        <v>0</v>
      </c>
      <c r="AV263" s="97">
        <f t="shared" si="205"/>
        <v>0</v>
      </c>
      <c r="AW263" s="97">
        <f t="shared" si="205"/>
        <v>0</v>
      </c>
      <c r="AX263" s="97">
        <f t="shared" si="205"/>
        <v>0</v>
      </c>
      <c r="AY263" s="97">
        <f t="shared" si="205"/>
        <v>0</v>
      </c>
      <c r="AZ263" s="97">
        <f t="shared" si="205"/>
        <v>0</v>
      </c>
      <c r="BA263" s="91">
        <v>0</v>
      </c>
      <c r="BB263" s="91">
        <v>0</v>
      </c>
      <c r="BC263" s="91">
        <v>0</v>
      </c>
      <c r="BD263" s="91">
        <v>0</v>
      </c>
      <c r="BE263" s="91">
        <v>0</v>
      </c>
      <c r="BF263" s="91">
        <v>0</v>
      </c>
      <c r="BG263" s="91">
        <v>0</v>
      </c>
      <c r="BH263" s="91">
        <v>0</v>
      </c>
      <c r="BI263" s="97">
        <f t="shared" si="207"/>
        <v>0</v>
      </c>
      <c r="BJ263" s="97">
        <f t="shared" si="207"/>
        <v>0</v>
      </c>
      <c r="BK263" s="97">
        <f t="shared" si="207"/>
        <v>0</v>
      </c>
      <c r="BL263" s="97">
        <f t="shared" si="207"/>
        <v>0</v>
      </c>
      <c r="BM263" s="97">
        <f t="shared" si="207"/>
        <v>0</v>
      </c>
      <c r="BN263" s="97">
        <f t="shared" si="207"/>
        <v>0</v>
      </c>
      <c r="BO263" s="97">
        <f t="shared" si="207"/>
        <v>0</v>
      </c>
      <c r="BP263" s="97">
        <f t="shared" si="207"/>
        <v>0</v>
      </c>
      <c r="BQ263" s="91">
        <v>0.25423728813559321</v>
      </c>
      <c r="BR263" s="91">
        <v>0.30508474576271183</v>
      </c>
      <c r="BS263" s="91">
        <v>0.25423728813559321</v>
      </c>
      <c r="BT263" s="91">
        <v>0.30508474576271183</v>
      </c>
      <c r="BU263" s="91">
        <v>0.25423728813559321</v>
      </c>
      <c r="BV263" s="91">
        <v>0.30508474576271183</v>
      </c>
      <c r="BW263" s="91">
        <v>0</v>
      </c>
      <c r="BX263" s="91">
        <v>0.24</v>
      </c>
      <c r="BY263" s="97">
        <f t="shared" si="204"/>
        <v>0.25423728813559321</v>
      </c>
      <c r="BZ263" s="97">
        <f t="shared" si="204"/>
        <v>0.30508474576271183</v>
      </c>
      <c r="CA263" s="97">
        <f t="shared" si="204"/>
        <v>0.25423728813559321</v>
      </c>
      <c r="CB263" s="97">
        <f t="shared" si="204"/>
        <v>0.30508474576271183</v>
      </c>
      <c r="CC263" s="97">
        <f t="shared" si="204"/>
        <v>0.25423728813559321</v>
      </c>
      <c r="CD263" s="97">
        <f t="shared" si="204"/>
        <v>0.30508474576271183</v>
      </c>
      <c r="CE263" s="97">
        <f t="shared" si="204"/>
        <v>0</v>
      </c>
      <c r="CF263" s="97">
        <f t="shared" si="204"/>
        <v>0.24</v>
      </c>
      <c r="CG263" s="92">
        <f t="shared" si="203"/>
        <v>0.25423728813559321</v>
      </c>
      <c r="CH263" s="92">
        <f t="shared" si="203"/>
        <v>0.30508474576271183</v>
      </c>
      <c r="CI263" s="92">
        <f t="shared" si="203"/>
        <v>0.25423728813559321</v>
      </c>
      <c r="CJ263" s="92">
        <f t="shared" si="203"/>
        <v>0.30508474576271183</v>
      </c>
      <c r="CK263" s="92">
        <f t="shared" si="203"/>
        <v>0.25423728813559321</v>
      </c>
      <c r="CL263" s="92">
        <f t="shared" si="203"/>
        <v>0.30508474576271183</v>
      </c>
      <c r="CM263" s="92">
        <f t="shared" si="203"/>
        <v>0</v>
      </c>
      <c r="CN263" s="92">
        <f t="shared" si="203"/>
        <v>0.24</v>
      </c>
      <c r="CO263" s="91">
        <f t="shared" si="186"/>
        <v>0.25423728813559321</v>
      </c>
      <c r="CP263" s="91">
        <f t="shared" si="186"/>
        <v>0.30508474576271183</v>
      </c>
      <c r="CQ263" s="91">
        <f t="shared" si="186"/>
        <v>0.25423728813559321</v>
      </c>
      <c r="CR263" s="91">
        <f t="shared" si="185"/>
        <v>0.30508474576271183</v>
      </c>
      <c r="CS263" s="91">
        <f t="shared" si="185"/>
        <v>0.25423728813559321</v>
      </c>
      <c r="CT263" s="91">
        <f t="shared" si="185"/>
        <v>0.30508474576271183</v>
      </c>
      <c r="CU263" s="91">
        <f t="shared" si="185"/>
        <v>0</v>
      </c>
      <c r="CV263" s="91">
        <f t="shared" si="185"/>
        <v>0.24</v>
      </c>
      <c r="CW263" s="93"/>
      <c r="CY263" s="80"/>
      <c r="CZ263" s="80"/>
    </row>
    <row r="264" spans="1:118" ht="25.5" hidden="1" x14ac:dyDescent="0.25">
      <c r="A264" s="88" t="s">
        <v>6280</v>
      </c>
      <c r="B264" s="95" t="s">
        <v>6281</v>
      </c>
      <c r="C264" s="88" t="s">
        <v>6282</v>
      </c>
      <c r="D264" s="88">
        <v>2022</v>
      </c>
      <c r="E264" s="88">
        <v>2022</v>
      </c>
      <c r="F264" s="88">
        <f t="shared" si="206"/>
        <v>2022</v>
      </c>
      <c r="G264" s="88">
        <f t="shared" si="206"/>
        <v>2022</v>
      </c>
      <c r="H264" s="91">
        <f t="shared" si="199"/>
        <v>0.93199999999999994</v>
      </c>
      <c r="I264" s="91">
        <v>0.23</v>
      </c>
      <c r="J264" s="91">
        <v>0.28000000000000003</v>
      </c>
      <c r="K264" s="91">
        <v>0.42</v>
      </c>
      <c r="L264" s="91">
        <v>2E-3</v>
      </c>
      <c r="M264" s="91"/>
      <c r="N264" s="91">
        <v>0</v>
      </c>
      <c r="O264" s="91">
        <v>0</v>
      </c>
      <c r="P264" s="91"/>
      <c r="Q264" s="91">
        <v>0</v>
      </c>
      <c r="R264" s="91"/>
      <c r="S264" s="91">
        <v>0</v>
      </c>
      <c r="T264" s="91">
        <v>0</v>
      </c>
      <c r="U264" s="91">
        <v>0</v>
      </c>
      <c r="V264" s="91">
        <v>0</v>
      </c>
      <c r="W264" s="91">
        <v>0</v>
      </c>
      <c r="X264" s="91">
        <v>0</v>
      </c>
      <c r="Y264" s="91">
        <v>0</v>
      </c>
      <c r="Z264" s="91">
        <v>0</v>
      </c>
      <c r="AA264" s="91">
        <v>0</v>
      </c>
      <c r="AB264" s="91">
        <v>0</v>
      </c>
      <c r="AC264" s="91"/>
      <c r="AD264" s="91"/>
      <c r="AE264" s="91"/>
      <c r="AF264" s="91"/>
      <c r="AG264" s="91"/>
      <c r="AH264" s="91"/>
      <c r="AI264" s="91"/>
      <c r="AJ264" s="91"/>
      <c r="AK264" s="91">
        <v>0</v>
      </c>
      <c r="AL264" s="91">
        <v>0</v>
      </c>
      <c r="AM264" s="91">
        <v>0</v>
      </c>
      <c r="AN264" s="91">
        <v>0</v>
      </c>
      <c r="AO264" s="91">
        <v>0</v>
      </c>
      <c r="AP264" s="91">
        <v>0</v>
      </c>
      <c r="AQ264" s="91">
        <v>0</v>
      </c>
      <c r="AR264" s="91">
        <v>0</v>
      </c>
      <c r="AS264" s="97">
        <f t="shared" si="205"/>
        <v>0</v>
      </c>
      <c r="AT264" s="97">
        <f t="shared" si="205"/>
        <v>0</v>
      </c>
      <c r="AU264" s="97">
        <f t="shared" si="205"/>
        <v>0</v>
      </c>
      <c r="AV264" s="97">
        <f t="shared" si="205"/>
        <v>0</v>
      </c>
      <c r="AW264" s="97">
        <f t="shared" si="205"/>
        <v>0</v>
      </c>
      <c r="AX264" s="97">
        <f t="shared" si="205"/>
        <v>0</v>
      </c>
      <c r="AY264" s="97">
        <f t="shared" si="205"/>
        <v>0</v>
      </c>
      <c r="AZ264" s="97">
        <f t="shared" si="205"/>
        <v>0</v>
      </c>
      <c r="BA264" s="91">
        <v>0</v>
      </c>
      <c r="BB264" s="91">
        <v>0</v>
      </c>
      <c r="BC264" s="91">
        <v>0</v>
      </c>
      <c r="BD264" s="91">
        <v>0</v>
      </c>
      <c r="BE264" s="91">
        <v>0</v>
      </c>
      <c r="BF264" s="91">
        <v>0</v>
      </c>
      <c r="BG264" s="91">
        <v>0</v>
      </c>
      <c r="BH264" s="91">
        <v>0</v>
      </c>
      <c r="BI264" s="97">
        <f t="shared" si="207"/>
        <v>0</v>
      </c>
      <c r="BJ264" s="97">
        <f t="shared" si="207"/>
        <v>0</v>
      </c>
      <c r="BK264" s="97">
        <f t="shared" si="207"/>
        <v>0</v>
      </c>
      <c r="BL264" s="97">
        <f t="shared" si="207"/>
        <v>0</v>
      </c>
      <c r="BM264" s="97">
        <f t="shared" si="207"/>
        <v>0</v>
      </c>
      <c r="BN264" s="97">
        <f t="shared" si="207"/>
        <v>0</v>
      </c>
      <c r="BO264" s="97">
        <f t="shared" si="207"/>
        <v>0</v>
      </c>
      <c r="BP264" s="97">
        <f t="shared" si="207"/>
        <v>0</v>
      </c>
      <c r="BQ264" s="91">
        <v>0.93220338983050866</v>
      </c>
      <c r="BR264" s="91">
        <v>1.1186440677966103</v>
      </c>
      <c r="BS264" s="91">
        <v>0.93220338983050866</v>
      </c>
      <c r="BT264" s="91">
        <v>1.1186440677966103</v>
      </c>
      <c r="BU264" s="91">
        <v>0.93220338983050866</v>
      </c>
      <c r="BV264" s="91">
        <v>1.1186440677966103</v>
      </c>
      <c r="BW264" s="91">
        <v>0</v>
      </c>
      <c r="BX264" s="91">
        <v>0.8</v>
      </c>
      <c r="BY264" s="97">
        <f t="shared" si="204"/>
        <v>0.93220338983050866</v>
      </c>
      <c r="BZ264" s="97">
        <f t="shared" si="204"/>
        <v>1.1186440677966103</v>
      </c>
      <c r="CA264" s="97">
        <f t="shared" si="204"/>
        <v>0.93220338983050866</v>
      </c>
      <c r="CB264" s="97">
        <f t="shared" si="204"/>
        <v>1.1186440677966103</v>
      </c>
      <c r="CC264" s="97">
        <f t="shared" si="204"/>
        <v>0.93220338983050866</v>
      </c>
      <c r="CD264" s="97">
        <f t="shared" si="204"/>
        <v>1.1186440677966103</v>
      </c>
      <c r="CE264" s="97">
        <f t="shared" si="204"/>
        <v>0</v>
      </c>
      <c r="CF264" s="97">
        <f t="shared" si="204"/>
        <v>0.8</v>
      </c>
      <c r="CG264" s="92">
        <f t="shared" si="203"/>
        <v>0.93220338983050866</v>
      </c>
      <c r="CH264" s="92">
        <f t="shared" si="203"/>
        <v>1.1186440677966103</v>
      </c>
      <c r="CI264" s="92">
        <f t="shared" si="203"/>
        <v>0.93220338983050866</v>
      </c>
      <c r="CJ264" s="92">
        <f t="shared" si="203"/>
        <v>1.1186440677966103</v>
      </c>
      <c r="CK264" s="92">
        <f t="shared" si="203"/>
        <v>0.93220338983050866</v>
      </c>
      <c r="CL264" s="92">
        <f t="shared" si="203"/>
        <v>1.1186440677966103</v>
      </c>
      <c r="CM264" s="92">
        <f t="shared" si="203"/>
        <v>0</v>
      </c>
      <c r="CN264" s="92">
        <f t="shared" si="203"/>
        <v>0.8</v>
      </c>
      <c r="CO264" s="91">
        <f t="shared" si="186"/>
        <v>0.93220338983050866</v>
      </c>
      <c r="CP264" s="91">
        <f t="shared" si="186"/>
        <v>1.1186440677966103</v>
      </c>
      <c r="CQ264" s="91">
        <f t="shared" si="186"/>
        <v>0.93220338983050866</v>
      </c>
      <c r="CR264" s="91">
        <f t="shared" si="185"/>
        <v>1.1186440677966103</v>
      </c>
      <c r="CS264" s="91">
        <f t="shared" si="185"/>
        <v>0.93220338983050866</v>
      </c>
      <c r="CT264" s="91">
        <f t="shared" si="185"/>
        <v>1.1186440677966103</v>
      </c>
      <c r="CU264" s="91">
        <f t="shared" si="185"/>
        <v>0</v>
      </c>
      <c r="CV264" s="91">
        <f t="shared" si="185"/>
        <v>0.8</v>
      </c>
      <c r="CW264" s="93"/>
      <c r="CY264" s="80"/>
      <c r="CZ264" s="80"/>
    </row>
    <row r="265" spans="1:118" ht="25.5" hidden="1" x14ac:dyDescent="0.25">
      <c r="A265" s="88" t="s">
        <v>6283</v>
      </c>
      <c r="B265" s="95" t="s">
        <v>6284</v>
      </c>
      <c r="C265" s="88" t="s">
        <v>6285</v>
      </c>
      <c r="D265" s="88">
        <v>2022</v>
      </c>
      <c r="E265" s="88">
        <v>2022</v>
      </c>
      <c r="F265" s="88">
        <f t="shared" si="206"/>
        <v>2022</v>
      </c>
      <c r="G265" s="88">
        <f t="shared" si="206"/>
        <v>2022</v>
      </c>
      <c r="H265" s="91">
        <f t="shared" si="199"/>
        <v>0.14400000000000002</v>
      </c>
      <c r="I265" s="91">
        <v>0.01</v>
      </c>
      <c r="J265" s="91">
        <v>0.05</v>
      </c>
      <c r="K265" s="91">
        <v>7.3999999999999996E-2</v>
      </c>
      <c r="L265" s="91">
        <v>0.01</v>
      </c>
      <c r="M265" s="91"/>
      <c r="N265" s="91">
        <v>0</v>
      </c>
      <c r="O265" s="91">
        <v>0</v>
      </c>
      <c r="P265" s="91"/>
      <c r="Q265" s="91">
        <v>0</v>
      </c>
      <c r="R265" s="91"/>
      <c r="S265" s="91">
        <v>0</v>
      </c>
      <c r="T265" s="91">
        <v>0</v>
      </c>
      <c r="U265" s="91">
        <v>0</v>
      </c>
      <c r="V265" s="91">
        <v>0</v>
      </c>
      <c r="W265" s="91">
        <v>0</v>
      </c>
      <c r="X265" s="91">
        <v>0</v>
      </c>
      <c r="Y265" s="91">
        <v>0</v>
      </c>
      <c r="Z265" s="91">
        <v>0</v>
      </c>
      <c r="AA265" s="91">
        <v>0</v>
      </c>
      <c r="AB265" s="91">
        <v>0</v>
      </c>
      <c r="AC265" s="91"/>
      <c r="AD265" s="91"/>
      <c r="AE265" s="91"/>
      <c r="AF265" s="91"/>
      <c r="AG265" s="91"/>
      <c r="AH265" s="91"/>
      <c r="AI265" s="91"/>
      <c r="AJ265" s="91"/>
      <c r="AK265" s="91">
        <v>0</v>
      </c>
      <c r="AL265" s="91">
        <v>0</v>
      </c>
      <c r="AM265" s="91">
        <v>0</v>
      </c>
      <c r="AN265" s="91">
        <v>0</v>
      </c>
      <c r="AO265" s="91">
        <v>0</v>
      </c>
      <c r="AP265" s="91">
        <v>0</v>
      </c>
      <c r="AQ265" s="91">
        <v>0</v>
      </c>
      <c r="AR265" s="91">
        <v>0</v>
      </c>
      <c r="AS265" s="97">
        <f t="shared" si="205"/>
        <v>0</v>
      </c>
      <c r="AT265" s="97">
        <f t="shared" si="205"/>
        <v>0</v>
      </c>
      <c r="AU265" s="97">
        <f t="shared" si="205"/>
        <v>0</v>
      </c>
      <c r="AV265" s="97">
        <f t="shared" si="205"/>
        <v>0</v>
      </c>
      <c r="AW265" s="97">
        <f t="shared" si="205"/>
        <v>0</v>
      </c>
      <c r="AX265" s="97">
        <f t="shared" si="205"/>
        <v>0</v>
      </c>
      <c r="AY265" s="97">
        <f t="shared" si="205"/>
        <v>0</v>
      </c>
      <c r="AZ265" s="97">
        <f t="shared" si="205"/>
        <v>0</v>
      </c>
      <c r="BA265" s="91">
        <v>0</v>
      </c>
      <c r="BB265" s="91">
        <v>0</v>
      </c>
      <c r="BC265" s="91">
        <v>0</v>
      </c>
      <c r="BD265" s="91">
        <v>0</v>
      </c>
      <c r="BE265" s="91">
        <v>0</v>
      </c>
      <c r="BF265" s="91">
        <v>0</v>
      </c>
      <c r="BG265" s="91">
        <v>0</v>
      </c>
      <c r="BH265" s="91">
        <v>0</v>
      </c>
      <c r="BI265" s="97">
        <f t="shared" si="207"/>
        <v>0</v>
      </c>
      <c r="BJ265" s="97">
        <f t="shared" si="207"/>
        <v>0</v>
      </c>
      <c r="BK265" s="97">
        <f t="shared" si="207"/>
        <v>0</v>
      </c>
      <c r="BL265" s="97">
        <f t="shared" si="207"/>
        <v>0</v>
      </c>
      <c r="BM265" s="97">
        <f t="shared" si="207"/>
        <v>0</v>
      </c>
      <c r="BN265" s="97">
        <f t="shared" si="207"/>
        <v>0</v>
      </c>
      <c r="BO265" s="97">
        <f t="shared" si="207"/>
        <v>0</v>
      </c>
      <c r="BP265" s="97">
        <f t="shared" si="207"/>
        <v>0</v>
      </c>
      <c r="BQ265" s="91">
        <v>0.1440677966101695</v>
      </c>
      <c r="BR265" s="91">
        <v>0.17288135593220338</v>
      </c>
      <c r="BS265" s="91">
        <v>0.1440677966101695</v>
      </c>
      <c r="BT265" s="91">
        <v>0.17288135593220338</v>
      </c>
      <c r="BU265" s="91">
        <v>0.1440677966101695</v>
      </c>
      <c r="BV265" s="91">
        <v>0.17288135593220338</v>
      </c>
      <c r="BW265" s="91">
        <v>0</v>
      </c>
      <c r="BX265" s="91">
        <v>0.16</v>
      </c>
      <c r="BY265" s="97">
        <f t="shared" si="204"/>
        <v>0.1440677966101695</v>
      </c>
      <c r="BZ265" s="97">
        <f t="shared" si="204"/>
        <v>0.17288135593220338</v>
      </c>
      <c r="CA265" s="97">
        <f t="shared" si="204"/>
        <v>0.1440677966101695</v>
      </c>
      <c r="CB265" s="97">
        <f t="shared" si="204"/>
        <v>0.17288135593220338</v>
      </c>
      <c r="CC265" s="97">
        <f t="shared" si="204"/>
        <v>0.1440677966101695</v>
      </c>
      <c r="CD265" s="97">
        <f t="shared" si="204"/>
        <v>0.17288135593220338</v>
      </c>
      <c r="CE265" s="97">
        <f t="shared" si="204"/>
        <v>0</v>
      </c>
      <c r="CF265" s="97">
        <f t="shared" si="204"/>
        <v>0.16</v>
      </c>
      <c r="CG265" s="92">
        <f t="shared" si="203"/>
        <v>0.1440677966101695</v>
      </c>
      <c r="CH265" s="92">
        <f t="shared" si="203"/>
        <v>0.17288135593220338</v>
      </c>
      <c r="CI265" s="92">
        <f t="shared" si="203"/>
        <v>0.1440677966101695</v>
      </c>
      <c r="CJ265" s="92">
        <f t="shared" si="203"/>
        <v>0.17288135593220338</v>
      </c>
      <c r="CK265" s="92">
        <f t="shared" si="203"/>
        <v>0.1440677966101695</v>
      </c>
      <c r="CL265" s="92">
        <f t="shared" si="203"/>
        <v>0.17288135593220338</v>
      </c>
      <c r="CM265" s="92">
        <f t="shared" si="203"/>
        <v>0</v>
      </c>
      <c r="CN265" s="92">
        <f t="shared" si="203"/>
        <v>0.16</v>
      </c>
      <c r="CO265" s="91">
        <f t="shared" si="186"/>
        <v>0.1440677966101695</v>
      </c>
      <c r="CP265" s="91">
        <f t="shared" si="186"/>
        <v>0.17288135593220338</v>
      </c>
      <c r="CQ265" s="91">
        <f t="shared" si="186"/>
        <v>0.1440677966101695</v>
      </c>
      <c r="CR265" s="91">
        <f t="shared" si="186"/>
        <v>0.17288135593220338</v>
      </c>
      <c r="CS265" s="91">
        <f t="shared" si="186"/>
        <v>0.1440677966101695</v>
      </c>
      <c r="CT265" s="91">
        <f t="shared" si="186"/>
        <v>0.17288135593220338</v>
      </c>
      <c r="CU265" s="91">
        <f t="shared" si="186"/>
        <v>0</v>
      </c>
      <c r="CV265" s="91">
        <f t="shared" si="186"/>
        <v>0.16</v>
      </c>
      <c r="CW265" s="93"/>
      <c r="CY265" s="80"/>
      <c r="CZ265" s="80"/>
    </row>
    <row r="266" spans="1:118" ht="25.5" hidden="1" x14ac:dyDescent="0.25">
      <c r="A266" s="88" t="s">
        <v>6286</v>
      </c>
      <c r="B266" s="95" t="s">
        <v>6287</v>
      </c>
      <c r="C266" s="88" t="s">
        <v>6288</v>
      </c>
      <c r="D266" s="88">
        <v>2022</v>
      </c>
      <c r="E266" s="88">
        <v>2022</v>
      </c>
      <c r="F266" s="88">
        <f t="shared" si="206"/>
        <v>2022</v>
      </c>
      <c r="G266" s="88">
        <f t="shared" si="206"/>
        <v>2022</v>
      </c>
      <c r="H266" s="91">
        <f t="shared" si="199"/>
        <v>4.4239999999999995</v>
      </c>
      <c r="I266" s="91">
        <v>0.33</v>
      </c>
      <c r="J266" s="91">
        <v>2.65</v>
      </c>
      <c r="K266" s="91">
        <v>1.4339999999999999</v>
      </c>
      <c r="L266" s="91">
        <v>0.01</v>
      </c>
      <c r="M266" s="91"/>
      <c r="N266" s="91">
        <v>0</v>
      </c>
      <c r="O266" s="91">
        <v>0</v>
      </c>
      <c r="P266" s="91"/>
      <c r="Q266" s="91">
        <v>0</v>
      </c>
      <c r="R266" s="91"/>
      <c r="S266" s="91">
        <v>0</v>
      </c>
      <c r="T266" s="91">
        <v>0</v>
      </c>
      <c r="U266" s="91">
        <v>0</v>
      </c>
      <c r="V266" s="91">
        <v>0</v>
      </c>
      <c r="W266" s="91">
        <v>0</v>
      </c>
      <c r="X266" s="91">
        <v>0</v>
      </c>
      <c r="Y266" s="91">
        <v>0</v>
      </c>
      <c r="Z266" s="91">
        <v>0</v>
      </c>
      <c r="AA266" s="91">
        <v>0</v>
      </c>
      <c r="AB266" s="91">
        <v>0</v>
      </c>
      <c r="AC266" s="91"/>
      <c r="AD266" s="91"/>
      <c r="AE266" s="91"/>
      <c r="AF266" s="91"/>
      <c r="AG266" s="91"/>
      <c r="AH266" s="91"/>
      <c r="AI266" s="91"/>
      <c r="AJ266" s="91"/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7">
        <f t="shared" si="205"/>
        <v>0</v>
      </c>
      <c r="AT266" s="97">
        <f t="shared" si="205"/>
        <v>0</v>
      </c>
      <c r="AU266" s="97">
        <f t="shared" si="205"/>
        <v>0</v>
      </c>
      <c r="AV266" s="97">
        <f t="shared" si="205"/>
        <v>0</v>
      </c>
      <c r="AW266" s="97">
        <f t="shared" si="205"/>
        <v>0</v>
      </c>
      <c r="AX266" s="97">
        <f t="shared" si="205"/>
        <v>0</v>
      </c>
      <c r="AY266" s="97">
        <f t="shared" si="205"/>
        <v>0</v>
      </c>
      <c r="AZ266" s="97">
        <f t="shared" si="205"/>
        <v>0</v>
      </c>
      <c r="BA266" s="91">
        <v>0</v>
      </c>
      <c r="BB266" s="91">
        <v>0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7">
        <f t="shared" si="207"/>
        <v>0</v>
      </c>
      <c r="BJ266" s="97">
        <f t="shared" si="207"/>
        <v>0</v>
      </c>
      <c r="BK266" s="97">
        <f t="shared" si="207"/>
        <v>0</v>
      </c>
      <c r="BL266" s="97">
        <f t="shared" si="207"/>
        <v>0</v>
      </c>
      <c r="BM266" s="97">
        <f t="shared" si="207"/>
        <v>0</v>
      </c>
      <c r="BN266" s="97">
        <f t="shared" si="207"/>
        <v>0</v>
      </c>
      <c r="BO266" s="97">
        <f t="shared" si="207"/>
        <v>0</v>
      </c>
      <c r="BP266" s="97">
        <f t="shared" si="207"/>
        <v>0</v>
      </c>
      <c r="BQ266" s="91">
        <v>4.4237288135593218</v>
      </c>
      <c r="BR266" s="91">
        <v>5.3084745762711858</v>
      </c>
      <c r="BS266" s="91">
        <v>4.4237288135593218</v>
      </c>
      <c r="BT266" s="91">
        <v>5.3084745762711858</v>
      </c>
      <c r="BU266" s="91">
        <v>4.4237288135593218</v>
      </c>
      <c r="BV266" s="91">
        <v>5.3084745762711858</v>
      </c>
      <c r="BW266" s="91">
        <v>0</v>
      </c>
      <c r="BX266" s="91">
        <v>0.59</v>
      </c>
      <c r="BY266" s="97">
        <f t="shared" si="204"/>
        <v>4.4237288135593218</v>
      </c>
      <c r="BZ266" s="97">
        <f t="shared" si="204"/>
        <v>5.3084745762711858</v>
      </c>
      <c r="CA266" s="97">
        <f t="shared" si="204"/>
        <v>4.4237288135593218</v>
      </c>
      <c r="CB266" s="97">
        <f t="shared" si="204"/>
        <v>5.3084745762711858</v>
      </c>
      <c r="CC266" s="97">
        <f t="shared" si="204"/>
        <v>4.4237288135593218</v>
      </c>
      <c r="CD266" s="97">
        <f t="shared" si="204"/>
        <v>5.3084745762711858</v>
      </c>
      <c r="CE266" s="97">
        <f t="shared" si="204"/>
        <v>0</v>
      </c>
      <c r="CF266" s="97">
        <f t="shared" si="204"/>
        <v>0.59</v>
      </c>
      <c r="CG266" s="92">
        <f t="shared" si="203"/>
        <v>4.4237288135593218</v>
      </c>
      <c r="CH266" s="92">
        <f t="shared" si="203"/>
        <v>5.3084745762711858</v>
      </c>
      <c r="CI266" s="92">
        <f t="shared" si="203"/>
        <v>4.4237288135593218</v>
      </c>
      <c r="CJ266" s="92">
        <f t="shared" si="203"/>
        <v>5.3084745762711858</v>
      </c>
      <c r="CK266" s="92">
        <f t="shared" si="203"/>
        <v>4.4237288135593218</v>
      </c>
      <c r="CL266" s="92">
        <f t="shared" si="203"/>
        <v>5.3084745762711858</v>
      </c>
      <c r="CM266" s="92">
        <f t="shared" si="203"/>
        <v>0</v>
      </c>
      <c r="CN266" s="92">
        <f t="shared" si="203"/>
        <v>0.59</v>
      </c>
      <c r="CO266" s="91">
        <f t="shared" ref="CO266:CV268" si="208">M266+AC266+AS266++BI266+BY266</f>
        <v>4.4237288135593218</v>
      </c>
      <c r="CP266" s="91">
        <f t="shared" si="208"/>
        <v>5.3084745762711858</v>
      </c>
      <c r="CQ266" s="91">
        <f t="shared" si="208"/>
        <v>4.4237288135593218</v>
      </c>
      <c r="CR266" s="91">
        <f t="shared" si="208"/>
        <v>5.3084745762711858</v>
      </c>
      <c r="CS266" s="91">
        <f t="shared" si="208"/>
        <v>4.4237288135593218</v>
      </c>
      <c r="CT266" s="91">
        <f t="shared" si="208"/>
        <v>5.3084745762711858</v>
      </c>
      <c r="CU266" s="91">
        <f t="shared" si="208"/>
        <v>0</v>
      </c>
      <c r="CV266" s="91">
        <f t="shared" si="208"/>
        <v>0.59</v>
      </c>
      <c r="CW266" s="93"/>
      <c r="CY266" s="80"/>
      <c r="CZ266" s="80"/>
    </row>
    <row r="267" spans="1:118" ht="25.5" hidden="1" x14ac:dyDescent="0.25">
      <c r="A267" s="88" t="s">
        <v>6289</v>
      </c>
      <c r="B267" s="95" t="s">
        <v>6290</v>
      </c>
      <c r="C267" s="88" t="s">
        <v>6291</v>
      </c>
      <c r="D267" s="88"/>
      <c r="E267" s="88"/>
      <c r="F267" s="88">
        <v>2021</v>
      </c>
      <c r="G267" s="88">
        <v>2022</v>
      </c>
      <c r="H267" s="91">
        <f t="shared" si="199"/>
        <v>0</v>
      </c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7"/>
      <c r="AT267" s="97"/>
      <c r="AU267" s="97"/>
      <c r="AV267" s="97"/>
      <c r="AW267" s="97"/>
      <c r="AX267" s="97"/>
      <c r="AY267" s="97"/>
      <c r="AZ267" s="97"/>
      <c r="BA267" s="91"/>
      <c r="BB267" s="91"/>
      <c r="BC267" s="91"/>
      <c r="BD267" s="91"/>
      <c r="BE267" s="91"/>
      <c r="BF267" s="91"/>
      <c r="BG267" s="91"/>
      <c r="BH267" s="91"/>
      <c r="BI267" s="97">
        <v>1.2250000000000001</v>
      </c>
      <c r="BJ267" s="97">
        <v>1.47</v>
      </c>
      <c r="BK267" s="97">
        <v>1.2250000000000001</v>
      </c>
      <c r="BL267" s="97">
        <v>1.47</v>
      </c>
      <c r="BM267" s="97"/>
      <c r="BN267" s="97"/>
      <c r="BO267" s="97"/>
      <c r="BP267" s="97"/>
      <c r="BQ267" s="91"/>
      <c r="BR267" s="91"/>
      <c r="BS267" s="91"/>
      <c r="BT267" s="91"/>
      <c r="BU267" s="91"/>
      <c r="BV267" s="91"/>
      <c r="BW267" s="91"/>
      <c r="BX267" s="91"/>
      <c r="BY267" s="97"/>
      <c r="BZ267" s="97"/>
      <c r="CA267" s="97"/>
      <c r="CB267" s="97"/>
      <c r="CC267" s="97"/>
      <c r="CD267" s="97"/>
      <c r="CE267" s="97"/>
      <c r="CF267" s="97"/>
      <c r="CG267" s="92"/>
      <c r="CH267" s="92"/>
      <c r="CI267" s="92"/>
      <c r="CJ267" s="92"/>
      <c r="CK267" s="92"/>
      <c r="CL267" s="92"/>
      <c r="CM267" s="92"/>
      <c r="CN267" s="92"/>
      <c r="CO267" s="91">
        <f t="shared" si="208"/>
        <v>1.2250000000000001</v>
      </c>
      <c r="CP267" s="91">
        <f t="shared" si="208"/>
        <v>1.47</v>
      </c>
      <c r="CQ267" s="91">
        <f t="shared" si="208"/>
        <v>1.2250000000000001</v>
      </c>
      <c r="CR267" s="91">
        <f t="shared" si="208"/>
        <v>1.47</v>
      </c>
      <c r="CS267" s="91">
        <f t="shared" si="208"/>
        <v>0</v>
      </c>
      <c r="CT267" s="91">
        <f t="shared" si="208"/>
        <v>0</v>
      </c>
      <c r="CU267" s="91">
        <f t="shared" si="208"/>
        <v>0</v>
      </c>
      <c r="CV267" s="91">
        <f t="shared" si="208"/>
        <v>0</v>
      </c>
      <c r="CW267" s="106"/>
      <c r="CY267" s="80"/>
      <c r="CZ267" s="80"/>
    </row>
    <row r="268" spans="1:118" ht="51" x14ac:dyDescent="0.25">
      <c r="A268" s="88" t="s">
        <v>6292</v>
      </c>
      <c r="B268" s="88" t="s">
        <v>6293</v>
      </c>
      <c r="C268" s="88" t="s">
        <v>5573</v>
      </c>
      <c r="D268" s="88"/>
      <c r="E268" s="88"/>
      <c r="F268" s="56"/>
      <c r="G268" s="56"/>
      <c r="H268" s="91">
        <f t="shared" si="199"/>
        <v>35.168474576271187</v>
      </c>
      <c r="I268" s="91">
        <f t="shared" ref="I268:BT268" si="209">I269</f>
        <v>2.54</v>
      </c>
      <c r="J268" s="91">
        <f t="shared" si="209"/>
        <v>16.266440677966102</v>
      </c>
      <c r="K268" s="91">
        <f t="shared" si="209"/>
        <v>16.362033898305086</v>
      </c>
      <c r="L268" s="91">
        <f t="shared" si="209"/>
        <v>0</v>
      </c>
      <c r="M268" s="91">
        <f t="shared" si="209"/>
        <v>0</v>
      </c>
      <c r="N268" s="91">
        <f t="shared" si="209"/>
        <v>0</v>
      </c>
      <c r="O268" s="91">
        <f t="shared" si="209"/>
        <v>0</v>
      </c>
      <c r="P268" s="91">
        <f t="shared" si="209"/>
        <v>0</v>
      </c>
      <c r="Q268" s="91">
        <f t="shared" si="209"/>
        <v>0</v>
      </c>
      <c r="R268" s="91">
        <f t="shared" si="209"/>
        <v>0</v>
      </c>
      <c r="S268" s="91">
        <f t="shared" si="209"/>
        <v>0</v>
      </c>
      <c r="T268" s="91">
        <f t="shared" si="209"/>
        <v>0</v>
      </c>
      <c r="U268" s="91">
        <f t="shared" si="209"/>
        <v>11.317066666666667</v>
      </c>
      <c r="V268" s="91">
        <f t="shared" si="209"/>
        <v>13.58048</v>
      </c>
      <c r="W268" s="91">
        <f t="shared" si="209"/>
        <v>11.317066666666667</v>
      </c>
      <c r="X268" s="91">
        <f t="shared" si="209"/>
        <v>13.58048</v>
      </c>
      <c r="Y268" s="91">
        <f t="shared" si="209"/>
        <v>11.317066666666667</v>
      </c>
      <c r="Z268" s="91">
        <f t="shared" si="209"/>
        <v>13.58048</v>
      </c>
      <c r="AA268" s="91">
        <f t="shared" si="209"/>
        <v>0</v>
      </c>
      <c r="AB268" s="91">
        <f t="shared" si="209"/>
        <v>0</v>
      </c>
      <c r="AC268" s="91">
        <f t="shared" si="209"/>
        <v>12.09000092</v>
      </c>
      <c r="AD268" s="91">
        <f t="shared" si="209"/>
        <v>14.401437319999999</v>
      </c>
      <c r="AE268" s="91">
        <f t="shared" si="209"/>
        <v>12.09000092</v>
      </c>
      <c r="AF268" s="91">
        <f t="shared" si="209"/>
        <v>14.401437319999999</v>
      </c>
      <c r="AG268" s="91">
        <f t="shared" si="209"/>
        <v>12.09000092</v>
      </c>
      <c r="AH268" s="91">
        <f t="shared" si="209"/>
        <v>14.401437319999999</v>
      </c>
      <c r="AI268" s="91">
        <f t="shared" si="209"/>
        <v>0</v>
      </c>
      <c r="AJ268" s="91">
        <f t="shared" si="209"/>
        <v>0</v>
      </c>
      <c r="AK268" s="91">
        <f t="shared" si="209"/>
        <v>11.351598333333333</v>
      </c>
      <c r="AL268" s="91">
        <f t="shared" si="209"/>
        <v>13.621917999999999</v>
      </c>
      <c r="AM268" s="91">
        <f t="shared" si="209"/>
        <v>11.351598333333333</v>
      </c>
      <c r="AN268" s="91">
        <f t="shared" si="209"/>
        <v>13.621917999999999</v>
      </c>
      <c r="AO268" s="91">
        <f t="shared" si="209"/>
        <v>11.351598333333333</v>
      </c>
      <c r="AP268" s="91">
        <f t="shared" si="209"/>
        <v>13.621917999999999</v>
      </c>
      <c r="AQ268" s="91">
        <f t="shared" si="209"/>
        <v>0</v>
      </c>
      <c r="AR268" s="91">
        <f t="shared" si="209"/>
        <v>0</v>
      </c>
      <c r="AS268" s="91">
        <f t="shared" si="209"/>
        <v>47.402687</v>
      </c>
      <c r="AT268" s="91">
        <f t="shared" si="209"/>
        <v>56.883224399999996</v>
      </c>
      <c r="AU268" s="91">
        <f t="shared" si="209"/>
        <v>47.402687</v>
      </c>
      <c r="AV268" s="91">
        <f t="shared" si="209"/>
        <v>56.883224399999996</v>
      </c>
      <c r="AW268" s="91">
        <f t="shared" si="209"/>
        <v>46.361020333333336</v>
      </c>
      <c r="AX268" s="91">
        <f t="shared" si="209"/>
        <v>55.633224399999996</v>
      </c>
      <c r="AY268" s="91">
        <f t="shared" si="209"/>
        <v>0</v>
      </c>
      <c r="AZ268" s="91">
        <f t="shared" si="209"/>
        <v>0</v>
      </c>
      <c r="BA268" s="91">
        <f t="shared" si="209"/>
        <v>11.914166666666667</v>
      </c>
      <c r="BB268" s="91">
        <f t="shared" si="209"/>
        <v>14.296999999999999</v>
      </c>
      <c r="BC268" s="91">
        <f t="shared" si="209"/>
        <v>11.914166666666667</v>
      </c>
      <c r="BD268" s="91">
        <f t="shared" si="209"/>
        <v>14.296999999999999</v>
      </c>
      <c r="BE268" s="91">
        <f t="shared" si="209"/>
        <v>11.914166666666667</v>
      </c>
      <c r="BF268" s="91">
        <f t="shared" si="209"/>
        <v>14.296999999999999</v>
      </c>
      <c r="BG268" s="91">
        <f t="shared" si="209"/>
        <v>0</v>
      </c>
      <c r="BH268" s="91">
        <f t="shared" si="209"/>
        <v>0</v>
      </c>
      <c r="BI268" s="91">
        <f t="shared" si="209"/>
        <v>50.482197999999975</v>
      </c>
      <c r="BJ268" s="91">
        <f t="shared" si="209"/>
        <v>60.578637599999965</v>
      </c>
      <c r="BK268" s="91">
        <f t="shared" si="209"/>
        <v>50.482197999999975</v>
      </c>
      <c r="BL268" s="91">
        <f t="shared" si="209"/>
        <v>60.578637599999965</v>
      </c>
      <c r="BM268" s="91">
        <f t="shared" si="209"/>
        <v>51.523864666666647</v>
      </c>
      <c r="BN268" s="91">
        <f t="shared" si="209"/>
        <v>61.828637599999965</v>
      </c>
      <c r="BO268" s="91">
        <f t="shared" si="209"/>
        <v>0</v>
      </c>
      <c r="BP268" s="91">
        <f t="shared" si="209"/>
        <v>0</v>
      </c>
      <c r="BQ268" s="91">
        <f t="shared" si="209"/>
        <v>0.58333333333333337</v>
      </c>
      <c r="BR268" s="91">
        <f t="shared" si="209"/>
        <v>0.7</v>
      </c>
      <c r="BS268" s="91">
        <f t="shared" si="209"/>
        <v>0.58333333333333337</v>
      </c>
      <c r="BT268" s="91">
        <f t="shared" si="209"/>
        <v>0.70000000000000007</v>
      </c>
      <c r="BU268" s="91">
        <f t="shared" ref="BU268:CF268" si="210">BU269</f>
        <v>0.58333333333333337</v>
      </c>
      <c r="BV268" s="91">
        <f t="shared" si="210"/>
        <v>0.70000000000000007</v>
      </c>
      <c r="BW268" s="91">
        <f t="shared" si="210"/>
        <v>0</v>
      </c>
      <c r="BX268" s="91">
        <f t="shared" si="210"/>
        <v>0</v>
      </c>
      <c r="BY268" s="91">
        <f t="shared" si="210"/>
        <v>48.13805977499991</v>
      </c>
      <c r="BZ268" s="91">
        <f t="shared" si="210"/>
        <v>57.765671529999885</v>
      </c>
      <c r="CA268" s="91">
        <f t="shared" si="210"/>
        <v>47.726592841666502</v>
      </c>
      <c r="CB268" s="91">
        <f t="shared" si="210"/>
        <v>57.271911209999793</v>
      </c>
      <c r="CC268" s="91">
        <f t="shared" si="210"/>
        <v>47.726592841666502</v>
      </c>
      <c r="CD268" s="91">
        <f t="shared" si="210"/>
        <v>57.271911209999793</v>
      </c>
      <c r="CE268" s="91">
        <f t="shared" si="210"/>
        <v>0</v>
      </c>
      <c r="CF268" s="91">
        <f t="shared" si="210"/>
        <v>0</v>
      </c>
      <c r="CG268" s="92">
        <f t="shared" ref="CG268:CN268" si="211">M268+U268+AK268+BA268+BQ268</f>
        <v>35.166164999999999</v>
      </c>
      <c r="CH268" s="92">
        <f t="shared" si="211"/>
        <v>42.199398000000002</v>
      </c>
      <c r="CI268" s="92">
        <f t="shared" si="211"/>
        <v>35.166164999999999</v>
      </c>
      <c r="CJ268" s="92">
        <f t="shared" si="211"/>
        <v>42.199398000000002</v>
      </c>
      <c r="CK268" s="92">
        <f t="shared" si="211"/>
        <v>35.166164999999999</v>
      </c>
      <c r="CL268" s="92">
        <f t="shared" si="211"/>
        <v>42.199398000000002</v>
      </c>
      <c r="CM268" s="92">
        <f t="shared" si="211"/>
        <v>0</v>
      </c>
      <c r="CN268" s="92">
        <f t="shared" si="211"/>
        <v>0</v>
      </c>
      <c r="CO268" s="91">
        <f t="shared" si="208"/>
        <v>158.11294569499989</v>
      </c>
      <c r="CP268" s="91">
        <f t="shared" si="208"/>
        <v>189.62897084999983</v>
      </c>
      <c r="CQ268" s="91">
        <f t="shared" si="208"/>
        <v>157.70147876166646</v>
      </c>
      <c r="CR268" s="91">
        <f t="shared" si="208"/>
        <v>189.13521052999974</v>
      </c>
      <c r="CS268" s="91">
        <f t="shared" si="208"/>
        <v>157.70147876166649</v>
      </c>
      <c r="CT268" s="91">
        <f t="shared" si="208"/>
        <v>189.13521052999974</v>
      </c>
      <c r="CU268" s="91">
        <f t="shared" si="208"/>
        <v>0</v>
      </c>
      <c r="CV268" s="91">
        <f t="shared" si="208"/>
        <v>0</v>
      </c>
      <c r="CW268" s="93"/>
    </row>
    <row r="269" spans="1:118" ht="51" x14ac:dyDescent="0.25">
      <c r="A269" s="88" t="s">
        <v>6294</v>
      </c>
      <c r="B269" s="88" t="s">
        <v>6295</v>
      </c>
      <c r="C269" s="88" t="s">
        <v>5573</v>
      </c>
      <c r="D269" s="88"/>
      <c r="E269" s="88"/>
      <c r="F269" s="56"/>
      <c r="G269" s="56"/>
      <c r="H269" s="91">
        <f t="shared" si="199"/>
        <v>35.168474576271187</v>
      </c>
      <c r="I269" s="91">
        <f t="shared" ref="I269:BT269" si="212">I270+I271+I272+I273</f>
        <v>2.54</v>
      </c>
      <c r="J269" s="91">
        <f t="shared" si="212"/>
        <v>16.266440677966102</v>
      </c>
      <c r="K269" s="91">
        <f t="shared" si="212"/>
        <v>16.362033898305086</v>
      </c>
      <c r="L269" s="91">
        <f t="shared" si="212"/>
        <v>0</v>
      </c>
      <c r="M269" s="91">
        <f t="shared" si="212"/>
        <v>0</v>
      </c>
      <c r="N269" s="91">
        <f t="shared" si="212"/>
        <v>0</v>
      </c>
      <c r="O269" s="91">
        <f t="shared" si="212"/>
        <v>0</v>
      </c>
      <c r="P269" s="91">
        <f t="shared" si="212"/>
        <v>0</v>
      </c>
      <c r="Q269" s="91">
        <f t="shared" si="212"/>
        <v>0</v>
      </c>
      <c r="R269" s="91">
        <f t="shared" si="212"/>
        <v>0</v>
      </c>
      <c r="S269" s="91">
        <f t="shared" si="212"/>
        <v>0</v>
      </c>
      <c r="T269" s="91">
        <f t="shared" si="212"/>
        <v>0</v>
      </c>
      <c r="U269" s="91">
        <f t="shared" si="212"/>
        <v>11.317066666666667</v>
      </c>
      <c r="V269" s="91">
        <f t="shared" si="212"/>
        <v>13.58048</v>
      </c>
      <c r="W269" s="91">
        <f t="shared" si="212"/>
        <v>11.317066666666667</v>
      </c>
      <c r="X269" s="91">
        <f t="shared" si="212"/>
        <v>13.58048</v>
      </c>
      <c r="Y269" s="91">
        <f t="shared" si="212"/>
        <v>11.317066666666667</v>
      </c>
      <c r="Z269" s="91">
        <f t="shared" si="212"/>
        <v>13.58048</v>
      </c>
      <c r="AA269" s="91">
        <f t="shared" si="212"/>
        <v>0</v>
      </c>
      <c r="AB269" s="91">
        <f t="shared" si="212"/>
        <v>0</v>
      </c>
      <c r="AC269" s="91">
        <f t="shared" si="212"/>
        <v>12.09000092</v>
      </c>
      <c r="AD269" s="91">
        <f t="shared" si="212"/>
        <v>14.401437319999999</v>
      </c>
      <c r="AE269" s="91">
        <f t="shared" si="212"/>
        <v>12.09000092</v>
      </c>
      <c r="AF269" s="91">
        <f t="shared" si="212"/>
        <v>14.401437319999999</v>
      </c>
      <c r="AG269" s="91">
        <f t="shared" si="212"/>
        <v>12.09000092</v>
      </c>
      <c r="AH269" s="91">
        <f t="shared" si="212"/>
        <v>14.401437319999999</v>
      </c>
      <c r="AI269" s="91">
        <f t="shared" si="212"/>
        <v>0</v>
      </c>
      <c r="AJ269" s="91">
        <f t="shared" si="212"/>
        <v>0</v>
      </c>
      <c r="AK269" s="91">
        <f t="shared" si="212"/>
        <v>11.351598333333333</v>
      </c>
      <c r="AL269" s="91">
        <f t="shared" si="212"/>
        <v>13.621917999999999</v>
      </c>
      <c r="AM269" s="91">
        <f t="shared" si="212"/>
        <v>11.351598333333333</v>
      </c>
      <c r="AN269" s="91">
        <f t="shared" si="212"/>
        <v>13.621917999999999</v>
      </c>
      <c r="AO269" s="91">
        <f t="shared" si="212"/>
        <v>11.351598333333333</v>
      </c>
      <c r="AP269" s="91">
        <f t="shared" si="212"/>
        <v>13.621917999999999</v>
      </c>
      <c r="AQ269" s="91">
        <f t="shared" si="212"/>
        <v>0</v>
      </c>
      <c r="AR269" s="91">
        <f t="shared" si="212"/>
        <v>0</v>
      </c>
      <c r="AS269" s="91">
        <f t="shared" si="212"/>
        <v>47.402687</v>
      </c>
      <c r="AT269" s="91">
        <f t="shared" si="212"/>
        <v>56.883224399999996</v>
      </c>
      <c r="AU269" s="91">
        <f t="shared" si="212"/>
        <v>47.402687</v>
      </c>
      <c r="AV269" s="91">
        <f t="shared" si="212"/>
        <v>56.883224399999996</v>
      </c>
      <c r="AW269" s="91">
        <f t="shared" si="212"/>
        <v>46.361020333333336</v>
      </c>
      <c r="AX269" s="91">
        <f t="shared" si="212"/>
        <v>55.633224399999996</v>
      </c>
      <c r="AY269" s="91">
        <f t="shared" si="212"/>
        <v>0</v>
      </c>
      <c r="AZ269" s="91">
        <f t="shared" si="212"/>
        <v>0</v>
      </c>
      <c r="BA269" s="91">
        <f t="shared" si="212"/>
        <v>11.914166666666667</v>
      </c>
      <c r="BB269" s="91">
        <f t="shared" si="212"/>
        <v>14.296999999999999</v>
      </c>
      <c r="BC269" s="91">
        <f t="shared" si="212"/>
        <v>11.914166666666667</v>
      </c>
      <c r="BD269" s="91">
        <f t="shared" si="212"/>
        <v>14.296999999999999</v>
      </c>
      <c r="BE269" s="91">
        <f t="shared" si="212"/>
        <v>11.914166666666667</v>
      </c>
      <c r="BF269" s="91">
        <f t="shared" si="212"/>
        <v>14.296999999999999</v>
      </c>
      <c r="BG269" s="91">
        <f t="shared" si="212"/>
        <v>0</v>
      </c>
      <c r="BH269" s="91">
        <f t="shared" si="212"/>
        <v>0</v>
      </c>
      <c r="BI269" s="91">
        <f t="shared" si="212"/>
        <v>50.482197999999975</v>
      </c>
      <c r="BJ269" s="91">
        <f t="shared" si="212"/>
        <v>60.578637599999965</v>
      </c>
      <c r="BK269" s="91">
        <f t="shared" si="212"/>
        <v>50.482197999999975</v>
      </c>
      <c r="BL269" s="91">
        <f t="shared" si="212"/>
        <v>60.578637599999965</v>
      </c>
      <c r="BM269" s="91">
        <f t="shared" si="212"/>
        <v>51.523864666666647</v>
      </c>
      <c r="BN269" s="91">
        <f t="shared" si="212"/>
        <v>61.828637599999965</v>
      </c>
      <c r="BO269" s="91">
        <f t="shared" si="212"/>
        <v>0</v>
      </c>
      <c r="BP269" s="91">
        <f t="shared" si="212"/>
        <v>0</v>
      </c>
      <c r="BQ269" s="91">
        <f t="shared" si="212"/>
        <v>0.58333333333333337</v>
      </c>
      <c r="BR269" s="91">
        <f t="shared" si="212"/>
        <v>0.7</v>
      </c>
      <c r="BS269" s="91">
        <f t="shared" si="212"/>
        <v>0.58333333333333337</v>
      </c>
      <c r="BT269" s="91">
        <f t="shared" si="212"/>
        <v>0.70000000000000007</v>
      </c>
      <c r="BU269" s="91">
        <f t="shared" ref="BU269:CV269" si="213">BU270+BU271+BU272+BU273</f>
        <v>0.58333333333333337</v>
      </c>
      <c r="BV269" s="91">
        <f t="shared" si="213"/>
        <v>0.70000000000000007</v>
      </c>
      <c r="BW269" s="91">
        <f t="shared" si="213"/>
        <v>0</v>
      </c>
      <c r="BX269" s="91">
        <f t="shared" si="213"/>
        <v>0</v>
      </c>
      <c r="BY269" s="91">
        <f t="shared" si="213"/>
        <v>48.13805977499991</v>
      </c>
      <c r="BZ269" s="91">
        <f t="shared" si="213"/>
        <v>57.765671529999885</v>
      </c>
      <c r="CA269" s="91">
        <f t="shared" si="213"/>
        <v>47.726592841666502</v>
      </c>
      <c r="CB269" s="91">
        <f t="shared" si="213"/>
        <v>57.271911209999793</v>
      </c>
      <c r="CC269" s="91">
        <f t="shared" si="213"/>
        <v>47.726592841666502</v>
      </c>
      <c r="CD269" s="91">
        <f t="shared" si="213"/>
        <v>57.271911209999793</v>
      </c>
      <c r="CE269" s="91">
        <f t="shared" si="213"/>
        <v>0</v>
      </c>
      <c r="CF269" s="91">
        <f t="shared" si="213"/>
        <v>0</v>
      </c>
      <c r="CG269" s="91">
        <f t="shared" si="213"/>
        <v>35.166164999999992</v>
      </c>
      <c r="CH269" s="91">
        <f t="shared" si="213"/>
        <v>42.199398000000002</v>
      </c>
      <c r="CI269" s="91">
        <f t="shared" si="213"/>
        <v>35.166164999999992</v>
      </c>
      <c r="CJ269" s="91">
        <f t="shared" si="213"/>
        <v>42.199398000000002</v>
      </c>
      <c r="CK269" s="91">
        <f t="shared" si="213"/>
        <v>35.166164999999992</v>
      </c>
      <c r="CL269" s="91">
        <f t="shared" si="213"/>
        <v>42.199398000000002</v>
      </c>
      <c r="CM269" s="91">
        <f t="shared" si="213"/>
        <v>0</v>
      </c>
      <c r="CN269" s="91">
        <f t="shared" si="213"/>
        <v>0</v>
      </c>
      <c r="CO269" s="91">
        <f t="shared" si="213"/>
        <v>158.11294569499987</v>
      </c>
      <c r="CP269" s="91">
        <f t="shared" si="213"/>
        <v>189.62897084999983</v>
      </c>
      <c r="CQ269" s="91">
        <f t="shared" si="213"/>
        <v>157.70147876166646</v>
      </c>
      <c r="CR269" s="91">
        <f t="shared" si="213"/>
        <v>189.13521052999974</v>
      </c>
      <c r="CS269" s="91">
        <f t="shared" si="213"/>
        <v>157.70147876166646</v>
      </c>
      <c r="CT269" s="91">
        <f t="shared" si="213"/>
        <v>189.13521052999974</v>
      </c>
      <c r="CU269" s="91">
        <f t="shared" si="213"/>
        <v>0</v>
      </c>
      <c r="CV269" s="91">
        <f t="shared" si="213"/>
        <v>0</v>
      </c>
      <c r="CW269" s="93"/>
    </row>
    <row r="270" spans="1:118" hidden="1" x14ac:dyDescent="0.25">
      <c r="A270" s="88" t="s">
        <v>6296</v>
      </c>
      <c r="B270" s="95" t="s">
        <v>6297</v>
      </c>
      <c r="C270" s="88" t="s">
        <v>6298</v>
      </c>
      <c r="D270" s="88">
        <v>2019</v>
      </c>
      <c r="E270" s="88">
        <v>2021</v>
      </c>
      <c r="F270" s="88">
        <f>D270</f>
        <v>2019</v>
      </c>
      <c r="G270" s="88">
        <f>E270</f>
        <v>2021</v>
      </c>
      <c r="H270" s="91">
        <f t="shared" si="199"/>
        <v>34.119999999999997</v>
      </c>
      <c r="I270" s="91">
        <v>2.54</v>
      </c>
      <c r="J270" s="91">
        <v>15.68</v>
      </c>
      <c r="K270" s="91">
        <v>15.9</v>
      </c>
      <c r="L270" s="91">
        <v>0</v>
      </c>
      <c r="M270" s="91"/>
      <c r="N270" s="91">
        <v>0</v>
      </c>
      <c r="O270" s="91">
        <v>0</v>
      </c>
      <c r="P270" s="91"/>
      <c r="Q270" s="91">
        <v>0</v>
      </c>
      <c r="R270" s="91"/>
      <c r="S270" s="91">
        <v>0</v>
      </c>
      <c r="T270" s="91">
        <v>0</v>
      </c>
      <c r="U270" s="91">
        <v>11.161233333333334</v>
      </c>
      <c r="V270" s="91">
        <v>13.39348</v>
      </c>
      <c r="W270" s="91">
        <v>11.161233333333334</v>
      </c>
      <c r="X270" s="91">
        <v>13.39348</v>
      </c>
      <c r="Y270" s="91">
        <v>11.161233333333334</v>
      </c>
      <c r="Z270" s="91">
        <v>13.39348</v>
      </c>
      <c r="AA270" s="91">
        <v>0</v>
      </c>
      <c r="AB270" s="91">
        <v>0</v>
      </c>
      <c r="AC270" s="91">
        <v>11.675411739999999</v>
      </c>
      <c r="AD270" s="91">
        <v>13.90701174</v>
      </c>
      <c r="AE270" s="91">
        <v>11.675411739999999</v>
      </c>
      <c r="AF270" s="91">
        <v>13.90701174</v>
      </c>
      <c r="AG270" s="91">
        <v>11.675411739999999</v>
      </c>
      <c r="AH270" s="91">
        <v>13.90701174</v>
      </c>
      <c r="AI270" s="91"/>
      <c r="AJ270" s="91"/>
      <c r="AK270" s="91">
        <v>11.195765</v>
      </c>
      <c r="AL270" s="91">
        <v>13.434918</v>
      </c>
      <c r="AM270" s="91">
        <v>11.195765</v>
      </c>
      <c r="AN270" s="91">
        <v>13.434918</v>
      </c>
      <c r="AO270" s="91">
        <v>11.195765</v>
      </c>
      <c r="AP270" s="91">
        <v>13.434918</v>
      </c>
      <c r="AQ270" s="91">
        <v>0</v>
      </c>
      <c r="AR270" s="91">
        <v>0</v>
      </c>
      <c r="AS270" s="91">
        <v>36.205187000000002</v>
      </c>
      <c r="AT270" s="91">
        <v>43.446224399999998</v>
      </c>
      <c r="AU270" s="91">
        <v>36.205187000000002</v>
      </c>
      <c r="AV270" s="91">
        <v>43.446224399999998</v>
      </c>
      <c r="AW270" s="91">
        <v>36.205187000000002</v>
      </c>
      <c r="AX270" s="91">
        <v>43.446224399999998</v>
      </c>
      <c r="AY270" s="91">
        <v>0</v>
      </c>
      <c r="AZ270" s="91">
        <v>0</v>
      </c>
      <c r="BA270" s="91">
        <v>11.758333333333333</v>
      </c>
      <c r="BB270" s="91">
        <v>14.11</v>
      </c>
      <c r="BC270" s="91">
        <v>11.758333333333333</v>
      </c>
      <c r="BD270" s="91">
        <v>14.11</v>
      </c>
      <c r="BE270" s="91">
        <v>11.758333333333333</v>
      </c>
      <c r="BF270" s="91">
        <v>14.11</v>
      </c>
      <c r="BG270" s="91">
        <v>0</v>
      </c>
      <c r="BH270" s="91">
        <v>0</v>
      </c>
      <c r="BI270" s="97">
        <v>39.368031333333306</v>
      </c>
      <c r="BJ270" s="97">
        <v>47.241637599999969</v>
      </c>
      <c r="BK270" s="97">
        <v>39.368031333333306</v>
      </c>
      <c r="BL270" s="97">
        <v>47.241637599999969</v>
      </c>
      <c r="BM270" s="97">
        <v>39.368031333333306</v>
      </c>
      <c r="BN270" s="97">
        <v>47.241637599999969</v>
      </c>
      <c r="BO270" s="97">
        <v>0</v>
      </c>
      <c r="BP270" s="97">
        <v>0</v>
      </c>
      <c r="BQ270" s="91">
        <v>0</v>
      </c>
      <c r="BR270" s="91">
        <v>0</v>
      </c>
      <c r="BS270" s="91">
        <v>0</v>
      </c>
      <c r="BT270" s="91">
        <v>0</v>
      </c>
      <c r="BU270" s="91">
        <v>0</v>
      </c>
      <c r="BV270" s="91">
        <v>0</v>
      </c>
      <c r="BW270" s="91">
        <v>0</v>
      </c>
      <c r="BX270" s="91">
        <v>0</v>
      </c>
      <c r="BY270" s="97">
        <v>46.215296000000002</v>
      </c>
      <c r="BZ270" s="97">
        <v>55.458354999999997</v>
      </c>
      <c r="CA270" s="97">
        <v>46.215296000000002</v>
      </c>
      <c r="CB270" s="97">
        <v>55.458354999999997</v>
      </c>
      <c r="CC270" s="97">
        <v>46.215296000000002</v>
      </c>
      <c r="CD270" s="97">
        <v>55.458354999999997</v>
      </c>
      <c r="CE270" s="97">
        <v>0</v>
      </c>
      <c r="CF270" s="97">
        <v>0</v>
      </c>
      <c r="CG270" s="92">
        <f t="shared" ref="CG270:CN271" si="214">M270+U270+AK270+BA270+BQ270</f>
        <v>34.115331666666663</v>
      </c>
      <c r="CH270" s="92">
        <f t="shared" si="214"/>
        <v>40.938397999999999</v>
      </c>
      <c r="CI270" s="92">
        <f t="shared" si="214"/>
        <v>34.115331666666663</v>
      </c>
      <c r="CJ270" s="92">
        <f t="shared" si="214"/>
        <v>40.938397999999999</v>
      </c>
      <c r="CK270" s="92">
        <f t="shared" si="214"/>
        <v>34.115331666666663</v>
      </c>
      <c r="CL270" s="92">
        <f t="shared" si="214"/>
        <v>40.938397999999999</v>
      </c>
      <c r="CM270" s="92">
        <f t="shared" si="214"/>
        <v>0</v>
      </c>
      <c r="CN270" s="92">
        <f t="shared" si="214"/>
        <v>0</v>
      </c>
      <c r="CO270" s="91">
        <f t="shared" ref="CO270:CV301" si="215">M270+AC270+AS270++BI270+BY270</f>
        <v>133.46392607333331</v>
      </c>
      <c r="CP270" s="91">
        <f t="shared" si="215"/>
        <v>160.05322873999995</v>
      </c>
      <c r="CQ270" s="91">
        <f t="shared" si="215"/>
        <v>133.46392607333331</v>
      </c>
      <c r="CR270" s="91">
        <f t="shared" si="215"/>
        <v>160.05322873999995</v>
      </c>
      <c r="CS270" s="91">
        <f t="shared" si="215"/>
        <v>133.46392607333331</v>
      </c>
      <c r="CT270" s="91">
        <f t="shared" si="215"/>
        <v>160.05322873999995</v>
      </c>
      <c r="CU270" s="91">
        <f t="shared" si="215"/>
        <v>0</v>
      </c>
      <c r="CV270" s="91">
        <f t="shared" si="215"/>
        <v>0</v>
      </c>
      <c r="CW270" s="93"/>
      <c r="CY270" s="80">
        <f>CT270-CR270</f>
        <v>0</v>
      </c>
      <c r="CZ270" s="80">
        <f t="shared" ref="CZ270:DC271" si="216">CQ270-CI270</f>
        <v>99.348594406666649</v>
      </c>
      <c r="DA270" s="80">
        <f t="shared" si="216"/>
        <v>119.11483073999995</v>
      </c>
      <c r="DB270" s="80">
        <f t="shared" si="216"/>
        <v>99.348594406666649</v>
      </c>
      <c r="DC270" s="80">
        <f t="shared" si="216"/>
        <v>119.11483073999995</v>
      </c>
      <c r="DG270" s="80">
        <f t="shared" ref="DG270:DG271" si="217">CQ270-H270</f>
        <v>99.343926073333307</v>
      </c>
      <c r="DH270" s="80">
        <f>BJ270/1.2-BI270</f>
        <v>0</v>
      </c>
      <c r="DI270" s="80" t="e">
        <f>AS270-#REF!</f>
        <v>#REF!</v>
      </c>
      <c r="DJ270" s="80" t="e">
        <f>AT270-#REF!</f>
        <v>#REF!</v>
      </c>
      <c r="DK270" s="80" t="e">
        <f>AU270-#REF!</f>
        <v>#REF!</v>
      </c>
      <c r="DL270" s="80" t="e">
        <f>AV270-#REF!</f>
        <v>#REF!</v>
      </c>
      <c r="DM270" s="80" t="e">
        <f>AW270-#REF!</f>
        <v>#REF!</v>
      </c>
      <c r="DN270" s="80" t="e">
        <f>AX270-#REF!</f>
        <v>#REF!</v>
      </c>
    </row>
    <row r="271" spans="1:118" ht="38.25" hidden="1" x14ac:dyDescent="0.25">
      <c r="A271" s="88" t="s">
        <v>6299</v>
      </c>
      <c r="B271" s="95" t="s">
        <v>6300</v>
      </c>
      <c r="C271" s="88" t="s">
        <v>6301</v>
      </c>
      <c r="D271" s="88">
        <v>2019</v>
      </c>
      <c r="E271" s="88">
        <v>2022</v>
      </c>
      <c r="F271" s="88">
        <f>D271</f>
        <v>2019</v>
      </c>
      <c r="G271" s="88">
        <f>E271</f>
        <v>2022</v>
      </c>
      <c r="H271" s="91">
        <f t="shared" si="199"/>
        <v>1.0484745762711867</v>
      </c>
      <c r="I271" s="91">
        <v>0</v>
      </c>
      <c r="J271" s="91">
        <v>0.58644067796610166</v>
      </c>
      <c r="K271" s="91">
        <v>0.46203389830508501</v>
      </c>
      <c r="L271" s="91">
        <v>0</v>
      </c>
      <c r="M271" s="91"/>
      <c r="N271" s="91">
        <v>0</v>
      </c>
      <c r="O271" s="91">
        <v>0</v>
      </c>
      <c r="P271" s="91"/>
      <c r="Q271" s="91">
        <v>0</v>
      </c>
      <c r="R271" s="91"/>
      <c r="S271" s="91">
        <v>0</v>
      </c>
      <c r="T271" s="91">
        <v>0</v>
      </c>
      <c r="U271" s="91">
        <v>0.15583333333333335</v>
      </c>
      <c r="V271" s="91">
        <v>0.187</v>
      </c>
      <c r="W271" s="91">
        <v>0.15583333333333335</v>
      </c>
      <c r="X271" s="91">
        <v>0.18700000000000003</v>
      </c>
      <c r="Y271" s="91">
        <v>0.15583333333333335</v>
      </c>
      <c r="Z271" s="91">
        <v>0.18700000000000003</v>
      </c>
      <c r="AA271" s="91">
        <v>0</v>
      </c>
      <c r="AB271" s="91">
        <v>0</v>
      </c>
      <c r="AC271" s="91">
        <v>0.41458918</v>
      </c>
      <c r="AD271" s="91">
        <v>0.49442557999999998</v>
      </c>
      <c r="AE271" s="91">
        <v>0.41458918</v>
      </c>
      <c r="AF271" s="91">
        <v>0.49442557999999998</v>
      </c>
      <c r="AG271" s="91">
        <v>0.41458918</v>
      </c>
      <c r="AH271" s="91">
        <v>0.49442557999999998</v>
      </c>
      <c r="AI271" s="91"/>
      <c r="AJ271" s="91"/>
      <c r="AK271" s="91">
        <v>0.15583333333333335</v>
      </c>
      <c r="AL271" s="91">
        <v>0.187</v>
      </c>
      <c r="AM271" s="91">
        <v>0.15583333333333335</v>
      </c>
      <c r="AN271" s="91">
        <v>0.18700000000000003</v>
      </c>
      <c r="AO271" s="91">
        <v>0.15583333333333335</v>
      </c>
      <c r="AP271" s="91">
        <v>0.18700000000000003</v>
      </c>
      <c r="AQ271" s="91">
        <v>0</v>
      </c>
      <c r="AR271" s="91">
        <v>0</v>
      </c>
      <c r="AS271" s="91">
        <f t="shared" ref="AS271:AZ271" si="218">AK271</f>
        <v>0.15583333333333335</v>
      </c>
      <c r="AT271" s="91">
        <f t="shared" si="218"/>
        <v>0.187</v>
      </c>
      <c r="AU271" s="91">
        <f t="shared" si="218"/>
        <v>0.15583333333333335</v>
      </c>
      <c r="AV271" s="91">
        <f t="shared" si="218"/>
        <v>0.18700000000000003</v>
      </c>
      <c r="AW271" s="91">
        <f t="shared" si="218"/>
        <v>0.15583333333333335</v>
      </c>
      <c r="AX271" s="91">
        <f t="shared" si="218"/>
        <v>0.18700000000000003</v>
      </c>
      <c r="AY271" s="91">
        <f t="shared" si="218"/>
        <v>0</v>
      </c>
      <c r="AZ271" s="91">
        <f t="shared" si="218"/>
        <v>0</v>
      </c>
      <c r="BA271" s="91">
        <v>0.15583333333333335</v>
      </c>
      <c r="BB271" s="91">
        <v>0.187</v>
      </c>
      <c r="BC271" s="91">
        <v>0.15583333333333335</v>
      </c>
      <c r="BD271" s="91">
        <v>0.18700000000000003</v>
      </c>
      <c r="BE271" s="91">
        <v>0.15583333333333335</v>
      </c>
      <c r="BF271" s="91">
        <v>0.18700000000000003</v>
      </c>
      <c r="BG271" s="91">
        <v>0</v>
      </c>
      <c r="BH271" s="91">
        <v>0</v>
      </c>
      <c r="BI271" s="97">
        <f t="shared" ref="BI271:BP271" si="219">BA271</f>
        <v>0.15583333333333335</v>
      </c>
      <c r="BJ271" s="97">
        <f t="shared" si="219"/>
        <v>0.187</v>
      </c>
      <c r="BK271" s="97">
        <f t="shared" si="219"/>
        <v>0.15583333333333335</v>
      </c>
      <c r="BL271" s="97">
        <f t="shared" si="219"/>
        <v>0.18700000000000003</v>
      </c>
      <c r="BM271" s="97">
        <f t="shared" si="219"/>
        <v>0.15583333333333335</v>
      </c>
      <c r="BN271" s="97">
        <f t="shared" si="219"/>
        <v>0.18700000000000003</v>
      </c>
      <c r="BO271" s="97">
        <f t="shared" si="219"/>
        <v>0</v>
      </c>
      <c r="BP271" s="97">
        <f t="shared" si="219"/>
        <v>0</v>
      </c>
      <c r="BQ271" s="91">
        <v>0.58333333333333337</v>
      </c>
      <c r="BR271" s="91">
        <v>0.7</v>
      </c>
      <c r="BS271" s="91">
        <v>0.58333333333333337</v>
      </c>
      <c r="BT271" s="91">
        <v>0.70000000000000007</v>
      </c>
      <c r="BU271" s="91">
        <v>0.58333333333333337</v>
      </c>
      <c r="BV271" s="91">
        <v>0.70000000000000007</v>
      </c>
      <c r="BW271" s="91">
        <v>0</v>
      </c>
      <c r="BX271" s="91">
        <v>0</v>
      </c>
      <c r="BY271" s="97">
        <f t="shared" ref="BY271:CF271" si="220">BQ271</f>
        <v>0.58333333333333337</v>
      </c>
      <c r="BZ271" s="97">
        <f t="shared" si="220"/>
        <v>0.7</v>
      </c>
      <c r="CA271" s="97">
        <f t="shared" si="220"/>
        <v>0.58333333333333337</v>
      </c>
      <c r="CB271" s="97">
        <f t="shared" si="220"/>
        <v>0.70000000000000007</v>
      </c>
      <c r="CC271" s="97">
        <f t="shared" si="220"/>
        <v>0.58333333333333337</v>
      </c>
      <c r="CD271" s="97">
        <f t="shared" si="220"/>
        <v>0.70000000000000007</v>
      </c>
      <c r="CE271" s="97">
        <f t="shared" si="220"/>
        <v>0</v>
      </c>
      <c r="CF271" s="97">
        <f t="shared" si="220"/>
        <v>0</v>
      </c>
      <c r="CG271" s="92">
        <f t="shared" si="214"/>
        <v>1.0508333333333333</v>
      </c>
      <c r="CH271" s="92">
        <f t="shared" si="214"/>
        <v>1.2609999999999999</v>
      </c>
      <c r="CI271" s="92">
        <f t="shared" si="214"/>
        <v>1.0508333333333333</v>
      </c>
      <c r="CJ271" s="92">
        <f t="shared" si="214"/>
        <v>1.2610000000000001</v>
      </c>
      <c r="CK271" s="92">
        <f t="shared" si="214"/>
        <v>1.0508333333333333</v>
      </c>
      <c r="CL271" s="92">
        <f t="shared" si="214"/>
        <v>1.2610000000000001</v>
      </c>
      <c r="CM271" s="92">
        <f t="shared" si="214"/>
        <v>0</v>
      </c>
      <c r="CN271" s="92">
        <f t="shared" si="214"/>
        <v>0</v>
      </c>
      <c r="CO271" s="91">
        <f t="shared" si="215"/>
        <v>1.3095891800000001</v>
      </c>
      <c r="CP271" s="91">
        <f t="shared" si="215"/>
        <v>1.56842558</v>
      </c>
      <c r="CQ271" s="91">
        <f t="shared" si="215"/>
        <v>1.3095891800000001</v>
      </c>
      <c r="CR271" s="91">
        <f t="shared" si="215"/>
        <v>1.56842558</v>
      </c>
      <c r="CS271" s="91">
        <f t="shared" si="215"/>
        <v>1.3095891800000001</v>
      </c>
      <c r="CT271" s="91">
        <f t="shared" si="215"/>
        <v>1.56842558</v>
      </c>
      <c r="CU271" s="91">
        <f t="shared" si="215"/>
        <v>0</v>
      </c>
      <c r="CV271" s="91">
        <f t="shared" si="215"/>
        <v>0</v>
      </c>
      <c r="CW271" s="93"/>
      <c r="CY271" s="80">
        <f>CT271-CR271</f>
        <v>0</v>
      </c>
      <c r="CZ271" s="80">
        <f t="shared" si="216"/>
        <v>0.25875584666666684</v>
      </c>
      <c r="DA271" s="80">
        <f t="shared" si="216"/>
        <v>0.30742557999999987</v>
      </c>
      <c r="DB271" s="80">
        <f t="shared" si="216"/>
        <v>0.25875584666666684</v>
      </c>
      <c r="DC271" s="80">
        <f t="shared" si="216"/>
        <v>0.30742557999999987</v>
      </c>
      <c r="DG271" s="80">
        <f t="shared" si="217"/>
        <v>0.26111460372881345</v>
      </c>
      <c r="DH271" s="80">
        <f>BJ271/1.2-BI271</f>
        <v>0</v>
      </c>
      <c r="DI271" s="80" t="e">
        <f>AS271-#REF!</f>
        <v>#REF!</v>
      </c>
      <c r="DJ271" s="80" t="e">
        <f>AT271-#REF!</f>
        <v>#REF!</v>
      </c>
      <c r="DK271" s="80" t="e">
        <f>AU271-#REF!</f>
        <v>#REF!</v>
      </c>
      <c r="DL271" s="80" t="e">
        <f>AV271-#REF!</f>
        <v>#REF!</v>
      </c>
      <c r="DM271" s="80" t="e">
        <f>AW271-#REF!</f>
        <v>#REF!</v>
      </c>
      <c r="DN271" s="80" t="e">
        <f>AX271-#REF!</f>
        <v>#REF!</v>
      </c>
    </row>
    <row r="272" spans="1:118" ht="25.5" hidden="1" x14ac:dyDescent="0.25">
      <c r="A272" s="88" t="s">
        <v>6302</v>
      </c>
      <c r="B272" s="95" t="s">
        <v>6303</v>
      </c>
      <c r="C272" s="88" t="s">
        <v>6304</v>
      </c>
      <c r="D272" s="88"/>
      <c r="E272" s="88"/>
      <c r="F272" s="88">
        <v>2020</v>
      </c>
      <c r="G272" s="88">
        <v>2021</v>
      </c>
      <c r="H272" s="91">
        <f t="shared" si="199"/>
        <v>0</v>
      </c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7">
        <v>1.0416666666666667</v>
      </c>
      <c r="AT272" s="97">
        <v>1.25</v>
      </c>
      <c r="AU272" s="97">
        <v>1.0416666666666667</v>
      </c>
      <c r="AV272" s="97">
        <v>1.25</v>
      </c>
      <c r="AW272" s="97"/>
      <c r="AX272" s="97"/>
      <c r="AY272" s="97"/>
      <c r="AZ272" s="97"/>
      <c r="BA272" s="91"/>
      <c r="BB272" s="91"/>
      <c r="BC272" s="91"/>
      <c r="BD272" s="91"/>
      <c r="BE272" s="91"/>
      <c r="BF272" s="91"/>
      <c r="BG272" s="91"/>
      <c r="BH272" s="91"/>
      <c r="BI272" s="97">
        <v>5.1250000000000009</v>
      </c>
      <c r="BJ272" s="97">
        <v>6.15</v>
      </c>
      <c r="BK272" s="97">
        <v>5.1250000000000009</v>
      </c>
      <c r="BL272" s="97">
        <v>6.15</v>
      </c>
      <c r="BM272" s="97">
        <v>6.1666666666666679</v>
      </c>
      <c r="BN272" s="97">
        <v>7.4000000000000012</v>
      </c>
      <c r="BO272" s="97"/>
      <c r="BP272" s="97"/>
      <c r="BQ272" s="91"/>
      <c r="BR272" s="91"/>
      <c r="BS272" s="91"/>
      <c r="BT272" s="91"/>
      <c r="BU272" s="91"/>
      <c r="BV272" s="91"/>
      <c r="BW272" s="91"/>
      <c r="BX272" s="91"/>
      <c r="BY272" s="56"/>
      <c r="BZ272" s="56"/>
      <c r="CA272" s="56"/>
      <c r="CB272" s="56"/>
      <c r="CC272" s="56"/>
      <c r="CD272" s="56"/>
      <c r="CE272" s="56"/>
      <c r="CF272" s="56"/>
      <c r="CG272" s="92"/>
      <c r="CH272" s="92"/>
      <c r="CI272" s="92"/>
      <c r="CJ272" s="92"/>
      <c r="CK272" s="92"/>
      <c r="CL272" s="92"/>
      <c r="CM272" s="92"/>
      <c r="CN272" s="92"/>
      <c r="CO272" s="91">
        <f t="shared" si="215"/>
        <v>6.1666666666666679</v>
      </c>
      <c r="CP272" s="91">
        <f t="shared" si="215"/>
        <v>7.4</v>
      </c>
      <c r="CQ272" s="91">
        <f t="shared" si="215"/>
        <v>6.1666666666666679</v>
      </c>
      <c r="CR272" s="91">
        <f t="shared" si="215"/>
        <v>7.4</v>
      </c>
      <c r="CS272" s="91">
        <f t="shared" si="215"/>
        <v>6.1666666666666679</v>
      </c>
      <c r="CT272" s="91">
        <f t="shared" si="215"/>
        <v>7.4000000000000012</v>
      </c>
      <c r="CU272" s="91">
        <f t="shared" si="215"/>
        <v>0</v>
      </c>
      <c r="CV272" s="91">
        <f t="shared" si="215"/>
        <v>0</v>
      </c>
      <c r="CW272" s="93"/>
      <c r="CY272" s="80"/>
      <c r="CZ272" s="80"/>
    </row>
    <row r="273" spans="1:118" ht="25.5" hidden="1" x14ac:dyDescent="0.25">
      <c r="A273" s="88" t="s">
        <v>6305</v>
      </c>
      <c r="B273" s="95" t="s">
        <v>6306</v>
      </c>
      <c r="C273" s="88" t="s">
        <v>6307</v>
      </c>
      <c r="D273" s="88"/>
      <c r="E273" s="88"/>
      <c r="F273" s="88">
        <v>2020</v>
      </c>
      <c r="G273" s="88">
        <v>2022</v>
      </c>
      <c r="H273" s="91">
        <f t="shared" si="199"/>
        <v>0</v>
      </c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7">
        <v>10</v>
      </c>
      <c r="AT273" s="97">
        <v>12</v>
      </c>
      <c r="AU273" s="97">
        <v>10</v>
      </c>
      <c r="AV273" s="97">
        <v>12</v>
      </c>
      <c r="AW273" s="97">
        <v>10</v>
      </c>
      <c r="AX273" s="97">
        <v>12</v>
      </c>
      <c r="AY273" s="97"/>
      <c r="AZ273" s="97"/>
      <c r="BA273" s="91"/>
      <c r="BB273" s="91"/>
      <c r="BC273" s="91"/>
      <c r="BD273" s="91"/>
      <c r="BE273" s="91"/>
      <c r="BF273" s="91"/>
      <c r="BG273" s="91"/>
      <c r="BH273" s="91"/>
      <c r="BI273" s="97">
        <v>5.8333333333333339</v>
      </c>
      <c r="BJ273" s="97">
        <v>7</v>
      </c>
      <c r="BK273" s="97">
        <v>5.8333333333333339</v>
      </c>
      <c r="BL273" s="97">
        <v>7</v>
      </c>
      <c r="BM273" s="97">
        <v>5.8333333333333339</v>
      </c>
      <c r="BN273" s="97">
        <v>7</v>
      </c>
      <c r="BO273" s="97"/>
      <c r="BP273" s="97"/>
      <c r="BQ273" s="91"/>
      <c r="BR273" s="91"/>
      <c r="BS273" s="91"/>
      <c r="BT273" s="91"/>
      <c r="BU273" s="91"/>
      <c r="BV273" s="91"/>
      <c r="BW273" s="91"/>
      <c r="BX273" s="91"/>
      <c r="BY273" s="97">
        <f>0.513511176666657+BY362-BY382</f>
        <v>1.3394304416665721</v>
      </c>
      <c r="BZ273" s="97">
        <f>0.616213411999988+BZ362-BZ382</f>
        <v>1.6073165299998862</v>
      </c>
      <c r="CA273" s="97">
        <f>0.513511176666657+CA362+CA382</f>
        <v>0.92796350833316199</v>
      </c>
      <c r="CB273" s="97">
        <f>0.616213411999988+CB362+CB382</f>
        <v>1.113556209999794</v>
      </c>
      <c r="CC273" s="97">
        <f>0.513511176666657+CC362+CC382</f>
        <v>0.92796350833316199</v>
      </c>
      <c r="CD273" s="97">
        <f>0.616213411999988+CD362+CD382</f>
        <v>1.113556209999794</v>
      </c>
      <c r="CE273" s="97"/>
      <c r="CF273" s="97"/>
      <c r="CG273" s="92"/>
      <c r="CH273" s="92"/>
      <c r="CI273" s="92"/>
      <c r="CJ273" s="92"/>
      <c r="CK273" s="92"/>
      <c r="CL273" s="92"/>
      <c r="CM273" s="92"/>
      <c r="CN273" s="92"/>
      <c r="CO273" s="91">
        <f t="shared" si="215"/>
        <v>17.172763774999908</v>
      </c>
      <c r="CP273" s="91">
        <f t="shared" si="215"/>
        <v>20.607316529999885</v>
      </c>
      <c r="CQ273" s="91">
        <f t="shared" si="215"/>
        <v>16.761296841666496</v>
      </c>
      <c r="CR273" s="91">
        <f t="shared" si="215"/>
        <v>20.113556209999793</v>
      </c>
      <c r="CS273" s="91">
        <f t="shared" si="215"/>
        <v>16.761296841666496</v>
      </c>
      <c r="CT273" s="91">
        <f t="shared" si="215"/>
        <v>20.113556209999793</v>
      </c>
      <c r="CU273" s="91">
        <f t="shared" si="215"/>
        <v>0</v>
      </c>
      <c r="CV273" s="91">
        <f t="shared" si="215"/>
        <v>0</v>
      </c>
      <c r="CW273" s="93"/>
      <c r="CY273" s="80"/>
      <c r="CZ273" s="80"/>
      <c r="DG273" s="99">
        <v>0</v>
      </c>
      <c r="DH273" s="99">
        <v>0</v>
      </c>
    </row>
    <row r="274" spans="1:118" ht="76.5" x14ac:dyDescent="0.25">
      <c r="A274" s="88" t="s">
        <v>6308</v>
      </c>
      <c r="B274" s="88" t="s">
        <v>6309</v>
      </c>
      <c r="C274" s="88" t="s">
        <v>5573</v>
      </c>
      <c r="D274" s="88"/>
      <c r="E274" s="88"/>
      <c r="F274" s="56"/>
      <c r="G274" s="56"/>
      <c r="H274" s="91">
        <f t="shared" si="199"/>
        <v>16.95</v>
      </c>
      <c r="I274" s="91">
        <f t="shared" ref="I274:X276" si="221">I275</f>
        <v>0</v>
      </c>
      <c r="J274" s="91">
        <f t="shared" si="221"/>
        <v>0</v>
      </c>
      <c r="K274" s="91">
        <f t="shared" si="221"/>
        <v>16.95</v>
      </c>
      <c r="L274" s="91">
        <f t="shared" si="221"/>
        <v>0</v>
      </c>
      <c r="M274" s="91">
        <f t="shared" si="221"/>
        <v>0</v>
      </c>
      <c r="N274" s="91">
        <f t="shared" si="221"/>
        <v>0</v>
      </c>
      <c r="O274" s="91">
        <f t="shared" si="221"/>
        <v>0</v>
      </c>
      <c r="P274" s="91">
        <f t="shared" si="221"/>
        <v>0</v>
      </c>
      <c r="Q274" s="91">
        <f t="shared" si="221"/>
        <v>0</v>
      </c>
      <c r="R274" s="91">
        <f t="shared" si="221"/>
        <v>0</v>
      </c>
      <c r="S274" s="91">
        <f t="shared" si="221"/>
        <v>0</v>
      </c>
      <c r="T274" s="91">
        <f t="shared" si="221"/>
        <v>0</v>
      </c>
      <c r="U274" s="91">
        <f t="shared" si="221"/>
        <v>0</v>
      </c>
      <c r="V274" s="91">
        <f t="shared" si="221"/>
        <v>0</v>
      </c>
      <c r="W274" s="91">
        <f t="shared" si="221"/>
        <v>0</v>
      </c>
      <c r="X274" s="91">
        <f t="shared" si="221"/>
        <v>0</v>
      </c>
      <c r="Y274" s="91">
        <f t="shared" ref="Y274:AN276" si="222">Y275</f>
        <v>0</v>
      </c>
      <c r="Z274" s="91">
        <f t="shared" si="222"/>
        <v>0</v>
      </c>
      <c r="AA274" s="91">
        <f t="shared" si="222"/>
        <v>0</v>
      </c>
      <c r="AB274" s="91">
        <f t="shared" si="222"/>
        <v>0</v>
      </c>
      <c r="AC274" s="91">
        <f t="shared" si="222"/>
        <v>0</v>
      </c>
      <c r="AD274" s="91">
        <f t="shared" si="222"/>
        <v>0</v>
      </c>
      <c r="AE274" s="91">
        <f t="shared" si="222"/>
        <v>0</v>
      </c>
      <c r="AF274" s="91">
        <f t="shared" si="222"/>
        <v>0</v>
      </c>
      <c r="AG274" s="91">
        <f t="shared" si="222"/>
        <v>0</v>
      </c>
      <c r="AH274" s="91">
        <f t="shared" si="222"/>
        <v>0</v>
      </c>
      <c r="AI274" s="91">
        <f t="shared" si="222"/>
        <v>0</v>
      </c>
      <c r="AJ274" s="91">
        <f t="shared" si="222"/>
        <v>0</v>
      </c>
      <c r="AK274" s="91">
        <f t="shared" si="222"/>
        <v>0</v>
      </c>
      <c r="AL274" s="91">
        <f t="shared" si="222"/>
        <v>0</v>
      </c>
      <c r="AM274" s="91">
        <f t="shared" si="222"/>
        <v>0</v>
      </c>
      <c r="AN274" s="91">
        <f t="shared" si="222"/>
        <v>0</v>
      </c>
      <c r="AO274" s="91">
        <f t="shared" ref="AO274:BD276" si="223">AO275</f>
        <v>0</v>
      </c>
      <c r="AP274" s="91">
        <f t="shared" si="223"/>
        <v>0</v>
      </c>
      <c r="AQ274" s="91">
        <f t="shared" si="223"/>
        <v>0</v>
      </c>
      <c r="AR274" s="91">
        <f t="shared" si="223"/>
        <v>0</v>
      </c>
      <c r="AS274" s="91">
        <f t="shared" si="223"/>
        <v>0</v>
      </c>
      <c r="AT274" s="91">
        <f t="shared" si="223"/>
        <v>0</v>
      </c>
      <c r="AU274" s="91">
        <f t="shared" si="223"/>
        <v>0</v>
      </c>
      <c r="AV274" s="91">
        <f t="shared" si="223"/>
        <v>0</v>
      </c>
      <c r="AW274" s="91">
        <f t="shared" si="223"/>
        <v>0</v>
      </c>
      <c r="AX274" s="91">
        <f t="shared" si="223"/>
        <v>0</v>
      </c>
      <c r="AY274" s="91">
        <f t="shared" si="223"/>
        <v>0</v>
      </c>
      <c r="AZ274" s="91">
        <f t="shared" si="223"/>
        <v>0</v>
      </c>
      <c r="BA274" s="91">
        <f t="shared" si="223"/>
        <v>0</v>
      </c>
      <c r="BB274" s="91">
        <f t="shared" si="223"/>
        <v>0</v>
      </c>
      <c r="BC274" s="91">
        <f t="shared" si="223"/>
        <v>0</v>
      </c>
      <c r="BD274" s="91">
        <f t="shared" si="223"/>
        <v>0</v>
      </c>
      <c r="BE274" s="91">
        <f t="shared" ref="BE274:BT276" si="224">BE275</f>
        <v>0</v>
      </c>
      <c r="BF274" s="91">
        <f t="shared" si="224"/>
        <v>0</v>
      </c>
      <c r="BG274" s="91">
        <f t="shared" si="224"/>
        <v>0</v>
      </c>
      <c r="BH274" s="91">
        <f t="shared" si="224"/>
        <v>0</v>
      </c>
      <c r="BI274" s="91">
        <f t="shared" si="224"/>
        <v>0</v>
      </c>
      <c r="BJ274" s="91">
        <f t="shared" si="224"/>
        <v>0</v>
      </c>
      <c r="BK274" s="91">
        <f t="shared" si="224"/>
        <v>0</v>
      </c>
      <c r="BL274" s="91">
        <f t="shared" si="224"/>
        <v>0</v>
      </c>
      <c r="BM274" s="91">
        <f t="shared" si="224"/>
        <v>0</v>
      </c>
      <c r="BN274" s="91">
        <f t="shared" si="224"/>
        <v>0</v>
      </c>
      <c r="BO274" s="91">
        <f t="shared" si="224"/>
        <v>0</v>
      </c>
      <c r="BP274" s="91">
        <f t="shared" si="224"/>
        <v>0</v>
      </c>
      <c r="BQ274" s="91">
        <f t="shared" si="224"/>
        <v>16.949152542372882</v>
      </c>
      <c r="BR274" s="91">
        <f t="shared" si="224"/>
        <v>20.338983050847457</v>
      </c>
      <c r="BS274" s="91">
        <f t="shared" si="224"/>
        <v>16.949152542372882</v>
      </c>
      <c r="BT274" s="91">
        <f t="shared" si="224"/>
        <v>20.338983050847457</v>
      </c>
      <c r="BU274" s="91">
        <f t="shared" ref="BU274:CF276" si="225">BU275</f>
        <v>16.949152542372882</v>
      </c>
      <c r="BV274" s="91">
        <f t="shared" si="225"/>
        <v>20.338983050847457</v>
      </c>
      <c r="BW274" s="91">
        <f t="shared" si="225"/>
        <v>0</v>
      </c>
      <c r="BX274" s="91">
        <f t="shared" si="225"/>
        <v>0</v>
      </c>
      <c r="BY274" s="91">
        <f t="shared" si="225"/>
        <v>16.949152542372882</v>
      </c>
      <c r="BZ274" s="91">
        <f t="shared" si="225"/>
        <v>20.338983050847457</v>
      </c>
      <c r="CA274" s="91">
        <f t="shared" si="225"/>
        <v>16.949152542372882</v>
      </c>
      <c r="CB274" s="91">
        <f t="shared" si="225"/>
        <v>20.338983050847457</v>
      </c>
      <c r="CC274" s="91">
        <f t="shared" si="225"/>
        <v>16.949152542372882</v>
      </c>
      <c r="CD274" s="91">
        <f t="shared" si="225"/>
        <v>20.338983050847457</v>
      </c>
      <c r="CE274" s="91">
        <f t="shared" si="225"/>
        <v>0</v>
      </c>
      <c r="CF274" s="91">
        <f t="shared" si="225"/>
        <v>0</v>
      </c>
      <c r="CG274" s="92">
        <f t="shared" ref="CG274:CN305" si="226">M274+U274+AK274+BA274+BQ274</f>
        <v>16.949152542372882</v>
      </c>
      <c r="CH274" s="92">
        <f t="shared" si="226"/>
        <v>20.338983050847457</v>
      </c>
      <c r="CI274" s="92">
        <f t="shared" si="226"/>
        <v>16.949152542372882</v>
      </c>
      <c r="CJ274" s="92">
        <f t="shared" si="226"/>
        <v>20.338983050847457</v>
      </c>
      <c r="CK274" s="92">
        <f t="shared" si="226"/>
        <v>16.949152542372882</v>
      </c>
      <c r="CL274" s="92">
        <f t="shared" si="226"/>
        <v>20.338983050847457</v>
      </c>
      <c r="CM274" s="92">
        <f t="shared" si="226"/>
        <v>0</v>
      </c>
      <c r="CN274" s="92">
        <f t="shared" si="226"/>
        <v>0</v>
      </c>
      <c r="CO274" s="91">
        <f t="shared" si="215"/>
        <v>16.949152542372882</v>
      </c>
      <c r="CP274" s="91">
        <f t="shared" si="215"/>
        <v>20.338983050847457</v>
      </c>
      <c r="CQ274" s="91">
        <f t="shared" si="215"/>
        <v>16.949152542372882</v>
      </c>
      <c r="CR274" s="91">
        <f t="shared" si="215"/>
        <v>20.338983050847457</v>
      </c>
      <c r="CS274" s="91">
        <f t="shared" si="215"/>
        <v>16.949152542372882</v>
      </c>
      <c r="CT274" s="91">
        <f t="shared" si="215"/>
        <v>20.338983050847457</v>
      </c>
      <c r="CU274" s="91">
        <f t="shared" si="215"/>
        <v>0</v>
      </c>
      <c r="CV274" s="91">
        <f t="shared" si="215"/>
        <v>0</v>
      </c>
      <c r="CW274" s="93"/>
    </row>
    <row r="275" spans="1:118" ht="38.25" x14ac:dyDescent="0.25">
      <c r="A275" s="88" t="s">
        <v>6310</v>
      </c>
      <c r="B275" s="88" t="s">
        <v>6311</v>
      </c>
      <c r="C275" s="88" t="s">
        <v>5573</v>
      </c>
      <c r="D275" s="88"/>
      <c r="E275" s="88"/>
      <c r="F275" s="56"/>
      <c r="G275" s="56"/>
      <c r="H275" s="91">
        <f t="shared" si="199"/>
        <v>16.95</v>
      </c>
      <c r="I275" s="91">
        <f t="shared" si="221"/>
        <v>0</v>
      </c>
      <c r="J275" s="91">
        <f t="shared" si="221"/>
        <v>0</v>
      </c>
      <c r="K275" s="91">
        <f t="shared" si="221"/>
        <v>16.95</v>
      </c>
      <c r="L275" s="91">
        <f t="shared" si="221"/>
        <v>0</v>
      </c>
      <c r="M275" s="91">
        <f t="shared" si="221"/>
        <v>0</v>
      </c>
      <c r="N275" s="91">
        <f t="shared" si="221"/>
        <v>0</v>
      </c>
      <c r="O275" s="91">
        <f t="shared" si="221"/>
        <v>0</v>
      </c>
      <c r="P275" s="91">
        <f t="shared" si="221"/>
        <v>0</v>
      </c>
      <c r="Q275" s="91">
        <f t="shared" si="221"/>
        <v>0</v>
      </c>
      <c r="R275" s="91">
        <f t="shared" si="221"/>
        <v>0</v>
      </c>
      <c r="S275" s="91">
        <f t="shared" si="221"/>
        <v>0</v>
      </c>
      <c r="T275" s="91">
        <f t="shared" si="221"/>
        <v>0</v>
      </c>
      <c r="U275" s="91">
        <f t="shared" si="221"/>
        <v>0</v>
      </c>
      <c r="V275" s="91">
        <f t="shared" si="221"/>
        <v>0</v>
      </c>
      <c r="W275" s="91">
        <f t="shared" si="221"/>
        <v>0</v>
      </c>
      <c r="X275" s="91">
        <f t="shared" si="221"/>
        <v>0</v>
      </c>
      <c r="Y275" s="91">
        <f t="shared" si="222"/>
        <v>0</v>
      </c>
      <c r="Z275" s="91">
        <f t="shared" si="222"/>
        <v>0</v>
      </c>
      <c r="AA275" s="91">
        <f t="shared" si="222"/>
        <v>0</v>
      </c>
      <c r="AB275" s="91">
        <f t="shared" si="222"/>
        <v>0</v>
      </c>
      <c r="AC275" s="91">
        <f t="shared" si="222"/>
        <v>0</v>
      </c>
      <c r="AD275" s="91">
        <f t="shared" si="222"/>
        <v>0</v>
      </c>
      <c r="AE275" s="91">
        <f t="shared" si="222"/>
        <v>0</v>
      </c>
      <c r="AF275" s="91">
        <f t="shared" si="222"/>
        <v>0</v>
      </c>
      <c r="AG275" s="91">
        <f t="shared" si="222"/>
        <v>0</v>
      </c>
      <c r="AH275" s="91">
        <f t="shared" si="222"/>
        <v>0</v>
      </c>
      <c r="AI275" s="91">
        <f t="shared" si="222"/>
        <v>0</v>
      </c>
      <c r="AJ275" s="91">
        <f t="shared" si="222"/>
        <v>0</v>
      </c>
      <c r="AK275" s="91">
        <f t="shared" si="222"/>
        <v>0</v>
      </c>
      <c r="AL275" s="91">
        <f t="shared" si="222"/>
        <v>0</v>
      </c>
      <c r="AM275" s="91">
        <f t="shared" si="222"/>
        <v>0</v>
      </c>
      <c r="AN275" s="91">
        <f t="shared" si="222"/>
        <v>0</v>
      </c>
      <c r="AO275" s="91">
        <f t="shared" si="223"/>
        <v>0</v>
      </c>
      <c r="AP275" s="91">
        <f t="shared" si="223"/>
        <v>0</v>
      </c>
      <c r="AQ275" s="91">
        <f t="shared" si="223"/>
        <v>0</v>
      </c>
      <c r="AR275" s="91">
        <f t="shared" si="223"/>
        <v>0</v>
      </c>
      <c r="AS275" s="91">
        <f t="shared" si="223"/>
        <v>0</v>
      </c>
      <c r="AT275" s="91">
        <f t="shared" si="223"/>
        <v>0</v>
      </c>
      <c r="AU275" s="91">
        <f t="shared" si="223"/>
        <v>0</v>
      </c>
      <c r="AV275" s="91">
        <f t="shared" si="223"/>
        <v>0</v>
      </c>
      <c r="AW275" s="91">
        <f t="shared" si="223"/>
        <v>0</v>
      </c>
      <c r="AX275" s="91">
        <f t="shared" si="223"/>
        <v>0</v>
      </c>
      <c r="AY275" s="91">
        <f t="shared" si="223"/>
        <v>0</v>
      </c>
      <c r="AZ275" s="91">
        <f t="shared" si="223"/>
        <v>0</v>
      </c>
      <c r="BA275" s="91">
        <f t="shared" si="223"/>
        <v>0</v>
      </c>
      <c r="BB275" s="91">
        <f t="shared" si="223"/>
        <v>0</v>
      </c>
      <c r="BC275" s="91">
        <f t="shared" si="223"/>
        <v>0</v>
      </c>
      <c r="BD275" s="91">
        <f t="shared" si="223"/>
        <v>0</v>
      </c>
      <c r="BE275" s="91">
        <f t="shared" si="224"/>
        <v>0</v>
      </c>
      <c r="BF275" s="91">
        <f t="shared" si="224"/>
        <v>0</v>
      </c>
      <c r="BG275" s="91">
        <f t="shared" si="224"/>
        <v>0</v>
      </c>
      <c r="BH275" s="91">
        <f t="shared" si="224"/>
        <v>0</v>
      </c>
      <c r="BI275" s="91">
        <f t="shared" si="224"/>
        <v>0</v>
      </c>
      <c r="BJ275" s="91">
        <f t="shared" si="224"/>
        <v>0</v>
      </c>
      <c r="BK275" s="91">
        <f t="shared" si="224"/>
        <v>0</v>
      </c>
      <c r="BL275" s="91">
        <f t="shared" si="224"/>
        <v>0</v>
      </c>
      <c r="BM275" s="91">
        <f t="shared" si="224"/>
        <v>0</v>
      </c>
      <c r="BN275" s="91">
        <f t="shared" si="224"/>
        <v>0</v>
      </c>
      <c r="BO275" s="91">
        <f t="shared" si="224"/>
        <v>0</v>
      </c>
      <c r="BP275" s="91">
        <f t="shared" si="224"/>
        <v>0</v>
      </c>
      <c r="BQ275" s="91">
        <f t="shared" si="224"/>
        <v>16.949152542372882</v>
      </c>
      <c r="BR275" s="91">
        <f t="shared" si="224"/>
        <v>20.338983050847457</v>
      </c>
      <c r="BS275" s="91">
        <f t="shared" si="224"/>
        <v>16.949152542372882</v>
      </c>
      <c r="BT275" s="91">
        <f t="shared" si="224"/>
        <v>20.338983050847457</v>
      </c>
      <c r="BU275" s="91">
        <f t="shared" si="225"/>
        <v>16.949152542372882</v>
      </c>
      <c r="BV275" s="91">
        <f t="shared" si="225"/>
        <v>20.338983050847457</v>
      </c>
      <c r="BW275" s="91">
        <f t="shared" si="225"/>
        <v>0</v>
      </c>
      <c r="BX275" s="91">
        <f t="shared" si="225"/>
        <v>0</v>
      </c>
      <c r="BY275" s="91">
        <f t="shared" si="225"/>
        <v>16.949152542372882</v>
      </c>
      <c r="BZ275" s="91">
        <f t="shared" si="225"/>
        <v>20.338983050847457</v>
      </c>
      <c r="CA275" s="91">
        <f t="shared" si="225"/>
        <v>16.949152542372882</v>
      </c>
      <c r="CB275" s="91">
        <f t="shared" si="225"/>
        <v>20.338983050847457</v>
      </c>
      <c r="CC275" s="91">
        <f t="shared" si="225"/>
        <v>16.949152542372882</v>
      </c>
      <c r="CD275" s="91">
        <f t="shared" si="225"/>
        <v>20.338983050847457</v>
      </c>
      <c r="CE275" s="91">
        <f t="shared" si="225"/>
        <v>0</v>
      </c>
      <c r="CF275" s="91">
        <f t="shared" si="225"/>
        <v>0</v>
      </c>
      <c r="CG275" s="92">
        <f t="shared" si="226"/>
        <v>16.949152542372882</v>
      </c>
      <c r="CH275" s="92">
        <f t="shared" si="226"/>
        <v>20.338983050847457</v>
      </c>
      <c r="CI275" s="92">
        <f t="shared" si="226"/>
        <v>16.949152542372882</v>
      </c>
      <c r="CJ275" s="92">
        <f t="shared" si="226"/>
        <v>20.338983050847457</v>
      </c>
      <c r="CK275" s="92">
        <f t="shared" si="226"/>
        <v>16.949152542372882</v>
      </c>
      <c r="CL275" s="92">
        <f t="shared" si="226"/>
        <v>20.338983050847457</v>
      </c>
      <c r="CM275" s="92">
        <f t="shared" si="226"/>
        <v>0</v>
      </c>
      <c r="CN275" s="92">
        <f t="shared" si="226"/>
        <v>0</v>
      </c>
      <c r="CO275" s="91">
        <f t="shared" si="215"/>
        <v>16.949152542372882</v>
      </c>
      <c r="CP275" s="91">
        <f t="shared" si="215"/>
        <v>20.338983050847457</v>
      </c>
      <c r="CQ275" s="91">
        <f t="shared" si="215"/>
        <v>16.949152542372882</v>
      </c>
      <c r="CR275" s="91">
        <f t="shared" si="215"/>
        <v>20.338983050847457</v>
      </c>
      <c r="CS275" s="91">
        <f t="shared" si="215"/>
        <v>16.949152542372882</v>
      </c>
      <c r="CT275" s="91">
        <f t="shared" si="215"/>
        <v>20.338983050847457</v>
      </c>
      <c r="CU275" s="91">
        <f t="shared" si="215"/>
        <v>0</v>
      </c>
      <c r="CV275" s="91">
        <f t="shared" si="215"/>
        <v>0</v>
      </c>
      <c r="CW275" s="93"/>
    </row>
    <row r="276" spans="1:118" ht="51" x14ac:dyDescent="0.25">
      <c r="A276" s="88" t="s">
        <v>6312</v>
      </c>
      <c r="B276" s="88" t="s">
        <v>6313</v>
      </c>
      <c r="C276" s="88" t="s">
        <v>5573</v>
      </c>
      <c r="D276" s="88"/>
      <c r="E276" s="88"/>
      <c r="F276" s="56"/>
      <c r="G276" s="56"/>
      <c r="H276" s="91">
        <f t="shared" si="199"/>
        <v>16.95</v>
      </c>
      <c r="I276" s="91">
        <f t="shared" si="221"/>
        <v>0</v>
      </c>
      <c r="J276" s="91">
        <f t="shared" si="221"/>
        <v>0</v>
      </c>
      <c r="K276" s="91">
        <f t="shared" si="221"/>
        <v>16.95</v>
      </c>
      <c r="L276" s="91">
        <f t="shared" si="221"/>
        <v>0</v>
      </c>
      <c r="M276" s="91">
        <f t="shared" si="221"/>
        <v>0</v>
      </c>
      <c r="N276" s="91">
        <f t="shared" si="221"/>
        <v>0</v>
      </c>
      <c r="O276" s="91">
        <f t="shared" si="221"/>
        <v>0</v>
      </c>
      <c r="P276" s="91">
        <f t="shared" si="221"/>
        <v>0</v>
      </c>
      <c r="Q276" s="91">
        <f t="shared" si="221"/>
        <v>0</v>
      </c>
      <c r="R276" s="91">
        <f t="shared" si="221"/>
        <v>0</v>
      </c>
      <c r="S276" s="91">
        <f t="shared" si="221"/>
        <v>0</v>
      </c>
      <c r="T276" s="91">
        <f t="shared" si="221"/>
        <v>0</v>
      </c>
      <c r="U276" s="91">
        <f t="shared" si="221"/>
        <v>0</v>
      </c>
      <c r="V276" s="91">
        <f t="shared" si="221"/>
        <v>0</v>
      </c>
      <c r="W276" s="91">
        <f t="shared" si="221"/>
        <v>0</v>
      </c>
      <c r="X276" s="91">
        <f t="shared" si="221"/>
        <v>0</v>
      </c>
      <c r="Y276" s="91">
        <f t="shared" si="222"/>
        <v>0</v>
      </c>
      <c r="Z276" s="91">
        <f t="shared" si="222"/>
        <v>0</v>
      </c>
      <c r="AA276" s="91">
        <f t="shared" si="222"/>
        <v>0</v>
      </c>
      <c r="AB276" s="91">
        <f t="shared" si="222"/>
        <v>0</v>
      </c>
      <c r="AC276" s="91">
        <f t="shared" si="222"/>
        <v>0</v>
      </c>
      <c r="AD276" s="91">
        <f t="shared" si="222"/>
        <v>0</v>
      </c>
      <c r="AE276" s="91">
        <f t="shared" si="222"/>
        <v>0</v>
      </c>
      <c r="AF276" s="91">
        <f t="shared" si="222"/>
        <v>0</v>
      </c>
      <c r="AG276" s="91">
        <f t="shared" si="222"/>
        <v>0</v>
      </c>
      <c r="AH276" s="91">
        <f t="shared" si="222"/>
        <v>0</v>
      </c>
      <c r="AI276" s="91">
        <f t="shared" si="222"/>
        <v>0</v>
      </c>
      <c r="AJ276" s="91">
        <f t="shared" si="222"/>
        <v>0</v>
      </c>
      <c r="AK276" s="91">
        <f t="shared" si="222"/>
        <v>0</v>
      </c>
      <c r="AL276" s="91">
        <f t="shared" si="222"/>
        <v>0</v>
      </c>
      <c r="AM276" s="91">
        <f t="shared" si="222"/>
        <v>0</v>
      </c>
      <c r="AN276" s="91">
        <f t="shared" si="222"/>
        <v>0</v>
      </c>
      <c r="AO276" s="91">
        <f t="shared" si="223"/>
        <v>0</v>
      </c>
      <c r="AP276" s="91">
        <f t="shared" si="223"/>
        <v>0</v>
      </c>
      <c r="AQ276" s="91">
        <f t="shared" si="223"/>
        <v>0</v>
      </c>
      <c r="AR276" s="91">
        <f t="shared" si="223"/>
        <v>0</v>
      </c>
      <c r="AS276" s="91">
        <f t="shared" si="223"/>
        <v>0</v>
      </c>
      <c r="AT276" s="91">
        <f t="shared" si="223"/>
        <v>0</v>
      </c>
      <c r="AU276" s="91">
        <f t="shared" si="223"/>
        <v>0</v>
      </c>
      <c r="AV276" s="91">
        <f t="shared" si="223"/>
        <v>0</v>
      </c>
      <c r="AW276" s="91">
        <f t="shared" si="223"/>
        <v>0</v>
      </c>
      <c r="AX276" s="91">
        <f t="shared" si="223"/>
        <v>0</v>
      </c>
      <c r="AY276" s="91">
        <f t="shared" si="223"/>
        <v>0</v>
      </c>
      <c r="AZ276" s="91">
        <f t="shared" si="223"/>
        <v>0</v>
      </c>
      <c r="BA276" s="91">
        <f t="shared" si="223"/>
        <v>0</v>
      </c>
      <c r="BB276" s="91">
        <f t="shared" si="223"/>
        <v>0</v>
      </c>
      <c r="BC276" s="91">
        <f t="shared" si="223"/>
        <v>0</v>
      </c>
      <c r="BD276" s="91">
        <f t="shared" si="223"/>
        <v>0</v>
      </c>
      <c r="BE276" s="91">
        <f t="shared" si="224"/>
        <v>0</v>
      </c>
      <c r="BF276" s="91">
        <f t="shared" si="224"/>
        <v>0</v>
      </c>
      <c r="BG276" s="91">
        <f t="shared" si="224"/>
        <v>0</v>
      </c>
      <c r="BH276" s="91">
        <f t="shared" si="224"/>
        <v>0</v>
      </c>
      <c r="BI276" s="91">
        <f t="shared" si="224"/>
        <v>0</v>
      </c>
      <c r="BJ276" s="91">
        <f t="shared" si="224"/>
        <v>0</v>
      </c>
      <c r="BK276" s="91">
        <f t="shared" si="224"/>
        <v>0</v>
      </c>
      <c r="BL276" s="91">
        <f t="shared" si="224"/>
        <v>0</v>
      </c>
      <c r="BM276" s="91">
        <f t="shared" si="224"/>
        <v>0</v>
      </c>
      <c r="BN276" s="91">
        <f t="shared" si="224"/>
        <v>0</v>
      </c>
      <c r="BO276" s="91">
        <f t="shared" si="224"/>
        <v>0</v>
      </c>
      <c r="BP276" s="91">
        <f t="shared" si="224"/>
        <v>0</v>
      </c>
      <c r="BQ276" s="91">
        <f t="shared" si="224"/>
        <v>16.949152542372882</v>
      </c>
      <c r="BR276" s="91">
        <f t="shared" si="224"/>
        <v>20.338983050847457</v>
      </c>
      <c r="BS276" s="91">
        <f t="shared" si="224"/>
        <v>16.949152542372882</v>
      </c>
      <c r="BT276" s="91">
        <f t="shared" si="224"/>
        <v>20.338983050847457</v>
      </c>
      <c r="BU276" s="91">
        <f t="shared" si="225"/>
        <v>16.949152542372882</v>
      </c>
      <c r="BV276" s="91">
        <f t="shared" si="225"/>
        <v>20.338983050847457</v>
      </c>
      <c r="BW276" s="91">
        <f t="shared" si="225"/>
        <v>0</v>
      </c>
      <c r="BX276" s="91">
        <f t="shared" si="225"/>
        <v>0</v>
      </c>
      <c r="BY276" s="91">
        <f t="shared" si="225"/>
        <v>16.949152542372882</v>
      </c>
      <c r="BZ276" s="91">
        <f t="shared" si="225"/>
        <v>20.338983050847457</v>
      </c>
      <c r="CA276" s="91">
        <f t="shared" si="225"/>
        <v>16.949152542372882</v>
      </c>
      <c r="CB276" s="91">
        <f t="shared" si="225"/>
        <v>20.338983050847457</v>
      </c>
      <c r="CC276" s="91">
        <f t="shared" si="225"/>
        <v>16.949152542372882</v>
      </c>
      <c r="CD276" s="91">
        <f t="shared" si="225"/>
        <v>20.338983050847457</v>
      </c>
      <c r="CE276" s="91">
        <f t="shared" si="225"/>
        <v>0</v>
      </c>
      <c r="CF276" s="91">
        <f t="shared" si="225"/>
        <v>0</v>
      </c>
      <c r="CG276" s="92">
        <f t="shared" si="226"/>
        <v>16.949152542372882</v>
      </c>
      <c r="CH276" s="92">
        <f t="shared" si="226"/>
        <v>20.338983050847457</v>
      </c>
      <c r="CI276" s="92">
        <f t="shared" si="226"/>
        <v>16.949152542372882</v>
      </c>
      <c r="CJ276" s="92">
        <f t="shared" si="226"/>
        <v>20.338983050847457</v>
      </c>
      <c r="CK276" s="92">
        <f t="shared" si="226"/>
        <v>16.949152542372882</v>
      </c>
      <c r="CL276" s="92">
        <f t="shared" si="226"/>
        <v>20.338983050847457</v>
      </c>
      <c r="CM276" s="92">
        <f t="shared" si="226"/>
        <v>0</v>
      </c>
      <c r="CN276" s="92">
        <f t="shared" si="226"/>
        <v>0</v>
      </c>
      <c r="CO276" s="91">
        <f t="shared" si="215"/>
        <v>16.949152542372882</v>
      </c>
      <c r="CP276" s="91">
        <f t="shared" si="215"/>
        <v>20.338983050847457</v>
      </c>
      <c r="CQ276" s="91">
        <f t="shared" si="215"/>
        <v>16.949152542372882</v>
      </c>
      <c r="CR276" s="91">
        <f t="shared" si="215"/>
        <v>20.338983050847457</v>
      </c>
      <c r="CS276" s="91">
        <f t="shared" si="215"/>
        <v>16.949152542372882</v>
      </c>
      <c r="CT276" s="91">
        <f t="shared" si="215"/>
        <v>20.338983050847457</v>
      </c>
      <c r="CU276" s="91">
        <f t="shared" si="215"/>
        <v>0</v>
      </c>
      <c r="CV276" s="91">
        <f t="shared" si="215"/>
        <v>0</v>
      </c>
      <c r="CW276" s="93"/>
    </row>
    <row r="277" spans="1:118" ht="76.5" hidden="1" x14ac:dyDescent="0.25">
      <c r="A277" s="88" t="s">
        <v>6314</v>
      </c>
      <c r="B277" s="95" t="s">
        <v>6315</v>
      </c>
      <c r="C277" s="88" t="s">
        <v>6316</v>
      </c>
      <c r="D277" s="88">
        <v>2022</v>
      </c>
      <c r="E277" s="88">
        <v>2022</v>
      </c>
      <c r="F277" s="88">
        <f>D277</f>
        <v>2022</v>
      </c>
      <c r="G277" s="88">
        <f>E277</f>
        <v>2022</v>
      </c>
      <c r="H277" s="91">
        <f t="shared" si="199"/>
        <v>16.95</v>
      </c>
      <c r="I277" s="91">
        <v>0</v>
      </c>
      <c r="J277" s="91">
        <v>0</v>
      </c>
      <c r="K277" s="91">
        <v>16.95</v>
      </c>
      <c r="L277" s="91">
        <v>0</v>
      </c>
      <c r="M277" s="91"/>
      <c r="N277" s="91">
        <v>0</v>
      </c>
      <c r="O277" s="91">
        <v>0</v>
      </c>
      <c r="P277" s="91"/>
      <c r="Q277" s="91">
        <v>0</v>
      </c>
      <c r="R277" s="91"/>
      <c r="S277" s="91">
        <v>0</v>
      </c>
      <c r="T277" s="91">
        <v>0</v>
      </c>
      <c r="U277" s="91">
        <v>0</v>
      </c>
      <c r="V277" s="91">
        <v>0</v>
      </c>
      <c r="W277" s="91">
        <v>0</v>
      </c>
      <c r="X277" s="91">
        <v>0</v>
      </c>
      <c r="Y277" s="91">
        <v>0</v>
      </c>
      <c r="Z277" s="91">
        <v>0</v>
      </c>
      <c r="AA277" s="91">
        <v>0</v>
      </c>
      <c r="AB277" s="91">
        <v>0</v>
      </c>
      <c r="AC277" s="91"/>
      <c r="AD277" s="91"/>
      <c r="AE277" s="91"/>
      <c r="AF277" s="91"/>
      <c r="AG277" s="91"/>
      <c r="AH277" s="91"/>
      <c r="AI277" s="91"/>
      <c r="AJ277" s="91"/>
      <c r="AK277" s="91">
        <v>0</v>
      </c>
      <c r="AL277" s="91">
        <v>0</v>
      </c>
      <c r="AM277" s="91">
        <v>0</v>
      </c>
      <c r="AN277" s="91">
        <v>0</v>
      </c>
      <c r="AO277" s="91">
        <v>0</v>
      </c>
      <c r="AP277" s="91">
        <v>0</v>
      </c>
      <c r="AQ277" s="91">
        <v>0</v>
      </c>
      <c r="AR277" s="91">
        <v>0</v>
      </c>
      <c r="AS277" s="91">
        <f t="shared" ref="AS277:AZ277" si="227">AK277</f>
        <v>0</v>
      </c>
      <c r="AT277" s="91">
        <f t="shared" si="227"/>
        <v>0</v>
      </c>
      <c r="AU277" s="91">
        <f t="shared" si="227"/>
        <v>0</v>
      </c>
      <c r="AV277" s="91">
        <f t="shared" si="227"/>
        <v>0</v>
      </c>
      <c r="AW277" s="91">
        <f t="shared" si="227"/>
        <v>0</v>
      </c>
      <c r="AX277" s="91">
        <f t="shared" si="227"/>
        <v>0</v>
      </c>
      <c r="AY277" s="91">
        <f t="shared" si="227"/>
        <v>0</v>
      </c>
      <c r="AZ277" s="91">
        <f t="shared" si="227"/>
        <v>0</v>
      </c>
      <c r="BA277" s="91">
        <v>0</v>
      </c>
      <c r="BB277" s="91">
        <v>0</v>
      </c>
      <c r="BC277" s="91">
        <v>0</v>
      </c>
      <c r="BD277" s="91">
        <v>0</v>
      </c>
      <c r="BE277" s="91">
        <v>0</v>
      </c>
      <c r="BF277" s="91">
        <v>0</v>
      </c>
      <c r="BG277" s="91">
        <v>0</v>
      </c>
      <c r="BH277" s="91">
        <v>0</v>
      </c>
      <c r="BI277" s="97">
        <f t="shared" ref="BI277:BP277" si="228">BA277</f>
        <v>0</v>
      </c>
      <c r="BJ277" s="97">
        <f t="shared" si="228"/>
        <v>0</v>
      </c>
      <c r="BK277" s="97">
        <f t="shared" si="228"/>
        <v>0</v>
      </c>
      <c r="BL277" s="97">
        <f t="shared" si="228"/>
        <v>0</v>
      </c>
      <c r="BM277" s="97">
        <f t="shared" si="228"/>
        <v>0</v>
      </c>
      <c r="BN277" s="97">
        <f t="shared" si="228"/>
        <v>0</v>
      </c>
      <c r="BO277" s="97">
        <f t="shared" si="228"/>
        <v>0</v>
      </c>
      <c r="BP277" s="97">
        <f t="shared" si="228"/>
        <v>0</v>
      </c>
      <c r="BQ277" s="91">
        <v>16.949152542372882</v>
      </c>
      <c r="BR277" s="91">
        <v>20.338983050847457</v>
      </c>
      <c r="BS277" s="91">
        <v>16.949152542372882</v>
      </c>
      <c r="BT277" s="91">
        <v>20.338983050847457</v>
      </c>
      <c r="BU277" s="91">
        <v>16.949152542372882</v>
      </c>
      <c r="BV277" s="91">
        <v>20.338983050847457</v>
      </c>
      <c r="BW277" s="91">
        <v>0</v>
      </c>
      <c r="BX277" s="91">
        <v>0</v>
      </c>
      <c r="BY277" s="97">
        <f t="shared" ref="BY277:CF277" si="229">BQ277</f>
        <v>16.949152542372882</v>
      </c>
      <c r="BZ277" s="97">
        <f t="shared" si="229"/>
        <v>20.338983050847457</v>
      </c>
      <c r="CA277" s="97">
        <f t="shared" si="229"/>
        <v>16.949152542372882</v>
      </c>
      <c r="CB277" s="97">
        <f t="shared" si="229"/>
        <v>20.338983050847457</v>
      </c>
      <c r="CC277" s="97">
        <f t="shared" si="229"/>
        <v>16.949152542372882</v>
      </c>
      <c r="CD277" s="97">
        <f t="shared" si="229"/>
        <v>20.338983050847457</v>
      </c>
      <c r="CE277" s="97">
        <f t="shared" si="229"/>
        <v>0</v>
      </c>
      <c r="CF277" s="97">
        <f t="shared" si="229"/>
        <v>0</v>
      </c>
      <c r="CG277" s="92">
        <f t="shared" si="226"/>
        <v>16.949152542372882</v>
      </c>
      <c r="CH277" s="92">
        <f t="shared" si="226"/>
        <v>20.338983050847457</v>
      </c>
      <c r="CI277" s="92">
        <f t="shared" si="226"/>
        <v>16.949152542372882</v>
      </c>
      <c r="CJ277" s="92">
        <f t="shared" si="226"/>
        <v>20.338983050847457</v>
      </c>
      <c r="CK277" s="92">
        <f t="shared" si="226"/>
        <v>16.949152542372882</v>
      </c>
      <c r="CL277" s="92">
        <f t="shared" si="226"/>
        <v>20.338983050847457</v>
      </c>
      <c r="CM277" s="92">
        <f t="shared" si="226"/>
        <v>0</v>
      </c>
      <c r="CN277" s="92">
        <f t="shared" si="226"/>
        <v>0</v>
      </c>
      <c r="CO277" s="91">
        <f t="shared" si="215"/>
        <v>16.949152542372882</v>
      </c>
      <c r="CP277" s="91">
        <f t="shared" si="215"/>
        <v>20.338983050847457</v>
      </c>
      <c r="CQ277" s="91">
        <f t="shared" si="215"/>
        <v>16.949152542372882</v>
      </c>
      <c r="CR277" s="91">
        <f t="shared" si="215"/>
        <v>20.338983050847457</v>
      </c>
      <c r="CS277" s="91">
        <f t="shared" si="215"/>
        <v>16.949152542372882</v>
      </c>
      <c r="CT277" s="91">
        <f t="shared" si="215"/>
        <v>20.338983050847457</v>
      </c>
      <c r="CU277" s="91">
        <f t="shared" si="215"/>
        <v>0</v>
      </c>
      <c r="CV277" s="91">
        <f t="shared" si="215"/>
        <v>0</v>
      </c>
      <c r="CW277" s="93"/>
      <c r="CY277" s="80">
        <f>CT277-CR277</f>
        <v>0</v>
      </c>
      <c r="CZ277" s="80">
        <f>CQ277-CI277</f>
        <v>0</v>
      </c>
      <c r="DA277" s="80">
        <f>CR277-CJ277</f>
        <v>0</v>
      </c>
      <c r="DB277" s="80">
        <f>CS277-CK277</f>
        <v>0</v>
      </c>
      <c r="DC277" s="80">
        <f>CT277-CL277</f>
        <v>0</v>
      </c>
      <c r="DG277" s="80">
        <f>CQ277-H277</f>
        <v>-8.4745762711690986E-4</v>
      </c>
      <c r="DH277" s="80">
        <f>BJ277/1.2-BI277</f>
        <v>0</v>
      </c>
      <c r="DI277" s="80" t="e">
        <f>AS277-#REF!</f>
        <v>#REF!</v>
      </c>
      <c r="DJ277" s="80" t="e">
        <f>AT277-#REF!</f>
        <v>#REF!</v>
      </c>
      <c r="DK277" s="80" t="e">
        <f>AU277-#REF!</f>
        <v>#REF!</v>
      </c>
      <c r="DL277" s="80" t="e">
        <f>AV277-#REF!</f>
        <v>#REF!</v>
      </c>
      <c r="DM277" s="80" t="e">
        <f>AW277-#REF!</f>
        <v>#REF!</v>
      </c>
      <c r="DN277" s="80" t="e">
        <f>AX277-#REF!</f>
        <v>#REF!</v>
      </c>
    </row>
    <row r="278" spans="1:118" ht="38.25" x14ac:dyDescent="0.25">
      <c r="A278" s="88" t="s">
        <v>6317</v>
      </c>
      <c r="B278" s="88" t="s">
        <v>6318</v>
      </c>
      <c r="C278" s="88" t="s">
        <v>5573</v>
      </c>
      <c r="D278" s="88"/>
      <c r="E278" s="88"/>
      <c r="F278" s="56"/>
      <c r="G278" s="56"/>
      <c r="H278" s="91">
        <f t="shared" si="199"/>
        <v>71.574942323333346</v>
      </c>
      <c r="I278" s="91">
        <f t="shared" ref="I278:AN278" si="230">SUM(I279:I291)</f>
        <v>4.0672999999999995</v>
      </c>
      <c r="J278" s="91">
        <f t="shared" si="230"/>
        <v>40.167514773333338</v>
      </c>
      <c r="K278" s="91">
        <f t="shared" si="230"/>
        <v>25.389879569999998</v>
      </c>
      <c r="L278" s="91">
        <f t="shared" si="230"/>
        <v>1.9502479799999999</v>
      </c>
      <c r="M278" s="91">
        <f t="shared" si="230"/>
        <v>31.329874019999998</v>
      </c>
      <c r="N278" s="91">
        <f t="shared" si="230"/>
        <v>35.609398289999994</v>
      </c>
      <c r="O278" s="91">
        <f t="shared" si="230"/>
        <v>32.036681599999994</v>
      </c>
      <c r="P278" s="91">
        <f t="shared" si="230"/>
        <v>36.322464839999995</v>
      </c>
      <c r="Q278" s="91">
        <f t="shared" si="230"/>
        <v>15.317355409999998</v>
      </c>
      <c r="R278" s="91">
        <f t="shared" si="230"/>
        <v>17.17441681</v>
      </c>
      <c r="S278" s="91">
        <f t="shared" si="230"/>
        <v>0</v>
      </c>
      <c r="T278" s="91">
        <f t="shared" si="230"/>
        <v>1.4100000000000001</v>
      </c>
      <c r="U278" s="91">
        <f t="shared" si="230"/>
        <v>4.1723721250000017</v>
      </c>
      <c r="V278" s="91">
        <f t="shared" si="230"/>
        <v>5.0068465500000015</v>
      </c>
      <c r="W278" s="91">
        <f t="shared" si="230"/>
        <v>3.5764833333333308</v>
      </c>
      <c r="X278" s="91">
        <f t="shared" si="230"/>
        <v>4.2917799999999966</v>
      </c>
      <c r="Y278" s="91">
        <f t="shared" si="230"/>
        <v>20.566942323333336</v>
      </c>
      <c r="Z278" s="91">
        <f t="shared" si="230"/>
        <v>24.680330787999999</v>
      </c>
      <c r="AA278" s="91">
        <f t="shared" si="230"/>
        <v>0</v>
      </c>
      <c r="AB278" s="91">
        <f t="shared" si="230"/>
        <v>0</v>
      </c>
      <c r="AC278" s="91">
        <f t="shared" si="230"/>
        <v>4.4563702599999999</v>
      </c>
      <c r="AD278" s="91">
        <f t="shared" si="230"/>
        <v>5.0963240499999998</v>
      </c>
      <c r="AE278" s="91">
        <f t="shared" si="230"/>
        <v>3.7413098800000002</v>
      </c>
      <c r="AF278" s="91">
        <f t="shared" si="230"/>
        <v>4.3812574499999997</v>
      </c>
      <c r="AG278" s="91">
        <f t="shared" si="230"/>
        <v>20.735135869999997</v>
      </c>
      <c r="AH278" s="91">
        <f t="shared" si="230"/>
        <v>23.474283366999998</v>
      </c>
      <c r="AI278" s="91">
        <f t="shared" si="230"/>
        <v>0</v>
      </c>
      <c r="AJ278" s="91">
        <f t="shared" si="230"/>
        <v>0</v>
      </c>
      <c r="AK278" s="91">
        <f t="shared" si="230"/>
        <v>9.3416666666666668</v>
      </c>
      <c r="AL278" s="91">
        <f t="shared" si="230"/>
        <v>11.21</v>
      </c>
      <c r="AM278" s="91">
        <f t="shared" si="230"/>
        <v>9.3416666666666668</v>
      </c>
      <c r="AN278" s="91">
        <f t="shared" si="230"/>
        <v>11.21</v>
      </c>
      <c r="AO278" s="91">
        <f t="shared" ref="AO278:CF278" si="231">SUM(AO279:AO291)</f>
        <v>9.7916666666666661</v>
      </c>
      <c r="AP278" s="91">
        <f t="shared" si="231"/>
        <v>11.75</v>
      </c>
      <c r="AQ278" s="91">
        <f t="shared" si="231"/>
        <v>0</v>
      </c>
      <c r="AR278" s="91">
        <f t="shared" si="231"/>
        <v>2.58</v>
      </c>
      <c r="AS278" s="91">
        <f t="shared" si="231"/>
        <v>10.075000000000001</v>
      </c>
      <c r="AT278" s="91">
        <f t="shared" si="231"/>
        <v>12.090000000000002</v>
      </c>
      <c r="AU278" s="91">
        <f t="shared" si="231"/>
        <v>10.075000000000001</v>
      </c>
      <c r="AV278" s="91">
        <f t="shared" si="231"/>
        <v>12.090000000000002</v>
      </c>
      <c r="AW278" s="91">
        <f t="shared" si="231"/>
        <v>9.7916666666666661</v>
      </c>
      <c r="AX278" s="91">
        <f t="shared" si="231"/>
        <v>11.75</v>
      </c>
      <c r="AY278" s="91">
        <f t="shared" si="231"/>
        <v>0</v>
      </c>
      <c r="AZ278" s="91">
        <f t="shared" si="231"/>
        <v>2.58</v>
      </c>
      <c r="BA278" s="91">
        <f t="shared" si="231"/>
        <v>14.775000000000002</v>
      </c>
      <c r="BB278" s="91">
        <f t="shared" si="231"/>
        <v>17.73</v>
      </c>
      <c r="BC278" s="91">
        <f t="shared" si="231"/>
        <v>14.775000000000002</v>
      </c>
      <c r="BD278" s="91">
        <f t="shared" si="231"/>
        <v>17.73</v>
      </c>
      <c r="BE278" s="91">
        <f t="shared" si="231"/>
        <v>14.775000000000002</v>
      </c>
      <c r="BF278" s="91">
        <f t="shared" si="231"/>
        <v>17.73</v>
      </c>
      <c r="BG278" s="91">
        <f t="shared" si="231"/>
        <v>0</v>
      </c>
      <c r="BH278" s="91">
        <f t="shared" si="231"/>
        <v>1.69</v>
      </c>
      <c r="BI278" s="91">
        <f t="shared" si="231"/>
        <v>3.3416666666666668</v>
      </c>
      <c r="BJ278" s="91">
        <f t="shared" si="231"/>
        <v>4.01</v>
      </c>
      <c r="BK278" s="91">
        <f t="shared" si="231"/>
        <v>3.3416666666666668</v>
      </c>
      <c r="BL278" s="91">
        <f t="shared" si="231"/>
        <v>4.01</v>
      </c>
      <c r="BM278" s="91">
        <f t="shared" si="231"/>
        <v>4.0750000000000002</v>
      </c>
      <c r="BN278" s="91">
        <f t="shared" si="231"/>
        <v>4.8899999999999997</v>
      </c>
      <c r="BO278" s="91">
        <f t="shared" si="231"/>
        <v>0</v>
      </c>
      <c r="BP278" s="91">
        <f t="shared" si="231"/>
        <v>0.59</v>
      </c>
      <c r="BQ278" s="91">
        <f t="shared" si="231"/>
        <v>11.133333333333333</v>
      </c>
      <c r="BR278" s="91">
        <f t="shared" si="231"/>
        <v>13.36</v>
      </c>
      <c r="BS278" s="91">
        <f t="shared" si="231"/>
        <v>11.133333333333333</v>
      </c>
      <c r="BT278" s="91">
        <f t="shared" si="231"/>
        <v>13.36</v>
      </c>
      <c r="BU278" s="91">
        <f t="shared" si="231"/>
        <v>11.133333333333333</v>
      </c>
      <c r="BV278" s="91">
        <f t="shared" si="231"/>
        <v>13.36</v>
      </c>
      <c r="BW278" s="91">
        <f t="shared" si="231"/>
        <v>0</v>
      </c>
      <c r="BX278" s="91">
        <f t="shared" si="231"/>
        <v>1.47</v>
      </c>
      <c r="BY278" s="91">
        <f t="shared" si="231"/>
        <v>11.133333333333333</v>
      </c>
      <c r="BZ278" s="91">
        <f t="shared" si="231"/>
        <v>13.36</v>
      </c>
      <c r="CA278" s="91">
        <f t="shared" si="231"/>
        <v>11.133333333333333</v>
      </c>
      <c r="CB278" s="91">
        <f t="shared" si="231"/>
        <v>13.36</v>
      </c>
      <c r="CC278" s="91">
        <f t="shared" si="231"/>
        <v>11.133333333333333</v>
      </c>
      <c r="CD278" s="91">
        <f t="shared" si="231"/>
        <v>13.36</v>
      </c>
      <c r="CE278" s="91">
        <f t="shared" si="231"/>
        <v>0</v>
      </c>
      <c r="CF278" s="91">
        <f t="shared" si="231"/>
        <v>1.47</v>
      </c>
      <c r="CG278" s="92">
        <f t="shared" si="226"/>
        <v>70.752246145000015</v>
      </c>
      <c r="CH278" s="92">
        <f t="shared" si="226"/>
        <v>82.91624483999999</v>
      </c>
      <c r="CI278" s="92">
        <f t="shared" si="226"/>
        <v>70.863164933333337</v>
      </c>
      <c r="CJ278" s="92">
        <f t="shared" si="226"/>
        <v>82.914244839999995</v>
      </c>
      <c r="CK278" s="92">
        <f t="shared" si="226"/>
        <v>71.584297733333329</v>
      </c>
      <c r="CL278" s="92">
        <f t="shared" si="226"/>
        <v>84.694747598000006</v>
      </c>
      <c r="CM278" s="92">
        <f t="shared" si="226"/>
        <v>0</v>
      </c>
      <c r="CN278" s="92">
        <f t="shared" si="226"/>
        <v>7.1499999999999995</v>
      </c>
      <c r="CO278" s="91">
        <f t="shared" si="215"/>
        <v>60.336244280000003</v>
      </c>
      <c r="CP278" s="91">
        <f t="shared" si="215"/>
        <v>70.165722340000002</v>
      </c>
      <c r="CQ278" s="91">
        <f t="shared" si="215"/>
        <v>60.327991480000001</v>
      </c>
      <c r="CR278" s="91">
        <f t="shared" si="215"/>
        <v>70.163722289999995</v>
      </c>
      <c r="CS278" s="91">
        <f t="shared" si="215"/>
        <v>61.052491279999998</v>
      </c>
      <c r="CT278" s="91">
        <f t="shared" si="215"/>
        <v>70.648700176999995</v>
      </c>
      <c r="CU278" s="91">
        <f t="shared" si="215"/>
        <v>0</v>
      </c>
      <c r="CV278" s="91">
        <f t="shared" si="215"/>
        <v>6.05</v>
      </c>
      <c r="CW278" s="93"/>
    </row>
    <row r="279" spans="1:118" hidden="1" x14ac:dyDescent="0.25">
      <c r="A279" s="88" t="s">
        <v>6319</v>
      </c>
      <c r="B279" s="95" t="s">
        <v>6320</v>
      </c>
      <c r="C279" s="88" t="s">
        <v>6321</v>
      </c>
      <c r="D279" s="88">
        <v>2018</v>
      </c>
      <c r="E279" s="88">
        <v>2019</v>
      </c>
      <c r="F279" s="88">
        <f t="shared" ref="F279:G287" si="232">D279</f>
        <v>2018</v>
      </c>
      <c r="G279" s="88">
        <f t="shared" si="232"/>
        <v>2019</v>
      </c>
      <c r="H279" s="91">
        <f t="shared" si="199"/>
        <v>9.4178886100000021</v>
      </c>
      <c r="I279" s="91">
        <v>0</v>
      </c>
      <c r="J279" s="91">
        <v>3.3493111600000001</v>
      </c>
      <c r="K279" s="91">
        <v>5.1493461800000002</v>
      </c>
      <c r="L279" s="91">
        <v>0.91923127000000004</v>
      </c>
      <c r="M279" s="91">
        <v>9.4179472099999995</v>
      </c>
      <c r="N279" s="91">
        <v>10.74982803</v>
      </c>
      <c r="O279" s="91">
        <v>9.4178886100000003</v>
      </c>
      <c r="P279" s="91">
        <v>10.74982803</v>
      </c>
      <c r="Q279" s="91">
        <v>0</v>
      </c>
      <c r="R279" s="91"/>
      <c r="S279" s="91">
        <v>0</v>
      </c>
      <c r="T279" s="91">
        <v>0</v>
      </c>
      <c r="U279" s="91">
        <v>0</v>
      </c>
      <c r="V279" s="91">
        <v>0</v>
      </c>
      <c r="W279" s="91">
        <v>0</v>
      </c>
      <c r="X279" s="91">
        <v>0</v>
      </c>
      <c r="Y279" s="91">
        <v>9.4178886100000003</v>
      </c>
      <c r="Z279" s="91">
        <v>11.301466332</v>
      </c>
      <c r="AA279" s="91">
        <v>0</v>
      </c>
      <c r="AB279" s="91">
        <v>0</v>
      </c>
      <c r="AC279" s="91"/>
      <c r="AD279" s="91"/>
      <c r="AE279" s="91"/>
      <c r="AF279" s="91"/>
      <c r="AG279" s="91">
        <v>9.4178886099999986</v>
      </c>
      <c r="AH279" s="91">
        <v>10.380765516999999</v>
      </c>
      <c r="AI279" s="91"/>
      <c r="AJ279" s="91"/>
      <c r="AK279" s="91">
        <v>0</v>
      </c>
      <c r="AL279" s="91">
        <v>0</v>
      </c>
      <c r="AM279" s="91">
        <v>0</v>
      </c>
      <c r="AN279" s="91">
        <v>0</v>
      </c>
      <c r="AO279" s="91">
        <v>0</v>
      </c>
      <c r="AP279" s="91">
        <v>0</v>
      </c>
      <c r="AQ279" s="91">
        <v>0</v>
      </c>
      <c r="AR279" s="91">
        <v>0</v>
      </c>
      <c r="AS279" s="97">
        <f t="shared" ref="AS279:AZ288" si="233">AK279</f>
        <v>0</v>
      </c>
      <c r="AT279" s="97">
        <f t="shared" si="233"/>
        <v>0</v>
      </c>
      <c r="AU279" s="97">
        <f t="shared" si="233"/>
        <v>0</v>
      </c>
      <c r="AV279" s="97">
        <f t="shared" si="233"/>
        <v>0</v>
      </c>
      <c r="AW279" s="97">
        <f t="shared" si="233"/>
        <v>0</v>
      </c>
      <c r="AX279" s="97">
        <f t="shared" si="233"/>
        <v>0</v>
      </c>
      <c r="AY279" s="97">
        <f t="shared" si="233"/>
        <v>0</v>
      </c>
      <c r="AZ279" s="97">
        <f t="shared" si="233"/>
        <v>0</v>
      </c>
      <c r="BA279" s="91">
        <v>0</v>
      </c>
      <c r="BB279" s="91">
        <v>0</v>
      </c>
      <c r="BC279" s="91">
        <v>0</v>
      </c>
      <c r="BD279" s="91">
        <v>0</v>
      </c>
      <c r="BE279" s="91">
        <v>0</v>
      </c>
      <c r="BF279" s="91">
        <v>0</v>
      </c>
      <c r="BG279" s="91">
        <v>0</v>
      </c>
      <c r="BH279" s="91">
        <v>0</v>
      </c>
      <c r="BI279" s="97">
        <f t="shared" ref="BI279:BP287" si="234">BA279</f>
        <v>0</v>
      </c>
      <c r="BJ279" s="97">
        <f t="shared" si="234"/>
        <v>0</v>
      </c>
      <c r="BK279" s="97">
        <f t="shared" si="234"/>
        <v>0</v>
      </c>
      <c r="BL279" s="97">
        <f t="shared" si="234"/>
        <v>0</v>
      </c>
      <c r="BM279" s="97">
        <f t="shared" si="234"/>
        <v>0</v>
      </c>
      <c r="BN279" s="97">
        <f t="shared" si="234"/>
        <v>0</v>
      </c>
      <c r="BO279" s="97">
        <f t="shared" si="234"/>
        <v>0</v>
      </c>
      <c r="BP279" s="97">
        <f t="shared" si="234"/>
        <v>0</v>
      </c>
      <c r="BQ279" s="91">
        <v>0</v>
      </c>
      <c r="BR279" s="91">
        <v>0</v>
      </c>
      <c r="BS279" s="91">
        <v>0</v>
      </c>
      <c r="BT279" s="91">
        <v>0</v>
      </c>
      <c r="BU279" s="91">
        <v>0</v>
      </c>
      <c r="BV279" s="91">
        <v>0</v>
      </c>
      <c r="BW279" s="91">
        <v>0</v>
      </c>
      <c r="BX279" s="91">
        <v>0</v>
      </c>
      <c r="BY279" s="97">
        <f t="shared" ref="BY279:CF291" si="235">BQ279</f>
        <v>0</v>
      </c>
      <c r="BZ279" s="97">
        <f t="shared" si="235"/>
        <v>0</v>
      </c>
      <c r="CA279" s="97">
        <f t="shared" si="235"/>
        <v>0</v>
      </c>
      <c r="CB279" s="97">
        <f t="shared" si="235"/>
        <v>0</v>
      </c>
      <c r="CC279" s="97">
        <f t="shared" si="235"/>
        <v>0</v>
      </c>
      <c r="CD279" s="97">
        <f t="shared" si="235"/>
        <v>0</v>
      </c>
      <c r="CE279" s="97">
        <f t="shared" si="235"/>
        <v>0</v>
      </c>
      <c r="CF279" s="97">
        <f t="shared" si="235"/>
        <v>0</v>
      </c>
      <c r="CG279" s="92">
        <f t="shared" si="226"/>
        <v>9.4179472099999995</v>
      </c>
      <c r="CH279" s="92">
        <f t="shared" si="226"/>
        <v>10.74982803</v>
      </c>
      <c r="CI279" s="92">
        <f t="shared" si="226"/>
        <v>9.4178886100000003</v>
      </c>
      <c r="CJ279" s="92">
        <f t="shared" si="226"/>
        <v>10.74982803</v>
      </c>
      <c r="CK279" s="92">
        <f t="shared" si="226"/>
        <v>9.4178886100000003</v>
      </c>
      <c r="CL279" s="92">
        <f t="shared" si="226"/>
        <v>11.301466332</v>
      </c>
      <c r="CM279" s="92">
        <f t="shared" si="226"/>
        <v>0</v>
      </c>
      <c r="CN279" s="92">
        <f t="shared" si="226"/>
        <v>0</v>
      </c>
      <c r="CO279" s="91">
        <f t="shared" si="215"/>
        <v>9.4179472099999995</v>
      </c>
      <c r="CP279" s="91">
        <f t="shared" si="215"/>
        <v>10.74982803</v>
      </c>
      <c r="CQ279" s="91">
        <f t="shared" si="215"/>
        <v>9.4178886100000003</v>
      </c>
      <c r="CR279" s="91">
        <f t="shared" si="215"/>
        <v>10.74982803</v>
      </c>
      <c r="CS279" s="91">
        <f t="shared" si="215"/>
        <v>9.4178886099999986</v>
      </c>
      <c r="CT279" s="91">
        <f t="shared" si="215"/>
        <v>10.380765516999999</v>
      </c>
      <c r="CU279" s="91">
        <f t="shared" si="215"/>
        <v>0</v>
      </c>
      <c r="CV279" s="91">
        <f t="shared" si="215"/>
        <v>0</v>
      </c>
      <c r="CW279" s="93"/>
      <c r="DG279" s="99">
        <v>0</v>
      </c>
      <c r="DH279" s="99">
        <v>0.36906251299999937</v>
      </c>
      <c r="DK279" s="55">
        <v>9.4178886099999986</v>
      </c>
    </row>
    <row r="280" spans="1:118" ht="38.25" hidden="1" x14ac:dyDescent="0.25">
      <c r="A280" s="88" t="s">
        <v>6322</v>
      </c>
      <c r="B280" s="95" t="s">
        <v>6323</v>
      </c>
      <c r="C280" s="88" t="s">
        <v>6324</v>
      </c>
      <c r="D280" s="88">
        <v>2018</v>
      </c>
      <c r="E280" s="88">
        <v>2019</v>
      </c>
      <c r="F280" s="88">
        <f t="shared" si="232"/>
        <v>2018</v>
      </c>
      <c r="G280" s="88">
        <f t="shared" si="232"/>
        <v>2019</v>
      </c>
      <c r="H280" s="91">
        <f t="shared" si="199"/>
        <v>5.9944737133333303</v>
      </c>
      <c r="I280" s="91">
        <v>9.9500000000000005E-2</v>
      </c>
      <c r="J280" s="91">
        <v>2.2014062133333301</v>
      </c>
      <c r="K280" s="91">
        <v>3.0473775000000001</v>
      </c>
      <c r="L280" s="91">
        <v>0.64619000000000004</v>
      </c>
      <c r="M280" s="91">
        <v>3.8367499999999999</v>
      </c>
      <c r="N280" s="91">
        <v>4.4807466299999996</v>
      </c>
      <c r="O280" s="91">
        <v>4.1868153799999996</v>
      </c>
      <c r="P280" s="91">
        <v>4.8308099999999996</v>
      </c>
      <c r="Q280" s="91">
        <v>0</v>
      </c>
      <c r="R280" s="91"/>
      <c r="S280" s="91">
        <v>0</v>
      </c>
      <c r="T280" s="91">
        <v>0</v>
      </c>
      <c r="U280" s="91">
        <v>2.0993778083333337</v>
      </c>
      <c r="V280" s="91">
        <v>2.5192533700000004</v>
      </c>
      <c r="W280" s="91">
        <v>1.80765833333333</v>
      </c>
      <c r="X280" s="91">
        <v>2.169189999999996</v>
      </c>
      <c r="Y280" s="91">
        <v>5.994473713333333</v>
      </c>
      <c r="Z280" s="91">
        <v>7.1933684559999991</v>
      </c>
      <c r="AA280" s="91">
        <v>0</v>
      </c>
      <c r="AB280" s="91">
        <v>0</v>
      </c>
      <c r="AC280" s="91">
        <v>2.2775490899999999</v>
      </c>
      <c r="AD280" s="91">
        <v>2.5958036</v>
      </c>
      <c r="AE280" s="91">
        <v>1.9274837100000006</v>
      </c>
      <c r="AF280" s="91">
        <v>2.2457401800000003</v>
      </c>
      <c r="AG280" s="96">
        <v>6.1142990900000003</v>
      </c>
      <c r="AH280" s="96">
        <v>7.0765501799999999</v>
      </c>
      <c r="AI280" s="91">
        <v>0</v>
      </c>
      <c r="AJ280" s="91">
        <v>0</v>
      </c>
      <c r="AK280" s="91">
        <v>0</v>
      </c>
      <c r="AL280" s="91">
        <v>0</v>
      </c>
      <c r="AM280" s="91">
        <v>0</v>
      </c>
      <c r="AN280" s="91">
        <v>0</v>
      </c>
      <c r="AO280" s="91">
        <v>0</v>
      </c>
      <c r="AP280" s="91">
        <v>0</v>
      </c>
      <c r="AQ280" s="91">
        <v>0</v>
      </c>
      <c r="AR280" s="91">
        <v>0</v>
      </c>
      <c r="AS280" s="97">
        <f t="shared" si="233"/>
        <v>0</v>
      </c>
      <c r="AT280" s="97">
        <f t="shared" si="233"/>
        <v>0</v>
      </c>
      <c r="AU280" s="97">
        <f t="shared" si="233"/>
        <v>0</v>
      </c>
      <c r="AV280" s="97">
        <f t="shared" si="233"/>
        <v>0</v>
      </c>
      <c r="AW280" s="97">
        <f t="shared" si="233"/>
        <v>0</v>
      </c>
      <c r="AX280" s="97">
        <f t="shared" si="233"/>
        <v>0</v>
      </c>
      <c r="AY280" s="97">
        <f t="shared" si="233"/>
        <v>0</v>
      </c>
      <c r="AZ280" s="97">
        <f t="shared" si="233"/>
        <v>0</v>
      </c>
      <c r="BA280" s="91">
        <v>0</v>
      </c>
      <c r="BB280" s="91">
        <v>0</v>
      </c>
      <c r="BC280" s="91">
        <v>0</v>
      </c>
      <c r="BD280" s="91">
        <v>0</v>
      </c>
      <c r="BE280" s="91">
        <v>0</v>
      </c>
      <c r="BF280" s="91">
        <v>0</v>
      </c>
      <c r="BG280" s="91">
        <v>0</v>
      </c>
      <c r="BH280" s="91">
        <v>0</v>
      </c>
      <c r="BI280" s="97">
        <f t="shared" si="234"/>
        <v>0</v>
      </c>
      <c r="BJ280" s="97">
        <f t="shared" si="234"/>
        <v>0</v>
      </c>
      <c r="BK280" s="97">
        <f t="shared" si="234"/>
        <v>0</v>
      </c>
      <c r="BL280" s="97">
        <f t="shared" si="234"/>
        <v>0</v>
      </c>
      <c r="BM280" s="97">
        <f t="shared" si="234"/>
        <v>0</v>
      </c>
      <c r="BN280" s="97">
        <f t="shared" si="234"/>
        <v>0</v>
      </c>
      <c r="BO280" s="97">
        <f t="shared" si="234"/>
        <v>0</v>
      </c>
      <c r="BP280" s="97">
        <f t="shared" si="234"/>
        <v>0</v>
      </c>
      <c r="BQ280" s="91">
        <v>0</v>
      </c>
      <c r="BR280" s="91">
        <v>0</v>
      </c>
      <c r="BS280" s="91">
        <v>0</v>
      </c>
      <c r="BT280" s="91">
        <v>0</v>
      </c>
      <c r="BU280" s="91">
        <v>0</v>
      </c>
      <c r="BV280" s="91">
        <v>0</v>
      </c>
      <c r="BW280" s="91">
        <v>0</v>
      </c>
      <c r="BX280" s="91">
        <v>0</v>
      </c>
      <c r="BY280" s="97">
        <f t="shared" si="235"/>
        <v>0</v>
      </c>
      <c r="BZ280" s="97">
        <f t="shared" si="235"/>
        <v>0</v>
      </c>
      <c r="CA280" s="97">
        <f t="shared" si="235"/>
        <v>0</v>
      </c>
      <c r="CB280" s="97">
        <f t="shared" si="235"/>
        <v>0</v>
      </c>
      <c r="CC280" s="97">
        <f t="shared" si="235"/>
        <v>0</v>
      </c>
      <c r="CD280" s="97">
        <f t="shared" si="235"/>
        <v>0</v>
      </c>
      <c r="CE280" s="97">
        <f t="shared" si="235"/>
        <v>0</v>
      </c>
      <c r="CF280" s="97">
        <f t="shared" si="235"/>
        <v>0</v>
      </c>
      <c r="CG280" s="92">
        <f t="shared" si="226"/>
        <v>5.9361278083333335</v>
      </c>
      <c r="CH280" s="92">
        <f t="shared" si="226"/>
        <v>7</v>
      </c>
      <c r="CI280" s="92">
        <f t="shared" si="226"/>
        <v>5.9944737133333295</v>
      </c>
      <c r="CJ280" s="92">
        <f t="shared" si="226"/>
        <v>6.9999999999999956</v>
      </c>
      <c r="CK280" s="92">
        <f t="shared" si="226"/>
        <v>5.994473713333333</v>
      </c>
      <c r="CL280" s="92">
        <f t="shared" si="226"/>
        <v>7.1933684559999991</v>
      </c>
      <c r="CM280" s="92">
        <f t="shared" si="226"/>
        <v>0</v>
      </c>
      <c r="CN280" s="92">
        <f t="shared" si="226"/>
        <v>0</v>
      </c>
      <c r="CO280" s="91">
        <f t="shared" si="215"/>
        <v>6.1142990899999994</v>
      </c>
      <c r="CP280" s="91">
        <f t="shared" si="215"/>
        <v>7.0765502299999996</v>
      </c>
      <c r="CQ280" s="91">
        <f t="shared" si="215"/>
        <v>6.1142990900000003</v>
      </c>
      <c r="CR280" s="91">
        <f t="shared" si="215"/>
        <v>7.0765501799999999</v>
      </c>
      <c r="CS280" s="91">
        <f t="shared" si="215"/>
        <v>6.1142990900000003</v>
      </c>
      <c r="CT280" s="91">
        <f t="shared" si="215"/>
        <v>7.0765501799999999</v>
      </c>
      <c r="CU280" s="91">
        <f t="shared" si="215"/>
        <v>0</v>
      </c>
      <c r="CV280" s="91">
        <f t="shared" si="215"/>
        <v>0</v>
      </c>
      <c r="CW280" s="93"/>
      <c r="DG280" s="99">
        <v>0</v>
      </c>
      <c r="DH280" s="99">
        <v>0</v>
      </c>
    </row>
    <row r="281" spans="1:118" ht="25.5" hidden="1" x14ac:dyDescent="0.25">
      <c r="A281" s="88" t="s">
        <v>6325</v>
      </c>
      <c r="B281" s="95" t="s">
        <v>6326</v>
      </c>
      <c r="C281" s="88" t="s">
        <v>6327</v>
      </c>
      <c r="D281" s="88">
        <v>2018</v>
      </c>
      <c r="E281" s="88">
        <v>2018</v>
      </c>
      <c r="F281" s="88">
        <f t="shared" si="232"/>
        <v>2018</v>
      </c>
      <c r="G281" s="88">
        <f t="shared" si="232"/>
        <v>2018</v>
      </c>
      <c r="H281" s="91">
        <f t="shared" si="199"/>
        <v>5</v>
      </c>
      <c r="I281" s="91">
        <v>0</v>
      </c>
      <c r="J281" s="91">
        <v>5</v>
      </c>
      <c r="K281" s="91">
        <v>0</v>
      </c>
      <c r="L281" s="91">
        <v>0</v>
      </c>
      <c r="M281" s="91">
        <v>5.0044168100000004</v>
      </c>
      <c r="N281" s="91">
        <v>5.0044168100000004</v>
      </c>
      <c r="O281" s="91">
        <v>5.0044168099999995</v>
      </c>
      <c r="P281" s="91">
        <v>5.0044168100000004</v>
      </c>
      <c r="Q281" s="91">
        <v>5.0044168099999995</v>
      </c>
      <c r="R281" s="91">
        <v>5.0044168100000004</v>
      </c>
      <c r="S281" s="91">
        <v>0</v>
      </c>
      <c r="T281" s="91">
        <v>0</v>
      </c>
      <c r="U281" s="91">
        <v>0</v>
      </c>
      <c r="V281" s="91">
        <v>0</v>
      </c>
      <c r="W281" s="91">
        <v>0</v>
      </c>
      <c r="X281" s="91">
        <v>0</v>
      </c>
      <c r="Y281" s="91">
        <v>0</v>
      </c>
      <c r="Z281" s="91">
        <v>0</v>
      </c>
      <c r="AA281" s="91">
        <v>0</v>
      </c>
      <c r="AB281" s="91">
        <v>0</v>
      </c>
      <c r="AC281" s="91"/>
      <c r="AD281" s="91"/>
      <c r="AE281" s="91"/>
      <c r="AF281" s="91"/>
      <c r="AG281" s="91"/>
      <c r="AH281" s="91"/>
      <c r="AI281" s="91"/>
      <c r="AJ281" s="91"/>
      <c r="AK281" s="91">
        <v>0</v>
      </c>
      <c r="AL281" s="91">
        <v>0</v>
      </c>
      <c r="AM281" s="91">
        <v>0</v>
      </c>
      <c r="AN281" s="91">
        <v>0</v>
      </c>
      <c r="AO281" s="91">
        <v>0</v>
      </c>
      <c r="AP281" s="91">
        <v>0</v>
      </c>
      <c r="AQ281" s="91">
        <v>0</v>
      </c>
      <c r="AR281" s="91">
        <v>0</v>
      </c>
      <c r="AS281" s="97">
        <f t="shared" si="233"/>
        <v>0</v>
      </c>
      <c r="AT281" s="97">
        <f t="shared" si="233"/>
        <v>0</v>
      </c>
      <c r="AU281" s="97">
        <f t="shared" si="233"/>
        <v>0</v>
      </c>
      <c r="AV281" s="97">
        <f t="shared" si="233"/>
        <v>0</v>
      </c>
      <c r="AW281" s="97">
        <f t="shared" si="233"/>
        <v>0</v>
      </c>
      <c r="AX281" s="97">
        <f t="shared" si="233"/>
        <v>0</v>
      </c>
      <c r="AY281" s="97">
        <f t="shared" si="233"/>
        <v>0</v>
      </c>
      <c r="AZ281" s="97">
        <f t="shared" si="233"/>
        <v>0</v>
      </c>
      <c r="BA281" s="91">
        <v>0</v>
      </c>
      <c r="BB281" s="91">
        <v>0</v>
      </c>
      <c r="BC281" s="91">
        <v>0</v>
      </c>
      <c r="BD281" s="91">
        <v>0</v>
      </c>
      <c r="BE281" s="91">
        <v>0</v>
      </c>
      <c r="BF281" s="91">
        <v>0</v>
      </c>
      <c r="BG281" s="91">
        <v>0</v>
      </c>
      <c r="BH281" s="91">
        <v>0</v>
      </c>
      <c r="BI281" s="97">
        <f t="shared" si="234"/>
        <v>0</v>
      </c>
      <c r="BJ281" s="97">
        <f t="shared" si="234"/>
        <v>0</v>
      </c>
      <c r="BK281" s="97">
        <f t="shared" si="234"/>
        <v>0</v>
      </c>
      <c r="BL281" s="97">
        <f t="shared" si="234"/>
        <v>0</v>
      </c>
      <c r="BM281" s="97">
        <f t="shared" si="234"/>
        <v>0</v>
      </c>
      <c r="BN281" s="97">
        <f t="shared" si="234"/>
        <v>0</v>
      </c>
      <c r="BO281" s="97">
        <f t="shared" si="234"/>
        <v>0</v>
      </c>
      <c r="BP281" s="97">
        <f t="shared" si="234"/>
        <v>0</v>
      </c>
      <c r="BQ281" s="91">
        <v>0</v>
      </c>
      <c r="BR281" s="91">
        <v>0</v>
      </c>
      <c r="BS281" s="91">
        <v>0</v>
      </c>
      <c r="BT281" s="91">
        <v>0</v>
      </c>
      <c r="BU281" s="91">
        <v>0</v>
      </c>
      <c r="BV281" s="91">
        <v>0</v>
      </c>
      <c r="BW281" s="91">
        <v>0</v>
      </c>
      <c r="BX281" s="91">
        <v>0</v>
      </c>
      <c r="BY281" s="97">
        <f t="shared" si="235"/>
        <v>0</v>
      </c>
      <c r="BZ281" s="97">
        <f t="shared" si="235"/>
        <v>0</v>
      </c>
      <c r="CA281" s="97">
        <f t="shared" si="235"/>
        <v>0</v>
      </c>
      <c r="CB281" s="97">
        <f t="shared" si="235"/>
        <v>0</v>
      </c>
      <c r="CC281" s="97">
        <f t="shared" si="235"/>
        <v>0</v>
      </c>
      <c r="CD281" s="97">
        <f t="shared" si="235"/>
        <v>0</v>
      </c>
      <c r="CE281" s="97">
        <f t="shared" si="235"/>
        <v>0</v>
      </c>
      <c r="CF281" s="97">
        <f t="shared" si="235"/>
        <v>0</v>
      </c>
      <c r="CG281" s="92">
        <f t="shared" si="226"/>
        <v>5.0044168100000004</v>
      </c>
      <c r="CH281" s="92">
        <f t="shared" si="226"/>
        <v>5.0044168100000004</v>
      </c>
      <c r="CI281" s="92">
        <f t="shared" si="226"/>
        <v>5.0044168099999995</v>
      </c>
      <c r="CJ281" s="92">
        <f t="shared" si="226"/>
        <v>5.0044168100000004</v>
      </c>
      <c r="CK281" s="92">
        <f t="shared" si="226"/>
        <v>5.0044168099999995</v>
      </c>
      <c r="CL281" s="92">
        <f t="shared" si="226"/>
        <v>5.0044168100000004</v>
      </c>
      <c r="CM281" s="92">
        <f t="shared" si="226"/>
        <v>0</v>
      </c>
      <c r="CN281" s="92">
        <f t="shared" si="226"/>
        <v>0</v>
      </c>
      <c r="CO281" s="91">
        <f t="shared" si="215"/>
        <v>5.0044168100000004</v>
      </c>
      <c r="CP281" s="91">
        <f t="shared" si="215"/>
        <v>5.0044168100000004</v>
      </c>
      <c r="CQ281" s="91">
        <f t="shared" si="215"/>
        <v>5.0044168099999995</v>
      </c>
      <c r="CR281" s="91">
        <f t="shared" si="215"/>
        <v>5.0044168100000004</v>
      </c>
      <c r="CS281" s="91">
        <f t="shared" si="215"/>
        <v>5.0044168099999995</v>
      </c>
      <c r="CT281" s="91">
        <f t="shared" si="215"/>
        <v>5.0044168100000004</v>
      </c>
      <c r="CU281" s="91">
        <f t="shared" si="215"/>
        <v>0</v>
      </c>
      <c r="CV281" s="91">
        <f t="shared" si="215"/>
        <v>0</v>
      </c>
      <c r="CW281" s="93"/>
      <c r="DG281" s="99">
        <v>0</v>
      </c>
      <c r="DH281" s="99">
        <v>0</v>
      </c>
    </row>
    <row r="282" spans="1:118" ht="38.25" hidden="1" x14ac:dyDescent="0.25">
      <c r="A282" s="88" t="s">
        <v>6328</v>
      </c>
      <c r="B282" s="95" t="s">
        <v>6329</v>
      </c>
      <c r="C282" s="88" t="s">
        <v>6330</v>
      </c>
      <c r="D282" s="88">
        <v>2018</v>
      </c>
      <c r="E282" s="88">
        <v>2019</v>
      </c>
      <c r="F282" s="88">
        <f t="shared" si="232"/>
        <v>2018</v>
      </c>
      <c r="G282" s="88">
        <f t="shared" si="232"/>
        <v>2019</v>
      </c>
      <c r="H282" s="91">
        <f t="shared" si="199"/>
        <v>5.1545800000000002</v>
      </c>
      <c r="I282" s="91">
        <v>9.98E-2</v>
      </c>
      <c r="J282" s="91">
        <v>1.7567974</v>
      </c>
      <c r="K282" s="91">
        <v>2.9681558899999998</v>
      </c>
      <c r="L282" s="91">
        <v>0.32982670999999997</v>
      </c>
      <c r="M282" s="91">
        <v>3.4707599999999998</v>
      </c>
      <c r="N282" s="91">
        <v>4.0524068199999999</v>
      </c>
      <c r="O282" s="91">
        <v>3.8357550000000002</v>
      </c>
      <c r="P282" s="91">
        <v>4.4174100000000003</v>
      </c>
      <c r="Q282" s="91">
        <v>0</v>
      </c>
      <c r="R282" s="91"/>
      <c r="S282" s="91">
        <v>0</v>
      </c>
      <c r="T282" s="91">
        <v>0</v>
      </c>
      <c r="U282" s="91">
        <v>1.6229943166666676</v>
      </c>
      <c r="V282" s="91">
        <v>1.947593180000001</v>
      </c>
      <c r="W282" s="91">
        <v>1.3188250000000006</v>
      </c>
      <c r="X282" s="91">
        <v>1.5825900000000006</v>
      </c>
      <c r="Y282" s="91">
        <v>5.154580000000001</v>
      </c>
      <c r="Z282" s="91">
        <v>6.1854960000000014</v>
      </c>
      <c r="AA282" s="91">
        <v>0</v>
      </c>
      <c r="AB282" s="91">
        <v>0</v>
      </c>
      <c r="AC282" s="91">
        <v>1.7321881699999999</v>
      </c>
      <c r="AD282" s="91">
        <v>1.96456085</v>
      </c>
      <c r="AE282" s="91">
        <v>1.3671931699999997</v>
      </c>
      <c r="AF282" s="91">
        <v>1.5995576699999994</v>
      </c>
      <c r="AG282" s="96">
        <v>5.20294817</v>
      </c>
      <c r="AH282" s="96">
        <v>6.0169676699999997</v>
      </c>
      <c r="AI282" s="91">
        <v>0</v>
      </c>
      <c r="AJ282" s="91">
        <v>0</v>
      </c>
      <c r="AK282" s="91">
        <v>0</v>
      </c>
      <c r="AL282" s="91">
        <v>0</v>
      </c>
      <c r="AM282" s="91">
        <v>0</v>
      </c>
      <c r="AN282" s="91">
        <v>0</v>
      </c>
      <c r="AO282" s="91">
        <v>0</v>
      </c>
      <c r="AP282" s="91">
        <v>0</v>
      </c>
      <c r="AQ282" s="91">
        <v>0</v>
      </c>
      <c r="AR282" s="91">
        <v>0</v>
      </c>
      <c r="AS282" s="97">
        <f t="shared" si="233"/>
        <v>0</v>
      </c>
      <c r="AT282" s="97">
        <f t="shared" si="233"/>
        <v>0</v>
      </c>
      <c r="AU282" s="97">
        <f t="shared" si="233"/>
        <v>0</v>
      </c>
      <c r="AV282" s="97">
        <f t="shared" si="233"/>
        <v>0</v>
      </c>
      <c r="AW282" s="97">
        <f t="shared" si="233"/>
        <v>0</v>
      </c>
      <c r="AX282" s="97">
        <f t="shared" si="233"/>
        <v>0</v>
      </c>
      <c r="AY282" s="97">
        <f t="shared" si="233"/>
        <v>0</v>
      </c>
      <c r="AZ282" s="97">
        <f t="shared" si="233"/>
        <v>0</v>
      </c>
      <c r="BA282" s="91">
        <v>0</v>
      </c>
      <c r="BB282" s="91">
        <v>0</v>
      </c>
      <c r="BC282" s="91">
        <v>0</v>
      </c>
      <c r="BD282" s="91">
        <v>0</v>
      </c>
      <c r="BE282" s="91">
        <v>0</v>
      </c>
      <c r="BF282" s="91">
        <v>0</v>
      </c>
      <c r="BG282" s="91">
        <v>0</v>
      </c>
      <c r="BH282" s="91">
        <v>0</v>
      </c>
      <c r="BI282" s="97">
        <f t="shared" si="234"/>
        <v>0</v>
      </c>
      <c r="BJ282" s="97">
        <f t="shared" si="234"/>
        <v>0</v>
      </c>
      <c r="BK282" s="97">
        <f t="shared" si="234"/>
        <v>0</v>
      </c>
      <c r="BL282" s="97">
        <f t="shared" si="234"/>
        <v>0</v>
      </c>
      <c r="BM282" s="97">
        <f t="shared" si="234"/>
        <v>0</v>
      </c>
      <c r="BN282" s="97">
        <f t="shared" si="234"/>
        <v>0</v>
      </c>
      <c r="BO282" s="97">
        <f t="shared" si="234"/>
        <v>0</v>
      </c>
      <c r="BP282" s="97">
        <f t="shared" si="234"/>
        <v>0</v>
      </c>
      <c r="BQ282" s="91">
        <v>0</v>
      </c>
      <c r="BR282" s="91">
        <v>0</v>
      </c>
      <c r="BS282" s="91">
        <v>0</v>
      </c>
      <c r="BT282" s="91">
        <v>0</v>
      </c>
      <c r="BU282" s="91">
        <v>0</v>
      </c>
      <c r="BV282" s="91">
        <v>0</v>
      </c>
      <c r="BW282" s="91">
        <v>0</v>
      </c>
      <c r="BX282" s="91">
        <v>0</v>
      </c>
      <c r="BY282" s="97">
        <f t="shared" si="235"/>
        <v>0</v>
      </c>
      <c r="BZ282" s="97">
        <f t="shared" si="235"/>
        <v>0</v>
      </c>
      <c r="CA282" s="97">
        <f t="shared" si="235"/>
        <v>0</v>
      </c>
      <c r="CB282" s="97">
        <f t="shared" si="235"/>
        <v>0</v>
      </c>
      <c r="CC282" s="97">
        <f t="shared" si="235"/>
        <v>0</v>
      </c>
      <c r="CD282" s="97">
        <f t="shared" si="235"/>
        <v>0</v>
      </c>
      <c r="CE282" s="97">
        <f t="shared" si="235"/>
        <v>0</v>
      </c>
      <c r="CF282" s="97">
        <f t="shared" si="235"/>
        <v>0</v>
      </c>
      <c r="CG282" s="92">
        <f t="shared" si="226"/>
        <v>5.0937543166666677</v>
      </c>
      <c r="CH282" s="92">
        <f t="shared" si="226"/>
        <v>6.0000000000000009</v>
      </c>
      <c r="CI282" s="92">
        <f t="shared" si="226"/>
        <v>5.154580000000001</v>
      </c>
      <c r="CJ282" s="92">
        <f t="shared" si="226"/>
        <v>6.0000000000000009</v>
      </c>
      <c r="CK282" s="92">
        <f t="shared" si="226"/>
        <v>5.154580000000001</v>
      </c>
      <c r="CL282" s="92">
        <f t="shared" si="226"/>
        <v>6.1854960000000014</v>
      </c>
      <c r="CM282" s="92">
        <f t="shared" si="226"/>
        <v>0</v>
      </c>
      <c r="CN282" s="92">
        <f t="shared" si="226"/>
        <v>0</v>
      </c>
      <c r="CO282" s="91">
        <f t="shared" si="215"/>
        <v>5.20294817</v>
      </c>
      <c r="CP282" s="91">
        <f t="shared" si="215"/>
        <v>6.0169676699999997</v>
      </c>
      <c r="CQ282" s="91">
        <f t="shared" si="215"/>
        <v>5.20294817</v>
      </c>
      <c r="CR282" s="91">
        <f t="shared" si="215"/>
        <v>6.0169676699999997</v>
      </c>
      <c r="CS282" s="91">
        <f t="shared" si="215"/>
        <v>5.20294817</v>
      </c>
      <c r="CT282" s="91">
        <f t="shared" si="215"/>
        <v>6.0169676699999997</v>
      </c>
      <c r="CU282" s="91">
        <f t="shared" si="215"/>
        <v>0</v>
      </c>
      <c r="CV282" s="91">
        <f t="shared" si="215"/>
        <v>0</v>
      </c>
      <c r="CW282" s="93"/>
      <c r="DG282" s="99">
        <v>0</v>
      </c>
      <c r="DH282" s="99">
        <v>0</v>
      </c>
    </row>
    <row r="283" spans="1:118" ht="25.5" hidden="1" x14ac:dyDescent="0.25">
      <c r="A283" s="88" t="s">
        <v>6331</v>
      </c>
      <c r="B283" s="95" t="s">
        <v>6332</v>
      </c>
      <c r="C283" s="88" t="s">
        <v>6333</v>
      </c>
      <c r="D283" s="88">
        <v>2018</v>
      </c>
      <c r="E283" s="88">
        <v>2018</v>
      </c>
      <c r="F283" s="88">
        <f t="shared" si="232"/>
        <v>2018</v>
      </c>
      <c r="G283" s="88">
        <f t="shared" si="232"/>
        <v>2018</v>
      </c>
      <c r="H283" s="91">
        <f t="shared" si="199"/>
        <v>6.2700000000000005</v>
      </c>
      <c r="I283" s="91">
        <v>0.36</v>
      </c>
      <c r="J283" s="91">
        <v>5.91</v>
      </c>
      <c r="K283" s="91">
        <v>0</v>
      </c>
      <c r="L283" s="91">
        <v>0</v>
      </c>
      <c r="M283" s="91">
        <v>5.91</v>
      </c>
      <c r="N283" s="91">
        <v>6.97</v>
      </c>
      <c r="O283" s="91">
        <v>5.9059999999999997</v>
      </c>
      <c r="P283" s="91">
        <v>6.97</v>
      </c>
      <c r="Q283" s="91">
        <v>6.27</v>
      </c>
      <c r="R283" s="91">
        <v>7.4</v>
      </c>
      <c r="S283" s="91">
        <v>0</v>
      </c>
      <c r="T283" s="91">
        <v>0.87</v>
      </c>
      <c r="U283" s="91">
        <v>0</v>
      </c>
      <c r="V283" s="91">
        <v>0</v>
      </c>
      <c r="W283" s="91">
        <v>0</v>
      </c>
      <c r="X283" s="91">
        <v>0</v>
      </c>
      <c r="Y283" s="91">
        <v>0</v>
      </c>
      <c r="Z283" s="91">
        <v>0</v>
      </c>
      <c r="AA283" s="91">
        <v>0</v>
      </c>
      <c r="AB283" s="91">
        <v>0</v>
      </c>
      <c r="AC283" s="91"/>
      <c r="AD283" s="91"/>
      <c r="AE283" s="91"/>
      <c r="AF283" s="91"/>
      <c r="AG283" s="91"/>
      <c r="AH283" s="91"/>
      <c r="AI283" s="91"/>
      <c r="AJ283" s="91"/>
      <c r="AK283" s="91">
        <v>0</v>
      </c>
      <c r="AL283" s="91">
        <v>0</v>
      </c>
      <c r="AM283" s="91">
        <v>0</v>
      </c>
      <c r="AN283" s="91">
        <v>0</v>
      </c>
      <c r="AO283" s="91">
        <v>0</v>
      </c>
      <c r="AP283" s="91">
        <v>0</v>
      </c>
      <c r="AQ283" s="91">
        <v>0</v>
      </c>
      <c r="AR283" s="91">
        <v>0</v>
      </c>
      <c r="AS283" s="97">
        <f t="shared" si="233"/>
        <v>0</v>
      </c>
      <c r="AT283" s="97">
        <f t="shared" si="233"/>
        <v>0</v>
      </c>
      <c r="AU283" s="97">
        <f t="shared" si="233"/>
        <v>0</v>
      </c>
      <c r="AV283" s="97">
        <f t="shared" si="233"/>
        <v>0</v>
      </c>
      <c r="AW283" s="97">
        <f t="shared" si="233"/>
        <v>0</v>
      </c>
      <c r="AX283" s="97">
        <f t="shared" si="233"/>
        <v>0</v>
      </c>
      <c r="AY283" s="97">
        <f t="shared" si="233"/>
        <v>0</v>
      </c>
      <c r="AZ283" s="97">
        <f t="shared" si="233"/>
        <v>0</v>
      </c>
      <c r="BA283" s="91">
        <v>0</v>
      </c>
      <c r="BB283" s="91">
        <v>0</v>
      </c>
      <c r="BC283" s="91">
        <v>0</v>
      </c>
      <c r="BD283" s="91">
        <v>0</v>
      </c>
      <c r="BE283" s="91">
        <v>0</v>
      </c>
      <c r="BF283" s="91">
        <v>0</v>
      </c>
      <c r="BG283" s="91">
        <v>0</v>
      </c>
      <c r="BH283" s="91">
        <v>0</v>
      </c>
      <c r="BI283" s="97">
        <f t="shared" si="234"/>
        <v>0</v>
      </c>
      <c r="BJ283" s="97">
        <f t="shared" si="234"/>
        <v>0</v>
      </c>
      <c r="BK283" s="97">
        <f t="shared" si="234"/>
        <v>0</v>
      </c>
      <c r="BL283" s="97">
        <f t="shared" si="234"/>
        <v>0</v>
      </c>
      <c r="BM283" s="97">
        <f t="shared" si="234"/>
        <v>0</v>
      </c>
      <c r="BN283" s="97">
        <f t="shared" si="234"/>
        <v>0</v>
      </c>
      <c r="BO283" s="97">
        <f t="shared" si="234"/>
        <v>0</v>
      </c>
      <c r="BP283" s="97">
        <f t="shared" si="234"/>
        <v>0</v>
      </c>
      <c r="BQ283" s="91">
        <v>0</v>
      </c>
      <c r="BR283" s="91">
        <v>0</v>
      </c>
      <c r="BS283" s="91">
        <v>0</v>
      </c>
      <c r="BT283" s="91">
        <v>0</v>
      </c>
      <c r="BU283" s="91">
        <v>0</v>
      </c>
      <c r="BV283" s="91">
        <v>0</v>
      </c>
      <c r="BW283" s="91">
        <v>0</v>
      </c>
      <c r="BX283" s="91">
        <v>0</v>
      </c>
      <c r="BY283" s="97">
        <f t="shared" si="235"/>
        <v>0</v>
      </c>
      <c r="BZ283" s="97">
        <f t="shared" si="235"/>
        <v>0</v>
      </c>
      <c r="CA283" s="97">
        <f t="shared" si="235"/>
        <v>0</v>
      </c>
      <c r="CB283" s="97">
        <f t="shared" si="235"/>
        <v>0</v>
      </c>
      <c r="CC283" s="97">
        <f t="shared" si="235"/>
        <v>0</v>
      </c>
      <c r="CD283" s="97">
        <f t="shared" si="235"/>
        <v>0</v>
      </c>
      <c r="CE283" s="97">
        <f t="shared" si="235"/>
        <v>0</v>
      </c>
      <c r="CF283" s="97">
        <f t="shared" si="235"/>
        <v>0</v>
      </c>
      <c r="CG283" s="92">
        <f t="shared" si="226"/>
        <v>5.91</v>
      </c>
      <c r="CH283" s="92">
        <f t="shared" si="226"/>
        <v>6.97</v>
      </c>
      <c r="CI283" s="92">
        <f t="shared" si="226"/>
        <v>5.9059999999999997</v>
      </c>
      <c r="CJ283" s="92">
        <f t="shared" si="226"/>
        <v>6.97</v>
      </c>
      <c r="CK283" s="92">
        <f t="shared" si="226"/>
        <v>6.27</v>
      </c>
      <c r="CL283" s="92">
        <f t="shared" si="226"/>
        <v>7.4</v>
      </c>
      <c r="CM283" s="92">
        <f t="shared" si="226"/>
        <v>0</v>
      </c>
      <c r="CN283" s="92">
        <f t="shared" si="226"/>
        <v>0.87</v>
      </c>
      <c r="CO283" s="91">
        <f t="shared" si="215"/>
        <v>5.91</v>
      </c>
      <c r="CP283" s="91">
        <f t="shared" si="215"/>
        <v>6.97</v>
      </c>
      <c r="CQ283" s="91">
        <f t="shared" si="215"/>
        <v>5.9059999999999997</v>
      </c>
      <c r="CR283" s="91">
        <f t="shared" si="215"/>
        <v>6.97</v>
      </c>
      <c r="CS283" s="91">
        <f t="shared" si="215"/>
        <v>6.27</v>
      </c>
      <c r="CT283" s="91">
        <f t="shared" si="215"/>
        <v>7.4</v>
      </c>
      <c r="CU283" s="91">
        <f t="shared" si="215"/>
        <v>0</v>
      </c>
      <c r="CV283" s="91">
        <f t="shared" si="215"/>
        <v>0.87</v>
      </c>
      <c r="CW283" s="93"/>
      <c r="CY283" s="80"/>
      <c r="CZ283" s="80"/>
    </row>
    <row r="284" spans="1:118" ht="25.5" hidden="1" x14ac:dyDescent="0.25">
      <c r="A284" s="88" t="s">
        <v>6334</v>
      </c>
      <c r="B284" s="95" t="s">
        <v>6335</v>
      </c>
      <c r="C284" s="88" t="s">
        <v>6336</v>
      </c>
      <c r="D284" s="88">
        <v>2018</v>
      </c>
      <c r="E284" s="88">
        <v>2018</v>
      </c>
      <c r="F284" s="88">
        <f t="shared" si="232"/>
        <v>2018</v>
      </c>
      <c r="G284" s="88">
        <f t="shared" si="232"/>
        <v>2018</v>
      </c>
      <c r="H284" s="91">
        <f t="shared" si="199"/>
        <v>4.04</v>
      </c>
      <c r="I284" s="91">
        <v>0.35</v>
      </c>
      <c r="J284" s="91">
        <v>2.44</v>
      </c>
      <c r="K284" s="91">
        <v>1.24</v>
      </c>
      <c r="L284" s="91">
        <v>0.01</v>
      </c>
      <c r="M284" s="91">
        <v>3.69</v>
      </c>
      <c r="N284" s="91">
        <v>4.3519999999999994</v>
      </c>
      <c r="O284" s="91">
        <v>3.6858058000000002</v>
      </c>
      <c r="P284" s="91">
        <v>4.3499999999999996</v>
      </c>
      <c r="Q284" s="91">
        <v>4.0429386000000003</v>
      </c>
      <c r="R284" s="91">
        <v>4.7699999999999996</v>
      </c>
      <c r="S284" s="91">
        <v>0</v>
      </c>
      <c r="T284" s="91">
        <v>0.54</v>
      </c>
      <c r="U284" s="91">
        <v>0</v>
      </c>
      <c r="V284" s="91">
        <v>0</v>
      </c>
      <c r="W284" s="91">
        <v>0</v>
      </c>
      <c r="X284" s="91">
        <v>0</v>
      </c>
      <c r="Y284" s="91">
        <v>0</v>
      </c>
      <c r="Z284" s="91">
        <v>0</v>
      </c>
      <c r="AA284" s="91">
        <v>0</v>
      </c>
      <c r="AB284" s="91">
        <v>0</v>
      </c>
      <c r="AC284" s="91"/>
      <c r="AD284" s="91"/>
      <c r="AE284" s="91"/>
      <c r="AF284" s="91"/>
      <c r="AG284" s="91"/>
      <c r="AH284" s="91"/>
      <c r="AI284" s="91"/>
      <c r="AJ284" s="91"/>
      <c r="AK284" s="91">
        <v>0</v>
      </c>
      <c r="AL284" s="91">
        <v>0</v>
      </c>
      <c r="AM284" s="91">
        <v>0</v>
      </c>
      <c r="AN284" s="91">
        <v>0</v>
      </c>
      <c r="AO284" s="91">
        <v>0</v>
      </c>
      <c r="AP284" s="91">
        <v>0</v>
      </c>
      <c r="AQ284" s="91">
        <v>0</v>
      </c>
      <c r="AR284" s="91">
        <v>0</v>
      </c>
      <c r="AS284" s="97">
        <f t="shared" si="233"/>
        <v>0</v>
      </c>
      <c r="AT284" s="97">
        <f t="shared" si="233"/>
        <v>0</v>
      </c>
      <c r="AU284" s="97">
        <f t="shared" si="233"/>
        <v>0</v>
      </c>
      <c r="AV284" s="97">
        <f t="shared" si="233"/>
        <v>0</v>
      </c>
      <c r="AW284" s="97">
        <f t="shared" si="233"/>
        <v>0</v>
      </c>
      <c r="AX284" s="97">
        <f t="shared" si="233"/>
        <v>0</v>
      </c>
      <c r="AY284" s="97">
        <f t="shared" si="233"/>
        <v>0</v>
      </c>
      <c r="AZ284" s="97">
        <f t="shared" si="233"/>
        <v>0</v>
      </c>
      <c r="BA284" s="91">
        <v>0</v>
      </c>
      <c r="BB284" s="91">
        <v>0</v>
      </c>
      <c r="BC284" s="91">
        <v>0</v>
      </c>
      <c r="BD284" s="91">
        <v>0</v>
      </c>
      <c r="BE284" s="91">
        <v>0</v>
      </c>
      <c r="BF284" s="91">
        <v>0</v>
      </c>
      <c r="BG284" s="91">
        <v>0</v>
      </c>
      <c r="BH284" s="91">
        <v>0</v>
      </c>
      <c r="BI284" s="97">
        <f t="shared" si="234"/>
        <v>0</v>
      </c>
      <c r="BJ284" s="97">
        <f t="shared" si="234"/>
        <v>0</v>
      </c>
      <c r="BK284" s="97">
        <f t="shared" si="234"/>
        <v>0</v>
      </c>
      <c r="BL284" s="97">
        <f t="shared" si="234"/>
        <v>0</v>
      </c>
      <c r="BM284" s="97">
        <f t="shared" si="234"/>
        <v>0</v>
      </c>
      <c r="BN284" s="97">
        <f t="shared" si="234"/>
        <v>0</v>
      </c>
      <c r="BO284" s="97">
        <f t="shared" si="234"/>
        <v>0</v>
      </c>
      <c r="BP284" s="97">
        <f t="shared" si="234"/>
        <v>0</v>
      </c>
      <c r="BQ284" s="91">
        <v>0</v>
      </c>
      <c r="BR284" s="91">
        <v>0</v>
      </c>
      <c r="BS284" s="91">
        <v>0</v>
      </c>
      <c r="BT284" s="91">
        <v>0</v>
      </c>
      <c r="BU284" s="91">
        <v>0</v>
      </c>
      <c r="BV284" s="91">
        <v>0</v>
      </c>
      <c r="BW284" s="91">
        <v>0</v>
      </c>
      <c r="BX284" s="91">
        <v>0</v>
      </c>
      <c r="BY284" s="97">
        <f t="shared" si="235"/>
        <v>0</v>
      </c>
      <c r="BZ284" s="97">
        <f t="shared" si="235"/>
        <v>0</v>
      </c>
      <c r="CA284" s="97">
        <f t="shared" si="235"/>
        <v>0</v>
      </c>
      <c r="CB284" s="97">
        <f t="shared" si="235"/>
        <v>0</v>
      </c>
      <c r="CC284" s="97">
        <f t="shared" si="235"/>
        <v>0</v>
      </c>
      <c r="CD284" s="97">
        <f t="shared" si="235"/>
        <v>0</v>
      </c>
      <c r="CE284" s="97">
        <f t="shared" si="235"/>
        <v>0</v>
      </c>
      <c r="CF284" s="97">
        <f t="shared" si="235"/>
        <v>0</v>
      </c>
      <c r="CG284" s="92">
        <f t="shared" si="226"/>
        <v>3.69</v>
      </c>
      <c r="CH284" s="92">
        <f t="shared" si="226"/>
        <v>4.3519999999999994</v>
      </c>
      <c r="CI284" s="92">
        <f t="shared" si="226"/>
        <v>3.6858058000000002</v>
      </c>
      <c r="CJ284" s="92">
        <f t="shared" si="226"/>
        <v>4.3499999999999996</v>
      </c>
      <c r="CK284" s="92">
        <f t="shared" si="226"/>
        <v>4.0429386000000003</v>
      </c>
      <c r="CL284" s="92">
        <f t="shared" si="226"/>
        <v>4.7699999999999996</v>
      </c>
      <c r="CM284" s="92">
        <f t="shared" si="226"/>
        <v>0</v>
      </c>
      <c r="CN284" s="92">
        <f t="shared" si="226"/>
        <v>0.54</v>
      </c>
      <c r="CO284" s="91">
        <f t="shared" si="215"/>
        <v>3.69</v>
      </c>
      <c r="CP284" s="91">
        <f t="shared" si="215"/>
        <v>4.3519999999999994</v>
      </c>
      <c r="CQ284" s="91">
        <f t="shared" si="215"/>
        <v>3.6858058000000002</v>
      </c>
      <c r="CR284" s="91">
        <f t="shared" si="215"/>
        <v>4.3499999999999996</v>
      </c>
      <c r="CS284" s="91">
        <f t="shared" si="215"/>
        <v>4.0429386000000003</v>
      </c>
      <c r="CT284" s="91">
        <f t="shared" si="215"/>
        <v>4.7699999999999996</v>
      </c>
      <c r="CU284" s="91">
        <f t="shared" si="215"/>
        <v>0</v>
      </c>
      <c r="CV284" s="91">
        <f t="shared" si="215"/>
        <v>0.54</v>
      </c>
      <c r="CW284" s="93"/>
      <c r="CY284" s="80"/>
      <c r="CZ284" s="80"/>
    </row>
    <row r="285" spans="1:118" ht="25.5" hidden="1" x14ac:dyDescent="0.25">
      <c r="A285" s="88" t="s">
        <v>6337</v>
      </c>
      <c r="B285" s="95" t="s">
        <v>6338</v>
      </c>
      <c r="C285" s="88" t="s">
        <v>6339</v>
      </c>
      <c r="D285" s="88">
        <v>2020</v>
      </c>
      <c r="E285" s="88">
        <v>2020</v>
      </c>
      <c r="F285" s="88">
        <f t="shared" si="232"/>
        <v>2020</v>
      </c>
      <c r="G285" s="88">
        <f t="shared" si="232"/>
        <v>2020</v>
      </c>
      <c r="H285" s="91">
        <f t="shared" si="199"/>
        <v>0.91</v>
      </c>
      <c r="I285" s="91">
        <v>0.24</v>
      </c>
      <c r="J285" s="91">
        <v>0.17</v>
      </c>
      <c r="K285" s="91">
        <v>0.5</v>
      </c>
      <c r="L285" s="91">
        <v>0</v>
      </c>
      <c r="M285" s="91"/>
      <c r="N285" s="91">
        <v>0</v>
      </c>
      <c r="O285" s="91">
        <v>0</v>
      </c>
      <c r="P285" s="91"/>
      <c r="Q285" s="91">
        <v>0</v>
      </c>
      <c r="R285" s="91"/>
      <c r="S285" s="91">
        <v>0</v>
      </c>
      <c r="T285" s="91">
        <v>0</v>
      </c>
      <c r="U285" s="91">
        <v>0</v>
      </c>
      <c r="V285" s="91">
        <v>0</v>
      </c>
      <c r="W285" s="91">
        <v>0</v>
      </c>
      <c r="X285" s="91">
        <v>0</v>
      </c>
      <c r="Y285" s="91">
        <v>0</v>
      </c>
      <c r="Z285" s="91">
        <v>0</v>
      </c>
      <c r="AA285" s="91">
        <v>0</v>
      </c>
      <c r="AB285" s="91">
        <v>0</v>
      </c>
      <c r="AC285" s="91"/>
      <c r="AD285" s="91"/>
      <c r="AE285" s="91"/>
      <c r="AF285" s="91"/>
      <c r="AG285" s="91"/>
      <c r="AH285" s="91"/>
      <c r="AI285" s="91"/>
      <c r="AJ285" s="91"/>
      <c r="AK285" s="91">
        <v>0.90833333333333344</v>
      </c>
      <c r="AL285" s="91">
        <v>1.0900000000000001</v>
      </c>
      <c r="AM285" s="91">
        <v>0.90833333333333344</v>
      </c>
      <c r="AN285" s="91">
        <v>1.0900000000000001</v>
      </c>
      <c r="AO285" s="91">
        <v>0.90833333333333344</v>
      </c>
      <c r="AP285" s="91">
        <v>1.0900000000000001</v>
      </c>
      <c r="AQ285" s="91">
        <v>0</v>
      </c>
      <c r="AR285" s="91">
        <v>0.65</v>
      </c>
      <c r="AS285" s="97">
        <f t="shared" si="233"/>
        <v>0.90833333333333344</v>
      </c>
      <c r="AT285" s="97">
        <f t="shared" si="233"/>
        <v>1.0900000000000001</v>
      </c>
      <c r="AU285" s="97">
        <f t="shared" si="233"/>
        <v>0.90833333333333344</v>
      </c>
      <c r="AV285" s="97">
        <f t="shared" si="233"/>
        <v>1.0900000000000001</v>
      </c>
      <c r="AW285" s="97">
        <f t="shared" si="233"/>
        <v>0.90833333333333344</v>
      </c>
      <c r="AX285" s="97">
        <f t="shared" si="233"/>
        <v>1.0900000000000001</v>
      </c>
      <c r="AY285" s="97">
        <f t="shared" si="233"/>
        <v>0</v>
      </c>
      <c r="AZ285" s="97">
        <f t="shared" si="233"/>
        <v>0.65</v>
      </c>
      <c r="BA285" s="91">
        <v>0</v>
      </c>
      <c r="BB285" s="91">
        <v>0</v>
      </c>
      <c r="BC285" s="91">
        <v>0</v>
      </c>
      <c r="BD285" s="91">
        <v>0</v>
      </c>
      <c r="BE285" s="91">
        <v>0</v>
      </c>
      <c r="BF285" s="91">
        <v>0</v>
      </c>
      <c r="BG285" s="91">
        <v>0</v>
      </c>
      <c r="BH285" s="91">
        <v>0</v>
      </c>
      <c r="BI285" s="97">
        <f t="shared" si="234"/>
        <v>0</v>
      </c>
      <c r="BJ285" s="97">
        <f t="shared" si="234"/>
        <v>0</v>
      </c>
      <c r="BK285" s="97">
        <f t="shared" si="234"/>
        <v>0</v>
      </c>
      <c r="BL285" s="97">
        <f t="shared" si="234"/>
        <v>0</v>
      </c>
      <c r="BM285" s="97">
        <f t="shared" si="234"/>
        <v>0</v>
      </c>
      <c r="BN285" s="97">
        <f t="shared" si="234"/>
        <v>0</v>
      </c>
      <c r="BO285" s="97">
        <f t="shared" si="234"/>
        <v>0</v>
      </c>
      <c r="BP285" s="97">
        <f t="shared" si="234"/>
        <v>0</v>
      </c>
      <c r="BQ285" s="91">
        <v>0</v>
      </c>
      <c r="BR285" s="91">
        <v>0</v>
      </c>
      <c r="BS285" s="91">
        <v>0</v>
      </c>
      <c r="BT285" s="91">
        <v>0</v>
      </c>
      <c r="BU285" s="91">
        <v>0</v>
      </c>
      <c r="BV285" s="91">
        <v>0</v>
      </c>
      <c r="BW285" s="91">
        <v>0</v>
      </c>
      <c r="BX285" s="91">
        <v>0</v>
      </c>
      <c r="BY285" s="97">
        <f t="shared" si="235"/>
        <v>0</v>
      </c>
      <c r="BZ285" s="97">
        <f t="shared" si="235"/>
        <v>0</v>
      </c>
      <c r="CA285" s="97">
        <f t="shared" si="235"/>
        <v>0</v>
      </c>
      <c r="CB285" s="97">
        <f t="shared" si="235"/>
        <v>0</v>
      </c>
      <c r="CC285" s="97">
        <f t="shared" si="235"/>
        <v>0</v>
      </c>
      <c r="CD285" s="97">
        <f t="shared" si="235"/>
        <v>0</v>
      </c>
      <c r="CE285" s="97">
        <f t="shared" si="235"/>
        <v>0</v>
      </c>
      <c r="CF285" s="97">
        <f t="shared" si="235"/>
        <v>0</v>
      </c>
      <c r="CG285" s="92">
        <f t="shared" si="226"/>
        <v>0.90833333333333344</v>
      </c>
      <c r="CH285" s="92">
        <f t="shared" si="226"/>
        <v>1.0900000000000001</v>
      </c>
      <c r="CI285" s="92">
        <f t="shared" si="226"/>
        <v>0.90833333333333344</v>
      </c>
      <c r="CJ285" s="92">
        <f t="shared" si="226"/>
        <v>1.0900000000000001</v>
      </c>
      <c r="CK285" s="92">
        <f t="shared" si="226"/>
        <v>0.90833333333333344</v>
      </c>
      <c r="CL285" s="92">
        <f t="shared" si="226"/>
        <v>1.0900000000000001</v>
      </c>
      <c r="CM285" s="92">
        <f t="shared" si="226"/>
        <v>0</v>
      </c>
      <c r="CN285" s="92">
        <f t="shared" si="226"/>
        <v>0.65</v>
      </c>
      <c r="CO285" s="91">
        <f t="shared" si="215"/>
        <v>0.90833333333333344</v>
      </c>
      <c r="CP285" s="91">
        <f t="shared" si="215"/>
        <v>1.0900000000000001</v>
      </c>
      <c r="CQ285" s="91">
        <f t="shared" si="215"/>
        <v>0.90833333333333344</v>
      </c>
      <c r="CR285" s="91">
        <f t="shared" si="215"/>
        <v>1.0900000000000001</v>
      </c>
      <c r="CS285" s="91">
        <f t="shared" si="215"/>
        <v>0.90833333333333344</v>
      </c>
      <c r="CT285" s="91">
        <f t="shared" si="215"/>
        <v>1.0900000000000001</v>
      </c>
      <c r="CU285" s="91">
        <f t="shared" si="215"/>
        <v>0</v>
      </c>
      <c r="CV285" s="91">
        <f t="shared" si="215"/>
        <v>0.65</v>
      </c>
      <c r="CW285" s="93"/>
      <c r="CY285" s="80"/>
      <c r="CZ285" s="80"/>
    </row>
    <row r="286" spans="1:118" ht="25.5" hidden="1" x14ac:dyDescent="0.25">
      <c r="A286" s="88" t="s">
        <v>6340</v>
      </c>
      <c r="B286" s="95" t="s">
        <v>6341</v>
      </c>
      <c r="C286" s="88" t="s">
        <v>6342</v>
      </c>
      <c r="D286" s="88">
        <v>2019</v>
      </c>
      <c r="E286" s="88">
        <v>2020</v>
      </c>
      <c r="F286" s="88">
        <f t="shared" si="232"/>
        <v>2019</v>
      </c>
      <c r="G286" s="88">
        <f t="shared" si="232"/>
        <v>2020</v>
      </c>
      <c r="H286" s="91">
        <f t="shared" si="199"/>
        <v>5.08</v>
      </c>
      <c r="I286" s="91">
        <v>0.45</v>
      </c>
      <c r="J286" s="91">
        <v>2.2000000000000002</v>
      </c>
      <c r="K286" s="91">
        <v>2.42</v>
      </c>
      <c r="L286" s="91">
        <v>0.01</v>
      </c>
      <c r="M286" s="91"/>
      <c r="N286" s="91">
        <v>0</v>
      </c>
      <c r="O286" s="91">
        <v>0</v>
      </c>
      <c r="P286" s="91"/>
      <c r="Q286" s="91">
        <v>0</v>
      </c>
      <c r="R286" s="91"/>
      <c r="S286" s="91">
        <v>0</v>
      </c>
      <c r="T286" s="91">
        <v>0</v>
      </c>
      <c r="U286" s="91">
        <v>0.45000000000000007</v>
      </c>
      <c r="V286" s="91">
        <v>0.54</v>
      </c>
      <c r="W286" s="91">
        <v>0.45000000000000007</v>
      </c>
      <c r="X286" s="91">
        <v>0.54</v>
      </c>
      <c r="Y286" s="91">
        <v>0</v>
      </c>
      <c r="Z286" s="91">
        <v>0</v>
      </c>
      <c r="AA286" s="91">
        <v>0</v>
      </c>
      <c r="AB286" s="91">
        <v>0</v>
      </c>
      <c r="AC286" s="91">
        <v>0.446633</v>
      </c>
      <c r="AD286" s="91">
        <v>0.53595959999999998</v>
      </c>
      <c r="AE286" s="91">
        <v>0.446633</v>
      </c>
      <c r="AF286" s="91">
        <v>0.53595959999999998</v>
      </c>
      <c r="AG286" s="91">
        <v>0</v>
      </c>
      <c r="AH286" s="91">
        <v>0</v>
      </c>
      <c r="AI286" s="91">
        <v>0</v>
      </c>
      <c r="AJ286" s="91">
        <v>0</v>
      </c>
      <c r="AK286" s="91">
        <v>4.6333333333333329</v>
      </c>
      <c r="AL286" s="91">
        <v>5.56</v>
      </c>
      <c r="AM286" s="91">
        <v>4.6333333333333329</v>
      </c>
      <c r="AN286" s="91">
        <v>5.56</v>
      </c>
      <c r="AO286" s="91">
        <v>5.083333333333333</v>
      </c>
      <c r="AP286" s="91">
        <v>6.1</v>
      </c>
      <c r="AQ286" s="91">
        <v>0</v>
      </c>
      <c r="AR286" s="91">
        <v>0.88</v>
      </c>
      <c r="AS286" s="97">
        <f t="shared" si="233"/>
        <v>4.6333333333333329</v>
      </c>
      <c r="AT286" s="97">
        <f t="shared" si="233"/>
        <v>5.56</v>
      </c>
      <c r="AU286" s="97">
        <f t="shared" si="233"/>
        <v>4.6333333333333329</v>
      </c>
      <c r="AV286" s="97">
        <f t="shared" si="233"/>
        <v>5.56</v>
      </c>
      <c r="AW286" s="97">
        <f t="shared" si="233"/>
        <v>5.083333333333333</v>
      </c>
      <c r="AX286" s="97">
        <f t="shared" si="233"/>
        <v>6.1</v>
      </c>
      <c r="AY286" s="97">
        <f t="shared" si="233"/>
        <v>0</v>
      </c>
      <c r="AZ286" s="97">
        <f t="shared" si="233"/>
        <v>0.88</v>
      </c>
      <c r="BA286" s="91">
        <v>0</v>
      </c>
      <c r="BB286" s="91">
        <v>0</v>
      </c>
      <c r="BC286" s="91">
        <v>0</v>
      </c>
      <c r="BD286" s="91">
        <v>0</v>
      </c>
      <c r="BE286" s="91">
        <v>0</v>
      </c>
      <c r="BF286" s="91">
        <v>0</v>
      </c>
      <c r="BG286" s="91">
        <v>0</v>
      </c>
      <c r="BH286" s="91">
        <v>0</v>
      </c>
      <c r="BI286" s="97">
        <f t="shared" si="234"/>
        <v>0</v>
      </c>
      <c r="BJ286" s="97">
        <f t="shared" si="234"/>
        <v>0</v>
      </c>
      <c r="BK286" s="97">
        <f t="shared" si="234"/>
        <v>0</v>
      </c>
      <c r="BL286" s="97">
        <f t="shared" si="234"/>
        <v>0</v>
      </c>
      <c r="BM286" s="97">
        <f t="shared" si="234"/>
        <v>0</v>
      </c>
      <c r="BN286" s="97">
        <f t="shared" si="234"/>
        <v>0</v>
      </c>
      <c r="BO286" s="97">
        <f t="shared" si="234"/>
        <v>0</v>
      </c>
      <c r="BP286" s="97">
        <f t="shared" si="234"/>
        <v>0</v>
      </c>
      <c r="BQ286" s="91">
        <v>0</v>
      </c>
      <c r="BR286" s="91">
        <v>0</v>
      </c>
      <c r="BS286" s="91">
        <v>0</v>
      </c>
      <c r="BT286" s="91">
        <v>0</v>
      </c>
      <c r="BU286" s="91">
        <v>0</v>
      </c>
      <c r="BV286" s="91">
        <v>0</v>
      </c>
      <c r="BW286" s="91">
        <v>0</v>
      </c>
      <c r="BX286" s="91">
        <v>0</v>
      </c>
      <c r="BY286" s="97">
        <f t="shared" si="235"/>
        <v>0</v>
      </c>
      <c r="BZ286" s="97">
        <f t="shared" si="235"/>
        <v>0</v>
      </c>
      <c r="CA286" s="97">
        <f t="shared" si="235"/>
        <v>0</v>
      </c>
      <c r="CB286" s="97">
        <f t="shared" si="235"/>
        <v>0</v>
      </c>
      <c r="CC286" s="97">
        <f t="shared" si="235"/>
        <v>0</v>
      </c>
      <c r="CD286" s="97">
        <f t="shared" si="235"/>
        <v>0</v>
      </c>
      <c r="CE286" s="97">
        <f t="shared" si="235"/>
        <v>0</v>
      </c>
      <c r="CF286" s="97">
        <f t="shared" si="235"/>
        <v>0</v>
      </c>
      <c r="CG286" s="92">
        <f t="shared" si="226"/>
        <v>5.083333333333333</v>
      </c>
      <c r="CH286" s="92">
        <f t="shared" si="226"/>
        <v>6.1</v>
      </c>
      <c r="CI286" s="92">
        <f t="shared" si="226"/>
        <v>5.083333333333333</v>
      </c>
      <c r="CJ286" s="92">
        <f t="shared" si="226"/>
        <v>6.1</v>
      </c>
      <c r="CK286" s="92">
        <f t="shared" si="226"/>
        <v>5.083333333333333</v>
      </c>
      <c r="CL286" s="92">
        <f t="shared" si="226"/>
        <v>6.1</v>
      </c>
      <c r="CM286" s="92">
        <f t="shared" si="226"/>
        <v>0</v>
      </c>
      <c r="CN286" s="92">
        <f t="shared" si="226"/>
        <v>0.88</v>
      </c>
      <c r="CO286" s="91">
        <f t="shared" si="215"/>
        <v>5.0799663333333331</v>
      </c>
      <c r="CP286" s="91">
        <f t="shared" si="215"/>
        <v>6.0959595999999996</v>
      </c>
      <c r="CQ286" s="91">
        <f t="shared" si="215"/>
        <v>5.0799663333333331</v>
      </c>
      <c r="CR286" s="91">
        <f t="shared" si="215"/>
        <v>6.0959595999999996</v>
      </c>
      <c r="CS286" s="91">
        <f t="shared" si="215"/>
        <v>5.083333333333333</v>
      </c>
      <c r="CT286" s="91">
        <f t="shared" si="215"/>
        <v>6.1</v>
      </c>
      <c r="CU286" s="91">
        <f t="shared" si="215"/>
        <v>0</v>
      </c>
      <c r="CV286" s="91">
        <f t="shared" si="215"/>
        <v>0.88</v>
      </c>
      <c r="CW286" s="93"/>
      <c r="CY286" s="80"/>
      <c r="CZ286" s="80"/>
    </row>
    <row r="287" spans="1:118" ht="25.5" hidden="1" x14ac:dyDescent="0.25">
      <c r="A287" s="88" t="s">
        <v>6343</v>
      </c>
      <c r="B287" s="95" t="s">
        <v>6344</v>
      </c>
      <c r="C287" s="88" t="s">
        <v>6345</v>
      </c>
      <c r="D287" s="88">
        <v>2020</v>
      </c>
      <c r="E287" s="88">
        <v>2020</v>
      </c>
      <c r="F287" s="88">
        <f t="shared" si="232"/>
        <v>2020</v>
      </c>
      <c r="G287" s="88">
        <f t="shared" si="232"/>
        <v>2020</v>
      </c>
      <c r="H287" s="91">
        <f t="shared" si="199"/>
        <v>3.3250000000000002</v>
      </c>
      <c r="I287" s="91">
        <v>0.25</v>
      </c>
      <c r="J287" s="91">
        <v>1.08</v>
      </c>
      <c r="K287" s="91">
        <v>1.99</v>
      </c>
      <c r="L287" s="91">
        <v>5.0000000000000001E-3</v>
      </c>
      <c r="M287" s="91"/>
      <c r="N287" s="91">
        <v>0</v>
      </c>
      <c r="O287" s="91">
        <v>0</v>
      </c>
      <c r="P287" s="91"/>
      <c r="Q287" s="91">
        <v>0</v>
      </c>
      <c r="R287" s="91"/>
      <c r="S287" s="91">
        <v>0</v>
      </c>
      <c r="T287" s="91">
        <v>0</v>
      </c>
      <c r="U287" s="91">
        <v>0</v>
      </c>
      <c r="V287" s="91">
        <v>0</v>
      </c>
      <c r="W287" s="91">
        <v>0</v>
      </c>
      <c r="X287" s="91">
        <v>0</v>
      </c>
      <c r="Y287" s="91">
        <v>0</v>
      </c>
      <c r="Z287" s="91">
        <v>0</v>
      </c>
      <c r="AA287" s="91">
        <v>0</v>
      </c>
      <c r="AB287" s="91">
        <v>0</v>
      </c>
      <c r="AC287" s="91"/>
      <c r="AD287" s="91"/>
      <c r="AE287" s="91"/>
      <c r="AF287" s="91"/>
      <c r="AG287" s="91"/>
      <c r="AH287" s="91"/>
      <c r="AI287" s="91"/>
      <c r="AJ287" s="91"/>
      <c r="AK287" s="91">
        <v>3.3250000000000002</v>
      </c>
      <c r="AL287" s="91">
        <v>3.99</v>
      </c>
      <c r="AM287" s="91">
        <v>3.3250000000000002</v>
      </c>
      <c r="AN287" s="91">
        <v>3.99</v>
      </c>
      <c r="AO287" s="91">
        <v>3.3250000000000002</v>
      </c>
      <c r="AP287" s="91">
        <v>3.99</v>
      </c>
      <c r="AQ287" s="91">
        <v>0</v>
      </c>
      <c r="AR287" s="91">
        <v>0.74</v>
      </c>
      <c r="AS287" s="97">
        <f t="shared" si="233"/>
        <v>3.3250000000000002</v>
      </c>
      <c r="AT287" s="97">
        <f t="shared" si="233"/>
        <v>3.99</v>
      </c>
      <c r="AU287" s="97">
        <f t="shared" si="233"/>
        <v>3.3250000000000002</v>
      </c>
      <c r="AV287" s="97">
        <f t="shared" si="233"/>
        <v>3.99</v>
      </c>
      <c r="AW287" s="97">
        <f t="shared" si="233"/>
        <v>3.3250000000000002</v>
      </c>
      <c r="AX287" s="97">
        <f t="shared" si="233"/>
        <v>3.99</v>
      </c>
      <c r="AY287" s="97">
        <f t="shared" si="233"/>
        <v>0</v>
      </c>
      <c r="AZ287" s="97">
        <f t="shared" si="233"/>
        <v>0.74</v>
      </c>
      <c r="BA287" s="91">
        <v>0</v>
      </c>
      <c r="BB287" s="91">
        <v>0</v>
      </c>
      <c r="BC287" s="91">
        <v>0</v>
      </c>
      <c r="BD287" s="91">
        <v>0</v>
      </c>
      <c r="BE287" s="91">
        <v>0</v>
      </c>
      <c r="BF287" s="91">
        <v>0</v>
      </c>
      <c r="BG287" s="91">
        <v>0</v>
      </c>
      <c r="BH287" s="91">
        <v>0</v>
      </c>
      <c r="BI287" s="97">
        <f t="shared" si="234"/>
        <v>0</v>
      </c>
      <c r="BJ287" s="97">
        <f t="shared" si="234"/>
        <v>0</v>
      </c>
      <c r="BK287" s="97">
        <f t="shared" si="234"/>
        <v>0</v>
      </c>
      <c r="BL287" s="97">
        <f t="shared" si="234"/>
        <v>0</v>
      </c>
      <c r="BM287" s="97">
        <f t="shared" si="234"/>
        <v>0</v>
      </c>
      <c r="BN287" s="97">
        <f t="shared" si="234"/>
        <v>0</v>
      </c>
      <c r="BO287" s="97">
        <f t="shared" si="234"/>
        <v>0</v>
      </c>
      <c r="BP287" s="97">
        <f t="shared" si="234"/>
        <v>0</v>
      </c>
      <c r="BQ287" s="91">
        <v>0</v>
      </c>
      <c r="BR287" s="91">
        <v>0</v>
      </c>
      <c r="BS287" s="91">
        <v>0</v>
      </c>
      <c r="BT287" s="91">
        <v>0</v>
      </c>
      <c r="BU287" s="91">
        <v>0</v>
      </c>
      <c r="BV287" s="91">
        <v>0</v>
      </c>
      <c r="BW287" s="91">
        <v>0</v>
      </c>
      <c r="BX287" s="91">
        <v>0</v>
      </c>
      <c r="BY287" s="97">
        <f t="shared" si="235"/>
        <v>0</v>
      </c>
      <c r="BZ287" s="97">
        <f t="shared" si="235"/>
        <v>0</v>
      </c>
      <c r="CA287" s="97">
        <f t="shared" si="235"/>
        <v>0</v>
      </c>
      <c r="CB287" s="97">
        <f t="shared" si="235"/>
        <v>0</v>
      </c>
      <c r="CC287" s="97">
        <f t="shared" si="235"/>
        <v>0</v>
      </c>
      <c r="CD287" s="97">
        <f t="shared" si="235"/>
        <v>0</v>
      </c>
      <c r="CE287" s="97">
        <f t="shared" si="235"/>
        <v>0</v>
      </c>
      <c r="CF287" s="97">
        <f t="shared" si="235"/>
        <v>0</v>
      </c>
      <c r="CG287" s="92">
        <f t="shared" si="226"/>
        <v>3.3250000000000002</v>
      </c>
      <c r="CH287" s="92">
        <f t="shared" si="226"/>
        <v>3.99</v>
      </c>
      <c r="CI287" s="92">
        <f t="shared" si="226"/>
        <v>3.3250000000000002</v>
      </c>
      <c r="CJ287" s="92">
        <f t="shared" si="226"/>
        <v>3.99</v>
      </c>
      <c r="CK287" s="92">
        <f t="shared" si="226"/>
        <v>3.3250000000000002</v>
      </c>
      <c r="CL287" s="92">
        <f t="shared" si="226"/>
        <v>3.99</v>
      </c>
      <c r="CM287" s="92">
        <f t="shared" si="226"/>
        <v>0</v>
      </c>
      <c r="CN287" s="92">
        <f t="shared" si="226"/>
        <v>0.74</v>
      </c>
      <c r="CO287" s="91">
        <f t="shared" si="215"/>
        <v>3.3250000000000002</v>
      </c>
      <c r="CP287" s="91">
        <f t="shared" si="215"/>
        <v>3.99</v>
      </c>
      <c r="CQ287" s="91">
        <f t="shared" si="215"/>
        <v>3.3250000000000002</v>
      </c>
      <c r="CR287" s="91">
        <f t="shared" si="215"/>
        <v>3.99</v>
      </c>
      <c r="CS287" s="91">
        <f t="shared" si="215"/>
        <v>3.3250000000000002</v>
      </c>
      <c r="CT287" s="91">
        <f t="shared" si="215"/>
        <v>3.99</v>
      </c>
      <c r="CU287" s="91">
        <f t="shared" si="215"/>
        <v>0</v>
      </c>
      <c r="CV287" s="91">
        <f t="shared" si="215"/>
        <v>0.74</v>
      </c>
      <c r="CW287" s="93"/>
      <c r="CY287" s="80"/>
      <c r="CZ287" s="80"/>
    </row>
    <row r="288" spans="1:118" ht="25.5" hidden="1" x14ac:dyDescent="0.25">
      <c r="A288" s="88"/>
      <c r="B288" s="95" t="s">
        <v>6346</v>
      </c>
      <c r="C288" s="88" t="s">
        <v>6347</v>
      </c>
      <c r="D288" s="88">
        <v>2021</v>
      </c>
      <c r="E288" s="88">
        <v>2021</v>
      </c>
      <c r="F288" s="88">
        <v>2023</v>
      </c>
      <c r="G288" s="88">
        <v>2023</v>
      </c>
      <c r="H288" s="91">
        <f t="shared" si="199"/>
        <v>9.9749999999999996</v>
      </c>
      <c r="I288" s="91">
        <v>0.7</v>
      </c>
      <c r="J288" s="91">
        <v>6.35</v>
      </c>
      <c r="K288" s="91">
        <v>2.92</v>
      </c>
      <c r="L288" s="91">
        <v>5.0000000000000001E-3</v>
      </c>
      <c r="M288" s="91"/>
      <c r="N288" s="91">
        <v>0</v>
      </c>
      <c r="O288" s="91">
        <v>0</v>
      </c>
      <c r="P288" s="91"/>
      <c r="Q288" s="91">
        <v>0</v>
      </c>
      <c r="R288" s="91"/>
      <c r="S288" s="91">
        <v>0</v>
      </c>
      <c r="T288" s="91">
        <v>0</v>
      </c>
      <c r="U288" s="91">
        <v>0</v>
      </c>
      <c r="V288" s="91">
        <v>0</v>
      </c>
      <c r="W288" s="91">
        <v>0</v>
      </c>
      <c r="X288" s="91">
        <v>0</v>
      </c>
      <c r="Y288" s="91">
        <v>0</v>
      </c>
      <c r="Z288" s="91">
        <v>0</v>
      </c>
      <c r="AA288" s="91">
        <v>0</v>
      </c>
      <c r="AB288" s="91">
        <v>0</v>
      </c>
      <c r="AC288" s="91"/>
      <c r="AD288" s="91"/>
      <c r="AE288" s="91"/>
      <c r="AF288" s="91"/>
      <c r="AG288" s="91"/>
      <c r="AH288" s="91"/>
      <c r="AI288" s="91"/>
      <c r="AJ288" s="91"/>
      <c r="AK288" s="91">
        <v>0</v>
      </c>
      <c r="AL288" s="91">
        <v>0</v>
      </c>
      <c r="AM288" s="91">
        <v>0</v>
      </c>
      <c r="AN288" s="91">
        <v>0</v>
      </c>
      <c r="AO288" s="91">
        <v>0</v>
      </c>
      <c r="AP288" s="91">
        <v>0</v>
      </c>
      <c r="AQ288" s="91">
        <v>0</v>
      </c>
      <c r="AR288" s="91">
        <v>0</v>
      </c>
      <c r="AS288" s="97">
        <f t="shared" si="233"/>
        <v>0</v>
      </c>
      <c r="AT288" s="97">
        <f t="shared" si="233"/>
        <v>0</v>
      </c>
      <c r="AU288" s="97">
        <f t="shared" si="233"/>
        <v>0</v>
      </c>
      <c r="AV288" s="97">
        <f t="shared" si="233"/>
        <v>0</v>
      </c>
      <c r="AW288" s="97">
        <f t="shared" si="233"/>
        <v>0</v>
      </c>
      <c r="AX288" s="97">
        <f t="shared" si="233"/>
        <v>0</v>
      </c>
      <c r="AY288" s="97">
        <f t="shared" si="233"/>
        <v>0</v>
      </c>
      <c r="AZ288" s="97">
        <f t="shared" si="233"/>
        <v>0</v>
      </c>
      <c r="BA288" s="91">
        <v>9.9750000000000014</v>
      </c>
      <c r="BB288" s="91">
        <v>11.97</v>
      </c>
      <c r="BC288" s="91">
        <v>9.9750000000000014</v>
      </c>
      <c r="BD288" s="91">
        <v>11.97</v>
      </c>
      <c r="BE288" s="91">
        <v>9.9750000000000014</v>
      </c>
      <c r="BF288" s="91">
        <v>11.97</v>
      </c>
      <c r="BG288" s="91">
        <v>0</v>
      </c>
      <c r="BH288" s="91">
        <v>1.1000000000000001</v>
      </c>
      <c r="BI288" s="97"/>
      <c r="BJ288" s="97"/>
      <c r="BK288" s="97"/>
      <c r="BL288" s="97"/>
      <c r="BM288" s="97"/>
      <c r="BN288" s="97"/>
      <c r="BO288" s="97"/>
      <c r="BP288" s="97"/>
      <c r="BQ288" s="91">
        <v>0</v>
      </c>
      <c r="BR288" s="91">
        <v>0</v>
      </c>
      <c r="BS288" s="91">
        <v>0</v>
      </c>
      <c r="BT288" s="91">
        <v>0</v>
      </c>
      <c r="BU288" s="91">
        <v>0</v>
      </c>
      <c r="BV288" s="91">
        <v>0</v>
      </c>
      <c r="BW288" s="91">
        <v>0</v>
      </c>
      <c r="BX288" s="91">
        <v>0</v>
      </c>
      <c r="BY288" s="97">
        <f t="shared" si="235"/>
        <v>0</v>
      </c>
      <c r="BZ288" s="97">
        <f t="shared" si="235"/>
        <v>0</v>
      </c>
      <c r="CA288" s="97">
        <f t="shared" si="235"/>
        <v>0</v>
      </c>
      <c r="CB288" s="97">
        <f t="shared" si="235"/>
        <v>0</v>
      </c>
      <c r="CC288" s="97">
        <f t="shared" si="235"/>
        <v>0</v>
      </c>
      <c r="CD288" s="97">
        <f t="shared" si="235"/>
        <v>0</v>
      </c>
      <c r="CE288" s="97">
        <f t="shared" si="235"/>
        <v>0</v>
      </c>
      <c r="CF288" s="97">
        <f t="shared" si="235"/>
        <v>0</v>
      </c>
      <c r="CG288" s="92">
        <f t="shared" si="226"/>
        <v>9.9750000000000014</v>
      </c>
      <c r="CH288" s="92">
        <f t="shared" si="226"/>
        <v>11.97</v>
      </c>
      <c r="CI288" s="92">
        <f t="shared" si="226"/>
        <v>9.9750000000000014</v>
      </c>
      <c r="CJ288" s="92">
        <f t="shared" si="226"/>
        <v>11.97</v>
      </c>
      <c r="CK288" s="92">
        <f t="shared" si="226"/>
        <v>9.9750000000000014</v>
      </c>
      <c r="CL288" s="92">
        <f t="shared" si="226"/>
        <v>11.97</v>
      </c>
      <c r="CM288" s="92">
        <f t="shared" si="226"/>
        <v>0</v>
      </c>
      <c r="CN288" s="92">
        <f t="shared" si="226"/>
        <v>1.1000000000000001</v>
      </c>
      <c r="CO288" s="91">
        <f t="shared" si="215"/>
        <v>0</v>
      </c>
      <c r="CP288" s="91">
        <f t="shared" si="215"/>
        <v>0</v>
      </c>
      <c r="CQ288" s="91">
        <f t="shared" si="215"/>
        <v>0</v>
      </c>
      <c r="CR288" s="91">
        <f t="shared" si="215"/>
        <v>0</v>
      </c>
      <c r="CS288" s="91">
        <f t="shared" si="215"/>
        <v>0</v>
      </c>
      <c r="CT288" s="91">
        <f t="shared" si="215"/>
        <v>0</v>
      </c>
      <c r="CU288" s="91">
        <f t="shared" si="215"/>
        <v>0</v>
      </c>
      <c r="CV288" s="91">
        <f t="shared" si="215"/>
        <v>0</v>
      </c>
      <c r="CW288" s="93"/>
      <c r="CY288" s="80"/>
      <c r="CZ288" s="80"/>
    </row>
    <row r="289" spans="1:118" ht="88.5" hidden="1" customHeight="1" x14ac:dyDescent="0.25">
      <c r="A289" s="88" t="s">
        <v>6348</v>
      </c>
      <c r="B289" s="95" t="s">
        <v>6349</v>
      </c>
      <c r="C289" s="88" t="s">
        <v>6350</v>
      </c>
      <c r="D289" s="88">
        <v>2021</v>
      </c>
      <c r="E289" s="88">
        <v>2021</v>
      </c>
      <c r="F289" s="88">
        <v>2020</v>
      </c>
      <c r="G289" s="88">
        <f>E289</f>
        <v>2021</v>
      </c>
      <c r="H289" s="91">
        <f t="shared" si="199"/>
        <v>4.8</v>
      </c>
      <c r="I289" s="91">
        <v>0.61</v>
      </c>
      <c r="J289" s="91">
        <v>2.74</v>
      </c>
      <c r="K289" s="91">
        <v>1.44</v>
      </c>
      <c r="L289" s="91">
        <v>0.01</v>
      </c>
      <c r="M289" s="91"/>
      <c r="N289" s="91">
        <v>0</v>
      </c>
      <c r="O289" s="91">
        <v>0</v>
      </c>
      <c r="P289" s="91"/>
      <c r="Q289" s="91">
        <v>0</v>
      </c>
      <c r="R289" s="91"/>
      <c r="S289" s="91">
        <v>0</v>
      </c>
      <c r="T289" s="91">
        <v>0</v>
      </c>
      <c r="U289" s="91">
        <v>0</v>
      </c>
      <c r="V289" s="91">
        <v>0</v>
      </c>
      <c r="W289" s="91">
        <v>0</v>
      </c>
      <c r="X289" s="91">
        <v>0</v>
      </c>
      <c r="Y289" s="91">
        <v>0</v>
      </c>
      <c r="Z289" s="91">
        <v>0</v>
      </c>
      <c r="AA289" s="91">
        <v>0</v>
      </c>
      <c r="AB289" s="91">
        <v>0</v>
      </c>
      <c r="AC289" s="91"/>
      <c r="AD289" s="91"/>
      <c r="AE289" s="91"/>
      <c r="AF289" s="91"/>
      <c r="AG289" s="91"/>
      <c r="AH289" s="91"/>
      <c r="AI289" s="91"/>
      <c r="AJ289" s="91"/>
      <c r="AK289" s="91">
        <v>0</v>
      </c>
      <c r="AL289" s="91">
        <v>0</v>
      </c>
      <c r="AM289" s="91">
        <v>0</v>
      </c>
      <c r="AN289" s="91">
        <v>0</v>
      </c>
      <c r="AO289" s="91">
        <v>0</v>
      </c>
      <c r="AP289" s="91">
        <v>0</v>
      </c>
      <c r="AQ289" s="91">
        <v>0</v>
      </c>
      <c r="AR289" s="91">
        <v>0</v>
      </c>
      <c r="AS289" s="97">
        <v>0.73333333333333339</v>
      </c>
      <c r="AT289" s="97">
        <v>0.88</v>
      </c>
      <c r="AU289" s="97">
        <v>0.73333333333333339</v>
      </c>
      <c r="AV289" s="97">
        <v>0.88</v>
      </c>
      <c r="AW289" s="97">
        <v>0</v>
      </c>
      <c r="AX289" s="97">
        <v>0</v>
      </c>
      <c r="AY289" s="97">
        <v>0</v>
      </c>
      <c r="AZ289" s="97">
        <v>0</v>
      </c>
      <c r="BA289" s="91">
        <v>4.8</v>
      </c>
      <c r="BB289" s="91">
        <v>5.76</v>
      </c>
      <c r="BC289" s="91">
        <v>4.8</v>
      </c>
      <c r="BD289" s="91">
        <v>5.76</v>
      </c>
      <c r="BE289" s="91">
        <v>4.8</v>
      </c>
      <c r="BF289" s="91">
        <v>5.76</v>
      </c>
      <c r="BG289" s="91">
        <v>0</v>
      </c>
      <c r="BH289" s="91">
        <v>0.59</v>
      </c>
      <c r="BI289" s="97">
        <v>3.3416666666666668</v>
      </c>
      <c r="BJ289" s="97">
        <v>4.01</v>
      </c>
      <c r="BK289" s="97">
        <v>3.3416666666666668</v>
      </c>
      <c r="BL289" s="97">
        <v>4.01</v>
      </c>
      <c r="BM289" s="97">
        <v>4.0750000000000002</v>
      </c>
      <c r="BN289" s="97">
        <v>4.8899999999999997</v>
      </c>
      <c r="BO289" s="97">
        <v>0</v>
      </c>
      <c r="BP289" s="97">
        <v>0.59</v>
      </c>
      <c r="BQ289" s="91">
        <v>0</v>
      </c>
      <c r="BR289" s="91">
        <v>0</v>
      </c>
      <c r="BS289" s="91">
        <v>0</v>
      </c>
      <c r="BT289" s="91">
        <v>0</v>
      </c>
      <c r="BU289" s="91">
        <v>0</v>
      </c>
      <c r="BV289" s="91">
        <v>0</v>
      </c>
      <c r="BW289" s="91">
        <v>0</v>
      </c>
      <c r="BX289" s="91">
        <v>0</v>
      </c>
      <c r="BY289" s="97">
        <f t="shared" si="235"/>
        <v>0</v>
      </c>
      <c r="BZ289" s="97">
        <f t="shared" si="235"/>
        <v>0</v>
      </c>
      <c r="CA289" s="97">
        <f t="shared" si="235"/>
        <v>0</v>
      </c>
      <c r="CB289" s="97">
        <f t="shared" si="235"/>
        <v>0</v>
      </c>
      <c r="CC289" s="97">
        <f t="shared" si="235"/>
        <v>0</v>
      </c>
      <c r="CD289" s="97">
        <f t="shared" si="235"/>
        <v>0</v>
      </c>
      <c r="CE289" s="97">
        <f t="shared" si="235"/>
        <v>0</v>
      </c>
      <c r="CF289" s="97">
        <f t="shared" si="235"/>
        <v>0</v>
      </c>
      <c r="CG289" s="92">
        <f t="shared" si="226"/>
        <v>4.8</v>
      </c>
      <c r="CH289" s="92">
        <f t="shared" si="226"/>
        <v>5.76</v>
      </c>
      <c r="CI289" s="92">
        <f t="shared" si="226"/>
        <v>4.8</v>
      </c>
      <c r="CJ289" s="92">
        <f t="shared" si="226"/>
        <v>5.76</v>
      </c>
      <c r="CK289" s="92">
        <f t="shared" si="226"/>
        <v>4.8</v>
      </c>
      <c r="CL289" s="92">
        <f t="shared" si="226"/>
        <v>5.76</v>
      </c>
      <c r="CM289" s="92">
        <f t="shared" si="226"/>
        <v>0</v>
      </c>
      <c r="CN289" s="92">
        <f t="shared" si="226"/>
        <v>0.59</v>
      </c>
      <c r="CO289" s="91">
        <f t="shared" si="215"/>
        <v>4.0750000000000002</v>
      </c>
      <c r="CP289" s="91">
        <f t="shared" si="215"/>
        <v>4.8899999999999997</v>
      </c>
      <c r="CQ289" s="91">
        <f t="shared" si="215"/>
        <v>4.0750000000000002</v>
      </c>
      <c r="CR289" s="91">
        <f t="shared" si="215"/>
        <v>4.8899999999999997</v>
      </c>
      <c r="CS289" s="91">
        <f t="shared" si="215"/>
        <v>4.0750000000000002</v>
      </c>
      <c r="CT289" s="91">
        <f t="shared" si="215"/>
        <v>4.8899999999999997</v>
      </c>
      <c r="CU289" s="91">
        <f t="shared" si="215"/>
        <v>0</v>
      </c>
      <c r="CV289" s="91">
        <f t="shared" si="215"/>
        <v>0.59</v>
      </c>
      <c r="CW289" s="93"/>
      <c r="CY289" s="80"/>
      <c r="CZ289" s="80"/>
    </row>
    <row r="290" spans="1:118" ht="25.5" hidden="1" x14ac:dyDescent="0.25">
      <c r="A290" s="88" t="s">
        <v>6351</v>
      </c>
      <c r="B290" s="95" t="s">
        <v>6352</v>
      </c>
      <c r="C290" s="88" t="s">
        <v>6353</v>
      </c>
      <c r="D290" s="88">
        <v>2022</v>
      </c>
      <c r="E290" s="88">
        <v>2022</v>
      </c>
      <c r="F290" s="88">
        <f>D290</f>
        <v>2022</v>
      </c>
      <c r="G290" s="88">
        <f>E290</f>
        <v>2022</v>
      </c>
      <c r="H290" s="91">
        <f t="shared" si="199"/>
        <v>11.133000000000001</v>
      </c>
      <c r="I290" s="91">
        <v>0.67800000000000005</v>
      </c>
      <c r="J290" s="91">
        <v>6.9</v>
      </c>
      <c r="K290" s="91">
        <v>3.5449999999999999</v>
      </c>
      <c r="L290" s="91">
        <v>0.01</v>
      </c>
      <c r="M290" s="91"/>
      <c r="N290" s="91">
        <v>0</v>
      </c>
      <c r="O290" s="91">
        <v>0</v>
      </c>
      <c r="P290" s="91"/>
      <c r="Q290" s="91">
        <v>0</v>
      </c>
      <c r="R290" s="91"/>
      <c r="S290" s="91">
        <v>0</v>
      </c>
      <c r="T290" s="91">
        <v>0</v>
      </c>
      <c r="U290" s="91">
        <v>0</v>
      </c>
      <c r="V290" s="91">
        <v>0</v>
      </c>
      <c r="W290" s="91">
        <v>0</v>
      </c>
      <c r="X290" s="91">
        <v>0</v>
      </c>
      <c r="Y290" s="91">
        <v>0</v>
      </c>
      <c r="Z290" s="91">
        <v>0</v>
      </c>
      <c r="AA290" s="91">
        <v>0</v>
      </c>
      <c r="AB290" s="91">
        <v>0</v>
      </c>
      <c r="AC290" s="91"/>
      <c r="AD290" s="91"/>
      <c r="AE290" s="91"/>
      <c r="AF290" s="91"/>
      <c r="AG290" s="91"/>
      <c r="AH290" s="91"/>
      <c r="AI290" s="91"/>
      <c r="AJ290" s="91"/>
      <c r="AK290" s="91">
        <v>0</v>
      </c>
      <c r="AL290" s="91">
        <v>0</v>
      </c>
      <c r="AM290" s="91">
        <v>0</v>
      </c>
      <c r="AN290" s="91">
        <v>0</v>
      </c>
      <c r="AO290" s="91">
        <v>0</v>
      </c>
      <c r="AP290" s="91">
        <v>0</v>
      </c>
      <c r="AQ290" s="91">
        <v>0</v>
      </c>
      <c r="AR290" s="91">
        <v>0</v>
      </c>
      <c r="AS290" s="97">
        <f t="shared" ref="AS290:AZ291" si="236">AK290</f>
        <v>0</v>
      </c>
      <c r="AT290" s="97">
        <f t="shared" si="236"/>
        <v>0</v>
      </c>
      <c r="AU290" s="97">
        <f t="shared" si="236"/>
        <v>0</v>
      </c>
      <c r="AV290" s="97">
        <f t="shared" si="236"/>
        <v>0</v>
      </c>
      <c r="AW290" s="97">
        <f t="shared" si="236"/>
        <v>0</v>
      </c>
      <c r="AX290" s="97">
        <f t="shared" si="236"/>
        <v>0</v>
      </c>
      <c r="AY290" s="97">
        <f t="shared" si="236"/>
        <v>0</v>
      </c>
      <c r="AZ290" s="97">
        <f t="shared" si="236"/>
        <v>0</v>
      </c>
      <c r="BA290" s="91">
        <v>0</v>
      </c>
      <c r="BB290" s="91">
        <v>0</v>
      </c>
      <c r="BC290" s="91">
        <v>0</v>
      </c>
      <c r="BD290" s="91">
        <v>0</v>
      </c>
      <c r="BE290" s="91">
        <v>0</v>
      </c>
      <c r="BF290" s="91">
        <v>0</v>
      </c>
      <c r="BG290" s="91">
        <v>0</v>
      </c>
      <c r="BH290" s="91">
        <v>0</v>
      </c>
      <c r="BI290" s="97">
        <f t="shared" ref="BI290:BP291" si="237">BA290</f>
        <v>0</v>
      </c>
      <c r="BJ290" s="97">
        <f t="shared" si="237"/>
        <v>0</v>
      </c>
      <c r="BK290" s="97">
        <f t="shared" si="237"/>
        <v>0</v>
      </c>
      <c r="BL290" s="97">
        <f t="shared" si="237"/>
        <v>0</v>
      </c>
      <c r="BM290" s="97">
        <f t="shared" si="237"/>
        <v>0</v>
      </c>
      <c r="BN290" s="97">
        <f t="shared" si="237"/>
        <v>0</v>
      </c>
      <c r="BO290" s="97">
        <f t="shared" si="237"/>
        <v>0</v>
      </c>
      <c r="BP290" s="97">
        <f t="shared" si="237"/>
        <v>0</v>
      </c>
      <c r="BQ290" s="91">
        <v>11.133333333333333</v>
      </c>
      <c r="BR290" s="91">
        <v>13.36</v>
      </c>
      <c r="BS290" s="91">
        <v>11.133333333333333</v>
      </c>
      <c r="BT290" s="91">
        <v>13.36</v>
      </c>
      <c r="BU290" s="91">
        <v>11.133333333333333</v>
      </c>
      <c r="BV290" s="91">
        <v>13.36</v>
      </c>
      <c r="BW290" s="91">
        <v>0</v>
      </c>
      <c r="BX290" s="91">
        <v>1.47</v>
      </c>
      <c r="BY290" s="97">
        <f t="shared" si="235"/>
        <v>11.133333333333333</v>
      </c>
      <c r="BZ290" s="97">
        <f t="shared" si="235"/>
        <v>13.36</v>
      </c>
      <c r="CA290" s="97">
        <f t="shared" si="235"/>
        <v>11.133333333333333</v>
      </c>
      <c r="CB290" s="97">
        <f t="shared" si="235"/>
        <v>13.36</v>
      </c>
      <c r="CC290" s="97">
        <f t="shared" si="235"/>
        <v>11.133333333333333</v>
      </c>
      <c r="CD290" s="97">
        <f t="shared" si="235"/>
        <v>13.36</v>
      </c>
      <c r="CE290" s="97">
        <f t="shared" si="235"/>
        <v>0</v>
      </c>
      <c r="CF290" s="97">
        <f t="shared" si="235"/>
        <v>1.47</v>
      </c>
      <c r="CG290" s="92">
        <f t="shared" si="226"/>
        <v>11.133333333333333</v>
      </c>
      <c r="CH290" s="92">
        <f t="shared" si="226"/>
        <v>13.36</v>
      </c>
      <c r="CI290" s="92">
        <f t="shared" si="226"/>
        <v>11.133333333333333</v>
      </c>
      <c r="CJ290" s="92">
        <f t="shared" si="226"/>
        <v>13.36</v>
      </c>
      <c r="CK290" s="92">
        <f t="shared" si="226"/>
        <v>11.133333333333333</v>
      </c>
      <c r="CL290" s="92">
        <f t="shared" si="226"/>
        <v>13.36</v>
      </c>
      <c r="CM290" s="92">
        <f t="shared" si="226"/>
        <v>0</v>
      </c>
      <c r="CN290" s="92">
        <f t="shared" si="226"/>
        <v>1.47</v>
      </c>
      <c r="CO290" s="91">
        <f t="shared" si="215"/>
        <v>11.133333333333333</v>
      </c>
      <c r="CP290" s="91">
        <f t="shared" si="215"/>
        <v>13.36</v>
      </c>
      <c r="CQ290" s="91">
        <f t="shared" si="215"/>
        <v>11.133333333333333</v>
      </c>
      <c r="CR290" s="91">
        <f t="shared" si="215"/>
        <v>13.36</v>
      </c>
      <c r="CS290" s="91">
        <f t="shared" si="215"/>
        <v>11.133333333333333</v>
      </c>
      <c r="CT290" s="91">
        <f t="shared" si="215"/>
        <v>13.36</v>
      </c>
      <c r="CU290" s="91">
        <f t="shared" si="215"/>
        <v>0</v>
      </c>
      <c r="CV290" s="91">
        <f t="shared" si="215"/>
        <v>1.47</v>
      </c>
      <c r="CW290" s="93"/>
      <c r="CY290" s="80"/>
      <c r="CZ290" s="80"/>
    </row>
    <row r="291" spans="1:118" ht="25.5" hidden="1" x14ac:dyDescent="0.25">
      <c r="A291" s="88" t="s">
        <v>6354</v>
      </c>
      <c r="B291" s="95" t="s">
        <v>6355</v>
      </c>
      <c r="C291" s="88" t="s">
        <v>6356</v>
      </c>
      <c r="D291" s="88">
        <v>2020</v>
      </c>
      <c r="E291" s="88">
        <v>2020</v>
      </c>
      <c r="F291" s="88">
        <f>D291</f>
        <v>2020</v>
      </c>
      <c r="G291" s="88">
        <f>E291</f>
        <v>2020</v>
      </c>
      <c r="H291" s="91">
        <f t="shared" si="199"/>
        <v>0.47500000000000009</v>
      </c>
      <c r="I291" s="91">
        <v>0.23</v>
      </c>
      <c r="J291" s="91">
        <v>7.0000000000000007E-2</v>
      </c>
      <c r="K291" s="91">
        <v>0.17</v>
      </c>
      <c r="L291" s="91">
        <v>5.0000000000000001E-3</v>
      </c>
      <c r="M291" s="91"/>
      <c r="N291" s="91">
        <v>0</v>
      </c>
      <c r="O291" s="91">
        <v>0</v>
      </c>
      <c r="P291" s="91"/>
      <c r="Q291" s="91">
        <v>0</v>
      </c>
      <c r="R291" s="91"/>
      <c r="S291" s="91">
        <v>0</v>
      </c>
      <c r="T291" s="91">
        <v>0</v>
      </c>
      <c r="U291" s="91">
        <v>0</v>
      </c>
      <c r="V291" s="91">
        <v>0</v>
      </c>
      <c r="W291" s="91">
        <v>0</v>
      </c>
      <c r="X291" s="91">
        <v>0</v>
      </c>
      <c r="Y291" s="91">
        <v>0</v>
      </c>
      <c r="Z291" s="91">
        <v>0</v>
      </c>
      <c r="AA291" s="91">
        <v>0</v>
      </c>
      <c r="AB291" s="91">
        <v>0</v>
      </c>
      <c r="AC291" s="91"/>
      <c r="AD291" s="91"/>
      <c r="AE291" s="91"/>
      <c r="AF291" s="91"/>
      <c r="AG291" s="91"/>
      <c r="AH291" s="91"/>
      <c r="AI291" s="91"/>
      <c r="AJ291" s="91"/>
      <c r="AK291" s="91">
        <v>0.47499999999999998</v>
      </c>
      <c r="AL291" s="91">
        <v>0.56999999999999995</v>
      </c>
      <c r="AM291" s="91">
        <v>0.47499999999999998</v>
      </c>
      <c r="AN291" s="91">
        <v>0.56999999999999995</v>
      </c>
      <c r="AO291" s="91">
        <v>0.47499999999999998</v>
      </c>
      <c r="AP291" s="91">
        <v>0.56999999999999995</v>
      </c>
      <c r="AQ291" s="91">
        <v>0</v>
      </c>
      <c r="AR291" s="91">
        <v>0.31</v>
      </c>
      <c r="AS291" s="97">
        <f t="shared" si="236"/>
        <v>0.47499999999999998</v>
      </c>
      <c r="AT291" s="97">
        <f t="shared" si="236"/>
        <v>0.56999999999999995</v>
      </c>
      <c r="AU291" s="97">
        <f t="shared" si="236"/>
        <v>0.47499999999999998</v>
      </c>
      <c r="AV291" s="97">
        <f t="shared" si="236"/>
        <v>0.56999999999999995</v>
      </c>
      <c r="AW291" s="97">
        <f t="shared" si="236"/>
        <v>0.47499999999999998</v>
      </c>
      <c r="AX291" s="97">
        <f t="shared" si="236"/>
        <v>0.56999999999999995</v>
      </c>
      <c r="AY291" s="97">
        <f t="shared" si="236"/>
        <v>0</v>
      </c>
      <c r="AZ291" s="97">
        <f t="shared" si="236"/>
        <v>0.31</v>
      </c>
      <c r="BA291" s="91">
        <v>0</v>
      </c>
      <c r="BB291" s="91">
        <v>0</v>
      </c>
      <c r="BC291" s="91">
        <v>0</v>
      </c>
      <c r="BD291" s="91">
        <v>0</v>
      </c>
      <c r="BE291" s="91">
        <v>0</v>
      </c>
      <c r="BF291" s="91">
        <v>0</v>
      </c>
      <c r="BG291" s="91">
        <v>0</v>
      </c>
      <c r="BH291" s="91">
        <v>0</v>
      </c>
      <c r="BI291" s="97">
        <f t="shared" si="237"/>
        <v>0</v>
      </c>
      <c r="BJ291" s="97">
        <f t="shared" si="237"/>
        <v>0</v>
      </c>
      <c r="BK291" s="97">
        <f t="shared" si="237"/>
        <v>0</v>
      </c>
      <c r="BL291" s="97">
        <f t="shared" si="237"/>
        <v>0</v>
      </c>
      <c r="BM291" s="97">
        <f t="shared" si="237"/>
        <v>0</v>
      </c>
      <c r="BN291" s="97">
        <f t="shared" si="237"/>
        <v>0</v>
      </c>
      <c r="BO291" s="97">
        <f t="shared" si="237"/>
        <v>0</v>
      </c>
      <c r="BP291" s="97">
        <f t="shared" si="237"/>
        <v>0</v>
      </c>
      <c r="BQ291" s="91">
        <v>0</v>
      </c>
      <c r="BR291" s="91">
        <v>0</v>
      </c>
      <c r="BS291" s="91">
        <v>0</v>
      </c>
      <c r="BT291" s="91">
        <v>0</v>
      </c>
      <c r="BU291" s="91">
        <v>0</v>
      </c>
      <c r="BV291" s="91">
        <v>0</v>
      </c>
      <c r="BW291" s="91">
        <v>0</v>
      </c>
      <c r="BX291" s="91">
        <v>0</v>
      </c>
      <c r="BY291" s="97">
        <f t="shared" si="235"/>
        <v>0</v>
      </c>
      <c r="BZ291" s="97">
        <f t="shared" si="235"/>
        <v>0</v>
      </c>
      <c r="CA291" s="97">
        <f t="shared" si="235"/>
        <v>0</v>
      </c>
      <c r="CB291" s="97">
        <f t="shared" si="235"/>
        <v>0</v>
      </c>
      <c r="CC291" s="97">
        <f t="shared" si="235"/>
        <v>0</v>
      </c>
      <c r="CD291" s="97">
        <f t="shared" si="235"/>
        <v>0</v>
      </c>
      <c r="CE291" s="97">
        <f t="shared" si="235"/>
        <v>0</v>
      </c>
      <c r="CF291" s="97">
        <f t="shared" si="235"/>
        <v>0</v>
      </c>
      <c r="CG291" s="92">
        <f t="shared" si="226"/>
        <v>0.47499999999999998</v>
      </c>
      <c r="CH291" s="92">
        <f t="shared" si="226"/>
        <v>0.56999999999999995</v>
      </c>
      <c r="CI291" s="92">
        <f t="shared" si="226"/>
        <v>0.47499999999999998</v>
      </c>
      <c r="CJ291" s="92">
        <f t="shared" si="226"/>
        <v>0.56999999999999995</v>
      </c>
      <c r="CK291" s="92">
        <f t="shared" si="226"/>
        <v>0.47499999999999998</v>
      </c>
      <c r="CL291" s="92">
        <f t="shared" si="226"/>
        <v>0.56999999999999995</v>
      </c>
      <c r="CM291" s="92">
        <f t="shared" si="226"/>
        <v>0</v>
      </c>
      <c r="CN291" s="92">
        <f t="shared" si="226"/>
        <v>0.31</v>
      </c>
      <c r="CO291" s="91">
        <f t="shared" si="215"/>
        <v>0.47499999999999998</v>
      </c>
      <c r="CP291" s="91">
        <f t="shared" si="215"/>
        <v>0.56999999999999995</v>
      </c>
      <c r="CQ291" s="91">
        <f t="shared" si="215"/>
        <v>0.47499999999999998</v>
      </c>
      <c r="CR291" s="91">
        <f t="shared" si="215"/>
        <v>0.56999999999999995</v>
      </c>
      <c r="CS291" s="91">
        <f t="shared" si="215"/>
        <v>0.47499999999999998</v>
      </c>
      <c r="CT291" s="91">
        <f t="shared" si="215"/>
        <v>0.56999999999999995</v>
      </c>
      <c r="CU291" s="91">
        <f t="shared" si="215"/>
        <v>0</v>
      </c>
      <c r="CV291" s="91">
        <f t="shared" si="215"/>
        <v>0.31</v>
      </c>
      <c r="CW291" s="93"/>
      <c r="CY291" s="80"/>
      <c r="CZ291" s="80"/>
    </row>
    <row r="292" spans="1:118" ht="25.5" x14ac:dyDescent="0.25">
      <c r="A292" s="88" t="s">
        <v>6357</v>
      </c>
      <c r="B292" s="88" t="s">
        <v>6358</v>
      </c>
      <c r="C292" s="88" t="s">
        <v>5573</v>
      </c>
      <c r="D292" s="88"/>
      <c r="E292" s="88"/>
      <c r="F292" s="56"/>
      <c r="G292" s="56"/>
      <c r="H292" s="91">
        <f t="shared" si="199"/>
        <v>532.58702897787657</v>
      </c>
      <c r="I292" s="91">
        <f t="shared" ref="I292:AN292" si="238">SUM(I293:I300)+I301+I321+I330</f>
        <v>0</v>
      </c>
      <c r="J292" s="91">
        <f t="shared" si="238"/>
        <v>62.018695350000002</v>
      </c>
      <c r="K292" s="91">
        <f t="shared" si="238"/>
        <v>0.17</v>
      </c>
      <c r="L292" s="91">
        <f t="shared" si="238"/>
        <v>470.39833362787653</v>
      </c>
      <c r="M292" s="91">
        <f t="shared" si="238"/>
        <v>174.59039377966104</v>
      </c>
      <c r="N292" s="91">
        <f t="shared" si="238"/>
        <v>205.62339448889992</v>
      </c>
      <c r="O292" s="91">
        <f t="shared" si="238"/>
        <v>158.79275054838985</v>
      </c>
      <c r="P292" s="91">
        <f t="shared" si="238"/>
        <v>186.98845842469996</v>
      </c>
      <c r="Q292" s="91">
        <f t="shared" si="238"/>
        <v>137.12408766838982</v>
      </c>
      <c r="R292" s="91">
        <f t="shared" si="238"/>
        <v>161.53231438469999</v>
      </c>
      <c r="S292" s="91">
        <f t="shared" si="238"/>
        <v>57.072999999999965</v>
      </c>
      <c r="T292" s="91">
        <f t="shared" si="238"/>
        <v>65.296700000000016</v>
      </c>
      <c r="U292" s="91">
        <f t="shared" si="238"/>
        <v>98.670636961189345</v>
      </c>
      <c r="V292" s="91">
        <f t="shared" si="238"/>
        <v>118.4047643534272</v>
      </c>
      <c r="W292" s="91">
        <f t="shared" si="238"/>
        <v>114.87771644971754</v>
      </c>
      <c r="X292" s="91">
        <f t="shared" si="238"/>
        <v>137.85325973966104</v>
      </c>
      <c r="Y292" s="91">
        <f t="shared" si="238"/>
        <v>136.54637932971752</v>
      </c>
      <c r="Z292" s="91">
        <f t="shared" si="238"/>
        <v>163.85565519566103</v>
      </c>
      <c r="AA292" s="91">
        <f t="shared" si="238"/>
        <v>0</v>
      </c>
      <c r="AB292" s="91">
        <f t="shared" si="238"/>
        <v>0</v>
      </c>
      <c r="AC292" s="91">
        <f t="shared" si="238"/>
        <v>83.343843980333332</v>
      </c>
      <c r="AD292" s="91">
        <f t="shared" si="238"/>
        <v>99.177365664000007</v>
      </c>
      <c r="AE292" s="91">
        <f t="shared" si="238"/>
        <v>98.869603550333338</v>
      </c>
      <c r="AF292" s="91">
        <f t="shared" si="238"/>
        <v>117.81230171999999</v>
      </c>
      <c r="AG292" s="91">
        <f t="shared" si="238"/>
        <v>120.53826643033335</v>
      </c>
      <c r="AH292" s="91">
        <f t="shared" si="238"/>
        <v>143.26844575999999</v>
      </c>
      <c r="AI292" s="91">
        <f t="shared" si="238"/>
        <v>6.0600000000000014</v>
      </c>
      <c r="AJ292" s="91">
        <f t="shared" si="238"/>
        <v>22.361999999999998</v>
      </c>
      <c r="AK292" s="91">
        <f t="shared" si="238"/>
        <v>135.04590287734476</v>
      </c>
      <c r="AL292" s="91">
        <f t="shared" si="238"/>
        <v>162.05508345281368</v>
      </c>
      <c r="AM292" s="91">
        <f t="shared" si="238"/>
        <v>99.635381355932225</v>
      </c>
      <c r="AN292" s="91">
        <f t="shared" si="238"/>
        <v>119.56245762711865</v>
      </c>
      <c r="AO292" s="91">
        <f t="shared" ref="AO292:BT292" si="239">SUM(AO293:AO300)+AO301+AO321+AO330</f>
        <v>99.635381355932225</v>
      </c>
      <c r="AP292" s="91">
        <f t="shared" si="239"/>
        <v>119.56245762711865</v>
      </c>
      <c r="AQ292" s="91">
        <f t="shared" si="239"/>
        <v>0</v>
      </c>
      <c r="AR292" s="91">
        <f t="shared" si="239"/>
        <v>0</v>
      </c>
      <c r="AS292" s="91">
        <f t="shared" si="239"/>
        <v>100.70511941926563</v>
      </c>
      <c r="AT292" s="91">
        <f t="shared" si="239"/>
        <v>120.84614330311885</v>
      </c>
      <c r="AU292" s="91">
        <f t="shared" si="239"/>
        <v>65.955119419265614</v>
      </c>
      <c r="AV292" s="91">
        <f t="shared" si="239"/>
        <v>79.146143303118834</v>
      </c>
      <c r="AW292" s="91">
        <f t="shared" si="239"/>
        <v>65.955119419265614</v>
      </c>
      <c r="AX292" s="91">
        <f t="shared" si="239"/>
        <v>79.146143303118834</v>
      </c>
      <c r="AY292" s="91">
        <f t="shared" si="239"/>
        <v>0</v>
      </c>
      <c r="AZ292" s="91">
        <f t="shared" si="239"/>
        <v>0</v>
      </c>
      <c r="BA292" s="91">
        <f t="shared" si="239"/>
        <v>61.140583486748888</v>
      </c>
      <c r="BB292" s="91">
        <f t="shared" si="239"/>
        <v>73.368700184098671</v>
      </c>
      <c r="BC292" s="91">
        <f t="shared" si="239"/>
        <v>61.123138906466572</v>
      </c>
      <c r="BD292" s="91">
        <f t="shared" si="239"/>
        <v>73.347766687759886</v>
      </c>
      <c r="BE292" s="91">
        <f t="shared" si="239"/>
        <v>61.123138906466572</v>
      </c>
      <c r="BF292" s="91">
        <f t="shared" si="239"/>
        <v>73.347766687759886</v>
      </c>
      <c r="BG292" s="91">
        <f t="shared" si="239"/>
        <v>0</v>
      </c>
      <c r="BH292" s="91">
        <f t="shared" si="239"/>
        <v>0</v>
      </c>
      <c r="BI292" s="91">
        <f t="shared" si="239"/>
        <v>49.405675463443899</v>
      </c>
      <c r="BJ292" s="91">
        <f t="shared" si="239"/>
        <v>59.286810556132657</v>
      </c>
      <c r="BK292" s="91">
        <f t="shared" si="239"/>
        <v>49.405675463443899</v>
      </c>
      <c r="BL292" s="91">
        <f t="shared" si="239"/>
        <v>59.28681055613265</v>
      </c>
      <c r="BM292" s="91">
        <f t="shared" si="239"/>
        <v>49.405675463443899</v>
      </c>
      <c r="BN292" s="91">
        <f t="shared" si="239"/>
        <v>59.28681055613265</v>
      </c>
      <c r="BO292" s="91">
        <f t="shared" si="239"/>
        <v>0</v>
      </c>
      <c r="BP292" s="91">
        <f t="shared" si="239"/>
        <v>0</v>
      </c>
      <c r="BQ292" s="91">
        <f t="shared" si="239"/>
        <v>98.152887017822408</v>
      </c>
      <c r="BR292" s="91">
        <f t="shared" si="239"/>
        <v>117.7834644213869</v>
      </c>
      <c r="BS292" s="91">
        <f t="shared" si="239"/>
        <v>98.152887017822408</v>
      </c>
      <c r="BT292" s="91">
        <f t="shared" si="239"/>
        <v>117.7834644213869</v>
      </c>
      <c r="BU292" s="91">
        <f t="shared" ref="BU292:CF292" si="240">SUM(BU293:BU300)+BU301+BU321+BU330</f>
        <v>98.152887017822408</v>
      </c>
      <c r="BV292" s="91">
        <f t="shared" si="240"/>
        <v>117.7834644213869</v>
      </c>
      <c r="BW292" s="91">
        <f t="shared" si="240"/>
        <v>0</v>
      </c>
      <c r="BX292" s="91">
        <f t="shared" si="240"/>
        <v>0</v>
      </c>
      <c r="BY292" s="91">
        <f t="shared" si="240"/>
        <v>49.778779214397922</v>
      </c>
      <c r="BZ292" s="91">
        <f t="shared" si="240"/>
        <v>59.734535257277528</v>
      </c>
      <c r="CA292" s="91">
        <f t="shared" si="240"/>
        <v>49.778779214397915</v>
      </c>
      <c r="CB292" s="91">
        <f t="shared" si="240"/>
        <v>59.734535257277521</v>
      </c>
      <c r="CC292" s="91">
        <f t="shared" si="240"/>
        <v>49.778779214397915</v>
      </c>
      <c r="CD292" s="91">
        <f t="shared" si="240"/>
        <v>59.734535257277521</v>
      </c>
      <c r="CE292" s="91">
        <f t="shared" si="240"/>
        <v>0</v>
      </c>
      <c r="CF292" s="91">
        <f t="shared" si="240"/>
        <v>0</v>
      </c>
      <c r="CG292" s="92">
        <f t="shared" si="226"/>
        <v>567.60040412276646</v>
      </c>
      <c r="CH292" s="92">
        <f t="shared" si="226"/>
        <v>677.23540690062646</v>
      </c>
      <c r="CI292" s="92">
        <f t="shared" si="226"/>
        <v>532.58187427832854</v>
      </c>
      <c r="CJ292" s="92">
        <f t="shared" si="226"/>
        <v>635.53540690062641</v>
      </c>
      <c r="CK292" s="92">
        <f t="shared" si="226"/>
        <v>532.58187427832854</v>
      </c>
      <c r="CL292" s="92">
        <f t="shared" si="226"/>
        <v>636.08165831662654</v>
      </c>
      <c r="CM292" s="92">
        <f t="shared" si="226"/>
        <v>57.072999999999965</v>
      </c>
      <c r="CN292" s="92">
        <f t="shared" si="226"/>
        <v>65.296700000000016</v>
      </c>
      <c r="CO292" s="91">
        <f t="shared" si="215"/>
        <v>457.82381185710187</v>
      </c>
      <c r="CP292" s="91">
        <f t="shared" si="215"/>
        <v>544.668249269429</v>
      </c>
      <c r="CQ292" s="91">
        <f t="shared" si="215"/>
        <v>422.80192819583061</v>
      </c>
      <c r="CR292" s="91">
        <f t="shared" si="215"/>
        <v>502.96824926122895</v>
      </c>
      <c r="CS292" s="91">
        <f t="shared" si="215"/>
        <v>422.80192819583061</v>
      </c>
      <c r="CT292" s="91">
        <f t="shared" si="215"/>
        <v>502.968249261229</v>
      </c>
      <c r="CU292" s="91">
        <f t="shared" si="215"/>
        <v>63.132999999999967</v>
      </c>
      <c r="CV292" s="91">
        <f t="shared" si="215"/>
        <v>87.65870000000001</v>
      </c>
      <c r="CW292" s="93"/>
    </row>
    <row r="293" spans="1:118" ht="127.5" hidden="1" x14ac:dyDescent="0.25">
      <c r="A293" s="88" t="s">
        <v>6359</v>
      </c>
      <c r="B293" s="95" t="s">
        <v>6360</v>
      </c>
      <c r="C293" s="88" t="s">
        <v>6361</v>
      </c>
      <c r="D293" s="88">
        <v>2018</v>
      </c>
      <c r="E293" s="88">
        <v>2019</v>
      </c>
      <c r="F293" s="88">
        <f t="shared" ref="F293:G301" si="241">D293</f>
        <v>2018</v>
      </c>
      <c r="G293" s="88">
        <f t="shared" si="241"/>
        <v>2019</v>
      </c>
      <c r="H293" s="91">
        <f t="shared" si="199"/>
        <v>30.91</v>
      </c>
      <c r="I293" s="91">
        <v>0</v>
      </c>
      <c r="J293" s="91">
        <v>30.4</v>
      </c>
      <c r="K293" s="91">
        <v>0</v>
      </c>
      <c r="L293" s="91">
        <v>0.51</v>
      </c>
      <c r="M293" s="91">
        <v>20.413703675084747</v>
      </c>
      <c r="N293" s="91">
        <v>23.99622681</v>
      </c>
      <c r="O293" s="91">
        <v>17.649943370000003</v>
      </c>
      <c r="P293" s="91">
        <v>20.734989649999999</v>
      </c>
      <c r="Q293" s="91">
        <v>0</v>
      </c>
      <c r="R293" s="91"/>
      <c r="S293" s="91">
        <v>0</v>
      </c>
      <c r="T293" s="91">
        <v>0</v>
      </c>
      <c r="U293" s="91">
        <v>10.544633491666671</v>
      </c>
      <c r="V293" s="91">
        <v>12.653560190000004</v>
      </c>
      <c r="W293" s="91">
        <v>13.262331125000005</v>
      </c>
      <c r="X293" s="91">
        <v>15.914797350000004</v>
      </c>
      <c r="Y293" s="91">
        <v>30.912274495000005</v>
      </c>
      <c r="Z293" s="91">
        <v>37.094729394000005</v>
      </c>
      <c r="AA293" s="91">
        <v>0</v>
      </c>
      <c r="AB293" s="91">
        <v>0</v>
      </c>
      <c r="AC293" s="91">
        <v>9.67033730666666</v>
      </c>
      <c r="AD293" s="91">
        <v>11.385536979999994</v>
      </c>
      <c r="AE293" s="91">
        <v>12.388034939999999</v>
      </c>
      <c r="AF293" s="91">
        <v>14.646774139999998</v>
      </c>
      <c r="AG293" s="91">
        <v>30.037978310000003</v>
      </c>
      <c r="AH293" s="91">
        <v>35.381763789999994</v>
      </c>
      <c r="AI293" s="91"/>
      <c r="AJ293" s="91"/>
      <c r="AK293" s="91">
        <v>0</v>
      </c>
      <c r="AL293" s="91">
        <v>0</v>
      </c>
      <c r="AM293" s="91">
        <v>0</v>
      </c>
      <c r="AN293" s="91">
        <v>0</v>
      </c>
      <c r="AO293" s="91">
        <v>0</v>
      </c>
      <c r="AP293" s="91">
        <v>0</v>
      </c>
      <c r="AQ293" s="91">
        <v>0</v>
      </c>
      <c r="AR293" s="91">
        <v>0</v>
      </c>
      <c r="AS293" s="91">
        <f t="shared" ref="AS293:AZ296" si="242">AK293</f>
        <v>0</v>
      </c>
      <c r="AT293" s="91">
        <f t="shared" si="242"/>
        <v>0</v>
      </c>
      <c r="AU293" s="91">
        <f t="shared" si="242"/>
        <v>0</v>
      </c>
      <c r="AV293" s="91">
        <f t="shared" si="242"/>
        <v>0</v>
      </c>
      <c r="AW293" s="91">
        <f t="shared" si="242"/>
        <v>0</v>
      </c>
      <c r="AX293" s="91">
        <f t="shared" si="242"/>
        <v>0</v>
      </c>
      <c r="AY293" s="91">
        <f t="shared" si="242"/>
        <v>0</v>
      </c>
      <c r="AZ293" s="91">
        <f t="shared" si="242"/>
        <v>0</v>
      </c>
      <c r="BA293" s="91">
        <v>0</v>
      </c>
      <c r="BB293" s="91">
        <v>0</v>
      </c>
      <c r="BC293" s="91">
        <v>0</v>
      </c>
      <c r="BD293" s="91">
        <v>0</v>
      </c>
      <c r="BE293" s="91">
        <v>0</v>
      </c>
      <c r="BF293" s="91">
        <v>0</v>
      </c>
      <c r="BG293" s="91">
        <v>0</v>
      </c>
      <c r="BH293" s="91">
        <v>0</v>
      </c>
      <c r="BI293" s="97">
        <f t="shared" ref="BI293:BP296" si="243">BA293</f>
        <v>0</v>
      </c>
      <c r="BJ293" s="97">
        <f t="shared" si="243"/>
        <v>0</v>
      </c>
      <c r="BK293" s="97">
        <f t="shared" si="243"/>
        <v>0</v>
      </c>
      <c r="BL293" s="97">
        <f t="shared" si="243"/>
        <v>0</v>
      </c>
      <c r="BM293" s="97">
        <f t="shared" si="243"/>
        <v>0</v>
      </c>
      <c r="BN293" s="97">
        <f t="shared" si="243"/>
        <v>0</v>
      </c>
      <c r="BO293" s="97">
        <f t="shared" si="243"/>
        <v>0</v>
      </c>
      <c r="BP293" s="97">
        <f t="shared" si="243"/>
        <v>0</v>
      </c>
      <c r="BQ293" s="91">
        <v>0</v>
      </c>
      <c r="BR293" s="91">
        <v>0</v>
      </c>
      <c r="BS293" s="91">
        <v>0</v>
      </c>
      <c r="BT293" s="91">
        <v>0</v>
      </c>
      <c r="BU293" s="91">
        <v>0</v>
      </c>
      <c r="BV293" s="91">
        <v>0</v>
      </c>
      <c r="BW293" s="91">
        <v>0</v>
      </c>
      <c r="BX293" s="91">
        <v>0</v>
      </c>
      <c r="BY293" s="97">
        <f t="shared" ref="BY293:CF296" si="244">BQ293</f>
        <v>0</v>
      </c>
      <c r="BZ293" s="97">
        <f t="shared" si="244"/>
        <v>0</v>
      </c>
      <c r="CA293" s="97">
        <f t="shared" si="244"/>
        <v>0</v>
      </c>
      <c r="CB293" s="97">
        <f t="shared" si="244"/>
        <v>0</v>
      </c>
      <c r="CC293" s="97">
        <f t="shared" si="244"/>
        <v>0</v>
      </c>
      <c r="CD293" s="97">
        <f t="shared" si="244"/>
        <v>0</v>
      </c>
      <c r="CE293" s="97">
        <f t="shared" si="244"/>
        <v>0</v>
      </c>
      <c r="CF293" s="97">
        <f t="shared" si="244"/>
        <v>0</v>
      </c>
      <c r="CG293" s="92">
        <f t="shared" si="226"/>
        <v>30.95833716675142</v>
      </c>
      <c r="CH293" s="92">
        <f t="shared" si="226"/>
        <v>36.649787000000003</v>
      </c>
      <c r="CI293" s="92">
        <f t="shared" si="226"/>
        <v>30.912274495000005</v>
      </c>
      <c r="CJ293" s="92">
        <f t="shared" si="226"/>
        <v>36.649787000000003</v>
      </c>
      <c r="CK293" s="92">
        <f t="shared" si="226"/>
        <v>30.912274495000005</v>
      </c>
      <c r="CL293" s="92">
        <f t="shared" si="226"/>
        <v>37.094729394000005</v>
      </c>
      <c r="CM293" s="92">
        <f t="shared" si="226"/>
        <v>0</v>
      </c>
      <c r="CN293" s="92">
        <f t="shared" si="226"/>
        <v>0</v>
      </c>
      <c r="CO293" s="91">
        <f t="shared" si="215"/>
        <v>30.084040981751407</v>
      </c>
      <c r="CP293" s="91">
        <f t="shared" si="215"/>
        <v>35.381763789999994</v>
      </c>
      <c r="CQ293" s="91">
        <f t="shared" si="215"/>
        <v>30.03797831</v>
      </c>
      <c r="CR293" s="91">
        <f t="shared" si="215"/>
        <v>35.381763789999994</v>
      </c>
      <c r="CS293" s="91">
        <f t="shared" si="215"/>
        <v>30.037978310000003</v>
      </c>
      <c r="CT293" s="91">
        <f t="shared" si="215"/>
        <v>35.381763789999994</v>
      </c>
      <c r="CU293" s="91">
        <f t="shared" si="215"/>
        <v>0</v>
      </c>
      <c r="CV293" s="91">
        <f t="shared" si="215"/>
        <v>0</v>
      </c>
      <c r="CW293" s="93"/>
      <c r="CY293" s="80">
        <f>CT293-CR293</f>
        <v>0</v>
      </c>
      <c r="CZ293" s="80">
        <f t="shared" ref="CZ293:DC297" si="245">CQ293-CI293</f>
        <v>-0.87429618500000572</v>
      </c>
      <c r="DA293" s="80">
        <f t="shared" si="245"/>
        <v>-1.2680232100000097</v>
      </c>
      <c r="DB293" s="80">
        <f t="shared" si="245"/>
        <v>-0.87429618500000217</v>
      </c>
      <c r="DC293" s="80">
        <f t="shared" si="245"/>
        <v>-1.7129656040000114</v>
      </c>
      <c r="DG293" s="80">
        <f t="shared" ref="DG293:DG297" si="246">CQ293-H293</f>
        <v>-0.8720216900000004</v>
      </c>
      <c r="DH293" s="80">
        <f>BJ293/1.2-BI293</f>
        <v>0</v>
      </c>
      <c r="DI293" s="80" t="e">
        <f>AS293-#REF!</f>
        <v>#REF!</v>
      </c>
      <c r="DJ293" s="80" t="e">
        <f>AT293-#REF!</f>
        <v>#REF!</v>
      </c>
      <c r="DK293" s="80" t="e">
        <f>AU293-#REF!</f>
        <v>#REF!</v>
      </c>
      <c r="DL293" s="80" t="e">
        <f>AV293-#REF!</f>
        <v>#REF!</v>
      </c>
      <c r="DM293" s="80" t="e">
        <f>AW293-#REF!</f>
        <v>#REF!</v>
      </c>
      <c r="DN293" s="80" t="e">
        <f>AX293-#REF!</f>
        <v>#REF!</v>
      </c>
    </row>
    <row r="294" spans="1:118" ht="127.5" hidden="1" x14ac:dyDescent="0.25">
      <c r="A294" s="88" t="s">
        <v>6362</v>
      </c>
      <c r="B294" s="95" t="s">
        <v>6363</v>
      </c>
      <c r="C294" s="88" t="s">
        <v>6364</v>
      </c>
      <c r="D294" s="88">
        <v>2018</v>
      </c>
      <c r="E294" s="88">
        <v>2019</v>
      </c>
      <c r="F294" s="88">
        <f t="shared" si="241"/>
        <v>2018</v>
      </c>
      <c r="G294" s="88">
        <f t="shared" si="241"/>
        <v>2019</v>
      </c>
      <c r="H294" s="91">
        <f t="shared" si="199"/>
        <v>28.924998859999999</v>
      </c>
      <c r="I294" s="91">
        <v>0</v>
      </c>
      <c r="J294" s="91">
        <v>28.808695349999997</v>
      </c>
      <c r="K294" s="91">
        <v>0</v>
      </c>
      <c r="L294" s="91">
        <v>0.11630351</v>
      </c>
      <c r="M294" s="91">
        <v>17.065456052372884</v>
      </c>
      <c r="N294" s="91">
        <v>20.116303510000002</v>
      </c>
      <c r="O294" s="91">
        <v>4.0187195100000004</v>
      </c>
      <c r="P294" s="91">
        <v>4.7211543899999997</v>
      </c>
      <c r="Q294" s="91">
        <v>0</v>
      </c>
      <c r="R294" s="91"/>
      <c r="S294" s="91">
        <v>0</v>
      </c>
      <c r="T294" s="91">
        <v>0</v>
      </c>
      <c r="U294" s="91">
        <v>12.075105408333336</v>
      </c>
      <c r="V294" s="91">
        <v>14.490126490000002</v>
      </c>
      <c r="W294" s="91">
        <v>24.904396341666672</v>
      </c>
      <c r="X294" s="91">
        <v>29.885275610000004</v>
      </c>
      <c r="Y294" s="91">
        <v>28.923115851666672</v>
      </c>
      <c r="Z294" s="91">
        <v>34.707739022000005</v>
      </c>
      <c r="AA294" s="91">
        <v>0</v>
      </c>
      <c r="AB294" s="91">
        <v>0</v>
      </c>
      <c r="AC294" s="91">
        <v>12.767926346666668</v>
      </c>
      <c r="AD294" s="91">
        <v>14.908090360000001</v>
      </c>
      <c r="AE294" s="91">
        <v>25.597217280000002</v>
      </c>
      <c r="AF294" s="91">
        <v>30.303239479999995</v>
      </c>
      <c r="AG294" s="91">
        <v>29.615936790000003</v>
      </c>
      <c r="AH294" s="91">
        <v>35.024393869999997</v>
      </c>
      <c r="AI294" s="91"/>
      <c r="AJ294" s="91"/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91">
        <f t="shared" si="242"/>
        <v>0</v>
      </c>
      <c r="AT294" s="91">
        <f t="shared" si="242"/>
        <v>0</v>
      </c>
      <c r="AU294" s="91">
        <f t="shared" si="242"/>
        <v>0</v>
      </c>
      <c r="AV294" s="91">
        <f t="shared" si="242"/>
        <v>0</v>
      </c>
      <c r="AW294" s="91">
        <f t="shared" si="242"/>
        <v>0</v>
      </c>
      <c r="AX294" s="91">
        <f t="shared" si="242"/>
        <v>0</v>
      </c>
      <c r="AY294" s="91">
        <f t="shared" si="242"/>
        <v>0</v>
      </c>
      <c r="AZ294" s="91">
        <f t="shared" si="242"/>
        <v>0</v>
      </c>
      <c r="BA294" s="91">
        <v>0</v>
      </c>
      <c r="BB294" s="91">
        <v>0</v>
      </c>
      <c r="BC294" s="91">
        <v>0</v>
      </c>
      <c r="BD294" s="91">
        <v>0</v>
      </c>
      <c r="BE294" s="91">
        <v>0</v>
      </c>
      <c r="BF294" s="91">
        <v>0</v>
      </c>
      <c r="BG294" s="91">
        <v>0</v>
      </c>
      <c r="BH294" s="91">
        <v>0</v>
      </c>
      <c r="BI294" s="97">
        <f t="shared" si="243"/>
        <v>0</v>
      </c>
      <c r="BJ294" s="97">
        <f t="shared" si="243"/>
        <v>0</v>
      </c>
      <c r="BK294" s="97">
        <f t="shared" si="243"/>
        <v>0</v>
      </c>
      <c r="BL294" s="97">
        <f t="shared" si="243"/>
        <v>0</v>
      </c>
      <c r="BM294" s="97">
        <f t="shared" si="243"/>
        <v>0</v>
      </c>
      <c r="BN294" s="97">
        <f t="shared" si="243"/>
        <v>0</v>
      </c>
      <c r="BO294" s="97">
        <f t="shared" si="243"/>
        <v>0</v>
      </c>
      <c r="BP294" s="97">
        <f t="shared" si="243"/>
        <v>0</v>
      </c>
      <c r="BQ294" s="91">
        <v>0</v>
      </c>
      <c r="BR294" s="91">
        <v>0</v>
      </c>
      <c r="BS294" s="91">
        <v>0</v>
      </c>
      <c r="BT294" s="91">
        <v>0</v>
      </c>
      <c r="BU294" s="91">
        <v>0</v>
      </c>
      <c r="BV294" s="91">
        <v>0</v>
      </c>
      <c r="BW294" s="91">
        <v>0</v>
      </c>
      <c r="BX294" s="91">
        <v>0</v>
      </c>
      <c r="BY294" s="97">
        <f t="shared" si="244"/>
        <v>0</v>
      </c>
      <c r="BZ294" s="97">
        <f t="shared" si="244"/>
        <v>0</v>
      </c>
      <c r="CA294" s="97">
        <f t="shared" si="244"/>
        <v>0</v>
      </c>
      <c r="CB294" s="97">
        <f t="shared" si="244"/>
        <v>0</v>
      </c>
      <c r="CC294" s="97">
        <f t="shared" si="244"/>
        <v>0</v>
      </c>
      <c r="CD294" s="97">
        <f t="shared" si="244"/>
        <v>0</v>
      </c>
      <c r="CE294" s="97">
        <f t="shared" si="244"/>
        <v>0</v>
      </c>
      <c r="CF294" s="97">
        <f t="shared" si="244"/>
        <v>0</v>
      </c>
      <c r="CG294" s="92">
        <f t="shared" si="226"/>
        <v>29.14056146070622</v>
      </c>
      <c r="CH294" s="92">
        <f t="shared" si="226"/>
        <v>34.606430000000003</v>
      </c>
      <c r="CI294" s="92">
        <f t="shared" si="226"/>
        <v>28.923115851666672</v>
      </c>
      <c r="CJ294" s="92">
        <f t="shared" si="226"/>
        <v>34.606430000000003</v>
      </c>
      <c r="CK294" s="92">
        <f t="shared" si="226"/>
        <v>28.923115851666672</v>
      </c>
      <c r="CL294" s="92">
        <f t="shared" si="226"/>
        <v>34.707739022000005</v>
      </c>
      <c r="CM294" s="92">
        <f t="shared" si="226"/>
        <v>0</v>
      </c>
      <c r="CN294" s="92">
        <f t="shared" si="226"/>
        <v>0</v>
      </c>
      <c r="CO294" s="91">
        <f t="shared" si="215"/>
        <v>29.83338239903955</v>
      </c>
      <c r="CP294" s="91">
        <f t="shared" si="215"/>
        <v>35.024393870000004</v>
      </c>
      <c r="CQ294" s="91">
        <f t="shared" si="215"/>
        <v>29.615936790000003</v>
      </c>
      <c r="CR294" s="91">
        <f t="shared" si="215"/>
        <v>35.024393869999997</v>
      </c>
      <c r="CS294" s="91">
        <f t="shared" si="215"/>
        <v>29.615936790000003</v>
      </c>
      <c r="CT294" s="91">
        <f t="shared" si="215"/>
        <v>35.024393869999997</v>
      </c>
      <c r="CU294" s="91">
        <f t="shared" si="215"/>
        <v>0</v>
      </c>
      <c r="CV294" s="91">
        <f t="shared" si="215"/>
        <v>0</v>
      </c>
      <c r="CW294" s="93"/>
      <c r="CY294" s="80">
        <f>CT294-CR294</f>
        <v>0</v>
      </c>
      <c r="CZ294" s="80">
        <f t="shared" si="245"/>
        <v>0.69282093833333036</v>
      </c>
      <c r="DA294" s="80">
        <f t="shared" si="245"/>
        <v>0.41796386999999413</v>
      </c>
      <c r="DB294" s="80">
        <f t="shared" si="245"/>
        <v>0.69282093833333036</v>
      </c>
      <c r="DC294" s="80">
        <f t="shared" si="245"/>
        <v>0.31665484799999177</v>
      </c>
      <c r="DG294" s="80">
        <f t="shared" si="246"/>
        <v>0.69093793000000403</v>
      </c>
      <c r="DH294" s="80">
        <f>BJ294/1.2-BI294</f>
        <v>0</v>
      </c>
      <c r="DI294" s="80" t="e">
        <f>AS294-#REF!</f>
        <v>#REF!</v>
      </c>
      <c r="DJ294" s="80" t="e">
        <f>AT294-#REF!</f>
        <v>#REF!</v>
      </c>
      <c r="DK294" s="80" t="e">
        <f>AU294-#REF!</f>
        <v>#REF!</v>
      </c>
      <c r="DL294" s="80" t="e">
        <f>AV294-#REF!</f>
        <v>#REF!</v>
      </c>
      <c r="DM294" s="80" t="e">
        <f>AW294-#REF!</f>
        <v>#REF!</v>
      </c>
      <c r="DN294" s="80" t="e">
        <f>AX294-#REF!</f>
        <v>#REF!</v>
      </c>
    </row>
    <row r="295" spans="1:118" ht="140.25" hidden="1" x14ac:dyDescent="0.25">
      <c r="A295" s="88" t="s">
        <v>6365</v>
      </c>
      <c r="B295" s="95" t="s">
        <v>6366</v>
      </c>
      <c r="C295" s="88" t="s">
        <v>6367</v>
      </c>
      <c r="D295" s="88">
        <v>2018</v>
      </c>
      <c r="E295" s="88">
        <v>2018</v>
      </c>
      <c r="F295" s="88">
        <f t="shared" si="241"/>
        <v>2018</v>
      </c>
      <c r="G295" s="88">
        <f t="shared" si="241"/>
        <v>2018</v>
      </c>
      <c r="H295" s="91">
        <f t="shared" si="199"/>
        <v>2.19</v>
      </c>
      <c r="I295" s="91">
        <v>0</v>
      </c>
      <c r="J295" s="91">
        <v>2.13</v>
      </c>
      <c r="K295" s="91">
        <v>0</v>
      </c>
      <c r="L295" s="91">
        <v>0.06</v>
      </c>
      <c r="M295" s="91">
        <v>2.1945018300000001</v>
      </c>
      <c r="N295" s="91">
        <v>2.5780803900000002</v>
      </c>
      <c r="O295" s="91">
        <v>2.1945018300000001</v>
      </c>
      <c r="P295" s="91">
        <v>2.5780803900000002</v>
      </c>
      <c r="Q295" s="91">
        <v>2.1945018300000001</v>
      </c>
      <c r="R295" s="91">
        <v>2.5780803900000002</v>
      </c>
      <c r="S295" s="91">
        <v>0</v>
      </c>
      <c r="T295" s="91">
        <v>0</v>
      </c>
      <c r="U295" s="91">
        <v>0</v>
      </c>
      <c r="V295" s="91">
        <v>0</v>
      </c>
      <c r="W295" s="91">
        <v>0</v>
      </c>
      <c r="X295" s="91">
        <v>0</v>
      </c>
      <c r="Y295" s="91">
        <v>0</v>
      </c>
      <c r="Z295" s="91">
        <v>0</v>
      </c>
      <c r="AA295" s="91">
        <v>0</v>
      </c>
      <c r="AB295" s="91">
        <v>0</v>
      </c>
      <c r="AC295" s="91"/>
      <c r="AD295" s="91"/>
      <c r="AE295" s="91"/>
      <c r="AF295" s="91"/>
      <c r="AG295" s="91"/>
      <c r="AH295" s="91"/>
      <c r="AI295" s="91"/>
      <c r="AJ295" s="91"/>
      <c r="AK295" s="91">
        <v>0</v>
      </c>
      <c r="AL295" s="91">
        <v>0</v>
      </c>
      <c r="AM295" s="91">
        <v>0</v>
      </c>
      <c r="AN295" s="91">
        <v>0</v>
      </c>
      <c r="AO295" s="91">
        <v>0</v>
      </c>
      <c r="AP295" s="91">
        <v>0</v>
      </c>
      <c r="AQ295" s="91">
        <v>0</v>
      </c>
      <c r="AR295" s="91">
        <v>0</v>
      </c>
      <c r="AS295" s="91">
        <f t="shared" si="242"/>
        <v>0</v>
      </c>
      <c r="AT295" s="91">
        <f t="shared" si="242"/>
        <v>0</v>
      </c>
      <c r="AU295" s="91">
        <f t="shared" si="242"/>
        <v>0</v>
      </c>
      <c r="AV295" s="91">
        <f t="shared" si="242"/>
        <v>0</v>
      </c>
      <c r="AW295" s="91">
        <f t="shared" si="242"/>
        <v>0</v>
      </c>
      <c r="AX295" s="91">
        <f t="shared" si="242"/>
        <v>0</v>
      </c>
      <c r="AY295" s="91">
        <f t="shared" si="242"/>
        <v>0</v>
      </c>
      <c r="AZ295" s="91">
        <f t="shared" si="242"/>
        <v>0</v>
      </c>
      <c r="BA295" s="91">
        <v>0</v>
      </c>
      <c r="BB295" s="91">
        <v>0</v>
      </c>
      <c r="BC295" s="91">
        <v>0</v>
      </c>
      <c r="BD295" s="91">
        <v>0</v>
      </c>
      <c r="BE295" s="91">
        <v>0</v>
      </c>
      <c r="BF295" s="91">
        <v>0</v>
      </c>
      <c r="BG295" s="91">
        <v>0</v>
      </c>
      <c r="BH295" s="91">
        <v>0</v>
      </c>
      <c r="BI295" s="97">
        <f t="shared" si="243"/>
        <v>0</v>
      </c>
      <c r="BJ295" s="97">
        <f t="shared" si="243"/>
        <v>0</v>
      </c>
      <c r="BK295" s="97">
        <f t="shared" si="243"/>
        <v>0</v>
      </c>
      <c r="BL295" s="97">
        <f t="shared" si="243"/>
        <v>0</v>
      </c>
      <c r="BM295" s="97">
        <f t="shared" si="243"/>
        <v>0</v>
      </c>
      <c r="BN295" s="97">
        <f t="shared" si="243"/>
        <v>0</v>
      </c>
      <c r="BO295" s="97">
        <f t="shared" si="243"/>
        <v>0</v>
      </c>
      <c r="BP295" s="97">
        <f t="shared" si="243"/>
        <v>0</v>
      </c>
      <c r="BQ295" s="91">
        <v>0</v>
      </c>
      <c r="BR295" s="91">
        <v>0</v>
      </c>
      <c r="BS295" s="91">
        <v>0</v>
      </c>
      <c r="BT295" s="91">
        <v>0</v>
      </c>
      <c r="BU295" s="91">
        <v>0</v>
      </c>
      <c r="BV295" s="91">
        <v>0</v>
      </c>
      <c r="BW295" s="91">
        <v>0</v>
      </c>
      <c r="BX295" s="91">
        <v>0</v>
      </c>
      <c r="BY295" s="97">
        <f t="shared" si="244"/>
        <v>0</v>
      </c>
      <c r="BZ295" s="97">
        <f t="shared" si="244"/>
        <v>0</v>
      </c>
      <c r="CA295" s="97">
        <f t="shared" si="244"/>
        <v>0</v>
      </c>
      <c r="CB295" s="97">
        <f t="shared" si="244"/>
        <v>0</v>
      </c>
      <c r="CC295" s="97">
        <f t="shared" si="244"/>
        <v>0</v>
      </c>
      <c r="CD295" s="97">
        <f t="shared" si="244"/>
        <v>0</v>
      </c>
      <c r="CE295" s="97">
        <f t="shared" si="244"/>
        <v>0</v>
      </c>
      <c r="CF295" s="97">
        <f t="shared" si="244"/>
        <v>0</v>
      </c>
      <c r="CG295" s="92">
        <f t="shared" si="226"/>
        <v>2.1945018300000001</v>
      </c>
      <c r="CH295" s="92">
        <f t="shared" si="226"/>
        <v>2.5780803900000002</v>
      </c>
      <c r="CI295" s="92">
        <f t="shared" si="226"/>
        <v>2.1945018300000001</v>
      </c>
      <c r="CJ295" s="92">
        <f t="shared" si="226"/>
        <v>2.5780803900000002</v>
      </c>
      <c r="CK295" s="92">
        <f t="shared" si="226"/>
        <v>2.1945018300000001</v>
      </c>
      <c r="CL295" s="92">
        <f t="shared" si="226"/>
        <v>2.5780803900000002</v>
      </c>
      <c r="CM295" s="92">
        <f t="shared" si="226"/>
        <v>0</v>
      </c>
      <c r="CN295" s="92">
        <f t="shared" si="226"/>
        <v>0</v>
      </c>
      <c r="CO295" s="91">
        <f t="shared" si="215"/>
        <v>2.1945018300000001</v>
      </c>
      <c r="CP295" s="91">
        <f t="shared" si="215"/>
        <v>2.5780803900000002</v>
      </c>
      <c r="CQ295" s="91">
        <f t="shared" si="215"/>
        <v>2.1945018300000001</v>
      </c>
      <c r="CR295" s="91">
        <f t="shared" si="215"/>
        <v>2.5780803900000002</v>
      </c>
      <c r="CS295" s="91">
        <f t="shared" si="215"/>
        <v>2.1945018300000001</v>
      </c>
      <c r="CT295" s="91">
        <f t="shared" si="215"/>
        <v>2.5780803900000002</v>
      </c>
      <c r="CU295" s="91">
        <f t="shared" si="215"/>
        <v>0</v>
      </c>
      <c r="CV295" s="91">
        <f t="shared" si="215"/>
        <v>0</v>
      </c>
      <c r="CW295" s="93"/>
      <c r="CY295" s="80">
        <f>CT295-CR295</f>
        <v>0</v>
      </c>
      <c r="CZ295" s="80">
        <f t="shared" si="245"/>
        <v>0</v>
      </c>
      <c r="DA295" s="80">
        <f t="shared" si="245"/>
        <v>0</v>
      </c>
      <c r="DB295" s="80">
        <f t="shared" si="245"/>
        <v>0</v>
      </c>
      <c r="DC295" s="80">
        <f t="shared" si="245"/>
        <v>0</v>
      </c>
      <c r="DG295" s="80">
        <f t="shared" si="246"/>
        <v>4.501830000000151E-3</v>
      </c>
      <c r="DH295" s="80">
        <f>BJ295/1.2-BI295</f>
        <v>0</v>
      </c>
      <c r="DI295" s="80" t="e">
        <f>AS295-#REF!</f>
        <v>#REF!</v>
      </c>
      <c r="DJ295" s="80" t="e">
        <f>AT295-#REF!</f>
        <v>#REF!</v>
      </c>
      <c r="DK295" s="80" t="e">
        <f>AU295-#REF!</f>
        <v>#REF!</v>
      </c>
      <c r="DL295" s="80" t="e">
        <f>AV295-#REF!</f>
        <v>#REF!</v>
      </c>
      <c r="DM295" s="80" t="e">
        <f>AW295-#REF!</f>
        <v>#REF!</v>
      </c>
      <c r="DN295" s="80" t="e">
        <f>AX295-#REF!</f>
        <v>#REF!</v>
      </c>
    </row>
    <row r="296" spans="1:118" hidden="1" x14ac:dyDescent="0.25">
      <c r="A296" s="88" t="s">
        <v>6368</v>
      </c>
      <c r="B296" s="95" t="s">
        <v>6369</v>
      </c>
      <c r="C296" s="88" t="s">
        <v>6370</v>
      </c>
      <c r="D296" s="88">
        <v>2019</v>
      </c>
      <c r="E296" s="88">
        <v>2019</v>
      </c>
      <c r="F296" s="88">
        <f t="shared" si="241"/>
        <v>2019</v>
      </c>
      <c r="G296" s="88">
        <f t="shared" si="241"/>
        <v>2019</v>
      </c>
      <c r="H296" s="91">
        <f t="shared" si="199"/>
        <v>0.85000000000000009</v>
      </c>
      <c r="I296" s="91">
        <v>0</v>
      </c>
      <c r="J296" s="91">
        <v>0.68</v>
      </c>
      <c r="K296" s="91">
        <v>0.17</v>
      </c>
      <c r="L296" s="91">
        <v>0</v>
      </c>
      <c r="M296" s="91">
        <v>0</v>
      </c>
      <c r="N296" s="91">
        <v>0</v>
      </c>
      <c r="O296" s="91">
        <v>0</v>
      </c>
      <c r="P296" s="91"/>
      <c r="Q296" s="91">
        <v>0</v>
      </c>
      <c r="R296" s="91"/>
      <c r="S296" s="91">
        <v>0</v>
      </c>
      <c r="T296" s="91">
        <v>0</v>
      </c>
      <c r="U296" s="91">
        <v>0.84745762711864447</v>
      </c>
      <c r="V296" s="91">
        <v>1.0169491525423733</v>
      </c>
      <c r="W296" s="91">
        <v>0.84745762711864436</v>
      </c>
      <c r="X296" s="91">
        <v>1.0169491525423733</v>
      </c>
      <c r="Y296" s="91">
        <v>0.84745762711864436</v>
      </c>
      <c r="Z296" s="91">
        <v>1.0169491525423733</v>
      </c>
      <c r="AA296" s="91">
        <v>0</v>
      </c>
      <c r="AB296" s="91">
        <v>0</v>
      </c>
      <c r="AC296" s="91">
        <v>1.2833425000000001</v>
      </c>
      <c r="AD296" s="91">
        <v>1.5166774999999997</v>
      </c>
      <c r="AE296" s="91">
        <v>1.2833425000000001</v>
      </c>
      <c r="AF296" s="91">
        <v>1.5166774999999997</v>
      </c>
      <c r="AG296" s="91">
        <v>1.2833425000000001</v>
      </c>
      <c r="AH296" s="91">
        <v>1.5166774999999997</v>
      </c>
      <c r="AI296" s="91"/>
      <c r="AJ296" s="91"/>
      <c r="AK296" s="91">
        <v>0</v>
      </c>
      <c r="AL296" s="91">
        <v>0</v>
      </c>
      <c r="AM296" s="91">
        <v>0</v>
      </c>
      <c r="AN296" s="91">
        <v>0</v>
      </c>
      <c r="AO296" s="91">
        <v>0</v>
      </c>
      <c r="AP296" s="91">
        <v>0</v>
      </c>
      <c r="AQ296" s="91">
        <v>0</v>
      </c>
      <c r="AR296" s="91">
        <v>0</v>
      </c>
      <c r="AS296" s="91">
        <f t="shared" si="242"/>
        <v>0</v>
      </c>
      <c r="AT296" s="91">
        <f t="shared" si="242"/>
        <v>0</v>
      </c>
      <c r="AU296" s="91">
        <f t="shared" si="242"/>
        <v>0</v>
      </c>
      <c r="AV296" s="91">
        <f t="shared" si="242"/>
        <v>0</v>
      </c>
      <c r="AW296" s="91">
        <f t="shared" si="242"/>
        <v>0</v>
      </c>
      <c r="AX296" s="91">
        <f t="shared" si="242"/>
        <v>0</v>
      </c>
      <c r="AY296" s="91">
        <f t="shared" si="242"/>
        <v>0</v>
      </c>
      <c r="AZ296" s="91">
        <f t="shared" si="242"/>
        <v>0</v>
      </c>
      <c r="BA296" s="91">
        <v>0</v>
      </c>
      <c r="BB296" s="91">
        <v>0</v>
      </c>
      <c r="BC296" s="91">
        <v>0</v>
      </c>
      <c r="BD296" s="91">
        <v>0</v>
      </c>
      <c r="BE296" s="91">
        <v>0</v>
      </c>
      <c r="BF296" s="91">
        <v>0</v>
      </c>
      <c r="BG296" s="91">
        <v>0</v>
      </c>
      <c r="BH296" s="91">
        <v>0</v>
      </c>
      <c r="BI296" s="97">
        <f t="shared" si="243"/>
        <v>0</v>
      </c>
      <c r="BJ296" s="97">
        <f t="shared" si="243"/>
        <v>0</v>
      </c>
      <c r="BK296" s="97">
        <f t="shared" si="243"/>
        <v>0</v>
      </c>
      <c r="BL296" s="97">
        <f t="shared" si="243"/>
        <v>0</v>
      </c>
      <c r="BM296" s="97">
        <f t="shared" si="243"/>
        <v>0</v>
      </c>
      <c r="BN296" s="97">
        <f t="shared" si="243"/>
        <v>0</v>
      </c>
      <c r="BO296" s="97">
        <f t="shared" si="243"/>
        <v>0</v>
      </c>
      <c r="BP296" s="97">
        <f t="shared" si="243"/>
        <v>0</v>
      </c>
      <c r="BQ296" s="91">
        <v>0</v>
      </c>
      <c r="BR296" s="91">
        <v>0</v>
      </c>
      <c r="BS296" s="91">
        <v>0</v>
      </c>
      <c r="BT296" s="91">
        <v>0</v>
      </c>
      <c r="BU296" s="91">
        <v>0</v>
      </c>
      <c r="BV296" s="91">
        <v>0</v>
      </c>
      <c r="BW296" s="91">
        <v>0</v>
      </c>
      <c r="BX296" s="91">
        <v>0</v>
      </c>
      <c r="BY296" s="97">
        <f t="shared" si="244"/>
        <v>0</v>
      </c>
      <c r="BZ296" s="97">
        <f t="shared" si="244"/>
        <v>0</v>
      </c>
      <c r="CA296" s="97">
        <f t="shared" si="244"/>
        <v>0</v>
      </c>
      <c r="CB296" s="97">
        <f t="shared" si="244"/>
        <v>0</v>
      </c>
      <c r="CC296" s="97">
        <f t="shared" si="244"/>
        <v>0</v>
      </c>
      <c r="CD296" s="97">
        <f t="shared" si="244"/>
        <v>0</v>
      </c>
      <c r="CE296" s="97">
        <f t="shared" si="244"/>
        <v>0</v>
      </c>
      <c r="CF296" s="97">
        <f t="shared" si="244"/>
        <v>0</v>
      </c>
      <c r="CG296" s="92">
        <f t="shared" si="226"/>
        <v>0.84745762711864447</v>
      </c>
      <c r="CH296" s="92">
        <f t="shared" si="226"/>
        <v>1.0169491525423733</v>
      </c>
      <c r="CI296" s="92">
        <f t="shared" si="226"/>
        <v>0.84745762711864436</v>
      </c>
      <c r="CJ296" s="92">
        <f t="shared" si="226"/>
        <v>1.0169491525423733</v>
      </c>
      <c r="CK296" s="92">
        <f t="shared" si="226"/>
        <v>0.84745762711864436</v>
      </c>
      <c r="CL296" s="92">
        <f t="shared" si="226"/>
        <v>1.0169491525423733</v>
      </c>
      <c r="CM296" s="92">
        <f t="shared" si="226"/>
        <v>0</v>
      </c>
      <c r="CN296" s="92">
        <f t="shared" si="226"/>
        <v>0</v>
      </c>
      <c r="CO296" s="91">
        <f t="shared" si="215"/>
        <v>1.2833425000000001</v>
      </c>
      <c r="CP296" s="91">
        <f t="shared" si="215"/>
        <v>1.5166774999999997</v>
      </c>
      <c r="CQ296" s="91">
        <f t="shared" si="215"/>
        <v>1.2833425000000001</v>
      </c>
      <c r="CR296" s="91">
        <f t="shared" si="215"/>
        <v>1.5166774999999997</v>
      </c>
      <c r="CS296" s="91">
        <f t="shared" si="215"/>
        <v>1.2833425000000001</v>
      </c>
      <c r="CT296" s="91">
        <f t="shared" si="215"/>
        <v>1.5166774999999997</v>
      </c>
      <c r="CU296" s="91">
        <f t="shared" si="215"/>
        <v>0</v>
      </c>
      <c r="CV296" s="91">
        <f t="shared" si="215"/>
        <v>0</v>
      </c>
      <c r="CW296" s="93"/>
      <c r="CY296" s="80">
        <f>CT296-CR296</f>
        <v>0</v>
      </c>
      <c r="CZ296" s="80">
        <f t="shared" si="245"/>
        <v>0.43588487288135569</v>
      </c>
      <c r="DA296" s="80">
        <f t="shared" si="245"/>
        <v>0.4997283474576264</v>
      </c>
      <c r="DB296" s="80">
        <f t="shared" si="245"/>
        <v>0.43588487288135569</v>
      </c>
      <c r="DC296" s="80">
        <f t="shared" si="245"/>
        <v>0.4997283474576264</v>
      </c>
      <c r="DG296" s="80">
        <f t="shared" si="246"/>
        <v>0.43334249999999996</v>
      </c>
      <c r="DH296" s="80">
        <f>BJ296/1.2-BI296</f>
        <v>0</v>
      </c>
      <c r="DI296" s="80" t="e">
        <f>AS296-#REF!</f>
        <v>#REF!</v>
      </c>
      <c r="DJ296" s="80" t="e">
        <f>AT296-#REF!</f>
        <v>#REF!</v>
      </c>
      <c r="DK296" s="80" t="e">
        <f>AU296-#REF!</f>
        <v>#REF!</v>
      </c>
      <c r="DL296" s="80" t="e">
        <f>AV296-#REF!</f>
        <v>#REF!</v>
      </c>
      <c r="DM296" s="80" t="e">
        <f>AW296-#REF!</f>
        <v>#REF!</v>
      </c>
      <c r="DN296" s="80" t="e">
        <f>AX296-#REF!</f>
        <v>#REF!</v>
      </c>
    </row>
    <row r="297" spans="1:118" ht="25.5" hidden="1" x14ac:dyDescent="0.25">
      <c r="A297" s="88" t="s">
        <v>6371</v>
      </c>
      <c r="B297" s="95" t="s">
        <v>6372</v>
      </c>
      <c r="C297" s="88" t="s">
        <v>6373</v>
      </c>
      <c r="D297" s="88">
        <v>2018</v>
      </c>
      <c r="E297" s="88">
        <v>2022</v>
      </c>
      <c r="F297" s="88">
        <f t="shared" si="241"/>
        <v>2018</v>
      </c>
      <c r="G297" s="88">
        <f t="shared" si="241"/>
        <v>2022</v>
      </c>
      <c r="H297" s="91">
        <f t="shared" si="199"/>
        <v>246.91747079711382</v>
      </c>
      <c r="I297" s="91">
        <v>0</v>
      </c>
      <c r="J297" s="91">
        <v>0</v>
      </c>
      <c r="K297" s="91">
        <v>0</v>
      </c>
      <c r="L297" s="91">
        <v>246.91747079711382</v>
      </c>
      <c r="M297" s="91">
        <v>81.399870000000007</v>
      </c>
      <c r="N297" s="91">
        <v>95.796721779999984</v>
      </c>
      <c r="O297" s="91">
        <v>81.421098827627119</v>
      </c>
      <c r="P297" s="91">
        <v>95.818171995799986</v>
      </c>
      <c r="Q297" s="91">
        <v>81.421098827627119</v>
      </c>
      <c r="R297" s="91">
        <v>95.818171995799986</v>
      </c>
      <c r="S297" s="91">
        <v>57.072999999999965</v>
      </c>
      <c r="T297" s="91">
        <v>65.296700000000016</v>
      </c>
      <c r="U297" s="91">
        <v>16.712790434070691</v>
      </c>
      <c r="V297" s="91">
        <v>20.055348520884827</v>
      </c>
      <c r="W297" s="91">
        <v>17.372881355932211</v>
      </c>
      <c r="X297" s="91">
        <v>20.847457627118654</v>
      </c>
      <c r="Y297" s="91">
        <v>17.372881355932211</v>
      </c>
      <c r="Z297" s="91">
        <v>20.847457627118654</v>
      </c>
      <c r="AA297" s="91">
        <v>0</v>
      </c>
      <c r="AB297" s="91">
        <v>0</v>
      </c>
      <c r="AC297" s="91">
        <v>1.59208733</v>
      </c>
      <c r="AD297" s="91">
        <v>1.7308802240000001</v>
      </c>
      <c r="AE297" s="91">
        <v>1.570858333333333</v>
      </c>
      <c r="AF297" s="91">
        <v>1.7094299999999998</v>
      </c>
      <c r="AG297" s="91">
        <v>1.570858333333333</v>
      </c>
      <c r="AH297" s="91">
        <v>1.7094299999999998</v>
      </c>
      <c r="AI297" s="91">
        <v>6.0600000000000014</v>
      </c>
      <c r="AJ297" s="91">
        <v>22.361999999999998</v>
      </c>
      <c r="AK297" s="91">
        <v>51.366736210678077</v>
      </c>
      <c r="AL297" s="91">
        <v>61.640083452813691</v>
      </c>
      <c r="AM297" s="91">
        <v>50.706214689265543</v>
      </c>
      <c r="AN297" s="91">
        <v>60.847457627118651</v>
      </c>
      <c r="AO297" s="91">
        <v>50.706214689265543</v>
      </c>
      <c r="AP297" s="91">
        <v>60.847457627118651</v>
      </c>
      <c r="AQ297" s="91">
        <v>0</v>
      </c>
      <c r="AR297" s="91">
        <v>0</v>
      </c>
      <c r="AS297" s="91">
        <f>50.7062146892655-AS362+AS377-AS381-AS364</f>
        <v>16.106786085932278</v>
      </c>
      <c r="AT297" s="91">
        <f>60.8474576271187-AT362+AT377+AT365-AT381-AT364</f>
        <v>19.328143303118836</v>
      </c>
      <c r="AU297" s="91">
        <f>50.7062146892655-AU362+AU365-AU381-AU364</f>
        <v>16.106786085932278</v>
      </c>
      <c r="AV297" s="91">
        <f>60.8474576271187-AV362+AV365-AV381-AV364</f>
        <v>19.328143303118836</v>
      </c>
      <c r="AW297" s="91">
        <f>50.7062146892655-AW362+AW365-AW381-AW364</f>
        <v>16.106786085932278</v>
      </c>
      <c r="AX297" s="91">
        <f>60.8474576271187-AX362+AX365-AX381-AX364</f>
        <v>19.328143303118836</v>
      </c>
      <c r="AY297" s="91">
        <v>0</v>
      </c>
      <c r="AZ297" s="91">
        <v>0</v>
      </c>
      <c r="BA297" s="91">
        <v>38.060583486748889</v>
      </c>
      <c r="BB297" s="91">
        <v>45.672700184098666</v>
      </c>
      <c r="BC297" s="91">
        <v>38.043138906466567</v>
      </c>
      <c r="BD297" s="91">
        <v>45.651766687759881</v>
      </c>
      <c r="BE297" s="91">
        <v>38.043138906466567</v>
      </c>
      <c r="BF297" s="91">
        <v>45.651766687759881</v>
      </c>
      <c r="BG297" s="91">
        <v>0</v>
      </c>
      <c r="BH297" s="91">
        <v>0</v>
      </c>
      <c r="BI297" s="97">
        <f>38.0431389064666-BI360+BI364</f>
        <v>18.766774239799886</v>
      </c>
      <c r="BJ297" s="97">
        <f>45.6517666877599-BJ360+BJ364</f>
        <v>22.520129087759841</v>
      </c>
      <c r="BK297" s="97">
        <f>38.0431389064666-BK360+BK364</f>
        <v>18.766774239799886</v>
      </c>
      <c r="BL297" s="97">
        <f>45.6517666877599-BL360+BL364</f>
        <v>22.520129087759841</v>
      </c>
      <c r="BM297" s="97">
        <f>38.0431389064666-BM360+BM364</f>
        <v>18.766774239799886</v>
      </c>
      <c r="BN297" s="97">
        <f>45.6517666877599-BN360+BN364</f>
        <v>22.520129087759841</v>
      </c>
      <c r="BO297" s="97">
        <v>0</v>
      </c>
      <c r="BP297" s="97">
        <v>0</v>
      </c>
      <c r="BQ297" s="91">
        <v>59.374137017822406</v>
      </c>
      <c r="BR297" s="91">
        <v>71.248964421386887</v>
      </c>
      <c r="BS297" s="91">
        <v>59.374137017822406</v>
      </c>
      <c r="BT297" s="91">
        <v>71.248964421386887</v>
      </c>
      <c r="BU297" s="91">
        <v>59.374137017822406</v>
      </c>
      <c r="BV297" s="91">
        <v>71.248964421386887</v>
      </c>
      <c r="BW297" s="91">
        <v>0</v>
      </c>
      <c r="BX297" s="91">
        <v>0</v>
      </c>
      <c r="BY297" s="97">
        <f>59.3741370178224-BY360-BY364+BY377-BY380+BY384</f>
        <v>18.960029214397917</v>
      </c>
      <c r="BZ297" s="97">
        <f>71.2489644213869-BZ360-BZ364+BZ377-BZ380+BZ384</f>
        <v>22.752035257277527</v>
      </c>
      <c r="CA297" s="97">
        <f>59.3741370178224-CA360-CA364+CA377-CA380+CA384</f>
        <v>18.960029214397913</v>
      </c>
      <c r="CB297" s="97">
        <f>71.2489644213869-CB360-CB364+CB377-CB380+CB384</f>
        <v>22.752035257277523</v>
      </c>
      <c r="CC297" s="97">
        <f>59.3741370178224-CC360-CC364+CC377-CC380+CC384</f>
        <v>18.960029214397913</v>
      </c>
      <c r="CD297" s="97">
        <f>71.2489644213869-CD360-CD364+CD377-CD380+CD384</f>
        <v>22.752035257277523</v>
      </c>
      <c r="CE297" s="97">
        <v>0</v>
      </c>
      <c r="CF297" s="97">
        <v>0</v>
      </c>
      <c r="CG297" s="92">
        <f t="shared" si="226"/>
        <v>246.91411714932008</v>
      </c>
      <c r="CH297" s="92">
        <f t="shared" si="226"/>
        <v>294.41381835918401</v>
      </c>
      <c r="CI297" s="92">
        <f t="shared" si="226"/>
        <v>246.91747079711382</v>
      </c>
      <c r="CJ297" s="92">
        <f t="shared" si="226"/>
        <v>294.41381835918406</v>
      </c>
      <c r="CK297" s="92">
        <f t="shared" si="226"/>
        <v>246.91747079711382</v>
      </c>
      <c r="CL297" s="92">
        <f t="shared" si="226"/>
        <v>294.41381835918406</v>
      </c>
      <c r="CM297" s="92">
        <f t="shared" si="226"/>
        <v>57.072999999999965</v>
      </c>
      <c r="CN297" s="92">
        <f t="shared" si="226"/>
        <v>65.296700000000016</v>
      </c>
      <c r="CO297" s="91">
        <f t="shared" si="215"/>
        <v>136.8255468701301</v>
      </c>
      <c r="CP297" s="91">
        <f t="shared" si="215"/>
        <v>162.12790965215621</v>
      </c>
      <c r="CQ297" s="91">
        <f t="shared" si="215"/>
        <v>136.82554670109053</v>
      </c>
      <c r="CR297" s="91">
        <f t="shared" si="215"/>
        <v>162.1279096439562</v>
      </c>
      <c r="CS297" s="91">
        <f t="shared" si="215"/>
        <v>136.82554670109053</v>
      </c>
      <c r="CT297" s="91">
        <f t="shared" si="215"/>
        <v>162.1279096439562</v>
      </c>
      <c r="CU297" s="91">
        <f t="shared" si="215"/>
        <v>63.132999999999967</v>
      </c>
      <c r="CV297" s="91">
        <f t="shared" si="215"/>
        <v>87.65870000000001</v>
      </c>
      <c r="CW297" s="93"/>
      <c r="CY297" s="80">
        <f>CT297-CR297</f>
        <v>0</v>
      </c>
      <c r="CZ297" s="80">
        <f t="shared" si="245"/>
        <v>-110.09192409602329</v>
      </c>
      <c r="DA297" s="80">
        <f t="shared" si="245"/>
        <v>-132.28590871522786</v>
      </c>
      <c r="DB297" s="80">
        <f t="shared" si="245"/>
        <v>-110.09192409602329</v>
      </c>
      <c r="DC297" s="80">
        <f t="shared" si="245"/>
        <v>-132.28590871522786</v>
      </c>
      <c r="DG297" s="80">
        <f t="shared" si="246"/>
        <v>-110.09192409602329</v>
      </c>
      <c r="DH297" s="80">
        <f>BJ297/1.2-BI297</f>
        <v>0</v>
      </c>
      <c r="DI297" s="80" t="e">
        <f>AS297-#REF!</f>
        <v>#REF!</v>
      </c>
      <c r="DJ297" s="80" t="e">
        <f>AT297-#REF!</f>
        <v>#REF!</v>
      </c>
      <c r="DK297" s="80" t="e">
        <f>AU297-#REF!</f>
        <v>#REF!</v>
      </c>
      <c r="DL297" s="80" t="e">
        <f>AV297-#REF!</f>
        <v>#REF!</v>
      </c>
      <c r="DM297" s="80" t="e">
        <f>AW297-#REF!</f>
        <v>#REF!</v>
      </c>
      <c r="DN297" s="80" t="e">
        <f>AX297-#REF!</f>
        <v>#REF!</v>
      </c>
    </row>
    <row r="298" spans="1:118" hidden="1" x14ac:dyDescent="0.25">
      <c r="A298" s="88" t="s">
        <v>6374</v>
      </c>
      <c r="B298" s="95" t="s">
        <v>6375</v>
      </c>
      <c r="C298" s="88" t="s">
        <v>6376</v>
      </c>
      <c r="D298" s="88">
        <v>2018</v>
      </c>
      <c r="E298" s="88">
        <v>2021</v>
      </c>
      <c r="F298" s="88">
        <f t="shared" si="241"/>
        <v>2018</v>
      </c>
      <c r="G298" s="88">
        <f t="shared" si="241"/>
        <v>2021</v>
      </c>
      <c r="H298" s="91">
        <f t="shared" si="199"/>
        <v>2.5499999999999998</v>
      </c>
      <c r="I298" s="91">
        <v>0</v>
      </c>
      <c r="J298" s="91">
        <v>0</v>
      </c>
      <c r="K298" s="91">
        <v>0</v>
      </c>
      <c r="L298" s="91">
        <v>2.5499999999999998</v>
      </c>
      <c r="M298" s="91">
        <v>1.66</v>
      </c>
      <c r="N298" s="91">
        <v>1.95</v>
      </c>
      <c r="O298" s="91">
        <v>1.6554039600000001</v>
      </c>
      <c r="P298" s="91">
        <v>1.95</v>
      </c>
      <c r="Q298" s="91">
        <v>1.6554039600000001</v>
      </c>
      <c r="R298" s="91">
        <v>1.95</v>
      </c>
      <c r="S298" s="91">
        <v>0</v>
      </c>
      <c r="T298" s="91">
        <v>0</v>
      </c>
      <c r="U298" s="91">
        <v>0</v>
      </c>
      <c r="V298" s="91">
        <v>0</v>
      </c>
      <c r="W298" s="91">
        <v>0</v>
      </c>
      <c r="X298" s="91">
        <v>0</v>
      </c>
      <c r="Y298" s="91">
        <v>0</v>
      </c>
      <c r="Z298" s="91">
        <v>0</v>
      </c>
      <c r="AA298" s="91">
        <v>0</v>
      </c>
      <c r="AB298" s="91">
        <v>0</v>
      </c>
      <c r="AC298" s="91"/>
      <c r="AD298" s="91"/>
      <c r="AE298" s="91"/>
      <c r="AF298" s="91"/>
      <c r="AG298" s="91"/>
      <c r="AH298" s="91"/>
      <c r="AI298" s="91"/>
      <c r="AJ298" s="91"/>
      <c r="AK298" s="91">
        <v>0.89166666666666672</v>
      </c>
      <c r="AL298" s="91">
        <v>1.07</v>
      </c>
      <c r="AM298" s="91">
        <v>0.89166666666666672</v>
      </c>
      <c r="AN298" s="91">
        <v>1.07</v>
      </c>
      <c r="AO298" s="91">
        <v>0.89166666666666672</v>
      </c>
      <c r="AP298" s="91">
        <v>1.07</v>
      </c>
      <c r="AQ298" s="91">
        <v>0</v>
      </c>
      <c r="AR298" s="91">
        <v>0</v>
      </c>
      <c r="AS298" s="97">
        <f t="shared" ref="AS298:AZ300" si="247">AK298</f>
        <v>0.89166666666666672</v>
      </c>
      <c r="AT298" s="97">
        <f t="shared" si="247"/>
        <v>1.07</v>
      </c>
      <c r="AU298" s="97">
        <f t="shared" si="247"/>
        <v>0.89166666666666672</v>
      </c>
      <c r="AV298" s="97">
        <f t="shared" si="247"/>
        <v>1.07</v>
      </c>
      <c r="AW298" s="97">
        <f t="shared" si="247"/>
        <v>0.89166666666666672</v>
      </c>
      <c r="AX298" s="97">
        <f t="shared" si="247"/>
        <v>1.07</v>
      </c>
      <c r="AY298" s="97">
        <f t="shared" si="247"/>
        <v>0</v>
      </c>
      <c r="AZ298" s="97">
        <f t="shared" si="247"/>
        <v>0</v>
      </c>
      <c r="BA298" s="91">
        <v>0</v>
      </c>
      <c r="BB298" s="91">
        <v>0</v>
      </c>
      <c r="BC298" s="91">
        <v>0</v>
      </c>
      <c r="BD298" s="91">
        <v>0</v>
      </c>
      <c r="BE298" s="91">
        <v>0</v>
      </c>
      <c r="BF298" s="91">
        <v>0</v>
      </c>
      <c r="BG298" s="91">
        <v>0</v>
      </c>
      <c r="BH298" s="91">
        <v>0</v>
      </c>
      <c r="BI298" s="97">
        <f t="shared" ref="BI298:BP300" si="248">BA298</f>
        <v>0</v>
      </c>
      <c r="BJ298" s="97">
        <f t="shared" si="248"/>
        <v>0</v>
      </c>
      <c r="BK298" s="97">
        <f t="shared" si="248"/>
        <v>0</v>
      </c>
      <c r="BL298" s="97">
        <f t="shared" si="248"/>
        <v>0</v>
      </c>
      <c r="BM298" s="97">
        <f t="shared" si="248"/>
        <v>0</v>
      </c>
      <c r="BN298" s="97">
        <f t="shared" si="248"/>
        <v>0</v>
      </c>
      <c r="BO298" s="97">
        <f t="shared" si="248"/>
        <v>0</v>
      </c>
      <c r="BP298" s="97">
        <f t="shared" si="248"/>
        <v>0</v>
      </c>
      <c r="BQ298" s="91">
        <v>0</v>
      </c>
      <c r="BR298" s="91">
        <v>0</v>
      </c>
      <c r="BS298" s="91">
        <v>0</v>
      </c>
      <c r="BT298" s="91">
        <v>0</v>
      </c>
      <c r="BU298" s="91">
        <v>0</v>
      </c>
      <c r="BV298" s="91">
        <v>0</v>
      </c>
      <c r="BW298" s="91">
        <v>0</v>
      </c>
      <c r="BX298" s="91">
        <v>0</v>
      </c>
      <c r="BY298" s="97">
        <f t="shared" ref="BY298:CF300" si="249">BQ298</f>
        <v>0</v>
      </c>
      <c r="BZ298" s="97">
        <f t="shared" si="249"/>
        <v>0</v>
      </c>
      <c r="CA298" s="97">
        <f t="shared" si="249"/>
        <v>0</v>
      </c>
      <c r="CB298" s="97">
        <f t="shared" si="249"/>
        <v>0</v>
      </c>
      <c r="CC298" s="97">
        <f t="shared" si="249"/>
        <v>0</v>
      </c>
      <c r="CD298" s="97">
        <f t="shared" si="249"/>
        <v>0</v>
      </c>
      <c r="CE298" s="97">
        <f t="shared" si="249"/>
        <v>0</v>
      </c>
      <c r="CF298" s="97">
        <f t="shared" si="249"/>
        <v>0</v>
      </c>
      <c r="CG298" s="92">
        <f t="shared" si="226"/>
        <v>2.5516666666666667</v>
      </c>
      <c r="CH298" s="92">
        <f t="shared" si="226"/>
        <v>3.02</v>
      </c>
      <c r="CI298" s="92">
        <f t="shared" si="226"/>
        <v>2.5470706266666667</v>
      </c>
      <c r="CJ298" s="92">
        <f t="shared" si="226"/>
        <v>3.02</v>
      </c>
      <c r="CK298" s="92">
        <f t="shared" si="226"/>
        <v>2.5470706266666667</v>
      </c>
      <c r="CL298" s="92">
        <f t="shared" si="226"/>
        <v>3.02</v>
      </c>
      <c r="CM298" s="92">
        <f t="shared" si="226"/>
        <v>0</v>
      </c>
      <c r="CN298" s="92">
        <f t="shared" si="226"/>
        <v>0</v>
      </c>
      <c r="CO298" s="91">
        <f t="shared" si="215"/>
        <v>2.5516666666666667</v>
      </c>
      <c r="CP298" s="91">
        <f t="shared" si="215"/>
        <v>3.02</v>
      </c>
      <c r="CQ298" s="91">
        <f t="shared" si="215"/>
        <v>2.5470706266666667</v>
      </c>
      <c r="CR298" s="91">
        <f t="shared" si="215"/>
        <v>3.02</v>
      </c>
      <c r="CS298" s="91">
        <f t="shared" si="215"/>
        <v>2.5470706266666667</v>
      </c>
      <c r="CT298" s="91">
        <f t="shared" si="215"/>
        <v>3.02</v>
      </c>
      <c r="CU298" s="91">
        <f t="shared" si="215"/>
        <v>0</v>
      </c>
      <c r="CV298" s="91">
        <f t="shared" si="215"/>
        <v>0</v>
      </c>
      <c r="CW298" s="93"/>
      <c r="CY298" s="80"/>
      <c r="CZ298" s="80"/>
    </row>
    <row r="299" spans="1:118" ht="63.75" hidden="1" x14ac:dyDescent="0.25">
      <c r="A299" s="88" t="s">
        <v>6377</v>
      </c>
      <c r="B299" s="95" t="s">
        <v>6378</v>
      </c>
      <c r="C299" s="88" t="s">
        <v>6379</v>
      </c>
      <c r="D299" s="88">
        <v>2018</v>
      </c>
      <c r="E299" s="88">
        <v>2018</v>
      </c>
      <c r="F299" s="88">
        <f t="shared" si="241"/>
        <v>2018</v>
      </c>
      <c r="G299" s="88">
        <f t="shared" si="241"/>
        <v>2018</v>
      </c>
      <c r="H299" s="91">
        <f t="shared" si="199"/>
        <v>2.08</v>
      </c>
      <c r="I299" s="91">
        <v>0</v>
      </c>
      <c r="J299" s="91">
        <v>0</v>
      </c>
      <c r="K299" s="91">
        <v>0</v>
      </c>
      <c r="L299" s="91">
        <v>2.08</v>
      </c>
      <c r="M299" s="91">
        <v>2.08</v>
      </c>
      <c r="N299" s="91">
        <v>2.4500000000000002</v>
      </c>
      <c r="O299" s="91">
        <v>2.0754237299999998</v>
      </c>
      <c r="P299" s="91">
        <v>2.4500000000000002</v>
      </c>
      <c r="Q299" s="91">
        <v>2.0754237299999998</v>
      </c>
      <c r="R299" s="91">
        <v>2.4500000000000002</v>
      </c>
      <c r="S299" s="91">
        <v>0</v>
      </c>
      <c r="T299" s="91">
        <v>0</v>
      </c>
      <c r="U299" s="91">
        <v>0</v>
      </c>
      <c r="V299" s="91">
        <v>0</v>
      </c>
      <c r="W299" s="91">
        <v>0</v>
      </c>
      <c r="X299" s="91">
        <v>0</v>
      </c>
      <c r="Y299" s="91">
        <v>0</v>
      </c>
      <c r="Z299" s="91">
        <v>0</v>
      </c>
      <c r="AA299" s="91">
        <v>0</v>
      </c>
      <c r="AB299" s="91">
        <v>0</v>
      </c>
      <c r="AC299" s="91"/>
      <c r="AD299" s="91"/>
      <c r="AE299" s="91"/>
      <c r="AF299" s="91"/>
      <c r="AG299" s="91"/>
      <c r="AH299" s="91"/>
      <c r="AI299" s="91"/>
      <c r="AJ299" s="91"/>
      <c r="AK299" s="91">
        <v>0</v>
      </c>
      <c r="AL299" s="91">
        <v>0</v>
      </c>
      <c r="AM299" s="91">
        <v>0</v>
      </c>
      <c r="AN299" s="91">
        <v>0</v>
      </c>
      <c r="AO299" s="91">
        <v>0</v>
      </c>
      <c r="AP299" s="91">
        <v>0</v>
      </c>
      <c r="AQ299" s="91">
        <v>0</v>
      </c>
      <c r="AR299" s="91">
        <v>0</v>
      </c>
      <c r="AS299" s="97">
        <f t="shared" si="247"/>
        <v>0</v>
      </c>
      <c r="AT299" s="97">
        <f t="shared" si="247"/>
        <v>0</v>
      </c>
      <c r="AU299" s="97">
        <f t="shared" si="247"/>
        <v>0</v>
      </c>
      <c r="AV299" s="97">
        <f t="shared" si="247"/>
        <v>0</v>
      </c>
      <c r="AW299" s="97">
        <f t="shared" si="247"/>
        <v>0</v>
      </c>
      <c r="AX299" s="97">
        <f t="shared" si="247"/>
        <v>0</v>
      </c>
      <c r="AY299" s="97">
        <f t="shared" si="247"/>
        <v>0</v>
      </c>
      <c r="AZ299" s="97">
        <f t="shared" si="247"/>
        <v>0</v>
      </c>
      <c r="BA299" s="91">
        <v>0</v>
      </c>
      <c r="BB299" s="91">
        <v>0</v>
      </c>
      <c r="BC299" s="91">
        <v>0</v>
      </c>
      <c r="BD299" s="91">
        <v>0</v>
      </c>
      <c r="BE299" s="91">
        <v>0</v>
      </c>
      <c r="BF299" s="91">
        <v>0</v>
      </c>
      <c r="BG299" s="91">
        <v>0</v>
      </c>
      <c r="BH299" s="91">
        <v>0</v>
      </c>
      <c r="BI299" s="97">
        <f t="shared" si="248"/>
        <v>0</v>
      </c>
      <c r="BJ299" s="97">
        <f t="shared" si="248"/>
        <v>0</v>
      </c>
      <c r="BK299" s="97">
        <f t="shared" si="248"/>
        <v>0</v>
      </c>
      <c r="BL299" s="97">
        <f t="shared" si="248"/>
        <v>0</v>
      </c>
      <c r="BM299" s="97">
        <f t="shared" si="248"/>
        <v>0</v>
      </c>
      <c r="BN299" s="97">
        <f t="shared" si="248"/>
        <v>0</v>
      </c>
      <c r="BO299" s="97">
        <f t="shared" si="248"/>
        <v>0</v>
      </c>
      <c r="BP299" s="97">
        <f t="shared" si="248"/>
        <v>0</v>
      </c>
      <c r="BQ299" s="91">
        <v>0</v>
      </c>
      <c r="BR299" s="91">
        <v>0</v>
      </c>
      <c r="BS299" s="91">
        <v>0</v>
      </c>
      <c r="BT299" s="91">
        <v>0</v>
      </c>
      <c r="BU299" s="91">
        <v>0</v>
      </c>
      <c r="BV299" s="91">
        <v>0</v>
      </c>
      <c r="BW299" s="91">
        <v>0</v>
      </c>
      <c r="BX299" s="91">
        <v>0</v>
      </c>
      <c r="BY299" s="97">
        <f t="shared" si="249"/>
        <v>0</v>
      </c>
      <c r="BZ299" s="97">
        <f t="shared" si="249"/>
        <v>0</v>
      </c>
      <c r="CA299" s="97">
        <f t="shared" si="249"/>
        <v>0</v>
      </c>
      <c r="CB299" s="97">
        <f t="shared" si="249"/>
        <v>0</v>
      </c>
      <c r="CC299" s="97">
        <f t="shared" si="249"/>
        <v>0</v>
      </c>
      <c r="CD299" s="97">
        <f t="shared" si="249"/>
        <v>0</v>
      </c>
      <c r="CE299" s="97">
        <f t="shared" si="249"/>
        <v>0</v>
      </c>
      <c r="CF299" s="97">
        <f t="shared" si="249"/>
        <v>0</v>
      </c>
      <c r="CG299" s="92">
        <f t="shared" si="226"/>
        <v>2.08</v>
      </c>
      <c r="CH299" s="92">
        <f t="shared" si="226"/>
        <v>2.4500000000000002</v>
      </c>
      <c r="CI299" s="92">
        <f t="shared" si="226"/>
        <v>2.0754237299999998</v>
      </c>
      <c r="CJ299" s="92">
        <f t="shared" si="226"/>
        <v>2.4500000000000002</v>
      </c>
      <c r="CK299" s="92">
        <f t="shared" si="226"/>
        <v>2.0754237299999998</v>
      </c>
      <c r="CL299" s="92">
        <f t="shared" si="226"/>
        <v>2.4500000000000002</v>
      </c>
      <c r="CM299" s="92">
        <f t="shared" si="226"/>
        <v>0</v>
      </c>
      <c r="CN299" s="92">
        <f t="shared" si="226"/>
        <v>0</v>
      </c>
      <c r="CO299" s="91">
        <f t="shared" si="215"/>
        <v>2.08</v>
      </c>
      <c r="CP299" s="91">
        <f t="shared" si="215"/>
        <v>2.4500000000000002</v>
      </c>
      <c r="CQ299" s="91">
        <f t="shared" si="215"/>
        <v>2.0754237299999998</v>
      </c>
      <c r="CR299" s="91">
        <f t="shared" si="215"/>
        <v>2.4500000000000002</v>
      </c>
      <c r="CS299" s="91">
        <f t="shared" si="215"/>
        <v>2.0754237299999998</v>
      </c>
      <c r="CT299" s="91">
        <f t="shared" si="215"/>
        <v>2.4500000000000002</v>
      </c>
      <c r="CU299" s="91">
        <f t="shared" si="215"/>
        <v>0</v>
      </c>
      <c r="CV299" s="91">
        <f t="shared" si="215"/>
        <v>0</v>
      </c>
      <c r="CW299" s="93"/>
      <c r="CY299" s="80"/>
      <c r="CZ299" s="80"/>
    </row>
    <row r="300" spans="1:118" ht="51" hidden="1" x14ac:dyDescent="0.25">
      <c r="A300" s="88" t="s">
        <v>6380</v>
      </c>
      <c r="B300" s="95" t="s">
        <v>6381</v>
      </c>
      <c r="C300" s="88" t="s">
        <v>6382</v>
      </c>
      <c r="D300" s="88">
        <v>2014</v>
      </c>
      <c r="E300" s="88">
        <v>2022</v>
      </c>
      <c r="F300" s="88">
        <f t="shared" si="241"/>
        <v>2014</v>
      </c>
      <c r="G300" s="88">
        <f t="shared" si="241"/>
        <v>2022</v>
      </c>
      <c r="H300" s="91">
        <f t="shared" si="199"/>
        <v>0</v>
      </c>
      <c r="I300" s="91">
        <v>0</v>
      </c>
      <c r="J300" s="91">
        <v>0</v>
      </c>
      <c r="K300" s="91">
        <v>0</v>
      </c>
      <c r="L300" s="91">
        <v>0</v>
      </c>
      <c r="M300" s="91"/>
      <c r="N300" s="91">
        <v>0</v>
      </c>
      <c r="O300" s="91">
        <v>0</v>
      </c>
      <c r="P300" s="91"/>
      <c r="Q300" s="91">
        <v>0</v>
      </c>
      <c r="R300" s="91"/>
      <c r="S300" s="91">
        <v>0</v>
      </c>
      <c r="T300" s="91">
        <v>0</v>
      </c>
      <c r="U300" s="91">
        <v>0</v>
      </c>
      <c r="V300" s="91">
        <v>0</v>
      </c>
      <c r="W300" s="91">
        <v>0</v>
      </c>
      <c r="X300" s="91">
        <v>0</v>
      </c>
      <c r="Y300" s="91">
        <v>0</v>
      </c>
      <c r="Z300" s="91">
        <v>0</v>
      </c>
      <c r="AA300" s="91">
        <v>0</v>
      </c>
      <c r="AB300" s="91">
        <v>0</v>
      </c>
      <c r="AC300" s="91"/>
      <c r="AD300" s="91"/>
      <c r="AE300" s="91"/>
      <c r="AF300" s="91"/>
      <c r="AG300" s="91"/>
      <c r="AH300" s="91"/>
      <c r="AI300" s="91"/>
      <c r="AJ300" s="91"/>
      <c r="AK300" s="91">
        <v>34.750000000000007</v>
      </c>
      <c r="AL300" s="91">
        <v>41.7</v>
      </c>
      <c r="AM300" s="91">
        <v>0</v>
      </c>
      <c r="AN300" s="91">
        <v>0</v>
      </c>
      <c r="AO300" s="91">
        <v>0</v>
      </c>
      <c r="AP300" s="91">
        <v>0</v>
      </c>
      <c r="AQ300" s="91">
        <v>0</v>
      </c>
      <c r="AR300" s="91">
        <v>0</v>
      </c>
      <c r="AS300" s="91">
        <f t="shared" si="247"/>
        <v>34.750000000000007</v>
      </c>
      <c r="AT300" s="91">
        <f t="shared" si="247"/>
        <v>41.7</v>
      </c>
      <c r="AU300" s="91">
        <f t="shared" si="247"/>
        <v>0</v>
      </c>
      <c r="AV300" s="91">
        <f t="shared" si="247"/>
        <v>0</v>
      </c>
      <c r="AW300" s="91">
        <f t="shared" si="247"/>
        <v>0</v>
      </c>
      <c r="AX300" s="91">
        <f t="shared" si="247"/>
        <v>0</v>
      </c>
      <c r="AY300" s="91">
        <f t="shared" si="247"/>
        <v>0</v>
      </c>
      <c r="AZ300" s="91">
        <f t="shared" si="247"/>
        <v>0</v>
      </c>
      <c r="BA300" s="91">
        <v>0</v>
      </c>
      <c r="BB300" s="91">
        <v>0</v>
      </c>
      <c r="BC300" s="91">
        <v>0</v>
      </c>
      <c r="BD300" s="91">
        <v>0</v>
      </c>
      <c r="BE300" s="91">
        <v>0</v>
      </c>
      <c r="BF300" s="91">
        <v>0</v>
      </c>
      <c r="BG300" s="91">
        <v>0</v>
      </c>
      <c r="BH300" s="91">
        <v>0</v>
      </c>
      <c r="BI300" s="97">
        <f t="shared" si="248"/>
        <v>0</v>
      </c>
      <c r="BJ300" s="97">
        <f t="shared" si="248"/>
        <v>0</v>
      </c>
      <c r="BK300" s="97">
        <f t="shared" si="248"/>
        <v>0</v>
      </c>
      <c r="BL300" s="97">
        <f t="shared" si="248"/>
        <v>0</v>
      </c>
      <c r="BM300" s="97">
        <f t="shared" si="248"/>
        <v>0</v>
      </c>
      <c r="BN300" s="97">
        <f t="shared" si="248"/>
        <v>0</v>
      </c>
      <c r="BO300" s="97">
        <f t="shared" si="248"/>
        <v>0</v>
      </c>
      <c r="BP300" s="97">
        <f t="shared" si="248"/>
        <v>0</v>
      </c>
      <c r="BQ300" s="91">
        <v>0</v>
      </c>
      <c r="BR300" s="91">
        <v>0</v>
      </c>
      <c r="BS300" s="91">
        <v>0</v>
      </c>
      <c r="BT300" s="91">
        <v>0</v>
      </c>
      <c r="BU300" s="91">
        <v>0</v>
      </c>
      <c r="BV300" s="91">
        <v>0</v>
      </c>
      <c r="BW300" s="91">
        <v>0</v>
      </c>
      <c r="BX300" s="91">
        <v>0</v>
      </c>
      <c r="BY300" s="97">
        <f t="shared" si="249"/>
        <v>0</v>
      </c>
      <c r="BZ300" s="97">
        <f t="shared" si="249"/>
        <v>0</v>
      </c>
      <c r="CA300" s="97">
        <f t="shared" si="249"/>
        <v>0</v>
      </c>
      <c r="CB300" s="97">
        <f t="shared" si="249"/>
        <v>0</v>
      </c>
      <c r="CC300" s="97">
        <f t="shared" si="249"/>
        <v>0</v>
      </c>
      <c r="CD300" s="97">
        <f t="shared" si="249"/>
        <v>0</v>
      </c>
      <c r="CE300" s="97">
        <f t="shared" si="249"/>
        <v>0</v>
      </c>
      <c r="CF300" s="97">
        <f t="shared" si="249"/>
        <v>0</v>
      </c>
      <c r="CG300" s="92">
        <f t="shared" si="226"/>
        <v>34.750000000000007</v>
      </c>
      <c r="CH300" s="92">
        <f t="shared" si="226"/>
        <v>41.7</v>
      </c>
      <c r="CI300" s="92">
        <f t="shared" si="226"/>
        <v>0</v>
      </c>
      <c r="CJ300" s="92">
        <f t="shared" si="226"/>
        <v>0</v>
      </c>
      <c r="CK300" s="92">
        <f t="shared" si="226"/>
        <v>0</v>
      </c>
      <c r="CL300" s="92">
        <f t="shared" si="226"/>
        <v>0</v>
      </c>
      <c r="CM300" s="92">
        <f t="shared" si="226"/>
        <v>0</v>
      </c>
      <c r="CN300" s="92">
        <f t="shared" si="226"/>
        <v>0</v>
      </c>
      <c r="CO300" s="91">
        <f t="shared" si="215"/>
        <v>34.750000000000007</v>
      </c>
      <c r="CP300" s="91">
        <f t="shared" si="215"/>
        <v>41.7</v>
      </c>
      <c r="CQ300" s="91">
        <f t="shared" si="215"/>
        <v>0</v>
      </c>
      <c r="CR300" s="91">
        <f t="shared" si="215"/>
        <v>0</v>
      </c>
      <c r="CS300" s="91">
        <f t="shared" si="215"/>
        <v>0</v>
      </c>
      <c r="CT300" s="91">
        <f t="shared" si="215"/>
        <v>0</v>
      </c>
      <c r="CU300" s="91">
        <f t="shared" si="215"/>
        <v>0</v>
      </c>
      <c r="CV300" s="91">
        <f t="shared" si="215"/>
        <v>0</v>
      </c>
      <c r="CW300" s="93"/>
      <c r="CY300" s="80">
        <f>CT300-CR300</f>
        <v>0</v>
      </c>
      <c r="CZ300" s="80">
        <f>CQ300-CI300</f>
        <v>0</v>
      </c>
      <c r="DA300" s="80">
        <f>CR300-CJ300</f>
        <v>0</v>
      </c>
      <c r="DB300" s="80">
        <f>CS300-CK300</f>
        <v>0</v>
      </c>
      <c r="DC300" s="80">
        <f>CT300-CL300</f>
        <v>0</v>
      </c>
      <c r="DG300" s="80">
        <f>CQ300-H300</f>
        <v>0</v>
      </c>
      <c r="DH300" s="80">
        <f>BJ300/1.2-BI300</f>
        <v>0</v>
      </c>
      <c r="DI300" s="80" t="e">
        <f>AS300-#REF!</f>
        <v>#REF!</v>
      </c>
      <c r="DJ300" s="80" t="e">
        <f>AT300-#REF!</f>
        <v>#REF!</v>
      </c>
      <c r="DK300" s="80" t="e">
        <f>AU300-#REF!</f>
        <v>#REF!</v>
      </c>
      <c r="DL300" s="80" t="e">
        <f>AV300-#REF!</f>
        <v>#REF!</v>
      </c>
      <c r="DM300" s="80" t="e">
        <f>AW300-#REF!</f>
        <v>#REF!</v>
      </c>
      <c r="DN300" s="80" t="e">
        <f>AX300-#REF!</f>
        <v>#REF!</v>
      </c>
    </row>
    <row r="301" spans="1:118" ht="38.25" hidden="1" x14ac:dyDescent="0.25">
      <c r="A301" s="88" t="s">
        <v>6383</v>
      </c>
      <c r="B301" s="95" t="s">
        <v>6384</v>
      </c>
      <c r="C301" s="88" t="s">
        <v>6385</v>
      </c>
      <c r="D301" s="88">
        <v>2018</v>
      </c>
      <c r="E301" s="88">
        <v>2022</v>
      </c>
      <c r="F301" s="88">
        <f t="shared" si="241"/>
        <v>2018</v>
      </c>
      <c r="G301" s="88">
        <f t="shared" si="241"/>
        <v>2022</v>
      </c>
      <c r="H301" s="91">
        <f t="shared" si="199"/>
        <v>74.49045988666667</v>
      </c>
      <c r="I301" s="91">
        <f t="shared" ref="I301:AN301" si="250">SUM(I302:I320)</f>
        <v>0</v>
      </c>
      <c r="J301" s="91">
        <f t="shared" si="250"/>
        <v>0</v>
      </c>
      <c r="K301" s="91">
        <f t="shared" si="250"/>
        <v>0</v>
      </c>
      <c r="L301" s="91">
        <f t="shared" si="250"/>
        <v>74.49045988666667</v>
      </c>
      <c r="M301" s="91">
        <f t="shared" si="250"/>
        <v>13.648</v>
      </c>
      <c r="N301" s="91">
        <f t="shared" si="250"/>
        <v>16.103999999999999</v>
      </c>
      <c r="O301" s="91">
        <f t="shared" si="250"/>
        <v>13.64879322</v>
      </c>
      <c r="P301" s="91">
        <f t="shared" si="250"/>
        <v>16.103999999999999</v>
      </c>
      <c r="Q301" s="91">
        <f t="shared" si="250"/>
        <v>13.64879322</v>
      </c>
      <c r="R301" s="91">
        <f t="shared" si="250"/>
        <v>16.103999999999999</v>
      </c>
      <c r="S301" s="91">
        <f t="shared" si="250"/>
        <v>0</v>
      </c>
      <c r="T301" s="91">
        <f t="shared" si="250"/>
        <v>0</v>
      </c>
      <c r="U301" s="91">
        <f t="shared" si="250"/>
        <v>10.450000000000001</v>
      </c>
      <c r="V301" s="91">
        <f t="shared" si="250"/>
        <v>12.540000000000001</v>
      </c>
      <c r="W301" s="91">
        <f t="shared" si="250"/>
        <v>10.450000000000001</v>
      </c>
      <c r="X301" s="91">
        <f t="shared" si="250"/>
        <v>12.540000000000003</v>
      </c>
      <c r="Y301" s="91">
        <f t="shared" si="250"/>
        <v>10.450000000000001</v>
      </c>
      <c r="Z301" s="91">
        <f t="shared" si="250"/>
        <v>12.540000000000003</v>
      </c>
      <c r="AA301" s="91">
        <f t="shared" si="250"/>
        <v>0</v>
      </c>
      <c r="AB301" s="91">
        <f t="shared" si="250"/>
        <v>0</v>
      </c>
      <c r="AC301" s="91">
        <f t="shared" si="250"/>
        <v>10.514420907</v>
      </c>
      <c r="AD301" s="91">
        <f t="shared" si="250"/>
        <v>12.617305092</v>
      </c>
      <c r="AE301" s="91">
        <f t="shared" si="250"/>
        <v>10.514420907</v>
      </c>
      <c r="AF301" s="91">
        <f t="shared" si="250"/>
        <v>12.617305092</v>
      </c>
      <c r="AG301" s="91">
        <f t="shared" si="250"/>
        <v>10.514420907</v>
      </c>
      <c r="AH301" s="91">
        <f t="shared" si="250"/>
        <v>12.617305092</v>
      </c>
      <c r="AI301" s="91">
        <f t="shared" si="250"/>
        <v>0</v>
      </c>
      <c r="AJ301" s="91">
        <f t="shared" si="250"/>
        <v>0</v>
      </c>
      <c r="AK301" s="91">
        <f t="shared" si="250"/>
        <v>21.700000000000003</v>
      </c>
      <c r="AL301" s="91">
        <f t="shared" si="250"/>
        <v>26.04</v>
      </c>
      <c r="AM301" s="91">
        <f t="shared" si="250"/>
        <v>21.700000000000003</v>
      </c>
      <c r="AN301" s="91">
        <f t="shared" si="250"/>
        <v>26.040000000000003</v>
      </c>
      <c r="AO301" s="91">
        <f t="shared" ref="AO301:CF301" si="251">SUM(AO302:AO320)</f>
        <v>21.700000000000003</v>
      </c>
      <c r="AP301" s="91">
        <f t="shared" si="251"/>
        <v>26.040000000000003</v>
      </c>
      <c r="AQ301" s="91">
        <f t="shared" si="251"/>
        <v>0</v>
      </c>
      <c r="AR301" s="91">
        <f t="shared" si="251"/>
        <v>0</v>
      </c>
      <c r="AS301" s="91">
        <f t="shared" si="251"/>
        <v>21.415833333333335</v>
      </c>
      <c r="AT301" s="91">
        <f t="shared" si="251"/>
        <v>25.699000000000002</v>
      </c>
      <c r="AU301" s="91">
        <f t="shared" si="251"/>
        <v>21.415833333333335</v>
      </c>
      <c r="AV301" s="91">
        <f t="shared" si="251"/>
        <v>25.699000000000002</v>
      </c>
      <c r="AW301" s="91">
        <f t="shared" si="251"/>
        <v>21.415833333333335</v>
      </c>
      <c r="AX301" s="91">
        <f t="shared" si="251"/>
        <v>25.699000000000002</v>
      </c>
      <c r="AY301" s="91">
        <f t="shared" si="251"/>
        <v>0</v>
      </c>
      <c r="AZ301" s="91">
        <f t="shared" si="251"/>
        <v>0</v>
      </c>
      <c r="BA301" s="91">
        <f t="shared" si="251"/>
        <v>16.274999999999999</v>
      </c>
      <c r="BB301" s="91">
        <f t="shared" si="251"/>
        <v>19.53</v>
      </c>
      <c r="BC301" s="91">
        <f t="shared" si="251"/>
        <v>16.274999999999999</v>
      </c>
      <c r="BD301" s="91">
        <f t="shared" si="251"/>
        <v>19.53</v>
      </c>
      <c r="BE301" s="91">
        <f t="shared" si="251"/>
        <v>16.274999999999999</v>
      </c>
      <c r="BF301" s="91">
        <f t="shared" si="251"/>
        <v>19.53</v>
      </c>
      <c r="BG301" s="91">
        <f t="shared" si="251"/>
        <v>0</v>
      </c>
      <c r="BH301" s="91">
        <f t="shared" si="251"/>
        <v>0</v>
      </c>
      <c r="BI301" s="91">
        <f t="shared" si="251"/>
        <v>16.838067890310679</v>
      </c>
      <c r="BJ301" s="91">
        <f t="shared" si="251"/>
        <v>20.205681468372816</v>
      </c>
      <c r="BK301" s="91">
        <f t="shared" si="251"/>
        <v>16.838067890310679</v>
      </c>
      <c r="BL301" s="91">
        <f t="shared" si="251"/>
        <v>20.205681468372816</v>
      </c>
      <c r="BM301" s="91">
        <f t="shared" si="251"/>
        <v>16.838067890310679</v>
      </c>
      <c r="BN301" s="91">
        <f t="shared" si="251"/>
        <v>20.205681468372816</v>
      </c>
      <c r="BO301" s="91">
        <f t="shared" si="251"/>
        <v>0</v>
      </c>
      <c r="BP301" s="91">
        <f t="shared" si="251"/>
        <v>0</v>
      </c>
      <c r="BQ301" s="91">
        <f t="shared" si="251"/>
        <v>12.416666666666668</v>
      </c>
      <c r="BR301" s="91">
        <f t="shared" si="251"/>
        <v>14.9</v>
      </c>
      <c r="BS301" s="91">
        <f t="shared" si="251"/>
        <v>12.416666666666668</v>
      </c>
      <c r="BT301" s="91">
        <f t="shared" si="251"/>
        <v>14.9</v>
      </c>
      <c r="BU301" s="91">
        <f t="shared" si="251"/>
        <v>12.416666666666668</v>
      </c>
      <c r="BV301" s="91">
        <f t="shared" si="251"/>
        <v>14.9</v>
      </c>
      <c r="BW301" s="91">
        <f t="shared" si="251"/>
        <v>0</v>
      </c>
      <c r="BX301" s="91">
        <f t="shared" si="251"/>
        <v>0</v>
      </c>
      <c r="BY301" s="91">
        <f t="shared" si="251"/>
        <v>12.416666666666668</v>
      </c>
      <c r="BZ301" s="91">
        <f t="shared" si="251"/>
        <v>14.9</v>
      </c>
      <c r="CA301" s="91">
        <f t="shared" si="251"/>
        <v>12.416666666666668</v>
      </c>
      <c r="CB301" s="91">
        <f t="shared" si="251"/>
        <v>14.9</v>
      </c>
      <c r="CC301" s="91">
        <f t="shared" si="251"/>
        <v>12.416666666666668</v>
      </c>
      <c r="CD301" s="91">
        <f t="shared" si="251"/>
        <v>14.9</v>
      </c>
      <c r="CE301" s="91">
        <f t="shared" si="251"/>
        <v>0</v>
      </c>
      <c r="CF301" s="91">
        <f t="shared" si="251"/>
        <v>0</v>
      </c>
      <c r="CG301" s="92">
        <f t="shared" si="226"/>
        <v>74.489666666666665</v>
      </c>
      <c r="CH301" s="92">
        <f t="shared" si="226"/>
        <v>89.114000000000004</v>
      </c>
      <c r="CI301" s="92">
        <f t="shared" si="226"/>
        <v>74.49045988666667</v>
      </c>
      <c r="CJ301" s="92">
        <f t="shared" si="226"/>
        <v>89.114000000000004</v>
      </c>
      <c r="CK301" s="92">
        <f t="shared" si="226"/>
        <v>74.49045988666667</v>
      </c>
      <c r="CL301" s="92">
        <f t="shared" si="226"/>
        <v>89.114000000000004</v>
      </c>
      <c r="CM301" s="92">
        <f t="shared" si="226"/>
        <v>0</v>
      </c>
      <c r="CN301" s="92">
        <f t="shared" si="226"/>
        <v>0</v>
      </c>
      <c r="CO301" s="91">
        <f t="shared" si="215"/>
        <v>74.832988797310691</v>
      </c>
      <c r="CP301" s="91">
        <f t="shared" si="215"/>
        <v>89.525986560372829</v>
      </c>
      <c r="CQ301" s="91">
        <f t="shared" si="215"/>
        <v>74.833782017310682</v>
      </c>
      <c r="CR301" s="91">
        <f t="shared" si="215"/>
        <v>89.525986560372829</v>
      </c>
      <c r="CS301" s="91">
        <f t="shared" si="215"/>
        <v>74.833782017310682</v>
      </c>
      <c r="CT301" s="91">
        <f t="shared" si="215"/>
        <v>89.525986560372829</v>
      </c>
      <c r="CU301" s="91">
        <f t="shared" si="215"/>
        <v>0</v>
      </c>
      <c r="CV301" s="91">
        <f t="shared" ref="CV301:CV343" si="252">T301+AJ301+AZ301++BP301+CF301</f>
        <v>0</v>
      </c>
      <c r="CW301" s="82"/>
      <c r="CY301" s="80"/>
      <c r="CZ301" s="107"/>
    </row>
    <row r="302" spans="1:118" hidden="1" x14ac:dyDescent="0.25">
      <c r="A302" s="88" t="s">
        <v>6386</v>
      </c>
      <c r="B302" s="88" t="s">
        <v>6387</v>
      </c>
      <c r="C302" s="88"/>
      <c r="D302" s="88"/>
      <c r="E302" s="88">
        <v>2018</v>
      </c>
      <c r="F302" s="56"/>
      <c r="G302" s="56"/>
      <c r="H302" s="91">
        <f t="shared" si="199"/>
        <v>0.61235254203389833</v>
      </c>
      <c r="I302" s="91">
        <v>0</v>
      </c>
      <c r="J302" s="91">
        <v>0</v>
      </c>
      <c r="K302" s="91">
        <v>0</v>
      </c>
      <c r="L302" s="91">
        <v>0.61235254203389833</v>
      </c>
      <c r="M302" s="91">
        <v>0.61299999999999999</v>
      </c>
      <c r="N302" s="91">
        <v>0.72399999999999998</v>
      </c>
      <c r="O302" s="91">
        <v>0.61235254203389833</v>
      </c>
      <c r="P302" s="91">
        <v>0.72399999999999998</v>
      </c>
      <c r="Q302" s="91">
        <v>0.61235254203389833</v>
      </c>
      <c r="R302" s="91">
        <v>0.72399999999999998</v>
      </c>
      <c r="S302" s="91">
        <v>0</v>
      </c>
      <c r="T302" s="91">
        <v>0</v>
      </c>
      <c r="U302" s="91">
        <v>0</v>
      </c>
      <c r="V302" s="91">
        <v>0</v>
      </c>
      <c r="W302" s="91">
        <v>0</v>
      </c>
      <c r="X302" s="91">
        <v>0</v>
      </c>
      <c r="Y302" s="91">
        <v>0</v>
      </c>
      <c r="Z302" s="91">
        <v>0</v>
      </c>
      <c r="AA302" s="91">
        <v>0</v>
      </c>
      <c r="AB302" s="91">
        <v>0</v>
      </c>
      <c r="AC302" s="91"/>
      <c r="AD302" s="91"/>
      <c r="AE302" s="91"/>
      <c r="AF302" s="91"/>
      <c r="AG302" s="91"/>
      <c r="AH302" s="91"/>
      <c r="AI302" s="91"/>
      <c r="AJ302" s="91"/>
      <c r="AK302" s="91">
        <v>0</v>
      </c>
      <c r="AL302" s="91">
        <v>0</v>
      </c>
      <c r="AM302" s="91">
        <v>0</v>
      </c>
      <c r="AN302" s="91">
        <v>0</v>
      </c>
      <c r="AO302" s="91">
        <v>0</v>
      </c>
      <c r="AP302" s="91">
        <v>0</v>
      </c>
      <c r="AQ302" s="91">
        <v>0</v>
      </c>
      <c r="AR302" s="91">
        <v>0</v>
      </c>
      <c r="AS302" s="56"/>
      <c r="AT302" s="56"/>
      <c r="AU302" s="56"/>
      <c r="AV302" s="56"/>
      <c r="AW302" s="56"/>
      <c r="AX302" s="56"/>
      <c r="AY302" s="56"/>
      <c r="AZ302" s="56"/>
      <c r="BA302" s="91">
        <v>0</v>
      </c>
      <c r="BB302" s="91">
        <v>0</v>
      </c>
      <c r="BC302" s="91">
        <v>0</v>
      </c>
      <c r="BD302" s="91">
        <v>0</v>
      </c>
      <c r="BE302" s="91">
        <v>0</v>
      </c>
      <c r="BF302" s="91">
        <v>0</v>
      </c>
      <c r="BG302" s="91">
        <v>0</v>
      </c>
      <c r="BH302" s="91">
        <v>0</v>
      </c>
      <c r="BI302" s="56"/>
      <c r="BJ302" s="56"/>
      <c r="BK302" s="56"/>
      <c r="BL302" s="56"/>
      <c r="BM302" s="56"/>
      <c r="BN302" s="56"/>
      <c r="BO302" s="56"/>
      <c r="BP302" s="56"/>
      <c r="BQ302" s="91">
        <v>0</v>
      </c>
      <c r="BR302" s="91">
        <v>0</v>
      </c>
      <c r="BS302" s="91">
        <v>0</v>
      </c>
      <c r="BT302" s="91">
        <v>0</v>
      </c>
      <c r="BU302" s="91">
        <v>0</v>
      </c>
      <c r="BV302" s="91">
        <v>0</v>
      </c>
      <c r="BW302" s="91">
        <v>0</v>
      </c>
      <c r="BX302" s="91">
        <v>0</v>
      </c>
      <c r="BY302" s="56"/>
      <c r="BZ302" s="56"/>
      <c r="CA302" s="56"/>
      <c r="CB302" s="56"/>
      <c r="CC302" s="56"/>
      <c r="CD302" s="56"/>
      <c r="CE302" s="56"/>
      <c r="CF302" s="56"/>
      <c r="CG302" s="92">
        <f t="shared" si="226"/>
        <v>0.61299999999999999</v>
      </c>
      <c r="CH302" s="92">
        <f t="shared" si="226"/>
        <v>0.72399999999999998</v>
      </c>
      <c r="CI302" s="92">
        <f t="shared" si="226"/>
        <v>0.61235254203389833</v>
      </c>
      <c r="CJ302" s="92">
        <f t="shared" si="226"/>
        <v>0.72399999999999998</v>
      </c>
      <c r="CK302" s="92">
        <f t="shared" si="226"/>
        <v>0.61235254203389833</v>
      </c>
      <c r="CL302" s="92">
        <f t="shared" si="226"/>
        <v>0.72399999999999998</v>
      </c>
      <c r="CM302" s="92">
        <f t="shared" si="226"/>
        <v>0</v>
      </c>
      <c r="CN302" s="92">
        <f t="shared" si="226"/>
        <v>0</v>
      </c>
      <c r="CO302" s="91">
        <f t="shared" ref="CO302:CU333" si="253">M302+AC302+AS302++BI302+BY302</f>
        <v>0.61299999999999999</v>
      </c>
      <c r="CP302" s="91">
        <f t="shared" si="253"/>
        <v>0.72399999999999998</v>
      </c>
      <c r="CQ302" s="91">
        <f t="shared" si="253"/>
        <v>0.61235254203389833</v>
      </c>
      <c r="CR302" s="91">
        <f t="shared" si="253"/>
        <v>0.72399999999999998</v>
      </c>
      <c r="CS302" s="91">
        <f t="shared" si="253"/>
        <v>0.61235254203389833</v>
      </c>
      <c r="CT302" s="91">
        <f t="shared" si="253"/>
        <v>0.72399999999999998</v>
      </c>
      <c r="CU302" s="91">
        <f t="shared" si="253"/>
        <v>0</v>
      </c>
      <c r="CV302" s="91">
        <f t="shared" si="252"/>
        <v>0</v>
      </c>
      <c r="CW302" s="93"/>
      <c r="CZ302" s="80"/>
    </row>
    <row r="303" spans="1:118" hidden="1" x14ac:dyDescent="0.25">
      <c r="A303" s="88" t="s">
        <v>6388</v>
      </c>
      <c r="B303" s="88" t="s">
        <v>6389</v>
      </c>
      <c r="C303" s="88"/>
      <c r="D303" s="88"/>
      <c r="E303" s="88">
        <v>2018</v>
      </c>
      <c r="F303" s="56"/>
      <c r="G303" s="56"/>
      <c r="H303" s="91">
        <f t="shared" si="199"/>
        <v>4.2822033898305083</v>
      </c>
      <c r="I303" s="91">
        <v>0</v>
      </c>
      <c r="J303" s="91">
        <v>0</v>
      </c>
      <c r="K303" s="91">
        <v>0</v>
      </c>
      <c r="L303" s="91">
        <v>4.2822033898305083</v>
      </c>
      <c r="M303" s="91">
        <v>4.282</v>
      </c>
      <c r="N303" s="91">
        <v>5.05</v>
      </c>
      <c r="O303" s="91">
        <v>4.2822033898305083</v>
      </c>
      <c r="P303" s="91">
        <v>5.05</v>
      </c>
      <c r="Q303" s="91">
        <v>4.2822033898305083</v>
      </c>
      <c r="R303" s="91">
        <v>5.05</v>
      </c>
      <c r="S303" s="91">
        <v>0</v>
      </c>
      <c r="T303" s="91">
        <v>0</v>
      </c>
      <c r="U303" s="91">
        <v>0</v>
      </c>
      <c r="V303" s="91">
        <v>0</v>
      </c>
      <c r="W303" s="91">
        <v>0</v>
      </c>
      <c r="X303" s="91">
        <v>0</v>
      </c>
      <c r="Y303" s="91">
        <v>0</v>
      </c>
      <c r="Z303" s="91">
        <v>0</v>
      </c>
      <c r="AA303" s="91">
        <v>0</v>
      </c>
      <c r="AB303" s="91">
        <v>0</v>
      </c>
      <c r="AC303" s="91"/>
      <c r="AD303" s="91"/>
      <c r="AE303" s="91"/>
      <c r="AF303" s="91"/>
      <c r="AG303" s="91"/>
      <c r="AH303" s="91"/>
      <c r="AI303" s="91"/>
      <c r="AJ303" s="91"/>
      <c r="AK303" s="91">
        <v>0</v>
      </c>
      <c r="AL303" s="91">
        <v>0</v>
      </c>
      <c r="AM303" s="91">
        <v>0</v>
      </c>
      <c r="AN303" s="91">
        <v>0</v>
      </c>
      <c r="AO303" s="91">
        <v>0</v>
      </c>
      <c r="AP303" s="91">
        <v>0</v>
      </c>
      <c r="AQ303" s="91">
        <v>0</v>
      </c>
      <c r="AR303" s="91">
        <v>0</v>
      </c>
      <c r="AS303" s="56"/>
      <c r="AT303" s="56"/>
      <c r="AU303" s="56"/>
      <c r="AV303" s="56"/>
      <c r="AW303" s="56"/>
      <c r="AX303" s="56"/>
      <c r="AY303" s="56"/>
      <c r="AZ303" s="56"/>
      <c r="BA303" s="91">
        <v>0</v>
      </c>
      <c r="BB303" s="91">
        <v>0</v>
      </c>
      <c r="BC303" s="91">
        <v>0</v>
      </c>
      <c r="BD303" s="91">
        <v>0</v>
      </c>
      <c r="BE303" s="91">
        <v>0</v>
      </c>
      <c r="BF303" s="91">
        <v>0</v>
      </c>
      <c r="BG303" s="91">
        <v>0</v>
      </c>
      <c r="BH303" s="91">
        <v>0</v>
      </c>
      <c r="BI303" s="56"/>
      <c r="BJ303" s="56"/>
      <c r="BK303" s="56"/>
      <c r="BL303" s="56"/>
      <c r="BM303" s="56"/>
      <c r="BN303" s="56"/>
      <c r="BO303" s="56"/>
      <c r="BP303" s="56"/>
      <c r="BQ303" s="91">
        <v>0</v>
      </c>
      <c r="BR303" s="91">
        <v>0</v>
      </c>
      <c r="BS303" s="91">
        <v>0</v>
      </c>
      <c r="BT303" s="91">
        <v>0</v>
      </c>
      <c r="BU303" s="91">
        <v>0</v>
      </c>
      <c r="BV303" s="91">
        <v>0</v>
      </c>
      <c r="BW303" s="91">
        <v>0</v>
      </c>
      <c r="BX303" s="91">
        <v>0</v>
      </c>
      <c r="BY303" s="56"/>
      <c r="BZ303" s="56"/>
      <c r="CA303" s="56"/>
      <c r="CB303" s="56"/>
      <c r="CC303" s="56"/>
      <c r="CD303" s="56"/>
      <c r="CE303" s="56"/>
      <c r="CF303" s="56"/>
      <c r="CG303" s="92">
        <f t="shared" si="226"/>
        <v>4.282</v>
      </c>
      <c r="CH303" s="92">
        <f t="shared" si="226"/>
        <v>5.05</v>
      </c>
      <c r="CI303" s="92">
        <f t="shared" si="226"/>
        <v>4.2822033898305083</v>
      </c>
      <c r="CJ303" s="92">
        <f t="shared" si="226"/>
        <v>5.05</v>
      </c>
      <c r="CK303" s="92">
        <f t="shared" si="226"/>
        <v>4.2822033898305083</v>
      </c>
      <c r="CL303" s="92">
        <f t="shared" si="226"/>
        <v>5.05</v>
      </c>
      <c r="CM303" s="92">
        <f t="shared" si="226"/>
        <v>0</v>
      </c>
      <c r="CN303" s="92">
        <f t="shared" si="226"/>
        <v>0</v>
      </c>
      <c r="CO303" s="91">
        <f t="shared" si="253"/>
        <v>4.282</v>
      </c>
      <c r="CP303" s="91">
        <f t="shared" si="253"/>
        <v>5.05</v>
      </c>
      <c r="CQ303" s="91">
        <f t="shared" si="253"/>
        <v>4.2822033898305083</v>
      </c>
      <c r="CR303" s="91">
        <f t="shared" si="253"/>
        <v>5.05</v>
      </c>
      <c r="CS303" s="91">
        <f t="shared" si="253"/>
        <v>4.2822033898305083</v>
      </c>
      <c r="CT303" s="91">
        <f t="shared" si="253"/>
        <v>5.05</v>
      </c>
      <c r="CU303" s="91">
        <f t="shared" si="253"/>
        <v>0</v>
      </c>
      <c r="CV303" s="91">
        <f t="shared" si="252"/>
        <v>0</v>
      </c>
      <c r="CW303" s="93"/>
      <c r="CZ303" s="80"/>
    </row>
    <row r="304" spans="1:118" hidden="1" x14ac:dyDescent="0.25">
      <c r="A304" s="88" t="s">
        <v>6390</v>
      </c>
      <c r="B304" s="88" t="s">
        <v>6391</v>
      </c>
      <c r="C304" s="88"/>
      <c r="D304" s="88"/>
      <c r="E304" s="88">
        <v>2018</v>
      </c>
      <c r="F304" s="56"/>
      <c r="G304" s="56"/>
      <c r="H304" s="91">
        <f t="shared" si="199"/>
        <v>8.7542372881355934</v>
      </c>
      <c r="I304" s="91">
        <v>0</v>
      </c>
      <c r="J304" s="91">
        <v>0</v>
      </c>
      <c r="K304" s="91">
        <v>0</v>
      </c>
      <c r="L304" s="91">
        <v>8.7542372881355934</v>
      </c>
      <c r="M304" s="91">
        <v>8.7530000000000001</v>
      </c>
      <c r="N304" s="91">
        <v>10.33</v>
      </c>
      <c r="O304" s="91">
        <v>8.7542372881355934</v>
      </c>
      <c r="P304" s="91">
        <v>10.33</v>
      </c>
      <c r="Q304" s="91">
        <v>8.7542372881355934</v>
      </c>
      <c r="R304" s="91">
        <v>10.33</v>
      </c>
      <c r="S304" s="91">
        <v>0</v>
      </c>
      <c r="T304" s="91">
        <v>0</v>
      </c>
      <c r="U304" s="91">
        <v>0</v>
      </c>
      <c r="V304" s="91">
        <v>0</v>
      </c>
      <c r="W304" s="91">
        <v>0</v>
      </c>
      <c r="X304" s="91">
        <v>0</v>
      </c>
      <c r="Y304" s="91">
        <v>0</v>
      </c>
      <c r="Z304" s="91">
        <v>0</v>
      </c>
      <c r="AA304" s="91">
        <v>0</v>
      </c>
      <c r="AB304" s="91">
        <v>0</v>
      </c>
      <c r="AC304" s="91"/>
      <c r="AD304" s="91"/>
      <c r="AE304" s="91"/>
      <c r="AF304" s="91"/>
      <c r="AG304" s="91"/>
      <c r="AH304" s="91"/>
      <c r="AI304" s="91"/>
      <c r="AJ304" s="91"/>
      <c r="AK304" s="91">
        <v>0</v>
      </c>
      <c r="AL304" s="91">
        <v>0</v>
      </c>
      <c r="AM304" s="91">
        <v>0</v>
      </c>
      <c r="AN304" s="91">
        <v>0</v>
      </c>
      <c r="AO304" s="91">
        <v>0</v>
      </c>
      <c r="AP304" s="91">
        <v>0</v>
      </c>
      <c r="AQ304" s="91">
        <v>0</v>
      </c>
      <c r="AR304" s="91">
        <v>0</v>
      </c>
      <c r="AS304" s="56"/>
      <c r="AT304" s="56"/>
      <c r="AU304" s="56"/>
      <c r="AV304" s="56"/>
      <c r="AW304" s="56"/>
      <c r="AX304" s="56"/>
      <c r="AY304" s="56"/>
      <c r="AZ304" s="56"/>
      <c r="BA304" s="91">
        <v>0</v>
      </c>
      <c r="BB304" s="91">
        <v>0</v>
      </c>
      <c r="BC304" s="91">
        <v>0</v>
      </c>
      <c r="BD304" s="91">
        <v>0</v>
      </c>
      <c r="BE304" s="91">
        <v>0</v>
      </c>
      <c r="BF304" s="91">
        <v>0</v>
      </c>
      <c r="BG304" s="91">
        <v>0</v>
      </c>
      <c r="BH304" s="91">
        <v>0</v>
      </c>
      <c r="BI304" s="56"/>
      <c r="BJ304" s="56"/>
      <c r="BK304" s="56"/>
      <c r="BL304" s="56"/>
      <c r="BM304" s="56"/>
      <c r="BN304" s="56"/>
      <c r="BO304" s="56"/>
      <c r="BP304" s="56"/>
      <c r="BQ304" s="91">
        <v>0</v>
      </c>
      <c r="BR304" s="91">
        <v>0</v>
      </c>
      <c r="BS304" s="91">
        <v>0</v>
      </c>
      <c r="BT304" s="91">
        <v>0</v>
      </c>
      <c r="BU304" s="91">
        <v>0</v>
      </c>
      <c r="BV304" s="91">
        <v>0</v>
      </c>
      <c r="BW304" s="91">
        <v>0</v>
      </c>
      <c r="BX304" s="91">
        <v>0</v>
      </c>
      <c r="BY304" s="56"/>
      <c r="BZ304" s="56"/>
      <c r="CA304" s="56"/>
      <c r="CB304" s="56"/>
      <c r="CC304" s="56"/>
      <c r="CD304" s="56"/>
      <c r="CE304" s="56"/>
      <c r="CF304" s="56"/>
      <c r="CG304" s="92">
        <f t="shared" si="226"/>
        <v>8.7530000000000001</v>
      </c>
      <c r="CH304" s="92">
        <f t="shared" si="226"/>
        <v>10.33</v>
      </c>
      <c r="CI304" s="92">
        <f t="shared" si="226"/>
        <v>8.7542372881355934</v>
      </c>
      <c r="CJ304" s="92">
        <f t="shared" si="226"/>
        <v>10.33</v>
      </c>
      <c r="CK304" s="92">
        <f t="shared" si="226"/>
        <v>8.7542372881355934</v>
      </c>
      <c r="CL304" s="92">
        <f t="shared" si="226"/>
        <v>10.33</v>
      </c>
      <c r="CM304" s="92">
        <f t="shared" si="226"/>
        <v>0</v>
      </c>
      <c r="CN304" s="92">
        <f t="shared" si="226"/>
        <v>0</v>
      </c>
      <c r="CO304" s="91">
        <f t="shared" si="253"/>
        <v>8.7530000000000001</v>
      </c>
      <c r="CP304" s="91">
        <f t="shared" si="253"/>
        <v>10.33</v>
      </c>
      <c r="CQ304" s="91">
        <f t="shared" si="253"/>
        <v>8.7542372881355934</v>
      </c>
      <c r="CR304" s="91">
        <f t="shared" si="253"/>
        <v>10.33</v>
      </c>
      <c r="CS304" s="91">
        <f t="shared" si="253"/>
        <v>8.7542372881355934</v>
      </c>
      <c r="CT304" s="91">
        <f t="shared" si="253"/>
        <v>10.33</v>
      </c>
      <c r="CU304" s="91">
        <f t="shared" si="253"/>
        <v>0</v>
      </c>
      <c r="CV304" s="91">
        <f t="shared" si="252"/>
        <v>0</v>
      </c>
      <c r="CW304" s="93"/>
      <c r="CZ304" s="80"/>
    </row>
    <row r="305" spans="1:105" hidden="1" x14ac:dyDescent="0.25">
      <c r="A305" s="88" t="s">
        <v>6392</v>
      </c>
      <c r="B305" s="88" t="s">
        <v>6393</v>
      </c>
      <c r="C305" s="88"/>
      <c r="D305" s="88"/>
      <c r="E305" s="88">
        <v>2019</v>
      </c>
      <c r="F305" s="56"/>
      <c r="G305" s="56"/>
      <c r="H305" s="91">
        <f t="shared" si="199"/>
        <v>0.66666666666666674</v>
      </c>
      <c r="I305" s="91">
        <v>0</v>
      </c>
      <c r="J305" s="91">
        <v>0</v>
      </c>
      <c r="K305" s="91">
        <v>0</v>
      </c>
      <c r="L305" s="91">
        <v>0.66666666666666674</v>
      </c>
      <c r="M305" s="91"/>
      <c r="N305" s="91">
        <v>0</v>
      </c>
      <c r="O305" s="91">
        <v>0</v>
      </c>
      <c r="P305" s="91"/>
      <c r="Q305" s="91">
        <v>0</v>
      </c>
      <c r="R305" s="91"/>
      <c r="S305" s="91">
        <v>0</v>
      </c>
      <c r="T305" s="91">
        <v>0</v>
      </c>
      <c r="U305" s="91">
        <v>0.66666666666666674</v>
      </c>
      <c r="V305" s="91">
        <v>0.8</v>
      </c>
      <c r="W305" s="91">
        <v>0.66666666666666674</v>
      </c>
      <c r="X305" s="91">
        <v>0.8</v>
      </c>
      <c r="Y305" s="91">
        <v>0.66666666666666674</v>
      </c>
      <c r="Z305" s="91">
        <v>0.8</v>
      </c>
      <c r="AA305" s="91">
        <v>0</v>
      </c>
      <c r="AB305" s="91">
        <v>0</v>
      </c>
      <c r="AC305" s="91">
        <v>0.58250000000000002</v>
      </c>
      <c r="AD305" s="91">
        <v>0.69899999999999995</v>
      </c>
      <c r="AE305" s="91">
        <v>0.58250000000000002</v>
      </c>
      <c r="AF305" s="91">
        <v>0.69899999999999995</v>
      </c>
      <c r="AG305" s="91">
        <v>0.58250000000000002</v>
      </c>
      <c r="AH305" s="91">
        <v>0.69899999999999995</v>
      </c>
      <c r="AI305" s="91">
        <v>0</v>
      </c>
      <c r="AJ305" s="91">
        <v>0</v>
      </c>
      <c r="AK305" s="91">
        <v>0</v>
      </c>
      <c r="AL305" s="91">
        <v>0</v>
      </c>
      <c r="AM305" s="91">
        <v>0</v>
      </c>
      <c r="AN305" s="91">
        <v>0</v>
      </c>
      <c r="AO305" s="91">
        <v>0</v>
      </c>
      <c r="AP305" s="91">
        <v>0</v>
      </c>
      <c r="AQ305" s="91">
        <v>0</v>
      </c>
      <c r="AR305" s="91">
        <v>0</v>
      </c>
      <c r="AS305" s="56"/>
      <c r="AT305" s="56"/>
      <c r="AU305" s="56"/>
      <c r="AV305" s="56"/>
      <c r="AW305" s="56"/>
      <c r="AX305" s="56"/>
      <c r="AY305" s="56"/>
      <c r="AZ305" s="56"/>
      <c r="BA305" s="91">
        <v>0</v>
      </c>
      <c r="BB305" s="91">
        <v>0</v>
      </c>
      <c r="BC305" s="91">
        <v>0</v>
      </c>
      <c r="BD305" s="91">
        <v>0</v>
      </c>
      <c r="BE305" s="91">
        <v>0</v>
      </c>
      <c r="BF305" s="91">
        <v>0</v>
      </c>
      <c r="BG305" s="91">
        <v>0</v>
      </c>
      <c r="BH305" s="91">
        <v>0</v>
      </c>
      <c r="BI305" s="56"/>
      <c r="BJ305" s="56"/>
      <c r="BK305" s="56"/>
      <c r="BL305" s="56"/>
      <c r="BM305" s="56"/>
      <c r="BN305" s="56"/>
      <c r="BO305" s="56"/>
      <c r="BP305" s="56"/>
      <c r="BQ305" s="91">
        <v>0</v>
      </c>
      <c r="BR305" s="91">
        <v>0</v>
      </c>
      <c r="BS305" s="91">
        <v>0</v>
      </c>
      <c r="BT305" s="91">
        <v>0</v>
      </c>
      <c r="BU305" s="91">
        <v>0</v>
      </c>
      <c r="BV305" s="91">
        <v>0</v>
      </c>
      <c r="BW305" s="91">
        <v>0</v>
      </c>
      <c r="BX305" s="91">
        <v>0</v>
      </c>
      <c r="BY305" s="56"/>
      <c r="BZ305" s="56"/>
      <c r="CA305" s="56"/>
      <c r="CB305" s="56"/>
      <c r="CC305" s="56"/>
      <c r="CD305" s="56"/>
      <c r="CE305" s="56"/>
      <c r="CF305" s="56"/>
      <c r="CG305" s="92">
        <f t="shared" si="226"/>
        <v>0.66666666666666674</v>
      </c>
      <c r="CH305" s="92">
        <f t="shared" si="226"/>
        <v>0.8</v>
      </c>
      <c r="CI305" s="92">
        <f t="shared" si="226"/>
        <v>0.66666666666666674</v>
      </c>
      <c r="CJ305" s="92">
        <f t="shared" si="226"/>
        <v>0.8</v>
      </c>
      <c r="CK305" s="92">
        <f t="shared" si="226"/>
        <v>0.66666666666666674</v>
      </c>
      <c r="CL305" s="92">
        <f t="shared" si="226"/>
        <v>0.8</v>
      </c>
      <c r="CM305" s="92">
        <f t="shared" si="226"/>
        <v>0</v>
      </c>
      <c r="CN305" s="92">
        <f t="shared" ref="CN305:CN343" si="254">T305+AB305+AR305+BH305+BX305</f>
        <v>0</v>
      </c>
      <c r="CO305" s="91">
        <f t="shared" si="253"/>
        <v>0.58250000000000002</v>
      </c>
      <c r="CP305" s="91">
        <f t="shared" si="253"/>
        <v>0.69899999999999995</v>
      </c>
      <c r="CQ305" s="91">
        <f t="shared" si="253"/>
        <v>0.58250000000000002</v>
      </c>
      <c r="CR305" s="91">
        <f t="shared" si="253"/>
        <v>0.69899999999999995</v>
      </c>
      <c r="CS305" s="91">
        <f t="shared" si="253"/>
        <v>0.58250000000000002</v>
      </c>
      <c r="CT305" s="91">
        <f t="shared" si="253"/>
        <v>0.69899999999999995</v>
      </c>
      <c r="CU305" s="91">
        <f t="shared" si="253"/>
        <v>0</v>
      </c>
      <c r="CV305" s="91">
        <f t="shared" si="252"/>
        <v>0</v>
      </c>
      <c r="CW305" s="93"/>
      <c r="CZ305" s="80"/>
    </row>
    <row r="306" spans="1:105" ht="25.5" hidden="1" x14ac:dyDescent="0.25">
      <c r="A306" s="88" t="s">
        <v>6394</v>
      </c>
      <c r="B306" s="88" t="s">
        <v>6395</v>
      </c>
      <c r="C306" s="88"/>
      <c r="D306" s="88"/>
      <c r="E306" s="88">
        <v>2019</v>
      </c>
      <c r="F306" s="56"/>
      <c r="G306" s="56"/>
      <c r="H306" s="91">
        <f t="shared" ref="H306:H343" si="255">SUM(I306:L306)</f>
        <v>8.7666666666666675</v>
      </c>
      <c r="I306" s="91">
        <v>0</v>
      </c>
      <c r="J306" s="91">
        <v>0</v>
      </c>
      <c r="K306" s="91">
        <v>0</v>
      </c>
      <c r="L306" s="91">
        <v>8.7666666666666675</v>
      </c>
      <c r="M306" s="91"/>
      <c r="N306" s="91">
        <v>0</v>
      </c>
      <c r="O306" s="91">
        <v>0</v>
      </c>
      <c r="P306" s="91"/>
      <c r="Q306" s="91">
        <v>0</v>
      </c>
      <c r="R306" s="91"/>
      <c r="S306" s="91">
        <v>0</v>
      </c>
      <c r="T306" s="91">
        <v>0</v>
      </c>
      <c r="U306" s="91">
        <v>8.7666666666666675</v>
      </c>
      <c r="V306" s="91">
        <v>10.52</v>
      </c>
      <c r="W306" s="91">
        <v>8.7666666666666675</v>
      </c>
      <c r="X306" s="91">
        <v>10.520000000000001</v>
      </c>
      <c r="Y306" s="91">
        <v>8.7666666666666675</v>
      </c>
      <c r="Z306" s="91">
        <v>10.520000000000001</v>
      </c>
      <c r="AA306" s="91">
        <v>0</v>
      </c>
      <c r="AB306" s="91">
        <v>0</v>
      </c>
      <c r="AC306" s="91">
        <v>8.9152542399999994</v>
      </c>
      <c r="AD306" s="91">
        <v>10.698305088</v>
      </c>
      <c r="AE306" s="91">
        <v>8.9152542399999994</v>
      </c>
      <c r="AF306" s="91">
        <v>10.698305088</v>
      </c>
      <c r="AG306" s="91">
        <v>8.9152542399999994</v>
      </c>
      <c r="AH306" s="91">
        <v>10.698305088</v>
      </c>
      <c r="AI306" s="91">
        <v>0</v>
      </c>
      <c r="AJ306" s="91">
        <v>0</v>
      </c>
      <c r="AK306" s="91">
        <v>0</v>
      </c>
      <c r="AL306" s="91">
        <v>0</v>
      </c>
      <c r="AM306" s="91">
        <v>0</v>
      </c>
      <c r="AN306" s="91">
        <v>0</v>
      </c>
      <c r="AO306" s="91">
        <v>0</v>
      </c>
      <c r="AP306" s="91">
        <v>0</v>
      </c>
      <c r="AQ306" s="91">
        <v>0</v>
      </c>
      <c r="AR306" s="91">
        <v>0</v>
      </c>
      <c r="AS306" s="56"/>
      <c r="AT306" s="56"/>
      <c r="AU306" s="56"/>
      <c r="AV306" s="56"/>
      <c r="AW306" s="56"/>
      <c r="AX306" s="56"/>
      <c r="AY306" s="56"/>
      <c r="AZ306" s="56"/>
      <c r="BA306" s="91">
        <v>0</v>
      </c>
      <c r="BB306" s="91">
        <v>0</v>
      </c>
      <c r="BC306" s="91">
        <v>0</v>
      </c>
      <c r="BD306" s="91">
        <v>0</v>
      </c>
      <c r="BE306" s="91">
        <v>0</v>
      </c>
      <c r="BF306" s="91">
        <v>0</v>
      </c>
      <c r="BG306" s="91">
        <v>0</v>
      </c>
      <c r="BH306" s="91">
        <v>0</v>
      </c>
      <c r="BI306" s="56"/>
      <c r="BJ306" s="56"/>
      <c r="BK306" s="56"/>
      <c r="BL306" s="56"/>
      <c r="BM306" s="56"/>
      <c r="BN306" s="56"/>
      <c r="BO306" s="56"/>
      <c r="BP306" s="56"/>
      <c r="BQ306" s="91">
        <v>0</v>
      </c>
      <c r="BR306" s="91">
        <v>0</v>
      </c>
      <c r="BS306" s="91">
        <v>0</v>
      </c>
      <c r="BT306" s="91">
        <v>0</v>
      </c>
      <c r="BU306" s="91">
        <v>0</v>
      </c>
      <c r="BV306" s="91">
        <v>0</v>
      </c>
      <c r="BW306" s="91">
        <v>0</v>
      </c>
      <c r="BX306" s="91">
        <v>0</v>
      </c>
      <c r="BY306" s="56"/>
      <c r="BZ306" s="56"/>
      <c r="CA306" s="56"/>
      <c r="CB306" s="56"/>
      <c r="CC306" s="56"/>
      <c r="CD306" s="56"/>
      <c r="CE306" s="56"/>
      <c r="CF306" s="56"/>
      <c r="CG306" s="92">
        <f t="shared" ref="CG306:CM337" si="256">M306+U306+AK306+BA306+BQ306</f>
        <v>8.7666666666666675</v>
      </c>
      <c r="CH306" s="92">
        <f t="shared" si="256"/>
        <v>10.52</v>
      </c>
      <c r="CI306" s="92">
        <f t="shared" si="256"/>
        <v>8.7666666666666675</v>
      </c>
      <c r="CJ306" s="92">
        <f t="shared" si="256"/>
        <v>10.520000000000001</v>
      </c>
      <c r="CK306" s="92">
        <f t="shared" si="256"/>
        <v>8.7666666666666675</v>
      </c>
      <c r="CL306" s="92">
        <f t="shared" si="256"/>
        <v>10.520000000000001</v>
      </c>
      <c r="CM306" s="92">
        <f t="shared" si="256"/>
        <v>0</v>
      </c>
      <c r="CN306" s="92">
        <f t="shared" si="254"/>
        <v>0</v>
      </c>
      <c r="CO306" s="91">
        <f t="shared" si="253"/>
        <v>8.9152542399999994</v>
      </c>
      <c r="CP306" s="91">
        <f t="shared" si="253"/>
        <v>10.698305088</v>
      </c>
      <c r="CQ306" s="91">
        <f t="shared" si="253"/>
        <v>8.9152542399999994</v>
      </c>
      <c r="CR306" s="91">
        <f t="shared" si="253"/>
        <v>10.698305088</v>
      </c>
      <c r="CS306" s="91">
        <f t="shared" si="253"/>
        <v>8.9152542399999994</v>
      </c>
      <c r="CT306" s="91">
        <f t="shared" si="253"/>
        <v>10.698305088</v>
      </c>
      <c r="CU306" s="91">
        <f t="shared" si="253"/>
        <v>0</v>
      </c>
      <c r="CV306" s="91">
        <f t="shared" si="252"/>
        <v>0</v>
      </c>
      <c r="CW306" s="93"/>
      <c r="CZ306" s="80"/>
    </row>
    <row r="307" spans="1:105" ht="25.5" hidden="1" x14ac:dyDescent="0.25">
      <c r="A307" s="88" t="s">
        <v>6396</v>
      </c>
      <c r="B307" s="88" t="s">
        <v>6397</v>
      </c>
      <c r="C307" s="88"/>
      <c r="D307" s="88"/>
      <c r="E307" s="88">
        <v>2020</v>
      </c>
      <c r="F307" s="56"/>
      <c r="G307" s="56"/>
      <c r="H307" s="91">
        <f t="shared" si="255"/>
        <v>5.416666666666667</v>
      </c>
      <c r="I307" s="91">
        <v>0</v>
      </c>
      <c r="J307" s="91">
        <v>0</v>
      </c>
      <c r="K307" s="91">
        <v>0</v>
      </c>
      <c r="L307" s="91">
        <v>5.416666666666667</v>
      </c>
      <c r="M307" s="91"/>
      <c r="N307" s="91">
        <v>0</v>
      </c>
      <c r="O307" s="91">
        <v>0</v>
      </c>
      <c r="P307" s="91"/>
      <c r="Q307" s="91">
        <v>0</v>
      </c>
      <c r="R307" s="91"/>
      <c r="S307" s="91">
        <v>0</v>
      </c>
      <c r="T307" s="91">
        <v>0</v>
      </c>
      <c r="U307" s="91">
        <v>0</v>
      </c>
      <c r="V307" s="91">
        <v>0</v>
      </c>
      <c r="W307" s="91">
        <v>0</v>
      </c>
      <c r="X307" s="91">
        <v>0</v>
      </c>
      <c r="Y307" s="91">
        <v>0</v>
      </c>
      <c r="Z307" s="91">
        <v>0</v>
      </c>
      <c r="AA307" s="91">
        <v>0</v>
      </c>
      <c r="AB307" s="91">
        <v>0</v>
      </c>
      <c r="AC307" s="91"/>
      <c r="AD307" s="91"/>
      <c r="AE307" s="91"/>
      <c r="AF307" s="91"/>
      <c r="AG307" s="91"/>
      <c r="AH307" s="91"/>
      <c r="AI307" s="91"/>
      <c r="AJ307" s="91"/>
      <c r="AK307" s="91">
        <v>5.416666666666667</v>
      </c>
      <c r="AL307" s="91">
        <v>6.5</v>
      </c>
      <c r="AM307" s="91">
        <v>5.416666666666667</v>
      </c>
      <c r="AN307" s="91">
        <v>6.5</v>
      </c>
      <c r="AO307" s="91">
        <v>5.416666666666667</v>
      </c>
      <c r="AP307" s="91">
        <v>6.5</v>
      </c>
      <c r="AQ307" s="91">
        <v>0</v>
      </c>
      <c r="AR307" s="91">
        <v>0</v>
      </c>
      <c r="AS307" s="97">
        <v>3.5458333333333334</v>
      </c>
      <c r="AT307" s="97">
        <f t="shared" ref="AT307:AT313" si="257">AS307*1.2</f>
        <v>4.2549999999999999</v>
      </c>
      <c r="AU307" s="97">
        <v>3.5458333333333334</v>
      </c>
      <c r="AV307" s="97">
        <f t="shared" ref="AV307:AV313" si="258">AU307*1.2</f>
        <v>4.2549999999999999</v>
      </c>
      <c r="AW307" s="97">
        <v>3.5458333333333334</v>
      </c>
      <c r="AX307" s="97">
        <f t="shared" ref="AX307:AX313" si="259">AW307*1.2</f>
        <v>4.2549999999999999</v>
      </c>
      <c r="AY307" s="97">
        <v>0</v>
      </c>
      <c r="AZ307" s="97">
        <v>0</v>
      </c>
      <c r="BA307" s="91">
        <v>0</v>
      </c>
      <c r="BB307" s="91">
        <v>0</v>
      </c>
      <c r="BC307" s="91">
        <v>0</v>
      </c>
      <c r="BD307" s="91">
        <v>0</v>
      </c>
      <c r="BE307" s="91">
        <v>0</v>
      </c>
      <c r="BF307" s="91">
        <v>0</v>
      </c>
      <c r="BG307" s="91">
        <v>0</v>
      </c>
      <c r="BH307" s="91">
        <v>0</v>
      </c>
      <c r="BI307" s="56"/>
      <c r="BJ307" s="56"/>
      <c r="BK307" s="56"/>
      <c r="BL307" s="56"/>
      <c r="BM307" s="56"/>
      <c r="BN307" s="56"/>
      <c r="BO307" s="56"/>
      <c r="BP307" s="56"/>
      <c r="BQ307" s="91">
        <v>0</v>
      </c>
      <c r="BR307" s="91">
        <v>0</v>
      </c>
      <c r="BS307" s="91">
        <v>0</v>
      </c>
      <c r="BT307" s="91">
        <v>0</v>
      </c>
      <c r="BU307" s="91">
        <v>0</v>
      </c>
      <c r="BV307" s="91">
        <v>0</v>
      </c>
      <c r="BW307" s="91">
        <v>0</v>
      </c>
      <c r="BX307" s="91">
        <v>0</v>
      </c>
      <c r="BY307" s="56"/>
      <c r="BZ307" s="56"/>
      <c r="CA307" s="56"/>
      <c r="CB307" s="56"/>
      <c r="CC307" s="56"/>
      <c r="CD307" s="56"/>
      <c r="CE307" s="56"/>
      <c r="CF307" s="56"/>
      <c r="CG307" s="92">
        <f t="shared" si="256"/>
        <v>5.416666666666667</v>
      </c>
      <c r="CH307" s="92">
        <f t="shared" si="256"/>
        <v>6.5</v>
      </c>
      <c r="CI307" s="92">
        <f t="shared" si="256"/>
        <v>5.416666666666667</v>
      </c>
      <c r="CJ307" s="92">
        <f t="shared" si="256"/>
        <v>6.5</v>
      </c>
      <c r="CK307" s="92">
        <f t="shared" si="256"/>
        <v>5.416666666666667</v>
      </c>
      <c r="CL307" s="92">
        <f t="shared" si="256"/>
        <v>6.5</v>
      </c>
      <c r="CM307" s="92">
        <f t="shared" si="256"/>
        <v>0</v>
      </c>
      <c r="CN307" s="92">
        <f t="shared" si="254"/>
        <v>0</v>
      </c>
      <c r="CO307" s="91">
        <f t="shared" si="253"/>
        <v>3.5458333333333334</v>
      </c>
      <c r="CP307" s="91">
        <f t="shared" si="253"/>
        <v>4.2549999999999999</v>
      </c>
      <c r="CQ307" s="91">
        <f t="shared" si="253"/>
        <v>3.5458333333333334</v>
      </c>
      <c r="CR307" s="91">
        <f t="shared" si="253"/>
        <v>4.2549999999999999</v>
      </c>
      <c r="CS307" s="91">
        <f t="shared" si="253"/>
        <v>3.5458333333333334</v>
      </c>
      <c r="CT307" s="91">
        <f t="shared" si="253"/>
        <v>4.2549999999999999</v>
      </c>
      <c r="CU307" s="91">
        <f t="shared" si="253"/>
        <v>0</v>
      </c>
      <c r="CV307" s="91">
        <f t="shared" si="252"/>
        <v>0</v>
      </c>
      <c r="CW307" s="93"/>
      <c r="CZ307" s="80"/>
    </row>
    <row r="308" spans="1:105" ht="25.5" hidden="1" x14ac:dyDescent="0.25">
      <c r="A308" s="88" t="s">
        <v>6398</v>
      </c>
      <c r="B308" s="88" t="s">
        <v>6399</v>
      </c>
      <c r="C308" s="88"/>
      <c r="D308" s="88"/>
      <c r="E308" s="88">
        <v>2020</v>
      </c>
      <c r="F308" s="56"/>
      <c r="G308" s="56"/>
      <c r="H308" s="91">
        <f t="shared" si="255"/>
        <v>6.6000000000000005</v>
      </c>
      <c r="I308" s="91">
        <v>0</v>
      </c>
      <c r="J308" s="91">
        <v>0</v>
      </c>
      <c r="K308" s="91">
        <v>0</v>
      </c>
      <c r="L308" s="91">
        <v>6.6000000000000005</v>
      </c>
      <c r="M308" s="91"/>
      <c r="N308" s="91">
        <v>0</v>
      </c>
      <c r="O308" s="91">
        <v>0</v>
      </c>
      <c r="P308" s="91"/>
      <c r="Q308" s="91">
        <v>0</v>
      </c>
      <c r="R308" s="91"/>
      <c r="S308" s="91">
        <v>0</v>
      </c>
      <c r="T308" s="91">
        <v>0</v>
      </c>
      <c r="U308" s="91">
        <v>0</v>
      </c>
      <c r="V308" s="91">
        <v>0</v>
      </c>
      <c r="W308" s="91">
        <v>0</v>
      </c>
      <c r="X308" s="91">
        <v>0</v>
      </c>
      <c r="Y308" s="91">
        <v>0</v>
      </c>
      <c r="Z308" s="91">
        <v>0</v>
      </c>
      <c r="AA308" s="91">
        <v>0</v>
      </c>
      <c r="AB308" s="91">
        <v>0</v>
      </c>
      <c r="AC308" s="91"/>
      <c r="AD308" s="91"/>
      <c r="AE308" s="91"/>
      <c r="AF308" s="91"/>
      <c r="AG308" s="91"/>
      <c r="AH308" s="91"/>
      <c r="AI308" s="91"/>
      <c r="AJ308" s="91"/>
      <c r="AK308" s="91">
        <v>6.6000000000000005</v>
      </c>
      <c r="AL308" s="91">
        <v>7.92</v>
      </c>
      <c r="AM308" s="91">
        <v>6.6000000000000005</v>
      </c>
      <c r="AN308" s="91">
        <v>7.92</v>
      </c>
      <c r="AO308" s="91">
        <v>6.6000000000000005</v>
      </c>
      <c r="AP308" s="91">
        <v>7.92</v>
      </c>
      <c r="AQ308" s="91">
        <v>0</v>
      </c>
      <c r="AR308" s="91">
        <v>0</v>
      </c>
      <c r="AS308" s="97">
        <v>6.791666666666667</v>
      </c>
      <c r="AT308" s="97">
        <f t="shared" si="257"/>
        <v>8.15</v>
      </c>
      <c r="AU308" s="97">
        <v>6.791666666666667</v>
      </c>
      <c r="AV308" s="97">
        <f t="shared" si="258"/>
        <v>8.15</v>
      </c>
      <c r="AW308" s="97">
        <v>6.791666666666667</v>
      </c>
      <c r="AX308" s="97">
        <f t="shared" si="259"/>
        <v>8.15</v>
      </c>
      <c r="AY308" s="97">
        <v>0</v>
      </c>
      <c r="AZ308" s="97">
        <v>0</v>
      </c>
      <c r="BA308" s="91">
        <v>0</v>
      </c>
      <c r="BB308" s="91">
        <v>0</v>
      </c>
      <c r="BC308" s="91">
        <v>0</v>
      </c>
      <c r="BD308" s="91">
        <v>0</v>
      </c>
      <c r="BE308" s="91">
        <v>0</v>
      </c>
      <c r="BF308" s="91">
        <v>0</v>
      </c>
      <c r="BG308" s="91">
        <v>0</v>
      </c>
      <c r="BH308" s="91">
        <v>0</v>
      </c>
      <c r="BI308" s="56"/>
      <c r="BJ308" s="56"/>
      <c r="BK308" s="56"/>
      <c r="BL308" s="56"/>
      <c r="BM308" s="56"/>
      <c r="BN308" s="56"/>
      <c r="BO308" s="56"/>
      <c r="BP308" s="56"/>
      <c r="BQ308" s="91">
        <v>0</v>
      </c>
      <c r="BR308" s="91">
        <v>0</v>
      </c>
      <c r="BS308" s="91">
        <v>0</v>
      </c>
      <c r="BT308" s="91">
        <v>0</v>
      </c>
      <c r="BU308" s="91">
        <v>0</v>
      </c>
      <c r="BV308" s="91">
        <v>0</v>
      </c>
      <c r="BW308" s="91">
        <v>0</v>
      </c>
      <c r="BX308" s="91">
        <v>0</v>
      </c>
      <c r="BY308" s="56"/>
      <c r="BZ308" s="56"/>
      <c r="CA308" s="56"/>
      <c r="CB308" s="56"/>
      <c r="CC308" s="56"/>
      <c r="CD308" s="56"/>
      <c r="CE308" s="56"/>
      <c r="CF308" s="56"/>
      <c r="CG308" s="92">
        <f t="shared" si="256"/>
        <v>6.6000000000000005</v>
      </c>
      <c r="CH308" s="92">
        <f t="shared" si="256"/>
        <v>7.92</v>
      </c>
      <c r="CI308" s="92">
        <f t="shared" si="256"/>
        <v>6.6000000000000005</v>
      </c>
      <c r="CJ308" s="92">
        <f t="shared" si="256"/>
        <v>7.92</v>
      </c>
      <c r="CK308" s="92">
        <f t="shared" si="256"/>
        <v>6.6000000000000005</v>
      </c>
      <c r="CL308" s="92">
        <f t="shared" si="256"/>
        <v>7.92</v>
      </c>
      <c r="CM308" s="92">
        <f t="shared" si="256"/>
        <v>0</v>
      </c>
      <c r="CN308" s="92">
        <f t="shared" si="254"/>
        <v>0</v>
      </c>
      <c r="CO308" s="91">
        <f t="shared" si="253"/>
        <v>6.791666666666667</v>
      </c>
      <c r="CP308" s="91">
        <f t="shared" si="253"/>
        <v>8.15</v>
      </c>
      <c r="CQ308" s="91">
        <f t="shared" si="253"/>
        <v>6.791666666666667</v>
      </c>
      <c r="CR308" s="91">
        <f t="shared" si="253"/>
        <v>8.15</v>
      </c>
      <c r="CS308" s="91">
        <f t="shared" si="253"/>
        <v>6.791666666666667</v>
      </c>
      <c r="CT308" s="91">
        <f t="shared" si="253"/>
        <v>8.15</v>
      </c>
      <c r="CU308" s="91">
        <f t="shared" si="253"/>
        <v>0</v>
      </c>
      <c r="CV308" s="91">
        <f t="shared" si="252"/>
        <v>0</v>
      </c>
      <c r="CW308" s="93"/>
      <c r="CZ308" s="80"/>
    </row>
    <row r="309" spans="1:105" hidden="1" x14ac:dyDescent="0.25">
      <c r="A309" s="88" t="s">
        <v>6400</v>
      </c>
      <c r="B309" s="88" t="s">
        <v>6401</v>
      </c>
      <c r="C309" s="88"/>
      <c r="D309" s="88"/>
      <c r="E309" s="88">
        <v>2019</v>
      </c>
      <c r="F309" s="56"/>
      <c r="G309" s="56"/>
      <c r="H309" s="91">
        <f t="shared" si="255"/>
        <v>0.49166666666666664</v>
      </c>
      <c r="I309" s="91">
        <v>0</v>
      </c>
      <c r="J309" s="91">
        <v>0</v>
      </c>
      <c r="K309" s="91">
        <v>0</v>
      </c>
      <c r="L309" s="91">
        <v>0.49166666666666664</v>
      </c>
      <c r="M309" s="91"/>
      <c r="N309" s="91">
        <v>0</v>
      </c>
      <c r="O309" s="91">
        <v>0</v>
      </c>
      <c r="P309" s="91"/>
      <c r="Q309" s="91">
        <v>0</v>
      </c>
      <c r="R309" s="91"/>
      <c r="S309" s="91">
        <v>0</v>
      </c>
      <c r="T309" s="91">
        <v>0</v>
      </c>
      <c r="U309" s="91">
        <v>0.49166666666666664</v>
      </c>
      <c r="V309" s="91">
        <v>0.59</v>
      </c>
      <c r="W309" s="91">
        <v>0.49166666666666664</v>
      </c>
      <c r="X309" s="91">
        <v>0.59</v>
      </c>
      <c r="Y309" s="91">
        <v>0.49166666666666664</v>
      </c>
      <c r="Z309" s="91">
        <v>0.59</v>
      </c>
      <c r="AA309" s="91">
        <v>0</v>
      </c>
      <c r="AB309" s="91">
        <v>0</v>
      </c>
      <c r="AC309" s="91">
        <v>0.491666667</v>
      </c>
      <c r="AD309" s="91">
        <v>0.59000000399999997</v>
      </c>
      <c r="AE309" s="91">
        <v>0.491666667</v>
      </c>
      <c r="AF309" s="91">
        <v>0.59000000399999997</v>
      </c>
      <c r="AG309" s="91">
        <v>0.491666667</v>
      </c>
      <c r="AH309" s="91">
        <v>0.59000000399999997</v>
      </c>
      <c r="AI309" s="91">
        <v>0</v>
      </c>
      <c r="AJ309" s="91">
        <v>0</v>
      </c>
      <c r="AK309" s="91">
        <v>0</v>
      </c>
      <c r="AL309" s="91">
        <v>0</v>
      </c>
      <c r="AM309" s="91">
        <v>0</v>
      </c>
      <c r="AN309" s="91">
        <v>0</v>
      </c>
      <c r="AO309" s="91">
        <v>0</v>
      </c>
      <c r="AP309" s="91">
        <v>0</v>
      </c>
      <c r="AQ309" s="91">
        <v>0</v>
      </c>
      <c r="AR309" s="91">
        <v>0</v>
      </c>
      <c r="AS309" s="97">
        <v>0</v>
      </c>
      <c r="AT309" s="97">
        <f t="shared" si="257"/>
        <v>0</v>
      </c>
      <c r="AU309" s="97">
        <v>0</v>
      </c>
      <c r="AV309" s="97">
        <f t="shared" si="258"/>
        <v>0</v>
      </c>
      <c r="AW309" s="97">
        <v>0</v>
      </c>
      <c r="AX309" s="97">
        <f t="shared" si="259"/>
        <v>0</v>
      </c>
      <c r="AY309" s="97">
        <v>0</v>
      </c>
      <c r="AZ309" s="97">
        <v>0</v>
      </c>
      <c r="BA309" s="91">
        <v>0</v>
      </c>
      <c r="BB309" s="91">
        <v>0</v>
      </c>
      <c r="BC309" s="91">
        <v>0</v>
      </c>
      <c r="BD309" s="91">
        <v>0</v>
      </c>
      <c r="BE309" s="91">
        <v>0</v>
      </c>
      <c r="BF309" s="91">
        <v>0</v>
      </c>
      <c r="BG309" s="91">
        <v>0</v>
      </c>
      <c r="BH309" s="91">
        <v>0</v>
      </c>
      <c r="BI309" s="56"/>
      <c r="BJ309" s="56"/>
      <c r="BK309" s="56"/>
      <c r="BL309" s="56"/>
      <c r="BM309" s="56"/>
      <c r="BN309" s="56"/>
      <c r="BO309" s="56"/>
      <c r="BP309" s="56"/>
      <c r="BQ309" s="91">
        <v>0</v>
      </c>
      <c r="BR309" s="91">
        <v>0</v>
      </c>
      <c r="BS309" s="91">
        <v>0</v>
      </c>
      <c r="BT309" s="91">
        <v>0</v>
      </c>
      <c r="BU309" s="91">
        <v>0</v>
      </c>
      <c r="BV309" s="91">
        <v>0</v>
      </c>
      <c r="BW309" s="91">
        <v>0</v>
      </c>
      <c r="BX309" s="91">
        <v>0</v>
      </c>
      <c r="BY309" s="56"/>
      <c r="BZ309" s="56"/>
      <c r="CA309" s="56"/>
      <c r="CB309" s="56"/>
      <c r="CC309" s="56"/>
      <c r="CD309" s="56"/>
      <c r="CE309" s="56"/>
      <c r="CF309" s="56"/>
      <c r="CG309" s="92">
        <f t="shared" si="256"/>
        <v>0.49166666666666664</v>
      </c>
      <c r="CH309" s="92">
        <f t="shared" si="256"/>
        <v>0.59</v>
      </c>
      <c r="CI309" s="92">
        <f t="shared" si="256"/>
        <v>0.49166666666666664</v>
      </c>
      <c r="CJ309" s="92">
        <f t="shared" si="256"/>
        <v>0.59</v>
      </c>
      <c r="CK309" s="92">
        <f t="shared" si="256"/>
        <v>0.49166666666666664</v>
      </c>
      <c r="CL309" s="92">
        <f t="shared" si="256"/>
        <v>0.59</v>
      </c>
      <c r="CM309" s="92">
        <f t="shared" si="256"/>
        <v>0</v>
      </c>
      <c r="CN309" s="92">
        <f t="shared" si="254"/>
        <v>0</v>
      </c>
      <c r="CO309" s="91">
        <f t="shared" si="253"/>
        <v>0.491666667</v>
      </c>
      <c r="CP309" s="91">
        <f t="shared" si="253"/>
        <v>0.59000000399999997</v>
      </c>
      <c r="CQ309" s="91">
        <f t="shared" si="253"/>
        <v>0.491666667</v>
      </c>
      <c r="CR309" s="91">
        <f t="shared" si="253"/>
        <v>0.59000000399999997</v>
      </c>
      <c r="CS309" s="91">
        <f t="shared" si="253"/>
        <v>0.491666667</v>
      </c>
      <c r="CT309" s="91">
        <f t="shared" si="253"/>
        <v>0.59000000399999997</v>
      </c>
      <c r="CU309" s="91">
        <f t="shared" si="253"/>
        <v>0</v>
      </c>
      <c r="CV309" s="91">
        <f t="shared" si="252"/>
        <v>0</v>
      </c>
      <c r="CW309" s="93"/>
      <c r="CZ309" s="80"/>
    </row>
    <row r="310" spans="1:105" hidden="1" x14ac:dyDescent="0.25">
      <c r="A310" s="88" t="s">
        <v>6402</v>
      </c>
      <c r="B310" s="88" t="s">
        <v>6403</v>
      </c>
      <c r="C310" s="88"/>
      <c r="D310" s="88"/>
      <c r="E310" s="88">
        <v>2019</v>
      </c>
      <c r="F310" s="56"/>
      <c r="G310" s="56"/>
      <c r="H310" s="91">
        <f t="shared" si="255"/>
        <v>0.52500000000000002</v>
      </c>
      <c r="I310" s="91">
        <v>0</v>
      </c>
      <c r="J310" s="91">
        <v>0</v>
      </c>
      <c r="K310" s="91">
        <v>0</v>
      </c>
      <c r="L310" s="91">
        <v>0.52500000000000002</v>
      </c>
      <c r="M310" s="91"/>
      <c r="N310" s="91">
        <v>0</v>
      </c>
      <c r="O310" s="91">
        <v>0</v>
      </c>
      <c r="P310" s="91"/>
      <c r="Q310" s="91">
        <v>0</v>
      </c>
      <c r="R310" s="91"/>
      <c r="S310" s="91">
        <v>0</v>
      </c>
      <c r="T310" s="91">
        <v>0</v>
      </c>
      <c r="U310" s="91">
        <v>0.52500000000000002</v>
      </c>
      <c r="V310" s="91">
        <v>0.63</v>
      </c>
      <c r="W310" s="91">
        <v>0.52500000000000002</v>
      </c>
      <c r="X310" s="91">
        <v>0.63</v>
      </c>
      <c r="Y310" s="91">
        <v>0.52500000000000002</v>
      </c>
      <c r="Z310" s="91">
        <v>0.63</v>
      </c>
      <c r="AA310" s="91">
        <v>0</v>
      </c>
      <c r="AB310" s="91">
        <v>0</v>
      </c>
      <c r="AC310" s="91">
        <v>0.52500000000000002</v>
      </c>
      <c r="AD310" s="91">
        <v>0.63</v>
      </c>
      <c r="AE310" s="91">
        <v>0.52500000000000002</v>
      </c>
      <c r="AF310" s="91">
        <v>0.63</v>
      </c>
      <c r="AG310" s="91">
        <v>0.52500000000000002</v>
      </c>
      <c r="AH310" s="91">
        <v>0.63</v>
      </c>
      <c r="AI310" s="91">
        <v>0</v>
      </c>
      <c r="AJ310" s="91">
        <v>0</v>
      </c>
      <c r="AK310" s="91">
        <v>0</v>
      </c>
      <c r="AL310" s="91">
        <v>0</v>
      </c>
      <c r="AM310" s="91">
        <v>0</v>
      </c>
      <c r="AN310" s="91">
        <v>0</v>
      </c>
      <c r="AO310" s="91">
        <v>0</v>
      </c>
      <c r="AP310" s="91">
        <v>0</v>
      </c>
      <c r="AQ310" s="91">
        <v>0</v>
      </c>
      <c r="AR310" s="91">
        <v>0</v>
      </c>
      <c r="AS310" s="97">
        <v>0</v>
      </c>
      <c r="AT310" s="97">
        <f t="shared" si="257"/>
        <v>0</v>
      </c>
      <c r="AU310" s="97">
        <v>0</v>
      </c>
      <c r="AV310" s="97">
        <f t="shared" si="258"/>
        <v>0</v>
      </c>
      <c r="AW310" s="97">
        <v>0</v>
      </c>
      <c r="AX310" s="97">
        <f t="shared" si="259"/>
        <v>0</v>
      </c>
      <c r="AY310" s="97">
        <v>0</v>
      </c>
      <c r="AZ310" s="97">
        <v>0</v>
      </c>
      <c r="BA310" s="91">
        <v>0</v>
      </c>
      <c r="BB310" s="91">
        <v>0</v>
      </c>
      <c r="BC310" s="91">
        <v>0</v>
      </c>
      <c r="BD310" s="91">
        <v>0</v>
      </c>
      <c r="BE310" s="91">
        <v>0</v>
      </c>
      <c r="BF310" s="91">
        <v>0</v>
      </c>
      <c r="BG310" s="91">
        <v>0</v>
      </c>
      <c r="BH310" s="91">
        <v>0</v>
      </c>
      <c r="BI310" s="56"/>
      <c r="BJ310" s="56"/>
      <c r="BK310" s="56"/>
      <c r="BL310" s="56"/>
      <c r="BM310" s="56"/>
      <c r="BN310" s="56"/>
      <c r="BO310" s="56"/>
      <c r="BP310" s="56"/>
      <c r="BQ310" s="91">
        <v>0</v>
      </c>
      <c r="BR310" s="91">
        <v>0</v>
      </c>
      <c r="BS310" s="91">
        <v>0</v>
      </c>
      <c r="BT310" s="91">
        <v>0</v>
      </c>
      <c r="BU310" s="91">
        <v>0</v>
      </c>
      <c r="BV310" s="91">
        <v>0</v>
      </c>
      <c r="BW310" s="91">
        <v>0</v>
      </c>
      <c r="BX310" s="91">
        <v>0</v>
      </c>
      <c r="BY310" s="56"/>
      <c r="BZ310" s="56"/>
      <c r="CA310" s="56"/>
      <c r="CB310" s="56"/>
      <c r="CC310" s="56"/>
      <c r="CD310" s="56"/>
      <c r="CE310" s="56"/>
      <c r="CF310" s="56"/>
      <c r="CG310" s="92">
        <f t="shared" si="256"/>
        <v>0.52500000000000002</v>
      </c>
      <c r="CH310" s="92">
        <f t="shared" si="256"/>
        <v>0.63</v>
      </c>
      <c r="CI310" s="92">
        <f t="shared" si="256"/>
        <v>0.52500000000000002</v>
      </c>
      <c r="CJ310" s="92">
        <f t="shared" si="256"/>
        <v>0.63</v>
      </c>
      <c r="CK310" s="92">
        <f t="shared" si="256"/>
        <v>0.52500000000000002</v>
      </c>
      <c r="CL310" s="92">
        <f t="shared" si="256"/>
        <v>0.63</v>
      </c>
      <c r="CM310" s="92">
        <f t="shared" si="256"/>
        <v>0</v>
      </c>
      <c r="CN310" s="92">
        <f t="shared" si="254"/>
        <v>0</v>
      </c>
      <c r="CO310" s="91">
        <f t="shared" si="253"/>
        <v>0.52500000000000002</v>
      </c>
      <c r="CP310" s="91">
        <f t="shared" si="253"/>
        <v>0.63</v>
      </c>
      <c r="CQ310" s="91">
        <f t="shared" si="253"/>
        <v>0.52500000000000002</v>
      </c>
      <c r="CR310" s="91">
        <f t="shared" si="253"/>
        <v>0.63</v>
      </c>
      <c r="CS310" s="91">
        <f t="shared" si="253"/>
        <v>0.52500000000000002</v>
      </c>
      <c r="CT310" s="91">
        <f t="shared" si="253"/>
        <v>0.63</v>
      </c>
      <c r="CU310" s="91">
        <f t="shared" si="253"/>
        <v>0</v>
      </c>
      <c r="CV310" s="91">
        <f t="shared" si="252"/>
        <v>0</v>
      </c>
      <c r="CW310" s="93"/>
      <c r="CZ310" s="80"/>
    </row>
    <row r="311" spans="1:105" hidden="1" x14ac:dyDescent="0.25">
      <c r="A311" s="88" t="s">
        <v>6404</v>
      </c>
      <c r="B311" s="88" t="s">
        <v>6393</v>
      </c>
      <c r="C311" s="88"/>
      <c r="D311" s="88"/>
      <c r="E311" s="88">
        <v>2020</v>
      </c>
      <c r="F311" s="56"/>
      <c r="G311" s="56"/>
      <c r="H311" s="91">
        <f t="shared" si="255"/>
        <v>0.76666666666666672</v>
      </c>
      <c r="I311" s="91">
        <v>0</v>
      </c>
      <c r="J311" s="91">
        <v>0</v>
      </c>
      <c r="K311" s="91">
        <v>0</v>
      </c>
      <c r="L311" s="91">
        <v>0.76666666666666672</v>
      </c>
      <c r="M311" s="91"/>
      <c r="N311" s="91">
        <v>0</v>
      </c>
      <c r="O311" s="91">
        <v>0</v>
      </c>
      <c r="P311" s="91"/>
      <c r="Q311" s="91">
        <v>0</v>
      </c>
      <c r="R311" s="91"/>
      <c r="S311" s="91">
        <v>0</v>
      </c>
      <c r="T311" s="91">
        <v>0</v>
      </c>
      <c r="U311" s="91">
        <v>0</v>
      </c>
      <c r="V311" s="91">
        <v>0</v>
      </c>
      <c r="W311" s="91">
        <v>0</v>
      </c>
      <c r="X311" s="91">
        <v>0</v>
      </c>
      <c r="Y311" s="91">
        <v>0</v>
      </c>
      <c r="Z311" s="91">
        <v>0</v>
      </c>
      <c r="AA311" s="91">
        <v>0</v>
      </c>
      <c r="AB311" s="91">
        <v>0</v>
      </c>
      <c r="AC311" s="91"/>
      <c r="AD311" s="91"/>
      <c r="AE311" s="91"/>
      <c r="AF311" s="91"/>
      <c r="AG311" s="91"/>
      <c r="AH311" s="91"/>
      <c r="AI311" s="91"/>
      <c r="AJ311" s="91"/>
      <c r="AK311" s="91">
        <v>0.76666666666666672</v>
      </c>
      <c r="AL311" s="91">
        <v>0.92</v>
      </c>
      <c r="AM311" s="91">
        <v>0.76666666666666672</v>
      </c>
      <c r="AN311" s="91">
        <v>0.92</v>
      </c>
      <c r="AO311" s="91">
        <v>0.76666666666666672</v>
      </c>
      <c r="AP311" s="91">
        <v>0.92</v>
      </c>
      <c r="AQ311" s="91">
        <v>0</v>
      </c>
      <c r="AR311" s="91">
        <v>0</v>
      </c>
      <c r="AS311" s="97">
        <v>0.63666666666666671</v>
      </c>
      <c r="AT311" s="97">
        <f t="shared" si="257"/>
        <v>0.76400000000000001</v>
      </c>
      <c r="AU311" s="97">
        <v>0.63666666666666671</v>
      </c>
      <c r="AV311" s="97">
        <f t="shared" si="258"/>
        <v>0.76400000000000001</v>
      </c>
      <c r="AW311" s="97">
        <v>0.63666666666666671</v>
      </c>
      <c r="AX311" s="97">
        <f t="shared" si="259"/>
        <v>0.76400000000000001</v>
      </c>
      <c r="AY311" s="97">
        <v>0</v>
      </c>
      <c r="AZ311" s="97">
        <v>0</v>
      </c>
      <c r="BA311" s="91">
        <v>0</v>
      </c>
      <c r="BB311" s="91">
        <v>0</v>
      </c>
      <c r="BC311" s="91">
        <v>0</v>
      </c>
      <c r="BD311" s="91">
        <v>0</v>
      </c>
      <c r="BE311" s="91">
        <v>0</v>
      </c>
      <c r="BF311" s="91">
        <v>0</v>
      </c>
      <c r="BG311" s="91">
        <v>0</v>
      </c>
      <c r="BH311" s="91">
        <v>0</v>
      </c>
      <c r="BI311" s="56"/>
      <c r="BJ311" s="56"/>
      <c r="BK311" s="56"/>
      <c r="BL311" s="56"/>
      <c r="BM311" s="56"/>
      <c r="BN311" s="56"/>
      <c r="BO311" s="56"/>
      <c r="BP311" s="56"/>
      <c r="BQ311" s="91">
        <v>0</v>
      </c>
      <c r="BR311" s="91">
        <v>0</v>
      </c>
      <c r="BS311" s="91">
        <v>0</v>
      </c>
      <c r="BT311" s="91">
        <v>0</v>
      </c>
      <c r="BU311" s="91">
        <v>0</v>
      </c>
      <c r="BV311" s="91">
        <v>0</v>
      </c>
      <c r="BW311" s="91">
        <v>0</v>
      </c>
      <c r="BX311" s="91">
        <v>0</v>
      </c>
      <c r="BY311" s="56"/>
      <c r="BZ311" s="56"/>
      <c r="CA311" s="56"/>
      <c r="CB311" s="56"/>
      <c r="CC311" s="56"/>
      <c r="CD311" s="56"/>
      <c r="CE311" s="56"/>
      <c r="CF311" s="56"/>
      <c r="CG311" s="92">
        <f t="shared" si="256"/>
        <v>0.76666666666666672</v>
      </c>
      <c r="CH311" s="92">
        <f t="shared" si="256"/>
        <v>0.92</v>
      </c>
      <c r="CI311" s="92">
        <f t="shared" si="256"/>
        <v>0.76666666666666672</v>
      </c>
      <c r="CJ311" s="92">
        <f t="shared" si="256"/>
        <v>0.92</v>
      </c>
      <c r="CK311" s="92">
        <f t="shared" si="256"/>
        <v>0.76666666666666672</v>
      </c>
      <c r="CL311" s="92">
        <f t="shared" si="256"/>
        <v>0.92</v>
      </c>
      <c r="CM311" s="92">
        <f t="shared" si="256"/>
        <v>0</v>
      </c>
      <c r="CN311" s="92">
        <f t="shared" si="254"/>
        <v>0</v>
      </c>
      <c r="CO311" s="91">
        <f t="shared" si="253"/>
        <v>0.63666666666666671</v>
      </c>
      <c r="CP311" s="91">
        <f t="shared" si="253"/>
        <v>0.76400000000000001</v>
      </c>
      <c r="CQ311" s="91">
        <f t="shared" si="253"/>
        <v>0.63666666666666671</v>
      </c>
      <c r="CR311" s="91">
        <f t="shared" si="253"/>
        <v>0.76400000000000001</v>
      </c>
      <c r="CS311" s="91">
        <f t="shared" si="253"/>
        <v>0.63666666666666671</v>
      </c>
      <c r="CT311" s="91">
        <f t="shared" si="253"/>
        <v>0.76400000000000001</v>
      </c>
      <c r="CU311" s="91">
        <f t="shared" si="253"/>
        <v>0</v>
      </c>
      <c r="CV311" s="91">
        <f t="shared" si="252"/>
        <v>0</v>
      </c>
      <c r="CW311" s="93"/>
      <c r="CZ311" s="80"/>
    </row>
    <row r="312" spans="1:105" hidden="1" x14ac:dyDescent="0.25">
      <c r="A312" s="88" t="s">
        <v>6405</v>
      </c>
      <c r="B312" s="88" t="s">
        <v>6406</v>
      </c>
      <c r="C312" s="88"/>
      <c r="D312" s="88"/>
      <c r="E312" s="88">
        <v>2020</v>
      </c>
      <c r="F312" s="56"/>
      <c r="G312" s="56"/>
      <c r="H312" s="91">
        <f t="shared" si="255"/>
        <v>4.4166666666666679</v>
      </c>
      <c r="I312" s="91">
        <v>0</v>
      </c>
      <c r="J312" s="91">
        <v>0</v>
      </c>
      <c r="K312" s="91">
        <v>0</v>
      </c>
      <c r="L312" s="91">
        <v>4.4166666666666679</v>
      </c>
      <c r="M312" s="91"/>
      <c r="N312" s="91">
        <v>0</v>
      </c>
      <c r="O312" s="91">
        <v>0</v>
      </c>
      <c r="P312" s="91"/>
      <c r="Q312" s="91">
        <v>0</v>
      </c>
      <c r="R312" s="91"/>
      <c r="S312" s="91">
        <v>0</v>
      </c>
      <c r="T312" s="91">
        <v>0</v>
      </c>
      <c r="U312" s="91">
        <v>0</v>
      </c>
      <c r="V312" s="91">
        <v>0</v>
      </c>
      <c r="W312" s="91">
        <v>0</v>
      </c>
      <c r="X312" s="91">
        <v>0</v>
      </c>
      <c r="Y312" s="91">
        <v>0</v>
      </c>
      <c r="Z312" s="91">
        <v>0</v>
      </c>
      <c r="AA312" s="91">
        <v>0</v>
      </c>
      <c r="AB312" s="91">
        <v>0</v>
      </c>
      <c r="AC312" s="91"/>
      <c r="AD312" s="91"/>
      <c r="AE312" s="91"/>
      <c r="AF312" s="91"/>
      <c r="AG312" s="91"/>
      <c r="AH312" s="91"/>
      <c r="AI312" s="91"/>
      <c r="AJ312" s="91"/>
      <c r="AK312" s="91">
        <v>4.416666666666667</v>
      </c>
      <c r="AL312" s="91">
        <v>5.3</v>
      </c>
      <c r="AM312" s="91">
        <v>4.4166666666666679</v>
      </c>
      <c r="AN312" s="91">
        <v>5.3000000000000016</v>
      </c>
      <c r="AO312" s="91">
        <v>4.4166666666666679</v>
      </c>
      <c r="AP312" s="91">
        <v>5.3000000000000016</v>
      </c>
      <c r="AQ312" s="91">
        <v>0</v>
      </c>
      <c r="AR312" s="91">
        <v>0</v>
      </c>
      <c r="AS312" s="97">
        <v>4.9833333333333343</v>
      </c>
      <c r="AT312" s="97">
        <f t="shared" si="257"/>
        <v>5.9800000000000013</v>
      </c>
      <c r="AU312" s="97">
        <v>4.9833333333333343</v>
      </c>
      <c r="AV312" s="97">
        <f t="shared" si="258"/>
        <v>5.9800000000000013</v>
      </c>
      <c r="AW312" s="97">
        <v>4.9833333333333343</v>
      </c>
      <c r="AX312" s="97">
        <f t="shared" si="259"/>
        <v>5.9800000000000013</v>
      </c>
      <c r="AY312" s="97">
        <v>0</v>
      </c>
      <c r="AZ312" s="97">
        <v>0</v>
      </c>
      <c r="BA312" s="91">
        <v>0</v>
      </c>
      <c r="BB312" s="91">
        <v>0</v>
      </c>
      <c r="BC312" s="91">
        <v>0</v>
      </c>
      <c r="BD312" s="91">
        <v>0</v>
      </c>
      <c r="BE312" s="91">
        <v>0</v>
      </c>
      <c r="BF312" s="91">
        <v>0</v>
      </c>
      <c r="BG312" s="91">
        <v>0</v>
      </c>
      <c r="BH312" s="91">
        <v>0</v>
      </c>
      <c r="BI312" s="56"/>
      <c r="BJ312" s="56"/>
      <c r="BK312" s="56"/>
      <c r="BL312" s="56"/>
      <c r="BM312" s="56"/>
      <c r="BN312" s="56"/>
      <c r="BO312" s="56"/>
      <c r="BP312" s="56"/>
      <c r="BQ312" s="91">
        <v>0</v>
      </c>
      <c r="BR312" s="91">
        <v>0</v>
      </c>
      <c r="BS312" s="91">
        <v>0</v>
      </c>
      <c r="BT312" s="91">
        <v>0</v>
      </c>
      <c r="BU312" s="91">
        <v>0</v>
      </c>
      <c r="BV312" s="91">
        <v>0</v>
      </c>
      <c r="BW312" s="91">
        <v>0</v>
      </c>
      <c r="BX312" s="91">
        <v>0</v>
      </c>
      <c r="BY312" s="56"/>
      <c r="BZ312" s="56"/>
      <c r="CA312" s="56"/>
      <c r="CB312" s="56"/>
      <c r="CC312" s="56"/>
      <c r="CD312" s="56"/>
      <c r="CE312" s="56"/>
      <c r="CF312" s="56"/>
      <c r="CG312" s="92">
        <f t="shared" si="256"/>
        <v>4.416666666666667</v>
      </c>
      <c r="CH312" s="92">
        <f t="shared" si="256"/>
        <v>5.3</v>
      </c>
      <c r="CI312" s="92">
        <f t="shared" si="256"/>
        <v>4.4166666666666679</v>
      </c>
      <c r="CJ312" s="92">
        <f t="shared" si="256"/>
        <v>5.3000000000000016</v>
      </c>
      <c r="CK312" s="92">
        <f t="shared" si="256"/>
        <v>4.4166666666666679</v>
      </c>
      <c r="CL312" s="92">
        <f t="shared" si="256"/>
        <v>5.3000000000000016</v>
      </c>
      <c r="CM312" s="92">
        <f t="shared" si="256"/>
        <v>0</v>
      </c>
      <c r="CN312" s="92">
        <f t="shared" si="254"/>
        <v>0</v>
      </c>
      <c r="CO312" s="91">
        <f t="shared" si="253"/>
        <v>4.9833333333333343</v>
      </c>
      <c r="CP312" s="91">
        <f t="shared" si="253"/>
        <v>5.9800000000000013</v>
      </c>
      <c r="CQ312" s="91">
        <f t="shared" si="253"/>
        <v>4.9833333333333343</v>
      </c>
      <c r="CR312" s="91">
        <f t="shared" si="253"/>
        <v>5.9800000000000013</v>
      </c>
      <c r="CS312" s="91">
        <f t="shared" si="253"/>
        <v>4.9833333333333343</v>
      </c>
      <c r="CT312" s="91">
        <f t="shared" si="253"/>
        <v>5.9800000000000013</v>
      </c>
      <c r="CU312" s="91">
        <f t="shared" si="253"/>
        <v>0</v>
      </c>
      <c r="CV312" s="91">
        <f t="shared" si="252"/>
        <v>0</v>
      </c>
      <c r="CW312" s="93"/>
      <c r="CZ312" s="80"/>
    </row>
    <row r="313" spans="1:105" hidden="1" x14ac:dyDescent="0.25">
      <c r="A313" s="88" t="s">
        <v>6407</v>
      </c>
      <c r="B313" s="88" t="s">
        <v>6408</v>
      </c>
      <c r="C313" s="88"/>
      <c r="D313" s="88"/>
      <c r="E313" s="88">
        <v>2020</v>
      </c>
      <c r="F313" s="56"/>
      <c r="G313" s="56"/>
      <c r="H313" s="91">
        <f t="shared" si="255"/>
        <v>4.5000000000000009</v>
      </c>
      <c r="I313" s="91">
        <v>0</v>
      </c>
      <c r="J313" s="91">
        <v>0</v>
      </c>
      <c r="K313" s="91">
        <v>0</v>
      </c>
      <c r="L313" s="91">
        <v>4.5000000000000009</v>
      </c>
      <c r="M313" s="91"/>
      <c r="N313" s="91">
        <v>0</v>
      </c>
      <c r="O313" s="91">
        <v>0</v>
      </c>
      <c r="P313" s="91"/>
      <c r="Q313" s="91">
        <v>0</v>
      </c>
      <c r="R313" s="91"/>
      <c r="S313" s="91">
        <v>0</v>
      </c>
      <c r="T313" s="91">
        <v>0</v>
      </c>
      <c r="U313" s="91">
        <v>0</v>
      </c>
      <c r="V313" s="91">
        <v>0</v>
      </c>
      <c r="W313" s="91">
        <v>0</v>
      </c>
      <c r="X313" s="91">
        <v>0</v>
      </c>
      <c r="Y313" s="91">
        <v>0</v>
      </c>
      <c r="Z313" s="91">
        <v>0</v>
      </c>
      <c r="AA313" s="91">
        <v>0</v>
      </c>
      <c r="AB313" s="91">
        <v>0</v>
      </c>
      <c r="AC313" s="91"/>
      <c r="AD313" s="91"/>
      <c r="AE313" s="91"/>
      <c r="AF313" s="91"/>
      <c r="AG313" s="91"/>
      <c r="AH313" s="91"/>
      <c r="AI313" s="91"/>
      <c r="AJ313" s="91"/>
      <c r="AK313" s="91">
        <v>4.5000000000000009</v>
      </c>
      <c r="AL313" s="91">
        <v>5.4</v>
      </c>
      <c r="AM313" s="91">
        <v>4.5000000000000009</v>
      </c>
      <c r="AN313" s="91">
        <v>5.4000000000000012</v>
      </c>
      <c r="AO313" s="91">
        <v>4.5000000000000009</v>
      </c>
      <c r="AP313" s="91">
        <v>5.4000000000000012</v>
      </c>
      <c r="AQ313" s="91">
        <v>0</v>
      </c>
      <c r="AR313" s="91">
        <v>0</v>
      </c>
      <c r="AS313" s="97">
        <v>5.458333333333333</v>
      </c>
      <c r="AT313" s="97">
        <f t="shared" si="257"/>
        <v>6.55</v>
      </c>
      <c r="AU313" s="97">
        <v>5.458333333333333</v>
      </c>
      <c r="AV313" s="97">
        <f t="shared" si="258"/>
        <v>6.55</v>
      </c>
      <c r="AW313" s="97">
        <v>5.458333333333333</v>
      </c>
      <c r="AX313" s="97">
        <f t="shared" si="259"/>
        <v>6.55</v>
      </c>
      <c r="AY313" s="97">
        <v>0</v>
      </c>
      <c r="AZ313" s="97">
        <v>0</v>
      </c>
      <c r="BA313" s="91">
        <v>0</v>
      </c>
      <c r="BB313" s="91">
        <v>0</v>
      </c>
      <c r="BC313" s="91">
        <v>0</v>
      </c>
      <c r="BD313" s="91">
        <v>0</v>
      </c>
      <c r="BE313" s="91">
        <v>0</v>
      </c>
      <c r="BF313" s="91">
        <v>0</v>
      </c>
      <c r="BG313" s="91">
        <v>0</v>
      </c>
      <c r="BH313" s="91">
        <v>0</v>
      </c>
      <c r="BI313" s="56"/>
      <c r="BJ313" s="56"/>
      <c r="BK313" s="56"/>
      <c r="BL313" s="56"/>
      <c r="BM313" s="56"/>
      <c r="BN313" s="56"/>
      <c r="BO313" s="56"/>
      <c r="BP313" s="56"/>
      <c r="BQ313" s="91">
        <v>0</v>
      </c>
      <c r="BR313" s="91">
        <v>0</v>
      </c>
      <c r="BS313" s="91">
        <v>0</v>
      </c>
      <c r="BT313" s="91">
        <v>0</v>
      </c>
      <c r="BU313" s="91">
        <v>0</v>
      </c>
      <c r="BV313" s="91">
        <v>0</v>
      </c>
      <c r="BW313" s="91">
        <v>0</v>
      </c>
      <c r="BX313" s="91">
        <v>0</v>
      </c>
      <c r="BY313" s="56"/>
      <c r="BZ313" s="56"/>
      <c r="CA313" s="56"/>
      <c r="CB313" s="56"/>
      <c r="CC313" s="56"/>
      <c r="CD313" s="56"/>
      <c r="CE313" s="56"/>
      <c r="CF313" s="56"/>
      <c r="CG313" s="92">
        <f t="shared" si="256"/>
        <v>4.5000000000000009</v>
      </c>
      <c r="CH313" s="92">
        <f t="shared" si="256"/>
        <v>5.4</v>
      </c>
      <c r="CI313" s="92">
        <f t="shared" si="256"/>
        <v>4.5000000000000009</v>
      </c>
      <c r="CJ313" s="92">
        <f t="shared" si="256"/>
        <v>5.4000000000000012</v>
      </c>
      <c r="CK313" s="92">
        <f t="shared" si="256"/>
        <v>4.5000000000000009</v>
      </c>
      <c r="CL313" s="92">
        <f t="shared" si="256"/>
        <v>5.4000000000000012</v>
      </c>
      <c r="CM313" s="92">
        <f t="shared" si="256"/>
        <v>0</v>
      </c>
      <c r="CN313" s="92">
        <f t="shared" si="254"/>
        <v>0</v>
      </c>
      <c r="CO313" s="91">
        <f t="shared" si="253"/>
        <v>5.458333333333333</v>
      </c>
      <c r="CP313" s="91">
        <f t="shared" si="253"/>
        <v>6.55</v>
      </c>
      <c r="CQ313" s="91">
        <f t="shared" si="253"/>
        <v>5.458333333333333</v>
      </c>
      <c r="CR313" s="91">
        <f t="shared" si="253"/>
        <v>6.55</v>
      </c>
      <c r="CS313" s="91">
        <f t="shared" si="253"/>
        <v>5.458333333333333</v>
      </c>
      <c r="CT313" s="91">
        <f t="shared" si="253"/>
        <v>6.55</v>
      </c>
      <c r="CU313" s="91">
        <f t="shared" si="253"/>
        <v>0</v>
      </c>
      <c r="CV313" s="91">
        <f t="shared" si="252"/>
        <v>0</v>
      </c>
      <c r="CW313" s="93"/>
      <c r="CZ313" s="80"/>
    </row>
    <row r="314" spans="1:105" hidden="1" x14ac:dyDescent="0.25">
      <c r="A314" s="88" t="s">
        <v>6409</v>
      </c>
      <c r="B314" s="88" t="s">
        <v>6393</v>
      </c>
      <c r="C314" s="88"/>
      <c r="D314" s="88"/>
      <c r="E314" s="88">
        <v>2021</v>
      </c>
      <c r="F314" s="56"/>
      <c r="G314" s="56"/>
      <c r="H314" s="91">
        <f t="shared" si="255"/>
        <v>0.85000000000000009</v>
      </c>
      <c r="I314" s="91">
        <v>0</v>
      </c>
      <c r="J314" s="91">
        <v>0</v>
      </c>
      <c r="K314" s="91">
        <v>0</v>
      </c>
      <c r="L314" s="91">
        <v>0.85000000000000009</v>
      </c>
      <c r="M314" s="91"/>
      <c r="N314" s="91">
        <v>0</v>
      </c>
      <c r="O314" s="91">
        <v>0</v>
      </c>
      <c r="P314" s="91"/>
      <c r="Q314" s="91">
        <v>0</v>
      </c>
      <c r="R314" s="91"/>
      <c r="S314" s="91">
        <v>0</v>
      </c>
      <c r="T314" s="91">
        <v>0</v>
      </c>
      <c r="U314" s="91">
        <v>0</v>
      </c>
      <c r="V314" s="91">
        <v>0</v>
      </c>
      <c r="W314" s="91">
        <v>0</v>
      </c>
      <c r="X314" s="91">
        <v>0</v>
      </c>
      <c r="Y314" s="91">
        <v>0</v>
      </c>
      <c r="Z314" s="91">
        <v>0</v>
      </c>
      <c r="AA314" s="91">
        <v>0</v>
      </c>
      <c r="AB314" s="91">
        <v>0</v>
      </c>
      <c r="AC314" s="91"/>
      <c r="AD314" s="91"/>
      <c r="AE314" s="91"/>
      <c r="AF314" s="91"/>
      <c r="AG314" s="91"/>
      <c r="AH314" s="91"/>
      <c r="AI314" s="91"/>
      <c r="AJ314" s="91"/>
      <c r="AK314" s="91">
        <v>0</v>
      </c>
      <c r="AL314" s="91">
        <v>0</v>
      </c>
      <c r="AM314" s="91">
        <v>0</v>
      </c>
      <c r="AN314" s="91">
        <v>0</v>
      </c>
      <c r="AO314" s="91">
        <v>0</v>
      </c>
      <c r="AP314" s="91">
        <v>0</v>
      </c>
      <c r="AQ314" s="91">
        <v>0</v>
      </c>
      <c r="AR314" s="91">
        <v>0</v>
      </c>
      <c r="AS314" s="56"/>
      <c r="AT314" s="56"/>
      <c r="AU314" s="56"/>
      <c r="AV314" s="56"/>
      <c r="AW314" s="56"/>
      <c r="AX314" s="56"/>
      <c r="AY314" s="56"/>
      <c r="AZ314" s="56"/>
      <c r="BA314" s="91">
        <v>0.85000000000000009</v>
      </c>
      <c r="BB314" s="91">
        <v>1.02</v>
      </c>
      <c r="BC314" s="91">
        <v>0.85000000000000009</v>
      </c>
      <c r="BD314" s="91">
        <v>1.02</v>
      </c>
      <c r="BE314" s="91">
        <v>0.85000000000000009</v>
      </c>
      <c r="BF314" s="91">
        <v>1.02</v>
      </c>
      <c r="BG314" s="91">
        <v>0</v>
      </c>
      <c r="BH314" s="91">
        <v>0</v>
      </c>
      <c r="BI314" s="97">
        <v>0.75</v>
      </c>
      <c r="BJ314" s="97">
        <f>BI314*1.2</f>
        <v>0.89999999999999991</v>
      </c>
      <c r="BK314" s="97">
        <v>0.75</v>
      </c>
      <c r="BL314" s="97">
        <f>BK314*1.2</f>
        <v>0.89999999999999991</v>
      </c>
      <c r="BM314" s="97">
        <v>0.75</v>
      </c>
      <c r="BN314" s="97">
        <f>BM314*1.2</f>
        <v>0.89999999999999991</v>
      </c>
      <c r="BO314" s="97">
        <v>0</v>
      </c>
      <c r="BP314" s="97">
        <v>0</v>
      </c>
      <c r="BQ314" s="91">
        <v>0</v>
      </c>
      <c r="BR314" s="91">
        <v>0</v>
      </c>
      <c r="BS314" s="91">
        <v>0</v>
      </c>
      <c r="BT314" s="91">
        <v>0</v>
      </c>
      <c r="BU314" s="91">
        <v>0</v>
      </c>
      <c r="BV314" s="91">
        <v>0</v>
      </c>
      <c r="BW314" s="91">
        <v>0</v>
      </c>
      <c r="BX314" s="91">
        <v>0</v>
      </c>
      <c r="BY314" s="56"/>
      <c r="BZ314" s="56"/>
      <c r="CA314" s="56"/>
      <c r="CB314" s="56"/>
      <c r="CC314" s="56"/>
      <c r="CD314" s="56"/>
      <c r="CE314" s="56"/>
      <c r="CF314" s="56"/>
      <c r="CG314" s="92">
        <f t="shared" si="256"/>
        <v>0.85000000000000009</v>
      </c>
      <c r="CH314" s="92">
        <f t="shared" si="256"/>
        <v>1.02</v>
      </c>
      <c r="CI314" s="92">
        <f t="shared" si="256"/>
        <v>0.85000000000000009</v>
      </c>
      <c r="CJ314" s="92">
        <f t="shared" si="256"/>
        <v>1.02</v>
      </c>
      <c r="CK314" s="92">
        <f t="shared" si="256"/>
        <v>0.85000000000000009</v>
      </c>
      <c r="CL314" s="92">
        <f t="shared" si="256"/>
        <v>1.02</v>
      </c>
      <c r="CM314" s="92">
        <f t="shared" si="256"/>
        <v>0</v>
      </c>
      <c r="CN314" s="92">
        <f t="shared" si="254"/>
        <v>0</v>
      </c>
      <c r="CO314" s="91">
        <f t="shared" si="253"/>
        <v>0.75</v>
      </c>
      <c r="CP314" s="91">
        <f t="shared" si="253"/>
        <v>0.89999999999999991</v>
      </c>
      <c r="CQ314" s="91">
        <f t="shared" si="253"/>
        <v>0.75</v>
      </c>
      <c r="CR314" s="91">
        <f t="shared" si="253"/>
        <v>0.89999999999999991</v>
      </c>
      <c r="CS314" s="91">
        <f t="shared" si="253"/>
        <v>0.75</v>
      </c>
      <c r="CT314" s="91">
        <f t="shared" si="253"/>
        <v>0.89999999999999991</v>
      </c>
      <c r="CU314" s="91">
        <f t="shared" si="253"/>
        <v>0</v>
      </c>
      <c r="CV314" s="91">
        <f t="shared" si="252"/>
        <v>0</v>
      </c>
      <c r="CW314" s="93"/>
      <c r="CZ314" s="80"/>
      <c r="DA314" s="80"/>
    </row>
    <row r="315" spans="1:105" ht="25.5" hidden="1" x14ac:dyDescent="0.25">
      <c r="A315" s="88" t="s">
        <v>6410</v>
      </c>
      <c r="B315" s="88" t="s">
        <v>6411</v>
      </c>
      <c r="C315" s="88"/>
      <c r="D315" s="88"/>
      <c r="E315" s="88">
        <v>2021</v>
      </c>
      <c r="F315" s="56"/>
      <c r="G315" s="56"/>
      <c r="H315" s="91">
        <f t="shared" si="255"/>
        <v>5.7666666666666666</v>
      </c>
      <c r="I315" s="91">
        <v>0</v>
      </c>
      <c r="J315" s="91">
        <v>0</v>
      </c>
      <c r="K315" s="91">
        <v>0</v>
      </c>
      <c r="L315" s="91">
        <v>5.7666666666666666</v>
      </c>
      <c r="M315" s="91"/>
      <c r="N315" s="91">
        <v>0</v>
      </c>
      <c r="O315" s="91">
        <v>0</v>
      </c>
      <c r="P315" s="91"/>
      <c r="Q315" s="91">
        <v>0</v>
      </c>
      <c r="R315" s="91"/>
      <c r="S315" s="91">
        <v>0</v>
      </c>
      <c r="T315" s="91">
        <v>0</v>
      </c>
      <c r="U315" s="91">
        <v>0</v>
      </c>
      <c r="V315" s="91">
        <v>0</v>
      </c>
      <c r="W315" s="91">
        <v>0</v>
      </c>
      <c r="X315" s="91">
        <v>0</v>
      </c>
      <c r="Y315" s="91">
        <v>0</v>
      </c>
      <c r="Z315" s="91">
        <v>0</v>
      </c>
      <c r="AA315" s="91">
        <v>0</v>
      </c>
      <c r="AB315" s="91">
        <v>0</v>
      </c>
      <c r="AC315" s="91"/>
      <c r="AD315" s="91"/>
      <c r="AE315" s="91"/>
      <c r="AF315" s="91"/>
      <c r="AG315" s="91"/>
      <c r="AH315" s="91"/>
      <c r="AI315" s="91"/>
      <c r="AJ315" s="91"/>
      <c r="AK315" s="91">
        <v>0</v>
      </c>
      <c r="AL315" s="91">
        <v>0</v>
      </c>
      <c r="AM315" s="91">
        <v>0</v>
      </c>
      <c r="AN315" s="91">
        <v>0</v>
      </c>
      <c r="AO315" s="91">
        <v>0</v>
      </c>
      <c r="AP315" s="91">
        <v>0</v>
      </c>
      <c r="AQ315" s="91">
        <v>0</v>
      </c>
      <c r="AR315" s="91">
        <v>0</v>
      </c>
      <c r="AS315" s="56"/>
      <c r="AT315" s="56"/>
      <c r="AU315" s="56"/>
      <c r="AV315" s="56"/>
      <c r="AW315" s="56"/>
      <c r="AX315" s="56"/>
      <c r="AY315" s="56"/>
      <c r="AZ315" s="56"/>
      <c r="BA315" s="91">
        <v>5.7666666666666666</v>
      </c>
      <c r="BB315" s="91">
        <v>6.92</v>
      </c>
      <c r="BC315" s="91">
        <v>5.7666666666666666</v>
      </c>
      <c r="BD315" s="91">
        <v>6.92</v>
      </c>
      <c r="BE315" s="91">
        <v>5.7666666666666666</v>
      </c>
      <c r="BF315" s="91">
        <v>6.92</v>
      </c>
      <c r="BG315" s="91">
        <v>0</v>
      </c>
      <c r="BH315" s="91">
        <v>0</v>
      </c>
      <c r="BI315" s="97">
        <v>8.0583333333333336</v>
      </c>
      <c r="BJ315" s="97">
        <v>9.67</v>
      </c>
      <c r="BK315" s="97">
        <v>8.0583333333333336</v>
      </c>
      <c r="BL315" s="97">
        <v>9.67</v>
      </c>
      <c r="BM315" s="97">
        <v>8.0583333333333336</v>
      </c>
      <c r="BN315" s="97">
        <v>9.67</v>
      </c>
      <c r="BO315" s="97">
        <v>0</v>
      </c>
      <c r="BP315" s="97">
        <v>0</v>
      </c>
      <c r="BQ315" s="91">
        <v>0</v>
      </c>
      <c r="BR315" s="91">
        <v>0</v>
      </c>
      <c r="BS315" s="91">
        <v>0</v>
      </c>
      <c r="BT315" s="91">
        <v>0</v>
      </c>
      <c r="BU315" s="91">
        <v>0</v>
      </c>
      <c r="BV315" s="91">
        <v>0</v>
      </c>
      <c r="BW315" s="91">
        <v>0</v>
      </c>
      <c r="BX315" s="91">
        <v>0</v>
      </c>
      <c r="BY315" s="56"/>
      <c r="BZ315" s="56"/>
      <c r="CA315" s="56"/>
      <c r="CB315" s="56"/>
      <c r="CC315" s="56"/>
      <c r="CD315" s="56"/>
      <c r="CE315" s="56"/>
      <c r="CF315" s="56"/>
      <c r="CG315" s="92">
        <f t="shared" si="256"/>
        <v>5.7666666666666666</v>
      </c>
      <c r="CH315" s="92">
        <f t="shared" si="256"/>
        <v>6.92</v>
      </c>
      <c r="CI315" s="92">
        <f t="shared" si="256"/>
        <v>5.7666666666666666</v>
      </c>
      <c r="CJ315" s="92">
        <f t="shared" si="256"/>
        <v>6.92</v>
      </c>
      <c r="CK315" s="92">
        <f t="shared" si="256"/>
        <v>5.7666666666666666</v>
      </c>
      <c r="CL315" s="92">
        <f t="shared" si="256"/>
        <v>6.92</v>
      </c>
      <c r="CM315" s="92">
        <f t="shared" si="256"/>
        <v>0</v>
      </c>
      <c r="CN315" s="92">
        <f t="shared" si="254"/>
        <v>0</v>
      </c>
      <c r="CO315" s="91">
        <f t="shared" si="253"/>
        <v>8.0583333333333336</v>
      </c>
      <c r="CP315" s="91">
        <f t="shared" si="253"/>
        <v>9.67</v>
      </c>
      <c r="CQ315" s="91">
        <f t="shared" si="253"/>
        <v>8.0583333333333336</v>
      </c>
      <c r="CR315" s="91">
        <f t="shared" si="253"/>
        <v>9.67</v>
      </c>
      <c r="CS315" s="91">
        <f t="shared" si="253"/>
        <v>8.0583333333333336</v>
      </c>
      <c r="CT315" s="91">
        <f t="shared" si="253"/>
        <v>9.67</v>
      </c>
      <c r="CU315" s="91">
        <f t="shared" si="253"/>
        <v>0</v>
      </c>
      <c r="CV315" s="91">
        <f t="shared" si="252"/>
        <v>0</v>
      </c>
      <c r="CW315" s="93"/>
      <c r="CZ315" s="80"/>
    </row>
    <row r="316" spans="1:105" ht="25.5" hidden="1" x14ac:dyDescent="0.25">
      <c r="A316" s="88" t="s">
        <v>6412</v>
      </c>
      <c r="B316" s="88" t="s">
        <v>6413</v>
      </c>
      <c r="C316" s="88"/>
      <c r="D316" s="88"/>
      <c r="E316" s="88">
        <v>2021</v>
      </c>
      <c r="F316" s="56"/>
      <c r="G316" s="56"/>
      <c r="H316" s="91">
        <f t="shared" si="255"/>
        <v>7.6250000000000009</v>
      </c>
      <c r="I316" s="91">
        <v>0</v>
      </c>
      <c r="J316" s="91">
        <v>0</v>
      </c>
      <c r="K316" s="91">
        <v>0</v>
      </c>
      <c r="L316" s="91">
        <v>7.6250000000000009</v>
      </c>
      <c r="M316" s="91"/>
      <c r="N316" s="91">
        <v>0</v>
      </c>
      <c r="O316" s="91">
        <v>0</v>
      </c>
      <c r="P316" s="91"/>
      <c r="Q316" s="91">
        <v>0</v>
      </c>
      <c r="R316" s="91"/>
      <c r="S316" s="91">
        <v>0</v>
      </c>
      <c r="T316" s="91">
        <v>0</v>
      </c>
      <c r="U316" s="91">
        <v>0</v>
      </c>
      <c r="V316" s="91">
        <v>0</v>
      </c>
      <c r="W316" s="91">
        <v>0</v>
      </c>
      <c r="X316" s="91">
        <v>0</v>
      </c>
      <c r="Y316" s="91">
        <v>0</v>
      </c>
      <c r="Z316" s="91">
        <v>0</v>
      </c>
      <c r="AA316" s="91">
        <v>0</v>
      </c>
      <c r="AB316" s="91">
        <v>0</v>
      </c>
      <c r="AC316" s="91"/>
      <c r="AD316" s="91"/>
      <c r="AE316" s="91"/>
      <c r="AF316" s="91"/>
      <c r="AG316" s="91"/>
      <c r="AH316" s="91"/>
      <c r="AI316" s="91"/>
      <c r="AJ316" s="91"/>
      <c r="AK316" s="91">
        <v>0</v>
      </c>
      <c r="AL316" s="91">
        <v>0</v>
      </c>
      <c r="AM316" s="91">
        <v>0</v>
      </c>
      <c r="AN316" s="91">
        <v>0</v>
      </c>
      <c r="AO316" s="91">
        <v>0</v>
      </c>
      <c r="AP316" s="91">
        <v>0</v>
      </c>
      <c r="AQ316" s="91">
        <v>0</v>
      </c>
      <c r="AR316" s="91">
        <v>0</v>
      </c>
      <c r="AS316" s="56"/>
      <c r="AT316" s="56"/>
      <c r="AU316" s="56"/>
      <c r="AV316" s="56"/>
      <c r="AW316" s="56"/>
      <c r="AX316" s="56"/>
      <c r="AY316" s="56"/>
      <c r="AZ316" s="56"/>
      <c r="BA316" s="91">
        <v>7.6250000000000009</v>
      </c>
      <c r="BB316" s="91">
        <v>9.15</v>
      </c>
      <c r="BC316" s="91">
        <v>7.6250000000000009</v>
      </c>
      <c r="BD316" s="91">
        <v>9.15</v>
      </c>
      <c r="BE316" s="91">
        <v>7.6250000000000009</v>
      </c>
      <c r="BF316" s="91">
        <v>9.15</v>
      </c>
      <c r="BG316" s="91">
        <v>0</v>
      </c>
      <c r="BH316" s="91">
        <v>0</v>
      </c>
      <c r="BI316" s="97">
        <f>8.025+BI372</f>
        <v>8.0297345569773455</v>
      </c>
      <c r="BJ316" s="97">
        <f>BI316*1.2</f>
        <v>9.6356814683728143</v>
      </c>
      <c r="BK316" s="97">
        <f>8.025+BK372</f>
        <v>8.0297345569773455</v>
      </c>
      <c r="BL316" s="97">
        <f>BK316*1.2</f>
        <v>9.6356814683728143</v>
      </c>
      <c r="BM316" s="97">
        <f>8.025+BM372</f>
        <v>8.0297345569773455</v>
      </c>
      <c r="BN316" s="97">
        <f>BM316*1.2</f>
        <v>9.6356814683728143</v>
      </c>
      <c r="BO316" s="97">
        <v>0</v>
      </c>
      <c r="BP316" s="97">
        <v>0</v>
      </c>
      <c r="BQ316" s="91">
        <v>0</v>
      </c>
      <c r="BR316" s="91">
        <v>0</v>
      </c>
      <c r="BS316" s="91">
        <v>0</v>
      </c>
      <c r="BT316" s="91">
        <v>0</v>
      </c>
      <c r="BU316" s="91">
        <v>0</v>
      </c>
      <c r="BV316" s="91">
        <v>0</v>
      </c>
      <c r="BW316" s="91">
        <v>0</v>
      </c>
      <c r="BX316" s="91">
        <v>0</v>
      </c>
      <c r="BY316" s="56"/>
      <c r="BZ316" s="56"/>
      <c r="CA316" s="56"/>
      <c r="CB316" s="56"/>
      <c r="CC316" s="56"/>
      <c r="CD316" s="56"/>
      <c r="CE316" s="56"/>
      <c r="CF316" s="56"/>
      <c r="CG316" s="92">
        <f t="shared" si="256"/>
        <v>7.6250000000000009</v>
      </c>
      <c r="CH316" s="92">
        <f t="shared" si="256"/>
        <v>9.15</v>
      </c>
      <c r="CI316" s="92">
        <f t="shared" si="256"/>
        <v>7.6250000000000009</v>
      </c>
      <c r="CJ316" s="92">
        <f t="shared" si="256"/>
        <v>9.15</v>
      </c>
      <c r="CK316" s="92">
        <f t="shared" si="256"/>
        <v>7.6250000000000009</v>
      </c>
      <c r="CL316" s="92">
        <f t="shared" si="256"/>
        <v>9.15</v>
      </c>
      <c r="CM316" s="92">
        <f t="shared" si="256"/>
        <v>0</v>
      </c>
      <c r="CN316" s="92">
        <f t="shared" si="254"/>
        <v>0</v>
      </c>
      <c r="CO316" s="91">
        <f t="shared" si="253"/>
        <v>8.0297345569773455</v>
      </c>
      <c r="CP316" s="91">
        <f t="shared" si="253"/>
        <v>9.6356814683728143</v>
      </c>
      <c r="CQ316" s="91">
        <f t="shared" si="253"/>
        <v>8.0297345569773455</v>
      </c>
      <c r="CR316" s="91">
        <f t="shared" si="253"/>
        <v>9.6356814683728143</v>
      </c>
      <c r="CS316" s="91">
        <f t="shared" si="253"/>
        <v>8.0297345569773455</v>
      </c>
      <c r="CT316" s="91">
        <f t="shared" si="253"/>
        <v>9.6356814683728143</v>
      </c>
      <c r="CU316" s="91">
        <f t="shared" si="253"/>
        <v>0</v>
      </c>
      <c r="CV316" s="91">
        <f t="shared" si="252"/>
        <v>0</v>
      </c>
      <c r="CW316" s="93"/>
      <c r="CZ316" s="80"/>
    </row>
    <row r="317" spans="1:105" hidden="1" x14ac:dyDescent="0.25">
      <c r="A317" s="88" t="s">
        <v>6414</v>
      </c>
      <c r="B317" s="88" t="s">
        <v>6415</v>
      </c>
      <c r="C317" s="88"/>
      <c r="D317" s="88"/>
      <c r="E317" s="88">
        <v>2021</v>
      </c>
      <c r="F317" s="56"/>
      <c r="G317" s="56"/>
      <c r="H317" s="91">
        <f t="shared" si="255"/>
        <v>2.0333333333333332</v>
      </c>
      <c r="I317" s="91">
        <v>0</v>
      </c>
      <c r="J317" s="91">
        <v>0</v>
      </c>
      <c r="K317" s="91">
        <v>0</v>
      </c>
      <c r="L317" s="91">
        <v>2.0333333333333332</v>
      </c>
      <c r="M317" s="91"/>
      <c r="N317" s="91">
        <v>0</v>
      </c>
      <c r="O317" s="91">
        <v>0</v>
      </c>
      <c r="P317" s="91"/>
      <c r="Q317" s="91">
        <v>0</v>
      </c>
      <c r="R317" s="91"/>
      <c r="S317" s="91">
        <v>0</v>
      </c>
      <c r="T317" s="91">
        <v>0</v>
      </c>
      <c r="U317" s="91">
        <v>0</v>
      </c>
      <c r="V317" s="91">
        <v>0</v>
      </c>
      <c r="W317" s="91">
        <v>0</v>
      </c>
      <c r="X317" s="91">
        <v>0</v>
      </c>
      <c r="Y317" s="91">
        <v>0</v>
      </c>
      <c r="Z317" s="91">
        <v>0</v>
      </c>
      <c r="AA317" s="91">
        <v>0</v>
      </c>
      <c r="AB317" s="91">
        <v>0</v>
      </c>
      <c r="AC317" s="91"/>
      <c r="AD317" s="91"/>
      <c r="AE317" s="91"/>
      <c r="AF317" s="91"/>
      <c r="AG317" s="91"/>
      <c r="AH317" s="91"/>
      <c r="AI317" s="91"/>
      <c r="AJ317" s="91"/>
      <c r="AK317" s="91">
        <v>0</v>
      </c>
      <c r="AL317" s="91">
        <v>0</v>
      </c>
      <c r="AM317" s="91">
        <v>0</v>
      </c>
      <c r="AN317" s="91">
        <v>0</v>
      </c>
      <c r="AO317" s="91">
        <v>0</v>
      </c>
      <c r="AP317" s="91">
        <v>0</v>
      </c>
      <c r="AQ317" s="91">
        <v>0</v>
      </c>
      <c r="AR317" s="91">
        <v>0</v>
      </c>
      <c r="AS317" s="56"/>
      <c r="AT317" s="56"/>
      <c r="AU317" s="56"/>
      <c r="AV317" s="56"/>
      <c r="AW317" s="56"/>
      <c r="AX317" s="56"/>
      <c r="AY317" s="56"/>
      <c r="AZ317" s="56"/>
      <c r="BA317" s="91">
        <v>2.0333333333333332</v>
      </c>
      <c r="BB317" s="91">
        <v>2.44</v>
      </c>
      <c r="BC317" s="91">
        <v>2.0333333333333332</v>
      </c>
      <c r="BD317" s="91">
        <v>2.44</v>
      </c>
      <c r="BE317" s="91">
        <v>2.0333333333333332</v>
      </c>
      <c r="BF317" s="91">
        <v>2.44</v>
      </c>
      <c r="BG317" s="91">
        <v>0</v>
      </c>
      <c r="BH317" s="91">
        <v>0</v>
      </c>
      <c r="BI317" s="60"/>
      <c r="BJ317" s="60"/>
      <c r="BK317" s="60"/>
      <c r="BL317" s="60"/>
      <c r="BM317" s="60"/>
      <c r="BN317" s="60"/>
      <c r="BO317" s="60"/>
      <c r="BP317" s="60"/>
      <c r="BQ317" s="91">
        <v>0</v>
      </c>
      <c r="BR317" s="91">
        <v>0</v>
      </c>
      <c r="BS317" s="91">
        <v>0</v>
      </c>
      <c r="BT317" s="91">
        <v>0</v>
      </c>
      <c r="BU317" s="91">
        <v>0</v>
      </c>
      <c r="BV317" s="91">
        <v>0</v>
      </c>
      <c r="BW317" s="91">
        <v>0</v>
      </c>
      <c r="BX317" s="91">
        <v>0</v>
      </c>
      <c r="BY317" s="56"/>
      <c r="BZ317" s="56"/>
      <c r="CA317" s="56"/>
      <c r="CB317" s="56"/>
      <c r="CC317" s="56"/>
      <c r="CD317" s="56"/>
      <c r="CE317" s="56"/>
      <c r="CF317" s="56"/>
      <c r="CG317" s="92">
        <f t="shared" si="256"/>
        <v>2.0333333333333332</v>
      </c>
      <c r="CH317" s="92">
        <f t="shared" si="256"/>
        <v>2.44</v>
      </c>
      <c r="CI317" s="92">
        <f t="shared" si="256"/>
        <v>2.0333333333333332</v>
      </c>
      <c r="CJ317" s="92">
        <f t="shared" si="256"/>
        <v>2.44</v>
      </c>
      <c r="CK317" s="92">
        <f t="shared" si="256"/>
        <v>2.0333333333333332</v>
      </c>
      <c r="CL317" s="92">
        <f t="shared" si="256"/>
        <v>2.44</v>
      </c>
      <c r="CM317" s="92">
        <f t="shared" si="256"/>
        <v>0</v>
      </c>
      <c r="CN317" s="92">
        <f t="shared" si="254"/>
        <v>0</v>
      </c>
      <c r="CO317" s="91">
        <f t="shared" si="253"/>
        <v>0</v>
      </c>
      <c r="CP317" s="91">
        <f t="shared" si="253"/>
        <v>0</v>
      </c>
      <c r="CQ317" s="91">
        <f t="shared" si="253"/>
        <v>0</v>
      </c>
      <c r="CR317" s="91">
        <f t="shared" si="253"/>
        <v>0</v>
      </c>
      <c r="CS317" s="91">
        <f t="shared" si="253"/>
        <v>0</v>
      </c>
      <c r="CT317" s="91">
        <f t="shared" si="253"/>
        <v>0</v>
      </c>
      <c r="CU317" s="91">
        <f t="shared" si="253"/>
        <v>0</v>
      </c>
      <c r="CV317" s="91">
        <f t="shared" si="252"/>
        <v>0</v>
      </c>
      <c r="CW317" s="93"/>
      <c r="CZ317" s="80"/>
    </row>
    <row r="318" spans="1:105" hidden="1" x14ac:dyDescent="0.25">
      <c r="A318" s="88" t="s">
        <v>6416</v>
      </c>
      <c r="B318" s="88" t="s">
        <v>6393</v>
      </c>
      <c r="C318" s="88"/>
      <c r="D318" s="88"/>
      <c r="E318" s="88">
        <v>2022</v>
      </c>
      <c r="F318" s="56"/>
      <c r="G318" s="56"/>
      <c r="H318" s="91">
        <f t="shared" si="255"/>
        <v>0.89166666666666672</v>
      </c>
      <c r="I318" s="91">
        <v>0</v>
      </c>
      <c r="J318" s="91">
        <v>0</v>
      </c>
      <c r="K318" s="91">
        <v>0</v>
      </c>
      <c r="L318" s="91">
        <v>0.89166666666666672</v>
      </c>
      <c r="M318" s="91"/>
      <c r="N318" s="91">
        <v>0</v>
      </c>
      <c r="O318" s="91">
        <v>0</v>
      </c>
      <c r="P318" s="91"/>
      <c r="Q318" s="91">
        <v>0</v>
      </c>
      <c r="R318" s="91"/>
      <c r="S318" s="91">
        <v>0</v>
      </c>
      <c r="T318" s="91">
        <v>0</v>
      </c>
      <c r="U318" s="91">
        <v>0</v>
      </c>
      <c r="V318" s="91">
        <v>0</v>
      </c>
      <c r="W318" s="91">
        <v>0</v>
      </c>
      <c r="X318" s="91">
        <v>0</v>
      </c>
      <c r="Y318" s="91">
        <v>0</v>
      </c>
      <c r="Z318" s="91">
        <v>0</v>
      </c>
      <c r="AA318" s="91">
        <v>0</v>
      </c>
      <c r="AB318" s="91">
        <v>0</v>
      </c>
      <c r="AC318" s="91"/>
      <c r="AD318" s="91"/>
      <c r="AE318" s="91"/>
      <c r="AF318" s="91"/>
      <c r="AG318" s="91"/>
      <c r="AH318" s="91"/>
      <c r="AI318" s="91"/>
      <c r="AJ318" s="91"/>
      <c r="AK318" s="91">
        <v>0</v>
      </c>
      <c r="AL318" s="91">
        <v>0</v>
      </c>
      <c r="AM318" s="91">
        <v>0</v>
      </c>
      <c r="AN318" s="91">
        <v>0</v>
      </c>
      <c r="AO318" s="91">
        <v>0</v>
      </c>
      <c r="AP318" s="91">
        <v>0</v>
      </c>
      <c r="AQ318" s="91">
        <v>0</v>
      </c>
      <c r="AR318" s="91">
        <v>0</v>
      </c>
      <c r="AS318" s="56"/>
      <c r="AT318" s="56"/>
      <c r="AU318" s="56"/>
      <c r="AV318" s="56"/>
      <c r="AW318" s="56"/>
      <c r="AX318" s="56"/>
      <c r="AY318" s="56"/>
      <c r="AZ318" s="56"/>
      <c r="BA318" s="91">
        <v>0</v>
      </c>
      <c r="BB318" s="91">
        <v>0</v>
      </c>
      <c r="BC318" s="91">
        <v>0</v>
      </c>
      <c r="BD318" s="91">
        <v>0</v>
      </c>
      <c r="BE318" s="91">
        <v>0</v>
      </c>
      <c r="BF318" s="91">
        <v>0</v>
      </c>
      <c r="BG318" s="91">
        <v>0</v>
      </c>
      <c r="BH318" s="91">
        <v>0</v>
      </c>
      <c r="BI318" s="56"/>
      <c r="BJ318" s="56"/>
      <c r="BK318" s="56"/>
      <c r="BL318" s="56"/>
      <c r="BM318" s="56"/>
      <c r="BN318" s="56"/>
      <c r="BO318" s="56"/>
      <c r="BP318" s="56"/>
      <c r="BQ318" s="91">
        <v>0.89166666666666672</v>
      </c>
      <c r="BR318" s="91">
        <v>1.07</v>
      </c>
      <c r="BS318" s="91">
        <v>0.89166666666666672</v>
      </c>
      <c r="BT318" s="91">
        <v>1.07</v>
      </c>
      <c r="BU318" s="91">
        <v>0.89166666666666672</v>
      </c>
      <c r="BV318" s="91">
        <v>1.07</v>
      </c>
      <c r="BW318" s="91">
        <v>0</v>
      </c>
      <c r="BX318" s="91">
        <v>0</v>
      </c>
      <c r="BY318" s="60">
        <v>0.89166666666666672</v>
      </c>
      <c r="BZ318" s="60">
        <f>BY318*1.2</f>
        <v>1.07</v>
      </c>
      <c r="CA318" s="60">
        <v>0.89166666666666672</v>
      </c>
      <c r="CB318" s="60">
        <f>CA318*1.2</f>
        <v>1.07</v>
      </c>
      <c r="CC318" s="60">
        <v>0.89166666666666672</v>
      </c>
      <c r="CD318" s="60">
        <f>CC318*1.2</f>
        <v>1.07</v>
      </c>
      <c r="CE318" s="60">
        <v>0</v>
      </c>
      <c r="CF318" s="60">
        <v>0</v>
      </c>
      <c r="CG318" s="92">
        <f t="shared" si="256"/>
        <v>0.89166666666666672</v>
      </c>
      <c r="CH318" s="92">
        <f t="shared" si="256"/>
        <v>1.07</v>
      </c>
      <c r="CI318" s="92">
        <f t="shared" si="256"/>
        <v>0.89166666666666672</v>
      </c>
      <c r="CJ318" s="92">
        <f t="shared" si="256"/>
        <v>1.07</v>
      </c>
      <c r="CK318" s="92">
        <f t="shared" si="256"/>
        <v>0.89166666666666672</v>
      </c>
      <c r="CL318" s="92">
        <f t="shared" si="256"/>
        <v>1.07</v>
      </c>
      <c r="CM318" s="92">
        <f t="shared" si="256"/>
        <v>0</v>
      </c>
      <c r="CN318" s="92">
        <f t="shared" si="254"/>
        <v>0</v>
      </c>
      <c r="CO318" s="91">
        <f t="shared" si="253"/>
        <v>0.89166666666666672</v>
      </c>
      <c r="CP318" s="91">
        <f t="shared" si="253"/>
        <v>1.07</v>
      </c>
      <c r="CQ318" s="91">
        <f t="shared" si="253"/>
        <v>0.89166666666666672</v>
      </c>
      <c r="CR318" s="91">
        <f t="shared" si="253"/>
        <v>1.07</v>
      </c>
      <c r="CS318" s="91">
        <f t="shared" si="253"/>
        <v>0.89166666666666672</v>
      </c>
      <c r="CT318" s="91">
        <f t="shared" si="253"/>
        <v>1.07</v>
      </c>
      <c r="CU318" s="91">
        <f t="shared" si="253"/>
        <v>0</v>
      </c>
      <c r="CV318" s="91">
        <f t="shared" si="252"/>
        <v>0</v>
      </c>
      <c r="CW318" s="93"/>
      <c r="CZ318" s="80"/>
    </row>
    <row r="319" spans="1:105" hidden="1" x14ac:dyDescent="0.25">
      <c r="A319" s="88" t="s">
        <v>6417</v>
      </c>
      <c r="B319" s="88" t="s">
        <v>6418</v>
      </c>
      <c r="C319" s="88"/>
      <c r="D319" s="88"/>
      <c r="E319" s="88">
        <v>2022</v>
      </c>
      <c r="F319" s="56"/>
      <c r="G319" s="56"/>
      <c r="H319" s="91">
        <f t="shared" si="255"/>
        <v>11.016666666666667</v>
      </c>
      <c r="I319" s="91">
        <v>0</v>
      </c>
      <c r="J319" s="91">
        <v>0</v>
      </c>
      <c r="K319" s="91">
        <v>0</v>
      </c>
      <c r="L319" s="91">
        <v>11.016666666666667</v>
      </c>
      <c r="M319" s="91"/>
      <c r="N319" s="91">
        <v>0</v>
      </c>
      <c r="O319" s="91">
        <v>0</v>
      </c>
      <c r="P319" s="91"/>
      <c r="Q319" s="91">
        <v>0</v>
      </c>
      <c r="R319" s="91"/>
      <c r="S319" s="91">
        <v>0</v>
      </c>
      <c r="T319" s="91">
        <v>0</v>
      </c>
      <c r="U319" s="91">
        <v>0</v>
      </c>
      <c r="V319" s="91">
        <v>0</v>
      </c>
      <c r="W319" s="91">
        <v>0</v>
      </c>
      <c r="X319" s="91">
        <v>0</v>
      </c>
      <c r="Y319" s="91">
        <v>0</v>
      </c>
      <c r="Z319" s="91">
        <v>0</v>
      </c>
      <c r="AA319" s="91">
        <v>0</v>
      </c>
      <c r="AB319" s="91">
        <v>0</v>
      </c>
      <c r="AC319" s="91"/>
      <c r="AD319" s="91"/>
      <c r="AE319" s="91"/>
      <c r="AF319" s="91"/>
      <c r="AG319" s="91"/>
      <c r="AH319" s="91"/>
      <c r="AI319" s="91"/>
      <c r="AJ319" s="91"/>
      <c r="AK319" s="91">
        <v>0</v>
      </c>
      <c r="AL319" s="91">
        <v>0</v>
      </c>
      <c r="AM319" s="91">
        <v>0</v>
      </c>
      <c r="AN319" s="91">
        <v>0</v>
      </c>
      <c r="AO319" s="91">
        <v>0</v>
      </c>
      <c r="AP319" s="91">
        <v>0</v>
      </c>
      <c r="AQ319" s="91">
        <v>0</v>
      </c>
      <c r="AR319" s="91">
        <v>0</v>
      </c>
      <c r="AS319" s="56"/>
      <c r="AT319" s="56"/>
      <c r="AU319" s="56"/>
      <c r="AV319" s="56"/>
      <c r="AW319" s="56"/>
      <c r="AX319" s="56"/>
      <c r="AY319" s="56"/>
      <c r="AZ319" s="56"/>
      <c r="BA319" s="91">
        <v>0</v>
      </c>
      <c r="BB319" s="91">
        <v>0</v>
      </c>
      <c r="BC319" s="91">
        <v>0</v>
      </c>
      <c r="BD319" s="91">
        <v>0</v>
      </c>
      <c r="BE319" s="91">
        <v>0</v>
      </c>
      <c r="BF319" s="91">
        <v>0</v>
      </c>
      <c r="BG319" s="91">
        <v>0</v>
      </c>
      <c r="BH319" s="91">
        <v>0</v>
      </c>
      <c r="BI319" s="56"/>
      <c r="BJ319" s="56"/>
      <c r="BK319" s="56"/>
      <c r="BL319" s="56"/>
      <c r="BM319" s="56"/>
      <c r="BN319" s="56"/>
      <c r="BO319" s="56"/>
      <c r="BP319" s="56"/>
      <c r="BQ319" s="91">
        <v>11.016666666666667</v>
      </c>
      <c r="BR319" s="91">
        <v>13.22</v>
      </c>
      <c r="BS319" s="91">
        <v>11.016666666666667</v>
      </c>
      <c r="BT319" s="91">
        <v>13.22</v>
      </c>
      <c r="BU319" s="91">
        <v>11.016666666666667</v>
      </c>
      <c r="BV319" s="91">
        <v>13.22</v>
      </c>
      <c r="BW319" s="91">
        <v>0</v>
      </c>
      <c r="BX319" s="91">
        <v>0</v>
      </c>
      <c r="BY319" s="60">
        <v>11.016666666666667</v>
      </c>
      <c r="BZ319" s="60">
        <f>BY319*1.2</f>
        <v>13.22</v>
      </c>
      <c r="CA319" s="60">
        <v>11.016666666666667</v>
      </c>
      <c r="CB319" s="60">
        <f>CA319*1.2</f>
        <v>13.22</v>
      </c>
      <c r="CC319" s="60">
        <v>11.016666666666667</v>
      </c>
      <c r="CD319" s="60">
        <f>CC319*1.2</f>
        <v>13.22</v>
      </c>
      <c r="CE319" s="60">
        <v>0</v>
      </c>
      <c r="CF319" s="60">
        <v>0</v>
      </c>
      <c r="CG319" s="92">
        <f t="shared" si="256"/>
        <v>11.016666666666667</v>
      </c>
      <c r="CH319" s="92">
        <f t="shared" si="256"/>
        <v>13.22</v>
      </c>
      <c r="CI319" s="92">
        <f t="shared" si="256"/>
        <v>11.016666666666667</v>
      </c>
      <c r="CJ319" s="92">
        <f t="shared" si="256"/>
        <v>13.22</v>
      </c>
      <c r="CK319" s="92">
        <f t="shared" si="256"/>
        <v>11.016666666666667</v>
      </c>
      <c r="CL319" s="92">
        <f t="shared" si="256"/>
        <v>13.22</v>
      </c>
      <c r="CM319" s="92">
        <f t="shared" si="256"/>
        <v>0</v>
      </c>
      <c r="CN319" s="92">
        <f t="shared" si="254"/>
        <v>0</v>
      </c>
      <c r="CO319" s="91">
        <f t="shared" si="253"/>
        <v>11.016666666666667</v>
      </c>
      <c r="CP319" s="91">
        <f t="shared" si="253"/>
        <v>13.22</v>
      </c>
      <c r="CQ319" s="91">
        <f t="shared" si="253"/>
        <v>11.016666666666667</v>
      </c>
      <c r="CR319" s="91">
        <f t="shared" si="253"/>
        <v>13.22</v>
      </c>
      <c r="CS319" s="91">
        <f t="shared" si="253"/>
        <v>11.016666666666667</v>
      </c>
      <c r="CT319" s="91">
        <f t="shared" si="253"/>
        <v>13.22</v>
      </c>
      <c r="CU319" s="91">
        <f t="shared" si="253"/>
        <v>0</v>
      </c>
      <c r="CV319" s="91">
        <f t="shared" si="252"/>
        <v>0</v>
      </c>
      <c r="CW319" s="93"/>
      <c r="CZ319" s="80"/>
    </row>
    <row r="320" spans="1:105" ht="25.5" hidden="1" x14ac:dyDescent="0.25">
      <c r="A320" s="88" t="s">
        <v>6419</v>
      </c>
      <c r="B320" s="88" t="s">
        <v>6420</v>
      </c>
      <c r="C320" s="88"/>
      <c r="D320" s="88"/>
      <c r="E320" s="88">
        <v>2022</v>
      </c>
      <c r="F320" s="56"/>
      <c r="G320" s="56"/>
      <c r="H320" s="91">
        <f t="shared" si="255"/>
        <v>0.5083333333333333</v>
      </c>
      <c r="I320" s="91">
        <v>0</v>
      </c>
      <c r="J320" s="91">
        <v>0</v>
      </c>
      <c r="K320" s="91">
        <v>0</v>
      </c>
      <c r="L320" s="91">
        <v>0.5083333333333333</v>
      </c>
      <c r="M320" s="91"/>
      <c r="N320" s="91">
        <v>0</v>
      </c>
      <c r="O320" s="91">
        <v>0</v>
      </c>
      <c r="P320" s="91"/>
      <c r="Q320" s="91">
        <v>0</v>
      </c>
      <c r="R320" s="91"/>
      <c r="S320" s="91">
        <v>0</v>
      </c>
      <c r="T320" s="91">
        <v>0</v>
      </c>
      <c r="U320" s="91">
        <v>0</v>
      </c>
      <c r="V320" s="91">
        <v>0</v>
      </c>
      <c r="W320" s="91">
        <v>0</v>
      </c>
      <c r="X320" s="91">
        <v>0</v>
      </c>
      <c r="Y320" s="91">
        <v>0</v>
      </c>
      <c r="Z320" s="91">
        <v>0</v>
      </c>
      <c r="AA320" s="91">
        <v>0</v>
      </c>
      <c r="AB320" s="91">
        <v>0</v>
      </c>
      <c r="AC320" s="91"/>
      <c r="AD320" s="91"/>
      <c r="AE320" s="91"/>
      <c r="AF320" s="91"/>
      <c r="AG320" s="91"/>
      <c r="AH320" s="91"/>
      <c r="AI320" s="91"/>
      <c r="AJ320" s="91"/>
      <c r="AK320" s="91">
        <v>0</v>
      </c>
      <c r="AL320" s="91">
        <v>0</v>
      </c>
      <c r="AM320" s="91">
        <v>0</v>
      </c>
      <c r="AN320" s="91">
        <v>0</v>
      </c>
      <c r="AO320" s="91">
        <v>0</v>
      </c>
      <c r="AP320" s="91">
        <v>0</v>
      </c>
      <c r="AQ320" s="91">
        <v>0</v>
      </c>
      <c r="AR320" s="91">
        <v>0</v>
      </c>
      <c r="AS320" s="56"/>
      <c r="AT320" s="56"/>
      <c r="AU320" s="56"/>
      <c r="AV320" s="56"/>
      <c r="AW320" s="56"/>
      <c r="AX320" s="56"/>
      <c r="AY320" s="56"/>
      <c r="AZ320" s="56"/>
      <c r="BA320" s="91">
        <v>0</v>
      </c>
      <c r="BB320" s="91">
        <v>0</v>
      </c>
      <c r="BC320" s="91">
        <v>0</v>
      </c>
      <c r="BD320" s="91">
        <v>0</v>
      </c>
      <c r="BE320" s="91">
        <v>0</v>
      </c>
      <c r="BF320" s="91">
        <v>0</v>
      </c>
      <c r="BG320" s="91">
        <v>0</v>
      </c>
      <c r="BH320" s="91">
        <v>0</v>
      </c>
      <c r="BI320" s="56"/>
      <c r="BJ320" s="56"/>
      <c r="BK320" s="56"/>
      <c r="BL320" s="56"/>
      <c r="BM320" s="56"/>
      <c r="BN320" s="56"/>
      <c r="BO320" s="56"/>
      <c r="BP320" s="56"/>
      <c r="BQ320" s="91">
        <v>0.5083333333333333</v>
      </c>
      <c r="BR320" s="91">
        <v>0.61</v>
      </c>
      <c r="BS320" s="91">
        <v>0.5083333333333333</v>
      </c>
      <c r="BT320" s="91">
        <v>0.61</v>
      </c>
      <c r="BU320" s="91">
        <v>0.5083333333333333</v>
      </c>
      <c r="BV320" s="91">
        <v>0.61</v>
      </c>
      <c r="BW320" s="91">
        <v>0</v>
      </c>
      <c r="BX320" s="91">
        <v>0</v>
      </c>
      <c r="BY320" s="60">
        <v>0.5083333333333333</v>
      </c>
      <c r="BZ320" s="60">
        <f>BY320*1.2</f>
        <v>0.61</v>
      </c>
      <c r="CA320" s="60">
        <v>0.5083333333333333</v>
      </c>
      <c r="CB320" s="60">
        <f>CA320*1.2</f>
        <v>0.61</v>
      </c>
      <c r="CC320" s="60">
        <v>0.5083333333333333</v>
      </c>
      <c r="CD320" s="60">
        <f>CC320*1.2</f>
        <v>0.61</v>
      </c>
      <c r="CE320" s="60">
        <v>0</v>
      </c>
      <c r="CF320" s="60">
        <v>0</v>
      </c>
      <c r="CG320" s="92">
        <f t="shared" si="256"/>
        <v>0.5083333333333333</v>
      </c>
      <c r="CH320" s="92">
        <f t="shared" si="256"/>
        <v>0.61</v>
      </c>
      <c r="CI320" s="92">
        <f t="shared" si="256"/>
        <v>0.5083333333333333</v>
      </c>
      <c r="CJ320" s="92">
        <f t="shared" si="256"/>
        <v>0.61</v>
      </c>
      <c r="CK320" s="92">
        <f t="shared" si="256"/>
        <v>0.5083333333333333</v>
      </c>
      <c r="CL320" s="92">
        <f t="shared" si="256"/>
        <v>0.61</v>
      </c>
      <c r="CM320" s="92">
        <f t="shared" si="256"/>
        <v>0</v>
      </c>
      <c r="CN320" s="92">
        <f t="shared" si="254"/>
        <v>0</v>
      </c>
      <c r="CO320" s="91">
        <f t="shared" si="253"/>
        <v>0.5083333333333333</v>
      </c>
      <c r="CP320" s="91">
        <f t="shared" si="253"/>
        <v>0.61</v>
      </c>
      <c r="CQ320" s="91">
        <f t="shared" si="253"/>
        <v>0.5083333333333333</v>
      </c>
      <c r="CR320" s="91">
        <f t="shared" si="253"/>
        <v>0.61</v>
      </c>
      <c r="CS320" s="91">
        <f t="shared" si="253"/>
        <v>0.5083333333333333</v>
      </c>
      <c r="CT320" s="91">
        <f t="shared" si="253"/>
        <v>0.61</v>
      </c>
      <c r="CU320" s="91">
        <f t="shared" si="253"/>
        <v>0</v>
      </c>
      <c r="CV320" s="91">
        <f t="shared" si="252"/>
        <v>0</v>
      </c>
      <c r="CW320" s="93"/>
      <c r="CZ320" s="80"/>
    </row>
    <row r="321" spans="1:118" ht="38.25" hidden="1" x14ac:dyDescent="0.25">
      <c r="A321" s="88" t="s">
        <v>6421</v>
      </c>
      <c r="B321" s="95" t="s">
        <v>6422</v>
      </c>
      <c r="C321" s="88" t="s">
        <v>6423</v>
      </c>
      <c r="D321" s="88">
        <v>2018</v>
      </c>
      <c r="E321" s="88">
        <v>2022</v>
      </c>
      <c r="F321" s="88">
        <f>D321</f>
        <v>2018</v>
      </c>
      <c r="G321" s="88">
        <f>E321</f>
        <v>2022</v>
      </c>
      <c r="H321" s="91">
        <f t="shared" si="255"/>
        <v>35.873739548022598</v>
      </c>
      <c r="I321" s="91">
        <f t="shared" ref="I321:AN321" si="260">SUM(I322:I329)</f>
        <v>0</v>
      </c>
      <c r="J321" s="91">
        <f t="shared" si="260"/>
        <v>0</v>
      </c>
      <c r="K321" s="91">
        <f t="shared" si="260"/>
        <v>0</v>
      </c>
      <c r="L321" s="91">
        <f t="shared" si="260"/>
        <v>35.873739548022598</v>
      </c>
      <c r="M321" s="91">
        <f t="shared" si="260"/>
        <v>7.9489190000000001</v>
      </c>
      <c r="N321" s="91">
        <f t="shared" si="260"/>
        <v>9.3797290000000011</v>
      </c>
      <c r="O321" s="91">
        <f t="shared" si="260"/>
        <v>7.9489228813559327</v>
      </c>
      <c r="P321" s="91">
        <f t="shared" si="260"/>
        <v>9.3797290000000011</v>
      </c>
      <c r="Q321" s="91">
        <f t="shared" si="260"/>
        <v>7.9489228813559327</v>
      </c>
      <c r="R321" s="91">
        <f t="shared" si="260"/>
        <v>9.3797290000000011</v>
      </c>
      <c r="S321" s="91">
        <f t="shared" si="260"/>
        <v>0</v>
      </c>
      <c r="T321" s="91">
        <f t="shared" si="260"/>
        <v>0</v>
      </c>
      <c r="U321" s="91">
        <f t="shared" si="260"/>
        <v>20.373983333333335</v>
      </c>
      <c r="V321" s="91">
        <f t="shared" si="260"/>
        <v>24.448779999999999</v>
      </c>
      <c r="W321" s="91">
        <f t="shared" si="260"/>
        <v>20.373983333333335</v>
      </c>
      <c r="X321" s="91">
        <f t="shared" si="260"/>
        <v>24.448779999999999</v>
      </c>
      <c r="Y321" s="91">
        <f t="shared" si="260"/>
        <v>20.373983333333335</v>
      </c>
      <c r="Z321" s="91">
        <f t="shared" si="260"/>
        <v>24.448779999999999</v>
      </c>
      <c r="AA321" s="91">
        <f t="shared" si="260"/>
        <v>0</v>
      </c>
      <c r="AB321" s="91">
        <f t="shared" si="260"/>
        <v>0</v>
      </c>
      <c r="AC321" s="91">
        <f t="shared" si="260"/>
        <v>20.365858339999999</v>
      </c>
      <c r="AD321" s="91">
        <f t="shared" si="260"/>
        <v>24.439030008000003</v>
      </c>
      <c r="AE321" s="91">
        <f t="shared" si="260"/>
        <v>20.365858339999999</v>
      </c>
      <c r="AF321" s="91">
        <f t="shared" si="260"/>
        <v>24.439030008000003</v>
      </c>
      <c r="AG321" s="91">
        <f t="shared" si="260"/>
        <v>20.365858339999999</v>
      </c>
      <c r="AH321" s="91">
        <f t="shared" si="260"/>
        <v>24.439030008000003</v>
      </c>
      <c r="AI321" s="91">
        <f t="shared" si="260"/>
        <v>0</v>
      </c>
      <c r="AJ321" s="91">
        <f t="shared" si="260"/>
        <v>0</v>
      </c>
      <c r="AK321" s="91">
        <f t="shared" si="260"/>
        <v>6.25</v>
      </c>
      <c r="AL321" s="91">
        <f t="shared" si="260"/>
        <v>7.5</v>
      </c>
      <c r="AM321" s="91">
        <f t="shared" si="260"/>
        <v>6.25</v>
      </c>
      <c r="AN321" s="91">
        <f t="shared" si="260"/>
        <v>7.5</v>
      </c>
      <c r="AO321" s="91">
        <f t="shared" ref="AO321:CF321" si="261">SUM(AO322:AO329)</f>
        <v>6.25</v>
      </c>
      <c r="AP321" s="91">
        <f t="shared" si="261"/>
        <v>7.5</v>
      </c>
      <c r="AQ321" s="91">
        <f t="shared" si="261"/>
        <v>0</v>
      </c>
      <c r="AR321" s="91">
        <f t="shared" si="261"/>
        <v>0</v>
      </c>
      <c r="AS321" s="91">
        <f t="shared" si="261"/>
        <v>6.25</v>
      </c>
      <c r="AT321" s="91">
        <f t="shared" si="261"/>
        <v>7.5</v>
      </c>
      <c r="AU321" s="91">
        <f t="shared" si="261"/>
        <v>6.25</v>
      </c>
      <c r="AV321" s="91">
        <f t="shared" si="261"/>
        <v>7.5</v>
      </c>
      <c r="AW321" s="91">
        <f t="shared" si="261"/>
        <v>6.25</v>
      </c>
      <c r="AX321" s="91">
        <f t="shared" si="261"/>
        <v>7.5</v>
      </c>
      <c r="AY321" s="91">
        <f t="shared" si="261"/>
        <v>0</v>
      </c>
      <c r="AZ321" s="91">
        <f t="shared" si="261"/>
        <v>0</v>
      </c>
      <c r="BA321" s="91">
        <f t="shared" si="261"/>
        <v>1.3008333333333333</v>
      </c>
      <c r="BB321" s="91">
        <f t="shared" si="261"/>
        <v>1.5609999999999999</v>
      </c>
      <c r="BC321" s="91">
        <f t="shared" si="261"/>
        <v>1.3008333333333333</v>
      </c>
      <c r="BD321" s="91">
        <f t="shared" si="261"/>
        <v>1.5609999999999999</v>
      </c>
      <c r="BE321" s="91">
        <f t="shared" si="261"/>
        <v>1.3008333333333333</v>
      </c>
      <c r="BF321" s="91">
        <f t="shared" si="261"/>
        <v>1.5609999999999999</v>
      </c>
      <c r="BG321" s="91">
        <f t="shared" si="261"/>
        <v>0</v>
      </c>
      <c r="BH321" s="91">
        <f t="shared" si="261"/>
        <v>0</v>
      </c>
      <c r="BI321" s="91">
        <f t="shared" si="261"/>
        <v>1.3008333333333333</v>
      </c>
      <c r="BJ321" s="91">
        <f t="shared" si="261"/>
        <v>1.5609999999999999</v>
      </c>
      <c r="BK321" s="91">
        <f t="shared" si="261"/>
        <v>1.3008333333333333</v>
      </c>
      <c r="BL321" s="91">
        <f t="shared" si="261"/>
        <v>1.5609999999999999</v>
      </c>
      <c r="BM321" s="91">
        <f t="shared" si="261"/>
        <v>1.3008333333333333</v>
      </c>
      <c r="BN321" s="91">
        <f t="shared" si="261"/>
        <v>1.5609999999999999</v>
      </c>
      <c r="BO321" s="91">
        <f t="shared" si="261"/>
        <v>0</v>
      </c>
      <c r="BP321" s="91">
        <f t="shared" si="261"/>
        <v>0</v>
      </c>
      <c r="BQ321" s="91">
        <f t="shared" si="261"/>
        <v>0</v>
      </c>
      <c r="BR321" s="91">
        <f t="shared" si="261"/>
        <v>0</v>
      </c>
      <c r="BS321" s="91">
        <f t="shared" si="261"/>
        <v>0</v>
      </c>
      <c r="BT321" s="91">
        <f t="shared" si="261"/>
        <v>0</v>
      </c>
      <c r="BU321" s="91">
        <f t="shared" si="261"/>
        <v>0</v>
      </c>
      <c r="BV321" s="91">
        <f t="shared" si="261"/>
        <v>0</v>
      </c>
      <c r="BW321" s="91">
        <f t="shared" si="261"/>
        <v>0</v>
      </c>
      <c r="BX321" s="91">
        <f t="shared" si="261"/>
        <v>0</v>
      </c>
      <c r="BY321" s="91">
        <f t="shared" si="261"/>
        <v>0</v>
      </c>
      <c r="BZ321" s="91">
        <f t="shared" si="261"/>
        <v>0</v>
      </c>
      <c r="CA321" s="91">
        <f t="shared" si="261"/>
        <v>0</v>
      </c>
      <c r="CB321" s="91">
        <f t="shared" si="261"/>
        <v>0</v>
      </c>
      <c r="CC321" s="91">
        <f t="shared" si="261"/>
        <v>0</v>
      </c>
      <c r="CD321" s="91">
        <f t="shared" si="261"/>
        <v>0</v>
      </c>
      <c r="CE321" s="91">
        <f t="shared" si="261"/>
        <v>0</v>
      </c>
      <c r="CF321" s="91">
        <f t="shared" si="261"/>
        <v>0</v>
      </c>
      <c r="CG321" s="92">
        <f t="shared" si="256"/>
        <v>35.873735666666661</v>
      </c>
      <c r="CH321" s="92">
        <f t="shared" si="256"/>
        <v>42.889508999999997</v>
      </c>
      <c r="CI321" s="92">
        <f t="shared" si="256"/>
        <v>35.873739548022598</v>
      </c>
      <c r="CJ321" s="92">
        <f t="shared" si="256"/>
        <v>42.889508999999997</v>
      </c>
      <c r="CK321" s="92">
        <f t="shared" si="256"/>
        <v>35.873739548022598</v>
      </c>
      <c r="CL321" s="92">
        <f t="shared" si="256"/>
        <v>42.889508999999997</v>
      </c>
      <c r="CM321" s="92">
        <f t="shared" si="256"/>
        <v>0</v>
      </c>
      <c r="CN321" s="92">
        <f t="shared" si="254"/>
        <v>0</v>
      </c>
      <c r="CO321" s="91">
        <f t="shared" si="253"/>
        <v>35.865610673333336</v>
      </c>
      <c r="CP321" s="91">
        <f t="shared" si="253"/>
        <v>42.879759008000001</v>
      </c>
      <c r="CQ321" s="91">
        <f t="shared" si="253"/>
        <v>35.865614554689259</v>
      </c>
      <c r="CR321" s="91">
        <f t="shared" si="253"/>
        <v>42.879759008000001</v>
      </c>
      <c r="CS321" s="91">
        <f t="shared" si="253"/>
        <v>35.865614554689259</v>
      </c>
      <c r="CT321" s="91">
        <f t="shared" si="253"/>
        <v>42.879759008000001</v>
      </c>
      <c r="CU321" s="91">
        <f t="shared" si="253"/>
        <v>0</v>
      </c>
      <c r="CV321" s="91">
        <f t="shared" si="252"/>
        <v>0</v>
      </c>
      <c r="CW321" s="93"/>
      <c r="DG321" s="99">
        <v>0</v>
      </c>
      <c r="DH321" s="99">
        <v>0</v>
      </c>
    </row>
    <row r="322" spans="1:118" ht="38.25" hidden="1" x14ac:dyDescent="0.25">
      <c r="A322" s="88" t="s">
        <v>6424</v>
      </c>
      <c r="B322" s="88" t="s">
        <v>6425</v>
      </c>
      <c r="C322" s="88"/>
      <c r="D322" s="88"/>
      <c r="E322" s="88">
        <v>2018</v>
      </c>
      <c r="F322" s="56"/>
      <c r="G322" s="56"/>
      <c r="H322" s="91">
        <f t="shared" si="255"/>
        <v>4.0072033898305088</v>
      </c>
      <c r="I322" s="91">
        <v>0</v>
      </c>
      <c r="J322" s="91">
        <v>0</v>
      </c>
      <c r="K322" s="91">
        <v>0</v>
      </c>
      <c r="L322" s="91">
        <v>4.0072033898305088</v>
      </c>
      <c r="M322" s="91">
        <v>4.0072000000000001</v>
      </c>
      <c r="N322" s="91">
        <v>4.7285000000000004</v>
      </c>
      <c r="O322" s="91">
        <v>4.0072033898305088</v>
      </c>
      <c r="P322" s="91">
        <v>4.7285000000000004</v>
      </c>
      <c r="Q322" s="91">
        <v>4.0072033898305088</v>
      </c>
      <c r="R322" s="91">
        <v>4.7285000000000004</v>
      </c>
      <c r="S322" s="91">
        <v>0</v>
      </c>
      <c r="T322" s="91">
        <v>0</v>
      </c>
      <c r="U322" s="91">
        <v>0</v>
      </c>
      <c r="V322" s="91">
        <v>0</v>
      </c>
      <c r="W322" s="91">
        <v>0</v>
      </c>
      <c r="X322" s="91">
        <v>0</v>
      </c>
      <c r="Y322" s="91">
        <v>0</v>
      </c>
      <c r="Z322" s="91">
        <v>0</v>
      </c>
      <c r="AA322" s="91">
        <v>0</v>
      </c>
      <c r="AB322" s="91">
        <v>0</v>
      </c>
      <c r="AC322" s="91"/>
      <c r="AD322" s="91"/>
      <c r="AE322" s="91"/>
      <c r="AF322" s="91"/>
      <c r="AG322" s="91"/>
      <c r="AH322" s="91"/>
      <c r="AI322" s="91"/>
      <c r="AJ322" s="91"/>
      <c r="AK322" s="91">
        <v>0</v>
      </c>
      <c r="AL322" s="91">
        <v>0</v>
      </c>
      <c r="AM322" s="91">
        <v>0</v>
      </c>
      <c r="AN322" s="91">
        <v>0</v>
      </c>
      <c r="AO322" s="91">
        <v>0</v>
      </c>
      <c r="AP322" s="91">
        <v>0</v>
      </c>
      <c r="AQ322" s="91">
        <v>0</v>
      </c>
      <c r="AR322" s="91">
        <v>0</v>
      </c>
      <c r="AS322" s="56"/>
      <c r="AT322" s="56"/>
      <c r="AU322" s="56"/>
      <c r="AV322" s="56"/>
      <c r="AW322" s="56"/>
      <c r="AX322" s="56"/>
      <c r="AY322" s="56"/>
      <c r="AZ322" s="56"/>
      <c r="BA322" s="91">
        <v>0</v>
      </c>
      <c r="BB322" s="91">
        <v>0</v>
      </c>
      <c r="BC322" s="91">
        <v>0</v>
      </c>
      <c r="BD322" s="91">
        <v>0</v>
      </c>
      <c r="BE322" s="91">
        <v>0</v>
      </c>
      <c r="BF322" s="91">
        <v>0</v>
      </c>
      <c r="BG322" s="91">
        <v>0</v>
      </c>
      <c r="BH322" s="91">
        <v>0</v>
      </c>
      <c r="BI322" s="56"/>
      <c r="BJ322" s="56"/>
      <c r="BK322" s="56"/>
      <c r="BL322" s="56"/>
      <c r="BM322" s="56"/>
      <c r="BN322" s="56"/>
      <c r="BO322" s="56"/>
      <c r="BP322" s="56"/>
      <c r="BQ322" s="91">
        <v>0</v>
      </c>
      <c r="BR322" s="91">
        <v>0</v>
      </c>
      <c r="BS322" s="91">
        <v>0</v>
      </c>
      <c r="BT322" s="91">
        <v>0</v>
      </c>
      <c r="BU322" s="91">
        <v>0</v>
      </c>
      <c r="BV322" s="91">
        <v>0</v>
      </c>
      <c r="BW322" s="91">
        <v>0</v>
      </c>
      <c r="BX322" s="91">
        <v>0</v>
      </c>
      <c r="BY322" s="56"/>
      <c r="BZ322" s="56"/>
      <c r="CA322" s="56"/>
      <c r="CB322" s="56"/>
      <c r="CC322" s="56"/>
      <c r="CD322" s="56"/>
      <c r="CE322" s="56"/>
      <c r="CF322" s="56"/>
      <c r="CG322" s="92">
        <f t="shared" si="256"/>
        <v>4.0072000000000001</v>
      </c>
      <c r="CH322" s="92">
        <f t="shared" si="256"/>
        <v>4.7285000000000004</v>
      </c>
      <c r="CI322" s="92">
        <f t="shared" si="256"/>
        <v>4.0072033898305088</v>
      </c>
      <c r="CJ322" s="92">
        <f t="shared" si="256"/>
        <v>4.7285000000000004</v>
      </c>
      <c r="CK322" s="92">
        <f t="shared" si="256"/>
        <v>4.0072033898305088</v>
      </c>
      <c r="CL322" s="92">
        <f t="shared" si="256"/>
        <v>4.7285000000000004</v>
      </c>
      <c r="CM322" s="92">
        <f t="shared" si="256"/>
        <v>0</v>
      </c>
      <c r="CN322" s="92">
        <f t="shared" si="254"/>
        <v>0</v>
      </c>
      <c r="CO322" s="91">
        <f t="shared" si="253"/>
        <v>4.0072000000000001</v>
      </c>
      <c r="CP322" s="91">
        <f t="shared" si="253"/>
        <v>4.7285000000000004</v>
      </c>
      <c r="CQ322" s="91">
        <f t="shared" si="253"/>
        <v>4.0072033898305088</v>
      </c>
      <c r="CR322" s="91">
        <f t="shared" si="253"/>
        <v>4.7285000000000004</v>
      </c>
      <c r="CS322" s="91">
        <f t="shared" si="253"/>
        <v>4.0072033898305088</v>
      </c>
      <c r="CT322" s="91">
        <f t="shared" si="253"/>
        <v>4.7285000000000004</v>
      </c>
      <c r="CU322" s="91">
        <f t="shared" si="253"/>
        <v>0</v>
      </c>
      <c r="CV322" s="91">
        <f t="shared" si="252"/>
        <v>0</v>
      </c>
      <c r="CW322" s="93"/>
    </row>
    <row r="323" spans="1:118" ht="63.75" hidden="1" x14ac:dyDescent="0.25">
      <c r="A323" s="88" t="s">
        <v>6426</v>
      </c>
      <c r="B323" s="88" t="s">
        <v>6427</v>
      </c>
      <c r="C323" s="88"/>
      <c r="D323" s="88"/>
      <c r="E323" s="88">
        <v>2018</v>
      </c>
      <c r="F323" s="56"/>
      <c r="G323" s="56"/>
      <c r="H323" s="91">
        <f t="shared" si="255"/>
        <v>3.9417194915254239</v>
      </c>
      <c r="I323" s="91">
        <v>0</v>
      </c>
      <c r="J323" s="91">
        <v>0</v>
      </c>
      <c r="K323" s="91">
        <v>0</v>
      </c>
      <c r="L323" s="91">
        <v>3.9417194915254239</v>
      </c>
      <c r="M323" s="91">
        <v>3.941719</v>
      </c>
      <c r="N323" s="91">
        <v>4.6512289999999998</v>
      </c>
      <c r="O323" s="91">
        <v>3.9417194915254239</v>
      </c>
      <c r="P323" s="91">
        <v>4.6512289999999998</v>
      </c>
      <c r="Q323" s="91">
        <v>3.9417194915254239</v>
      </c>
      <c r="R323" s="91">
        <v>4.6512289999999998</v>
      </c>
      <c r="S323" s="91">
        <v>0</v>
      </c>
      <c r="T323" s="91">
        <v>0</v>
      </c>
      <c r="U323" s="91">
        <v>0</v>
      </c>
      <c r="V323" s="91">
        <v>0</v>
      </c>
      <c r="W323" s="91">
        <v>0</v>
      </c>
      <c r="X323" s="91">
        <v>0</v>
      </c>
      <c r="Y323" s="91">
        <v>0</v>
      </c>
      <c r="Z323" s="91">
        <v>0</v>
      </c>
      <c r="AA323" s="91">
        <v>0</v>
      </c>
      <c r="AB323" s="91">
        <v>0</v>
      </c>
      <c r="AC323" s="91"/>
      <c r="AD323" s="91"/>
      <c r="AE323" s="91"/>
      <c r="AF323" s="91"/>
      <c r="AG323" s="91"/>
      <c r="AH323" s="91"/>
      <c r="AI323" s="91"/>
      <c r="AJ323" s="91"/>
      <c r="AK323" s="91">
        <v>0</v>
      </c>
      <c r="AL323" s="91">
        <v>0</v>
      </c>
      <c r="AM323" s="91">
        <v>0</v>
      </c>
      <c r="AN323" s="91">
        <v>0</v>
      </c>
      <c r="AO323" s="91">
        <v>0</v>
      </c>
      <c r="AP323" s="91">
        <v>0</v>
      </c>
      <c r="AQ323" s="91">
        <v>0</v>
      </c>
      <c r="AR323" s="91">
        <v>0</v>
      </c>
      <c r="AS323" s="56"/>
      <c r="AT323" s="56"/>
      <c r="AU323" s="56"/>
      <c r="AV323" s="56"/>
      <c r="AW323" s="56"/>
      <c r="AX323" s="56"/>
      <c r="AY323" s="56"/>
      <c r="AZ323" s="56"/>
      <c r="BA323" s="91">
        <v>0</v>
      </c>
      <c r="BB323" s="91">
        <v>0</v>
      </c>
      <c r="BC323" s="91">
        <v>0</v>
      </c>
      <c r="BD323" s="91">
        <v>0</v>
      </c>
      <c r="BE323" s="91">
        <v>0</v>
      </c>
      <c r="BF323" s="91">
        <v>0</v>
      </c>
      <c r="BG323" s="91">
        <v>0</v>
      </c>
      <c r="BH323" s="91">
        <v>0</v>
      </c>
      <c r="BI323" s="56"/>
      <c r="BJ323" s="56"/>
      <c r="BK323" s="56"/>
      <c r="BL323" s="56"/>
      <c r="BM323" s="56"/>
      <c r="BN323" s="56"/>
      <c r="BO323" s="56"/>
      <c r="BP323" s="56"/>
      <c r="BQ323" s="91">
        <v>0</v>
      </c>
      <c r="BR323" s="91">
        <v>0</v>
      </c>
      <c r="BS323" s="91">
        <v>0</v>
      </c>
      <c r="BT323" s="91">
        <v>0</v>
      </c>
      <c r="BU323" s="91">
        <v>0</v>
      </c>
      <c r="BV323" s="91">
        <v>0</v>
      </c>
      <c r="BW323" s="91">
        <v>0</v>
      </c>
      <c r="BX323" s="91">
        <v>0</v>
      </c>
      <c r="BY323" s="56"/>
      <c r="BZ323" s="56"/>
      <c r="CA323" s="56"/>
      <c r="CB323" s="56"/>
      <c r="CC323" s="56"/>
      <c r="CD323" s="56"/>
      <c r="CE323" s="56"/>
      <c r="CF323" s="56"/>
      <c r="CG323" s="92">
        <f t="shared" si="256"/>
        <v>3.941719</v>
      </c>
      <c r="CH323" s="92">
        <f t="shared" si="256"/>
        <v>4.6512289999999998</v>
      </c>
      <c r="CI323" s="92">
        <f t="shared" si="256"/>
        <v>3.9417194915254239</v>
      </c>
      <c r="CJ323" s="92">
        <f t="shared" si="256"/>
        <v>4.6512289999999998</v>
      </c>
      <c r="CK323" s="92">
        <f t="shared" si="256"/>
        <v>3.9417194915254239</v>
      </c>
      <c r="CL323" s="92">
        <f t="shared" si="256"/>
        <v>4.6512289999999998</v>
      </c>
      <c r="CM323" s="92">
        <f t="shared" si="256"/>
        <v>0</v>
      </c>
      <c r="CN323" s="92">
        <f t="shared" si="254"/>
        <v>0</v>
      </c>
      <c r="CO323" s="91">
        <f t="shared" si="253"/>
        <v>3.941719</v>
      </c>
      <c r="CP323" s="91">
        <f t="shared" si="253"/>
        <v>4.6512289999999998</v>
      </c>
      <c r="CQ323" s="91">
        <f t="shared" si="253"/>
        <v>3.9417194915254239</v>
      </c>
      <c r="CR323" s="91">
        <f t="shared" si="253"/>
        <v>4.6512289999999998</v>
      </c>
      <c r="CS323" s="91">
        <f t="shared" si="253"/>
        <v>3.9417194915254239</v>
      </c>
      <c r="CT323" s="91">
        <f t="shared" si="253"/>
        <v>4.6512289999999998</v>
      </c>
      <c r="CU323" s="91">
        <f t="shared" si="253"/>
        <v>0</v>
      </c>
      <c r="CV323" s="91">
        <f t="shared" si="252"/>
        <v>0</v>
      </c>
      <c r="CW323" s="93"/>
    </row>
    <row r="324" spans="1:118" ht="102" hidden="1" x14ac:dyDescent="0.25">
      <c r="A324" s="88" t="s">
        <v>6428</v>
      </c>
      <c r="B324" s="88" t="s">
        <v>6429</v>
      </c>
      <c r="C324" s="88"/>
      <c r="D324" s="88"/>
      <c r="E324" s="88">
        <v>2019</v>
      </c>
      <c r="F324" s="56"/>
      <c r="G324" s="56"/>
      <c r="H324" s="91">
        <f t="shared" si="255"/>
        <v>7.163333333333334</v>
      </c>
      <c r="I324" s="91">
        <v>0</v>
      </c>
      <c r="J324" s="91">
        <v>0</v>
      </c>
      <c r="K324" s="91">
        <v>0</v>
      </c>
      <c r="L324" s="91">
        <v>7.163333333333334</v>
      </c>
      <c r="M324" s="91"/>
      <c r="N324" s="91">
        <v>0</v>
      </c>
      <c r="O324" s="91">
        <v>0</v>
      </c>
      <c r="P324" s="91"/>
      <c r="Q324" s="91">
        <v>0</v>
      </c>
      <c r="R324" s="91"/>
      <c r="S324" s="91">
        <v>0</v>
      </c>
      <c r="T324" s="91">
        <v>0</v>
      </c>
      <c r="U324" s="91">
        <v>7.163333333333334</v>
      </c>
      <c r="V324" s="91">
        <v>8.5960000000000001</v>
      </c>
      <c r="W324" s="91">
        <v>7.163333333333334</v>
      </c>
      <c r="X324" s="91">
        <v>8.5960000000000001</v>
      </c>
      <c r="Y324" s="91">
        <v>7.163333333333334</v>
      </c>
      <c r="Z324" s="91">
        <v>8.5960000000000001</v>
      </c>
      <c r="AA324" s="91">
        <v>0</v>
      </c>
      <c r="AB324" s="91">
        <v>0</v>
      </c>
      <c r="AC324" s="91">
        <v>7.1635416699999999</v>
      </c>
      <c r="AD324" s="91">
        <f>AC324*1.2</f>
        <v>8.5962500039999998</v>
      </c>
      <c r="AE324" s="91">
        <v>7.1635416699999999</v>
      </c>
      <c r="AF324" s="91">
        <f>AE324*1.2</f>
        <v>8.5962500039999998</v>
      </c>
      <c r="AG324" s="91">
        <v>7.1635416699999999</v>
      </c>
      <c r="AH324" s="91">
        <f>AG324*1.2</f>
        <v>8.5962500039999998</v>
      </c>
      <c r="AI324" s="91"/>
      <c r="AJ324" s="91"/>
      <c r="AK324" s="91">
        <v>0</v>
      </c>
      <c r="AL324" s="91">
        <v>0</v>
      </c>
      <c r="AM324" s="91">
        <v>0</v>
      </c>
      <c r="AN324" s="91">
        <v>0</v>
      </c>
      <c r="AO324" s="91">
        <v>0</v>
      </c>
      <c r="AP324" s="91">
        <v>0</v>
      </c>
      <c r="AQ324" s="91">
        <v>0</v>
      </c>
      <c r="AR324" s="91">
        <v>0</v>
      </c>
      <c r="AS324" s="56"/>
      <c r="AT324" s="56"/>
      <c r="AU324" s="56"/>
      <c r="AV324" s="56"/>
      <c r="AW324" s="56"/>
      <c r="AX324" s="56"/>
      <c r="AY324" s="56"/>
      <c r="AZ324" s="56"/>
      <c r="BA324" s="91">
        <v>0</v>
      </c>
      <c r="BB324" s="91">
        <v>0</v>
      </c>
      <c r="BC324" s="91">
        <v>0</v>
      </c>
      <c r="BD324" s="91">
        <v>0</v>
      </c>
      <c r="BE324" s="91">
        <v>0</v>
      </c>
      <c r="BF324" s="91">
        <v>0</v>
      </c>
      <c r="BG324" s="91">
        <v>0</v>
      </c>
      <c r="BH324" s="91">
        <v>0</v>
      </c>
      <c r="BI324" s="56"/>
      <c r="BJ324" s="56"/>
      <c r="BK324" s="56"/>
      <c r="BL324" s="56"/>
      <c r="BM324" s="56"/>
      <c r="BN324" s="56"/>
      <c r="BO324" s="56"/>
      <c r="BP324" s="56"/>
      <c r="BQ324" s="91">
        <v>0</v>
      </c>
      <c r="BR324" s="91">
        <v>0</v>
      </c>
      <c r="BS324" s="91">
        <v>0</v>
      </c>
      <c r="BT324" s="91">
        <v>0</v>
      </c>
      <c r="BU324" s="91">
        <v>0</v>
      </c>
      <c r="BV324" s="91">
        <v>0</v>
      </c>
      <c r="BW324" s="91">
        <v>0</v>
      </c>
      <c r="BX324" s="91">
        <v>0</v>
      </c>
      <c r="BY324" s="56"/>
      <c r="BZ324" s="56"/>
      <c r="CA324" s="56"/>
      <c r="CB324" s="56"/>
      <c r="CC324" s="56"/>
      <c r="CD324" s="56"/>
      <c r="CE324" s="56"/>
      <c r="CF324" s="56"/>
      <c r="CG324" s="92">
        <f t="shared" si="256"/>
        <v>7.163333333333334</v>
      </c>
      <c r="CH324" s="92">
        <f t="shared" si="256"/>
        <v>8.5960000000000001</v>
      </c>
      <c r="CI324" s="92">
        <f t="shared" si="256"/>
        <v>7.163333333333334</v>
      </c>
      <c r="CJ324" s="92">
        <f t="shared" si="256"/>
        <v>8.5960000000000001</v>
      </c>
      <c r="CK324" s="92">
        <f t="shared" si="256"/>
        <v>7.163333333333334</v>
      </c>
      <c r="CL324" s="92">
        <f t="shared" si="256"/>
        <v>8.5960000000000001</v>
      </c>
      <c r="CM324" s="92">
        <f t="shared" si="256"/>
        <v>0</v>
      </c>
      <c r="CN324" s="92">
        <f t="shared" si="254"/>
        <v>0</v>
      </c>
      <c r="CO324" s="91">
        <f t="shared" si="253"/>
        <v>7.1635416699999999</v>
      </c>
      <c r="CP324" s="91">
        <f t="shared" si="253"/>
        <v>8.5962500039999998</v>
      </c>
      <c r="CQ324" s="91">
        <f t="shared" si="253"/>
        <v>7.1635416699999999</v>
      </c>
      <c r="CR324" s="91">
        <f t="shared" si="253"/>
        <v>8.5962500039999998</v>
      </c>
      <c r="CS324" s="91">
        <f t="shared" si="253"/>
        <v>7.1635416699999999</v>
      </c>
      <c r="CT324" s="91">
        <f t="shared" si="253"/>
        <v>8.5962500039999998</v>
      </c>
      <c r="CU324" s="91">
        <f t="shared" si="253"/>
        <v>0</v>
      </c>
      <c r="CV324" s="91">
        <f t="shared" si="252"/>
        <v>0</v>
      </c>
      <c r="CW324" s="93"/>
    </row>
    <row r="325" spans="1:118" ht="63.75" hidden="1" x14ac:dyDescent="0.25">
      <c r="A325" s="88" t="s">
        <v>6430</v>
      </c>
      <c r="B325" s="88" t="s">
        <v>6431</v>
      </c>
      <c r="C325" s="88"/>
      <c r="D325" s="88"/>
      <c r="E325" s="88">
        <v>2019</v>
      </c>
      <c r="F325" s="56"/>
      <c r="G325" s="56"/>
      <c r="H325" s="91">
        <f t="shared" si="255"/>
        <v>5.7333333333333334</v>
      </c>
      <c r="I325" s="91">
        <v>0</v>
      </c>
      <c r="J325" s="91">
        <v>0</v>
      </c>
      <c r="K325" s="91">
        <v>0</v>
      </c>
      <c r="L325" s="91">
        <v>5.7333333333333334</v>
      </c>
      <c r="M325" s="91"/>
      <c r="N325" s="91">
        <v>0</v>
      </c>
      <c r="O325" s="91">
        <v>0</v>
      </c>
      <c r="P325" s="91"/>
      <c r="Q325" s="91">
        <v>0</v>
      </c>
      <c r="R325" s="91"/>
      <c r="S325" s="91">
        <v>0</v>
      </c>
      <c r="T325" s="91">
        <v>0</v>
      </c>
      <c r="U325" s="91">
        <v>5.7333333333333334</v>
      </c>
      <c r="V325" s="91">
        <v>6.88</v>
      </c>
      <c r="W325" s="91">
        <v>5.7333333333333334</v>
      </c>
      <c r="X325" s="91">
        <v>6.88</v>
      </c>
      <c r="Y325" s="91">
        <v>5.7333333333333334</v>
      </c>
      <c r="Z325" s="91">
        <v>6.88</v>
      </c>
      <c r="AA325" s="91">
        <v>0</v>
      </c>
      <c r="AB325" s="91">
        <v>0</v>
      </c>
      <c r="AC325" s="91">
        <v>5.7249999999999996</v>
      </c>
      <c r="AD325" s="91">
        <f>AC325*1.2</f>
        <v>6.8699999999999992</v>
      </c>
      <c r="AE325" s="91">
        <v>5.7249999999999996</v>
      </c>
      <c r="AF325" s="91">
        <f>AE325*1.2</f>
        <v>6.8699999999999992</v>
      </c>
      <c r="AG325" s="91">
        <v>5.7249999999999996</v>
      </c>
      <c r="AH325" s="91">
        <f>AG325*1.2</f>
        <v>6.8699999999999992</v>
      </c>
      <c r="AI325" s="91"/>
      <c r="AJ325" s="91"/>
      <c r="AK325" s="91">
        <v>0</v>
      </c>
      <c r="AL325" s="91">
        <v>0</v>
      </c>
      <c r="AM325" s="91">
        <v>0</v>
      </c>
      <c r="AN325" s="91">
        <v>0</v>
      </c>
      <c r="AO325" s="91">
        <v>0</v>
      </c>
      <c r="AP325" s="91">
        <v>0</v>
      </c>
      <c r="AQ325" s="91">
        <v>0</v>
      </c>
      <c r="AR325" s="91">
        <v>0</v>
      </c>
      <c r="AS325" s="56"/>
      <c r="AT325" s="56"/>
      <c r="AU325" s="56"/>
      <c r="AV325" s="56"/>
      <c r="AW325" s="56"/>
      <c r="AX325" s="56"/>
      <c r="AY325" s="56"/>
      <c r="AZ325" s="56"/>
      <c r="BA325" s="91">
        <v>0</v>
      </c>
      <c r="BB325" s="91">
        <v>0</v>
      </c>
      <c r="BC325" s="91">
        <v>0</v>
      </c>
      <c r="BD325" s="91">
        <v>0</v>
      </c>
      <c r="BE325" s="91">
        <v>0</v>
      </c>
      <c r="BF325" s="91">
        <v>0</v>
      </c>
      <c r="BG325" s="91">
        <v>0</v>
      </c>
      <c r="BH325" s="91">
        <v>0</v>
      </c>
      <c r="BI325" s="56"/>
      <c r="BJ325" s="56"/>
      <c r="BK325" s="56"/>
      <c r="BL325" s="56"/>
      <c r="BM325" s="56"/>
      <c r="BN325" s="56"/>
      <c r="BO325" s="56"/>
      <c r="BP325" s="56"/>
      <c r="BQ325" s="91">
        <v>0</v>
      </c>
      <c r="BR325" s="91">
        <v>0</v>
      </c>
      <c r="BS325" s="91">
        <v>0</v>
      </c>
      <c r="BT325" s="91">
        <v>0</v>
      </c>
      <c r="BU325" s="91">
        <v>0</v>
      </c>
      <c r="BV325" s="91">
        <v>0</v>
      </c>
      <c r="BW325" s="91">
        <v>0</v>
      </c>
      <c r="BX325" s="91">
        <v>0</v>
      </c>
      <c r="BY325" s="56"/>
      <c r="BZ325" s="56"/>
      <c r="CA325" s="56"/>
      <c r="CB325" s="56"/>
      <c r="CC325" s="56"/>
      <c r="CD325" s="56"/>
      <c r="CE325" s="56"/>
      <c r="CF325" s="56"/>
      <c r="CG325" s="92">
        <f t="shared" si="256"/>
        <v>5.7333333333333334</v>
      </c>
      <c r="CH325" s="92">
        <f t="shared" si="256"/>
        <v>6.88</v>
      </c>
      <c r="CI325" s="92">
        <f t="shared" si="256"/>
        <v>5.7333333333333334</v>
      </c>
      <c r="CJ325" s="92">
        <f t="shared" si="256"/>
        <v>6.88</v>
      </c>
      <c r="CK325" s="92">
        <f t="shared" si="256"/>
        <v>5.7333333333333334</v>
      </c>
      <c r="CL325" s="92">
        <f t="shared" si="256"/>
        <v>6.88</v>
      </c>
      <c r="CM325" s="92">
        <f t="shared" si="256"/>
        <v>0</v>
      </c>
      <c r="CN325" s="92">
        <f t="shared" si="254"/>
        <v>0</v>
      </c>
      <c r="CO325" s="91">
        <f t="shared" si="253"/>
        <v>5.7249999999999996</v>
      </c>
      <c r="CP325" s="91">
        <f t="shared" si="253"/>
        <v>6.8699999999999992</v>
      </c>
      <c r="CQ325" s="91">
        <f t="shared" si="253"/>
        <v>5.7249999999999996</v>
      </c>
      <c r="CR325" s="91">
        <f t="shared" si="253"/>
        <v>6.8699999999999992</v>
      </c>
      <c r="CS325" s="91">
        <f t="shared" si="253"/>
        <v>5.7249999999999996</v>
      </c>
      <c r="CT325" s="91">
        <f t="shared" si="253"/>
        <v>6.8699999999999992</v>
      </c>
      <c r="CU325" s="91">
        <f t="shared" si="253"/>
        <v>0</v>
      </c>
      <c r="CV325" s="91">
        <f t="shared" si="252"/>
        <v>0</v>
      </c>
      <c r="CW325" s="93"/>
    </row>
    <row r="326" spans="1:118" hidden="1" x14ac:dyDescent="0.25">
      <c r="A326" s="88" t="s">
        <v>6432</v>
      </c>
      <c r="B326" s="88" t="s">
        <v>6433</v>
      </c>
      <c r="C326" s="88"/>
      <c r="D326" s="88"/>
      <c r="E326" s="88">
        <v>2019</v>
      </c>
      <c r="F326" s="56"/>
      <c r="G326" s="56"/>
      <c r="H326" s="91">
        <f t="shared" si="255"/>
        <v>0.75166666666666671</v>
      </c>
      <c r="I326" s="91">
        <v>0</v>
      </c>
      <c r="J326" s="91">
        <v>0</v>
      </c>
      <c r="K326" s="91">
        <v>0</v>
      </c>
      <c r="L326" s="91">
        <v>0.75166666666666671</v>
      </c>
      <c r="M326" s="91"/>
      <c r="N326" s="91">
        <v>0</v>
      </c>
      <c r="O326" s="91">
        <v>0</v>
      </c>
      <c r="P326" s="91"/>
      <c r="Q326" s="91">
        <v>0</v>
      </c>
      <c r="R326" s="91"/>
      <c r="S326" s="91">
        <v>0</v>
      </c>
      <c r="T326" s="91">
        <v>0</v>
      </c>
      <c r="U326" s="91">
        <v>0.75166666666666671</v>
      </c>
      <c r="V326" s="91">
        <v>0.90200000000000002</v>
      </c>
      <c r="W326" s="91">
        <v>0.75166666666666671</v>
      </c>
      <c r="X326" s="91">
        <v>0.90200000000000002</v>
      </c>
      <c r="Y326" s="91">
        <v>0.75166666666666671</v>
      </c>
      <c r="Z326" s="91">
        <v>0.90200000000000002</v>
      </c>
      <c r="AA326" s="91">
        <v>0</v>
      </c>
      <c r="AB326" s="91">
        <v>0</v>
      </c>
      <c r="AC326" s="91">
        <f>AD326/1.2</f>
        <v>0.75166666666666671</v>
      </c>
      <c r="AD326" s="91">
        <v>0.90200000000000002</v>
      </c>
      <c r="AE326" s="91">
        <f>AF326/1.2</f>
        <v>0.75166666666666671</v>
      </c>
      <c r="AF326" s="91">
        <v>0.90200000000000002</v>
      </c>
      <c r="AG326" s="91">
        <f>AH326/1.2</f>
        <v>0.75166666666666671</v>
      </c>
      <c r="AH326" s="91">
        <v>0.90200000000000002</v>
      </c>
      <c r="AI326" s="91"/>
      <c r="AJ326" s="91"/>
      <c r="AK326" s="91">
        <v>0</v>
      </c>
      <c r="AL326" s="91">
        <v>0</v>
      </c>
      <c r="AM326" s="91">
        <v>0</v>
      </c>
      <c r="AN326" s="91">
        <v>0</v>
      </c>
      <c r="AO326" s="91">
        <v>0</v>
      </c>
      <c r="AP326" s="91">
        <v>0</v>
      </c>
      <c r="AQ326" s="91">
        <v>0</v>
      </c>
      <c r="AR326" s="91">
        <v>0</v>
      </c>
      <c r="AS326" s="56"/>
      <c r="AT326" s="56"/>
      <c r="AU326" s="56"/>
      <c r="AV326" s="56"/>
      <c r="AW326" s="56"/>
      <c r="AX326" s="56"/>
      <c r="AY326" s="56"/>
      <c r="AZ326" s="56"/>
      <c r="BA326" s="91">
        <v>0</v>
      </c>
      <c r="BB326" s="91">
        <v>0</v>
      </c>
      <c r="BC326" s="91">
        <v>0</v>
      </c>
      <c r="BD326" s="91">
        <v>0</v>
      </c>
      <c r="BE326" s="91">
        <v>0</v>
      </c>
      <c r="BF326" s="91">
        <v>0</v>
      </c>
      <c r="BG326" s="91">
        <v>0</v>
      </c>
      <c r="BH326" s="91">
        <v>0</v>
      </c>
      <c r="BI326" s="56"/>
      <c r="BJ326" s="56"/>
      <c r="BK326" s="56"/>
      <c r="BL326" s="56"/>
      <c r="BM326" s="56"/>
      <c r="BN326" s="56"/>
      <c r="BO326" s="56"/>
      <c r="BP326" s="56"/>
      <c r="BQ326" s="91">
        <v>0</v>
      </c>
      <c r="BR326" s="91">
        <v>0</v>
      </c>
      <c r="BS326" s="91">
        <v>0</v>
      </c>
      <c r="BT326" s="91">
        <v>0</v>
      </c>
      <c r="BU326" s="91">
        <v>0</v>
      </c>
      <c r="BV326" s="91">
        <v>0</v>
      </c>
      <c r="BW326" s="91">
        <v>0</v>
      </c>
      <c r="BX326" s="91">
        <v>0</v>
      </c>
      <c r="BY326" s="56"/>
      <c r="BZ326" s="56"/>
      <c r="CA326" s="56"/>
      <c r="CB326" s="56"/>
      <c r="CC326" s="56"/>
      <c r="CD326" s="56"/>
      <c r="CE326" s="56"/>
      <c r="CF326" s="56"/>
      <c r="CG326" s="92">
        <f t="shared" si="256"/>
        <v>0.75166666666666671</v>
      </c>
      <c r="CH326" s="92">
        <f t="shared" si="256"/>
        <v>0.90200000000000002</v>
      </c>
      <c r="CI326" s="92">
        <f t="shared" si="256"/>
        <v>0.75166666666666671</v>
      </c>
      <c r="CJ326" s="92">
        <f t="shared" si="256"/>
        <v>0.90200000000000002</v>
      </c>
      <c r="CK326" s="92">
        <f t="shared" si="256"/>
        <v>0.75166666666666671</v>
      </c>
      <c r="CL326" s="92">
        <f t="shared" si="256"/>
        <v>0.90200000000000002</v>
      </c>
      <c r="CM326" s="92">
        <f t="shared" si="256"/>
        <v>0</v>
      </c>
      <c r="CN326" s="92">
        <f t="shared" si="254"/>
        <v>0</v>
      </c>
      <c r="CO326" s="91">
        <f t="shared" si="253"/>
        <v>0.75166666666666671</v>
      </c>
      <c r="CP326" s="91">
        <f t="shared" si="253"/>
        <v>0.90200000000000002</v>
      </c>
      <c r="CQ326" s="91">
        <f t="shared" si="253"/>
        <v>0.75166666666666671</v>
      </c>
      <c r="CR326" s="91">
        <f t="shared" si="253"/>
        <v>0.90200000000000002</v>
      </c>
      <c r="CS326" s="91">
        <f t="shared" si="253"/>
        <v>0.75166666666666671</v>
      </c>
      <c r="CT326" s="91">
        <f t="shared" si="253"/>
        <v>0.90200000000000002</v>
      </c>
      <c r="CU326" s="91">
        <f t="shared" si="253"/>
        <v>0</v>
      </c>
      <c r="CV326" s="91">
        <f t="shared" si="252"/>
        <v>0</v>
      </c>
      <c r="CW326" s="93"/>
    </row>
    <row r="327" spans="1:118" hidden="1" x14ac:dyDescent="0.25">
      <c r="A327" s="88" t="s">
        <v>6434</v>
      </c>
      <c r="B327" s="88" t="s">
        <v>6435</v>
      </c>
      <c r="C327" s="88"/>
      <c r="D327" s="88"/>
      <c r="E327" s="88">
        <v>2019</v>
      </c>
      <c r="F327" s="56"/>
      <c r="G327" s="56"/>
      <c r="H327" s="91">
        <f t="shared" si="255"/>
        <v>6.7256500000000008</v>
      </c>
      <c r="I327" s="91">
        <v>0</v>
      </c>
      <c r="J327" s="91">
        <v>0</v>
      </c>
      <c r="K327" s="91">
        <v>0</v>
      </c>
      <c r="L327" s="91">
        <v>6.7256500000000008</v>
      </c>
      <c r="M327" s="91"/>
      <c r="N327" s="91">
        <v>0</v>
      </c>
      <c r="O327" s="91">
        <v>0</v>
      </c>
      <c r="P327" s="91"/>
      <c r="Q327" s="91">
        <v>0</v>
      </c>
      <c r="R327" s="91"/>
      <c r="S327" s="91">
        <v>0</v>
      </c>
      <c r="T327" s="91">
        <v>0</v>
      </c>
      <c r="U327" s="91">
        <v>6.7256500000000008</v>
      </c>
      <c r="V327" s="91">
        <v>8.070780000000001</v>
      </c>
      <c r="W327" s="91">
        <v>6.7256500000000008</v>
      </c>
      <c r="X327" s="91">
        <v>8.070780000000001</v>
      </c>
      <c r="Y327" s="91">
        <v>6.7256500000000008</v>
      </c>
      <c r="Z327" s="91">
        <v>8.070780000000001</v>
      </c>
      <c r="AA327" s="91">
        <v>0</v>
      </c>
      <c r="AB327" s="91">
        <v>0</v>
      </c>
      <c r="AC327" s="91">
        <f>AD327/1.2</f>
        <v>6.7256500033333344</v>
      </c>
      <c r="AD327" s="91">
        <v>8.0707800040000013</v>
      </c>
      <c r="AE327" s="91">
        <f>AF327/1.2</f>
        <v>6.7256500033333344</v>
      </c>
      <c r="AF327" s="91">
        <v>8.0707800040000013</v>
      </c>
      <c r="AG327" s="91">
        <f>AH327/1.2</f>
        <v>6.7256500033333344</v>
      </c>
      <c r="AH327" s="91">
        <v>8.0707800040000013</v>
      </c>
      <c r="AI327" s="91"/>
      <c r="AJ327" s="91"/>
      <c r="AK327" s="91">
        <v>0</v>
      </c>
      <c r="AL327" s="91">
        <v>0</v>
      </c>
      <c r="AM327" s="91">
        <v>0</v>
      </c>
      <c r="AN327" s="91">
        <v>0</v>
      </c>
      <c r="AO327" s="91">
        <v>0</v>
      </c>
      <c r="AP327" s="91">
        <v>0</v>
      </c>
      <c r="AQ327" s="91">
        <v>0</v>
      </c>
      <c r="AR327" s="91">
        <v>0</v>
      </c>
      <c r="AS327" s="56"/>
      <c r="AT327" s="56"/>
      <c r="AU327" s="56"/>
      <c r="AV327" s="56"/>
      <c r="AW327" s="56"/>
      <c r="AX327" s="56"/>
      <c r="AY327" s="56"/>
      <c r="AZ327" s="56"/>
      <c r="BA327" s="91">
        <v>0</v>
      </c>
      <c r="BB327" s="91">
        <v>0</v>
      </c>
      <c r="BC327" s="91">
        <v>0</v>
      </c>
      <c r="BD327" s="91">
        <v>0</v>
      </c>
      <c r="BE327" s="91">
        <v>0</v>
      </c>
      <c r="BF327" s="91">
        <v>0</v>
      </c>
      <c r="BG327" s="91">
        <v>0</v>
      </c>
      <c r="BH327" s="91">
        <v>0</v>
      </c>
      <c r="BI327" s="56"/>
      <c r="BJ327" s="56"/>
      <c r="BK327" s="56"/>
      <c r="BL327" s="56"/>
      <c r="BM327" s="56"/>
      <c r="BN327" s="56"/>
      <c r="BO327" s="56"/>
      <c r="BP327" s="56"/>
      <c r="BQ327" s="91">
        <v>0</v>
      </c>
      <c r="BR327" s="91">
        <v>0</v>
      </c>
      <c r="BS327" s="91">
        <v>0</v>
      </c>
      <c r="BT327" s="91">
        <v>0</v>
      </c>
      <c r="BU327" s="91">
        <v>0</v>
      </c>
      <c r="BV327" s="91">
        <v>0</v>
      </c>
      <c r="BW327" s="91">
        <v>0</v>
      </c>
      <c r="BX327" s="91">
        <v>0</v>
      </c>
      <c r="BY327" s="56"/>
      <c r="BZ327" s="56"/>
      <c r="CA327" s="56"/>
      <c r="CB327" s="56"/>
      <c r="CC327" s="56"/>
      <c r="CD327" s="56"/>
      <c r="CE327" s="56"/>
      <c r="CF327" s="56"/>
      <c r="CG327" s="92">
        <f t="shared" si="256"/>
        <v>6.7256500000000008</v>
      </c>
      <c r="CH327" s="92">
        <f t="shared" si="256"/>
        <v>8.070780000000001</v>
      </c>
      <c r="CI327" s="92">
        <f t="shared" si="256"/>
        <v>6.7256500000000008</v>
      </c>
      <c r="CJ327" s="92">
        <f t="shared" si="256"/>
        <v>8.070780000000001</v>
      </c>
      <c r="CK327" s="92">
        <f t="shared" si="256"/>
        <v>6.7256500000000008</v>
      </c>
      <c r="CL327" s="92">
        <f t="shared" si="256"/>
        <v>8.070780000000001</v>
      </c>
      <c r="CM327" s="92">
        <f t="shared" si="256"/>
        <v>0</v>
      </c>
      <c r="CN327" s="92">
        <f t="shared" si="254"/>
        <v>0</v>
      </c>
      <c r="CO327" s="91">
        <f t="shared" si="253"/>
        <v>6.7256500033333344</v>
      </c>
      <c r="CP327" s="91">
        <f t="shared" si="253"/>
        <v>8.0707800040000013</v>
      </c>
      <c r="CQ327" s="91">
        <f t="shared" si="253"/>
        <v>6.7256500033333344</v>
      </c>
      <c r="CR327" s="91">
        <f t="shared" si="253"/>
        <v>8.0707800040000013</v>
      </c>
      <c r="CS327" s="91">
        <f t="shared" si="253"/>
        <v>6.7256500033333344</v>
      </c>
      <c r="CT327" s="91">
        <f t="shared" si="253"/>
        <v>8.0707800040000013</v>
      </c>
      <c r="CU327" s="91">
        <f t="shared" si="253"/>
        <v>0</v>
      </c>
      <c r="CV327" s="91">
        <f t="shared" si="252"/>
        <v>0</v>
      </c>
      <c r="CW327" s="93"/>
    </row>
    <row r="328" spans="1:118" ht="51" hidden="1" x14ac:dyDescent="0.25">
      <c r="A328" s="88" t="s">
        <v>6436</v>
      </c>
      <c r="B328" s="88" t="s">
        <v>6437</v>
      </c>
      <c r="C328" s="88"/>
      <c r="D328" s="88"/>
      <c r="E328" s="88">
        <v>2020</v>
      </c>
      <c r="F328" s="56"/>
      <c r="G328" s="56"/>
      <c r="H328" s="91">
        <f t="shared" si="255"/>
        <v>6.25</v>
      </c>
      <c r="I328" s="91">
        <v>0</v>
      </c>
      <c r="J328" s="91">
        <v>0</v>
      </c>
      <c r="K328" s="91">
        <v>0</v>
      </c>
      <c r="L328" s="91">
        <v>6.25</v>
      </c>
      <c r="M328" s="91"/>
      <c r="N328" s="91">
        <v>0</v>
      </c>
      <c r="O328" s="91">
        <v>0</v>
      </c>
      <c r="P328" s="91"/>
      <c r="Q328" s="91">
        <v>0</v>
      </c>
      <c r="R328" s="91"/>
      <c r="S328" s="91">
        <v>0</v>
      </c>
      <c r="T328" s="91">
        <v>0</v>
      </c>
      <c r="U328" s="91">
        <v>0</v>
      </c>
      <c r="V328" s="91">
        <v>0</v>
      </c>
      <c r="W328" s="91">
        <v>0</v>
      </c>
      <c r="X328" s="91">
        <v>0</v>
      </c>
      <c r="Y328" s="91">
        <v>0</v>
      </c>
      <c r="Z328" s="91">
        <v>0</v>
      </c>
      <c r="AA328" s="91">
        <v>0</v>
      </c>
      <c r="AB328" s="91">
        <v>0</v>
      </c>
      <c r="AC328" s="91"/>
      <c r="AD328" s="91"/>
      <c r="AE328" s="91"/>
      <c r="AF328" s="91"/>
      <c r="AG328" s="91"/>
      <c r="AH328" s="91"/>
      <c r="AI328" s="91"/>
      <c r="AJ328" s="91"/>
      <c r="AK328" s="91">
        <v>6.25</v>
      </c>
      <c r="AL328" s="91">
        <v>7.5</v>
      </c>
      <c r="AM328" s="91">
        <v>6.25</v>
      </c>
      <c r="AN328" s="91">
        <v>7.5</v>
      </c>
      <c r="AO328" s="91">
        <v>6.25</v>
      </c>
      <c r="AP328" s="91">
        <v>7.5</v>
      </c>
      <c r="AQ328" s="91">
        <v>0</v>
      </c>
      <c r="AR328" s="91">
        <v>0</v>
      </c>
      <c r="AS328" s="97">
        <f t="shared" ref="AS328:AZ328" si="262">AK328</f>
        <v>6.25</v>
      </c>
      <c r="AT328" s="97">
        <f t="shared" si="262"/>
        <v>7.5</v>
      </c>
      <c r="AU328" s="97">
        <f t="shared" si="262"/>
        <v>6.25</v>
      </c>
      <c r="AV328" s="97">
        <f t="shared" si="262"/>
        <v>7.5</v>
      </c>
      <c r="AW328" s="97">
        <f t="shared" si="262"/>
        <v>6.25</v>
      </c>
      <c r="AX328" s="97">
        <f t="shared" si="262"/>
        <v>7.5</v>
      </c>
      <c r="AY328" s="97">
        <f t="shared" si="262"/>
        <v>0</v>
      </c>
      <c r="AZ328" s="97">
        <f t="shared" si="262"/>
        <v>0</v>
      </c>
      <c r="BA328" s="91">
        <v>0</v>
      </c>
      <c r="BB328" s="91">
        <v>0</v>
      </c>
      <c r="BC328" s="91">
        <v>0</v>
      </c>
      <c r="BD328" s="91">
        <v>0</v>
      </c>
      <c r="BE328" s="91">
        <v>0</v>
      </c>
      <c r="BF328" s="91">
        <v>0</v>
      </c>
      <c r="BG328" s="91">
        <v>0</v>
      </c>
      <c r="BH328" s="91">
        <v>0</v>
      </c>
      <c r="BI328" s="56"/>
      <c r="BJ328" s="56"/>
      <c r="BK328" s="56"/>
      <c r="BL328" s="56"/>
      <c r="BM328" s="56"/>
      <c r="BN328" s="56"/>
      <c r="BO328" s="56"/>
      <c r="BP328" s="56"/>
      <c r="BQ328" s="91">
        <v>0</v>
      </c>
      <c r="BR328" s="91">
        <v>0</v>
      </c>
      <c r="BS328" s="91">
        <v>0</v>
      </c>
      <c r="BT328" s="91">
        <v>0</v>
      </c>
      <c r="BU328" s="91">
        <v>0</v>
      </c>
      <c r="BV328" s="91">
        <v>0</v>
      </c>
      <c r="BW328" s="91">
        <v>0</v>
      </c>
      <c r="BX328" s="91">
        <v>0</v>
      </c>
      <c r="BY328" s="56"/>
      <c r="BZ328" s="56"/>
      <c r="CA328" s="56"/>
      <c r="CB328" s="56"/>
      <c r="CC328" s="56"/>
      <c r="CD328" s="56"/>
      <c r="CE328" s="56"/>
      <c r="CF328" s="56"/>
      <c r="CG328" s="92">
        <f t="shared" si="256"/>
        <v>6.25</v>
      </c>
      <c r="CH328" s="92">
        <f t="shared" si="256"/>
        <v>7.5</v>
      </c>
      <c r="CI328" s="92">
        <f t="shared" si="256"/>
        <v>6.25</v>
      </c>
      <c r="CJ328" s="92">
        <f t="shared" si="256"/>
        <v>7.5</v>
      </c>
      <c r="CK328" s="92">
        <f t="shared" si="256"/>
        <v>6.25</v>
      </c>
      <c r="CL328" s="92">
        <f t="shared" si="256"/>
        <v>7.5</v>
      </c>
      <c r="CM328" s="92">
        <f t="shared" si="256"/>
        <v>0</v>
      </c>
      <c r="CN328" s="92">
        <f t="shared" si="254"/>
        <v>0</v>
      </c>
      <c r="CO328" s="91">
        <f t="shared" si="253"/>
        <v>6.25</v>
      </c>
      <c r="CP328" s="91">
        <f t="shared" si="253"/>
        <v>7.5</v>
      </c>
      <c r="CQ328" s="91">
        <f t="shared" si="253"/>
        <v>6.25</v>
      </c>
      <c r="CR328" s="91">
        <f t="shared" si="253"/>
        <v>7.5</v>
      </c>
      <c r="CS328" s="91">
        <f t="shared" si="253"/>
        <v>6.25</v>
      </c>
      <c r="CT328" s="91">
        <f t="shared" si="253"/>
        <v>7.5</v>
      </c>
      <c r="CU328" s="91">
        <f t="shared" si="253"/>
        <v>0</v>
      </c>
      <c r="CV328" s="91">
        <f t="shared" si="252"/>
        <v>0</v>
      </c>
      <c r="CW328" s="93"/>
    </row>
    <row r="329" spans="1:118" hidden="1" x14ac:dyDescent="0.25">
      <c r="A329" s="88" t="s">
        <v>6438</v>
      </c>
      <c r="B329" s="88" t="s">
        <v>6439</v>
      </c>
      <c r="C329" s="88"/>
      <c r="D329" s="88"/>
      <c r="E329" s="88">
        <v>2021</v>
      </c>
      <c r="F329" s="56"/>
      <c r="G329" s="56"/>
      <c r="H329" s="91">
        <f t="shared" si="255"/>
        <v>1.3008333333333333</v>
      </c>
      <c r="I329" s="91">
        <v>0</v>
      </c>
      <c r="J329" s="91">
        <v>0</v>
      </c>
      <c r="K329" s="91">
        <v>0</v>
      </c>
      <c r="L329" s="91">
        <v>1.3008333333333333</v>
      </c>
      <c r="M329" s="91"/>
      <c r="N329" s="91">
        <v>0</v>
      </c>
      <c r="O329" s="91">
        <v>0</v>
      </c>
      <c r="P329" s="91"/>
      <c r="Q329" s="91">
        <v>0</v>
      </c>
      <c r="R329" s="91"/>
      <c r="S329" s="91">
        <v>0</v>
      </c>
      <c r="T329" s="91">
        <v>0</v>
      </c>
      <c r="U329" s="91">
        <v>0</v>
      </c>
      <c r="V329" s="91">
        <v>0</v>
      </c>
      <c r="W329" s="91">
        <v>0</v>
      </c>
      <c r="X329" s="91">
        <v>0</v>
      </c>
      <c r="Y329" s="91">
        <v>0</v>
      </c>
      <c r="Z329" s="91">
        <v>0</v>
      </c>
      <c r="AA329" s="91">
        <v>0</v>
      </c>
      <c r="AB329" s="91">
        <v>0</v>
      </c>
      <c r="AC329" s="91"/>
      <c r="AD329" s="91"/>
      <c r="AE329" s="91"/>
      <c r="AF329" s="91"/>
      <c r="AG329" s="91"/>
      <c r="AH329" s="91"/>
      <c r="AI329" s="91"/>
      <c r="AJ329" s="91"/>
      <c r="AK329" s="91">
        <v>0</v>
      </c>
      <c r="AL329" s="91">
        <v>0</v>
      </c>
      <c r="AM329" s="91">
        <v>0</v>
      </c>
      <c r="AN329" s="91">
        <v>0</v>
      </c>
      <c r="AO329" s="91">
        <v>0</v>
      </c>
      <c r="AP329" s="91">
        <v>0</v>
      </c>
      <c r="AQ329" s="91">
        <v>0</v>
      </c>
      <c r="AR329" s="91">
        <v>0</v>
      </c>
      <c r="AS329" s="56"/>
      <c r="AT329" s="56"/>
      <c r="AU329" s="56"/>
      <c r="AV329" s="56"/>
      <c r="AW329" s="56"/>
      <c r="AX329" s="56"/>
      <c r="AY329" s="56"/>
      <c r="AZ329" s="56"/>
      <c r="BA329" s="91">
        <v>1.3008333333333333</v>
      </c>
      <c r="BB329" s="91">
        <v>1.5609999999999999</v>
      </c>
      <c r="BC329" s="91">
        <v>1.3008333333333333</v>
      </c>
      <c r="BD329" s="91">
        <v>1.5609999999999999</v>
      </c>
      <c r="BE329" s="91">
        <v>1.3008333333333333</v>
      </c>
      <c r="BF329" s="91">
        <v>1.5609999999999999</v>
      </c>
      <c r="BG329" s="91">
        <v>0</v>
      </c>
      <c r="BH329" s="91">
        <v>0</v>
      </c>
      <c r="BI329" s="60">
        <f t="shared" ref="BI329:BP329" si="263">BA329</f>
        <v>1.3008333333333333</v>
      </c>
      <c r="BJ329" s="60">
        <f t="shared" si="263"/>
        <v>1.5609999999999999</v>
      </c>
      <c r="BK329" s="60">
        <f t="shared" si="263"/>
        <v>1.3008333333333333</v>
      </c>
      <c r="BL329" s="60">
        <f t="shared" si="263"/>
        <v>1.5609999999999999</v>
      </c>
      <c r="BM329" s="60">
        <f t="shared" si="263"/>
        <v>1.3008333333333333</v>
      </c>
      <c r="BN329" s="60">
        <f t="shared" si="263"/>
        <v>1.5609999999999999</v>
      </c>
      <c r="BO329" s="60">
        <f t="shared" si="263"/>
        <v>0</v>
      </c>
      <c r="BP329" s="60">
        <f t="shared" si="263"/>
        <v>0</v>
      </c>
      <c r="BQ329" s="91">
        <v>0</v>
      </c>
      <c r="BR329" s="91">
        <v>0</v>
      </c>
      <c r="BS329" s="91">
        <v>0</v>
      </c>
      <c r="BT329" s="91">
        <v>0</v>
      </c>
      <c r="BU329" s="91">
        <v>0</v>
      </c>
      <c r="BV329" s="91">
        <v>0</v>
      </c>
      <c r="BW329" s="91">
        <v>0</v>
      </c>
      <c r="BX329" s="91">
        <v>0</v>
      </c>
      <c r="BY329" s="56"/>
      <c r="BZ329" s="56"/>
      <c r="CA329" s="56"/>
      <c r="CB329" s="56"/>
      <c r="CC329" s="56"/>
      <c r="CD329" s="56"/>
      <c r="CE329" s="56"/>
      <c r="CF329" s="56"/>
      <c r="CG329" s="92">
        <f t="shared" si="256"/>
        <v>1.3008333333333333</v>
      </c>
      <c r="CH329" s="92">
        <f t="shared" si="256"/>
        <v>1.5609999999999999</v>
      </c>
      <c r="CI329" s="92">
        <f t="shared" si="256"/>
        <v>1.3008333333333333</v>
      </c>
      <c r="CJ329" s="92">
        <f t="shared" si="256"/>
        <v>1.5609999999999999</v>
      </c>
      <c r="CK329" s="92">
        <f t="shared" si="256"/>
        <v>1.3008333333333333</v>
      </c>
      <c r="CL329" s="92">
        <f t="shared" si="256"/>
        <v>1.5609999999999999</v>
      </c>
      <c r="CM329" s="92">
        <f t="shared" si="256"/>
        <v>0</v>
      </c>
      <c r="CN329" s="92">
        <f t="shared" si="254"/>
        <v>0</v>
      </c>
      <c r="CO329" s="91">
        <f t="shared" si="253"/>
        <v>1.3008333333333333</v>
      </c>
      <c r="CP329" s="91">
        <f t="shared" si="253"/>
        <v>1.5609999999999999</v>
      </c>
      <c r="CQ329" s="91">
        <f t="shared" si="253"/>
        <v>1.3008333333333333</v>
      </c>
      <c r="CR329" s="91">
        <f t="shared" si="253"/>
        <v>1.5609999999999999</v>
      </c>
      <c r="CS329" s="91">
        <f t="shared" si="253"/>
        <v>1.3008333333333333</v>
      </c>
      <c r="CT329" s="91">
        <f t="shared" si="253"/>
        <v>1.5609999999999999</v>
      </c>
      <c r="CU329" s="91">
        <f t="shared" si="253"/>
        <v>0</v>
      </c>
      <c r="CV329" s="91">
        <f t="shared" si="252"/>
        <v>0</v>
      </c>
      <c r="CW329" s="93"/>
      <c r="CY329" s="80">
        <f>CT329-CR329</f>
        <v>0</v>
      </c>
    </row>
    <row r="330" spans="1:118" ht="38.25" hidden="1" x14ac:dyDescent="0.25">
      <c r="A330" s="88" t="s">
        <v>6440</v>
      </c>
      <c r="B330" s="95" t="s">
        <v>6441</v>
      </c>
      <c r="C330" s="88" t="s">
        <v>6442</v>
      </c>
      <c r="D330" s="88">
        <v>2018</v>
      </c>
      <c r="E330" s="88">
        <v>2022</v>
      </c>
      <c r="F330" s="88">
        <f>D330</f>
        <v>2018</v>
      </c>
      <c r="G330" s="88">
        <f>E330</f>
        <v>2022</v>
      </c>
      <c r="H330" s="91">
        <f t="shared" si="255"/>
        <v>107.80035988607341</v>
      </c>
      <c r="I330" s="91">
        <f t="shared" ref="I330:BT330" si="264">SUM(I331:I358)</f>
        <v>0</v>
      </c>
      <c r="J330" s="91">
        <f t="shared" si="264"/>
        <v>0</v>
      </c>
      <c r="K330" s="91">
        <f t="shared" si="264"/>
        <v>0</v>
      </c>
      <c r="L330" s="91">
        <f t="shared" si="264"/>
        <v>107.80035988607341</v>
      </c>
      <c r="M330" s="91">
        <f t="shared" si="264"/>
        <v>28.179943222203391</v>
      </c>
      <c r="N330" s="91">
        <f t="shared" si="264"/>
        <v>33.252332998900002</v>
      </c>
      <c r="O330" s="91">
        <f t="shared" si="264"/>
        <v>28.17994321940678</v>
      </c>
      <c r="P330" s="91">
        <f t="shared" si="264"/>
        <v>33.252332998900002</v>
      </c>
      <c r="Q330" s="91">
        <f t="shared" si="264"/>
        <v>28.17994321940678</v>
      </c>
      <c r="R330" s="91">
        <f t="shared" si="264"/>
        <v>33.252332998900002</v>
      </c>
      <c r="S330" s="91">
        <f t="shared" si="264"/>
        <v>0</v>
      </c>
      <c r="T330" s="91">
        <f t="shared" si="264"/>
        <v>0</v>
      </c>
      <c r="U330" s="91">
        <f t="shared" si="264"/>
        <v>27.666666666666668</v>
      </c>
      <c r="V330" s="91">
        <f t="shared" si="264"/>
        <v>33.199999999999996</v>
      </c>
      <c r="W330" s="91">
        <f t="shared" si="264"/>
        <v>27.666666666666668</v>
      </c>
      <c r="X330" s="91">
        <f t="shared" si="264"/>
        <v>33.199999999999996</v>
      </c>
      <c r="Y330" s="91">
        <f t="shared" si="264"/>
        <v>27.666666666666668</v>
      </c>
      <c r="Z330" s="91">
        <f t="shared" si="264"/>
        <v>33.199999999999996</v>
      </c>
      <c r="AA330" s="91">
        <f t="shared" si="264"/>
        <v>0</v>
      </c>
      <c r="AB330" s="91">
        <f t="shared" si="264"/>
        <v>0</v>
      </c>
      <c r="AC330" s="108">
        <f t="shared" si="264"/>
        <v>27.14987125</v>
      </c>
      <c r="AD330" s="108">
        <f t="shared" si="264"/>
        <v>32.579845499999998</v>
      </c>
      <c r="AE330" s="108">
        <f t="shared" si="264"/>
        <v>27.14987125</v>
      </c>
      <c r="AF330" s="108">
        <f t="shared" si="264"/>
        <v>32.579845499999998</v>
      </c>
      <c r="AG330" s="108">
        <f t="shared" si="264"/>
        <v>27.14987125</v>
      </c>
      <c r="AH330" s="108">
        <f t="shared" si="264"/>
        <v>32.579845499999998</v>
      </c>
      <c r="AI330" s="108">
        <f t="shared" si="264"/>
        <v>0</v>
      </c>
      <c r="AJ330" s="108">
        <f t="shared" si="264"/>
        <v>0</v>
      </c>
      <c r="AK330" s="91">
        <f t="shared" si="264"/>
        <v>20.087499999999999</v>
      </c>
      <c r="AL330" s="91">
        <f t="shared" si="264"/>
        <v>24.105</v>
      </c>
      <c r="AM330" s="91">
        <f t="shared" si="264"/>
        <v>20.087499999999999</v>
      </c>
      <c r="AN330" s="91">
        <f t="shared" si="264"/>
        <v>24.104999999999997</v>
      </c>
      <c r="AO330" s="91">
        <f t="shared" si="264"/>
        <v>20.087499999999999</v>
      </c>
      <c r="AP330" s="91">
        <f t="shared" si="264"/>
        <v>24.104999999999997</v>
      </c>
      <c r="AQ330" s="91">
        <f t="shared" si="264"/>
        <v>0</v>
      </c>
      <c r="AR330" s="91">
        <f t="shared" si="264"/>
        <v>0</v>
      </c>
      <c r="AS330" s="91">
        <f t="shared" si="264"/>
        <v>21.290833333333335</v>
      </c>
      <c r="AT330" s="91">
        <f t="shared" si="264"/>
        <v>25.548999999999999</v>
      </c>
      <c r="AU330" s="91">
        <f t="shared" si="264"/>
        <v>21.290833333333335</v>
      </c>
      <c r="AV330" s="91">
        <f t="shared" si="264"/>
        <v>25.548999999999999</v>
      </c>
      <c r="AW330" s="91">
        <f t="shared" si="264"/>
        <v>21.290833333333335</v>
      </c>
      <c r="AX330" s="91">
        <f t="shared" si="264"/>
        <v>25.548999999999999</v>
      </c>
      <c r="AY330" s="91">
        <f t="shared" si="264"/>
        <v>0</v>
      </c>
      <c r="AZ330" s="91">
        <f t="shared" si="264"/>
        <v>0</v>
      </c>
      <c r="BA330" s="91">
        <f t="shared" si="264"/>
        <v>5.5041666666666673</v>
      </c>
      <c r="BB330" s="91">
        <f t="shared" si="264"/>
        <v>6.6050000000000004</v>
      </c>
      <c r="BC330" s="91">
        <f t="shared" si="264"/>
        <v>5.5041666666666673</v>
      </c>
      <c r="BD330" s="91">
        <f t="shared" si="264"/>
        <v>6.6050000000000004</v>
      </c>
      <c r="BE330" s="91">
        <f t="shared" si="264"/>
        <v>5.5041666666666673</v>
      </c>
      <c r="BF330" s="91">
        <f t="shared" si="264"/>
        <v>6.6050000000000004</v>
      </c>
      <c r="BG330" s="91">
        <f t="shared" si="264"/>
        <v>0</v>
      </c>
      <c r="BH330" s="91">
        <f t="shared" si="264"/>
        <v>0</v>
      </c>
      <c r="BI330" s="91">
        <f t="shared" si="264"/>
        <v>12.5</v>
      </c>
      <c r="BJ330" s="91">
        <f t="shared" si="264"/>
        <v>15</v>
      </c>
      <c r="BK330" s="91">
        <f t="shared" si="264"/>
        <v>12.499999999999998</v>
      </c>
      <c r="BL330" s="91">
        <f t="shared" si="264"/>
        <v>14.999999999999996</v>
      </c>
      <c r="BM330" s="91">
        <f t="shared" si="264"/>
        <v>12.499999999999998</v>
      </c>
      <c r="BN330" s="91">
        <f t="shared" si="264"/>
        <v>14.999999999999996</v>
      </c>
      <c r="BO330" s="91">
        <f t="shared" si="264"/>
        <v>0</v>
      </c>
      <c r="BP330" s="91">
        <f t="shared" si="264"/>
        <v>0</v>
      </c>
      <c r="BQ330" s="91">
        <f t="shared" si="264"/>
        <v>26.362083333333334</v>
      </c>
      <c r="BR330" s="91">
        <f t="shared" si="264"/>
        <v>31.634499999999999</v>
      </c>
      <c r="BS330" s="91">
        <f t="shared" si="264"/>
        <v>26.362083333333334</v>
      </c>
      <c r="BT330" s="91">
        <f t="shared" si="264"/>
        <v>31.634499999999996</v>
      </c>
      <c r="BU330" s="91">
        <f t="shared" ref="BU330:CF330" si="265">SUM(BU331:BU358)</f>
        <v>26.362083333333334</v>
      </c>
      <c r="BV330" s="91">
        <f t="shared" si="265"/>
        <v>31.634499999999996</v>
      </c>
      <c r="BW330" s="91">
        <f t="shared" si="265"/>
        <v>0</v>
      </c>
      <c r="BX330" s="91">
        <f t="shared" si="265"/>
        <v>0</v>
      </c>
      <c r="BY330" s="91">
        <f t="shared" si="265"/>
        <v>18.402083333333337</v>
      </c>
      <c r="BZ330" s="91">
        <f t="shared" si="265"/>
        <v>22.0825</v>
      </c>
      <c r="CA330" s="91">
        <f t="shared" si="265"/>
        <v>18.402083333333334</v>
      </c>
      <c r="CB330" s="91">
        <f t="shared" si="265"/>
        <v>22.082499999999996</v>
      </c>
      <c r="CC330" s="91">
        <f t="shared" si="265"/>
        <v>18.402083333333334</v>
      </c>
      <c r="CD330" s="91">
        <f t="shared" si="265"/>
        <v>22.082499999999996</v>
      </c>
      <c r="CE330" s="91">
        <f t="shared" si="265"/>
        <v>0</v>
      </c>
      <c r="CF330" s="91">
        <f t="shared" si="265"/>
        <v>0</v>
      </c>
      <c r="CG330" s="92">
        <f t="shared" si="256"/>
        <v>107.80035988887006</v>
      </c>
      <c r="CH330" s="92">
        <f t="shared" si="256"/>
        <v>128.79683299890002</v>
      </c>
      <c r="CI330" s="92">
        <f t="shared" si="256"/>
        <v>107.80035988607345</v>
      </c>
      <c r="CJ330" s="92">
        <f t="shared" si="256"/>
        <v>128.79683299889999</v>
      </c>
      <c r="CK330" s="92">
        <f t="shared" si="256"/>
        <v>107.80035988607345</v>
      </c>
      <c r="CL330" s="92">
        <f t="shared" si="256"/>
        <v>128.79683299889999</v>
      </c>
      <c r="CM330" s="92">
        <f t="shared" si="256"/>
        <v>0</v>
      </c>
      <c r="CN330" s="92">
        <f t="shared" si="254"/>
        <v>0</v>
      </c>
      <c r="CO330" s="91">
        <f t="shared" si="253"/>
        <v>107.52273113887007</v>
      </c>
      <c r="CP330" s="91">
        <f t="shared" si="253"/>
        <v>128.46367849890001</v>
      </c>
      <c r="CQ330" s="91">
        <f t="shared" si="253"/>
        <v>107.52273113607346</v>
      </c>
      <c r="CR330" s="91">
        <f t="shared" si="253"/>
        <v>128.46367849889998</v>
      </c>
      <c r="CS330" s="91">
        <f t="shared" si="253"/>
        <v>107.52273113607346</v>
      </c>
      <c r="CT330" s="91">
        <f t="shared" si="253"/>
        <v>128.46367849889998</v>
      </c>
      <c r="CU330" s="91">
        <f t="shared" si="253"/>
        <v>0</v>
      </c>
      <c r="CV330" s="91">
        <f t="shared" si="252"/>
        <v>0</v>
      </c>
      <c r="CW330" s="93"/>
      <c r="CY330" s="80">
        <f>CT330-CR330</f>
        <v>0</v>
      </c>
      <c r="CZ330" s="80">
        <f>CQ330-CI330</f>
        <v>-0.27762874999999099</v>
      </c>
      <c r="DA330" s="80">
        <f>CR330-CJ330</f>
        <v>-0.33315450000000624</v>
      </c>
      <c r="DB330" s="80">
        <f>CS330-CK330</f>
        <v>-0.27762874999999099</v>
      </c>
      <c r="DC330" s="80">
        <f>CT330-CL330</f>
        <v>-0.33315450000000624</v>
      </c>
      <c r="DG330" s="80">
        <f>CQ330-H330</f>
        <v>-0.27762874999994835</v>
      </c>
      <c r="DH330" s="80">
        <f>BJ330/1.2-BI330</f>
        <v>0</v>
      </c>
      <c r="DI330" s="80" t="e">
        <f>AS330-#REF!</f>
        <v>#REF!</v>
      </c>
      <c r="DJ330" s="80" t="e">
        <f>AT330-#REF!</f>
        <v>#REF!</v>
      </c>
      <c r="DK330" s="80" t="e">
        <f>AU330-#REF!</f>
        <v>#REF!</v>
      </c>
      <c r="DL330" s="80" t="e">
        <f>AV330-#REF!</f>
        <v>#REF!</v>
      </c>
      <c r="DM330" s="80" t="e">
        <f>AW330-#REF!</f>
        <v>#REF!</v>
      </c>
      <c r="DN330" s="80" t="e">
        <f>AX330-#REF!</f>
        <v>#REF!</v>
      </c>
    </row>
    <row r="331" spans="1:118" ht="38.25" hidden="1" x14ac:dyDescent="0.25">
      <c r="A331" s="88" t="s">
        <v>6443</v>
      </c>
      <c r="B331" s="88" t="s">
        <v>6444</v>
      </c>
      <c r="C331" s="88"/>
      <c r="D331" s="88"/>
      <c r="E331" s="88">
        <v>2018</v>
      </c>
      <c r="F331" s="56"/>
      <c r="G331" s="56"/>
      <c r="H331" s="91">
        <f t="shared" si="255"/>
        <v>5.2542372881355934</v>
      </c>
      <c r="I331" s="91">
        <v>0</v>
      </c>
      <c r="J331" s="91">
        <v>0</v>
      </c>
      <c r="K331" s="91">
        <v>0</v>
      </c>
      <c r="L331" s="91">
        <v>5.2542372881355934</v>
      </c>
      <c r="M331" s="91">
        <v>5.2542372881355934</v>
      </c>
      <c r="N331" s="91">
        <v>6.2</v>
      </c>
      <c r="O331" s="91">
        <v>5.2542372881355934</v>
      </c>
      <c r="P331" s="91">
        <v>6.2</v>
      </c>
      <c r="Q331" s="91">
        <v>5.2542372881355934</v>
      </c>
      <c r="R331" s="91">
        <v>6.2</v>
      </c>
      <c r="S331" s="91">
        <v>0</v>
      </c>
      <c r="T331" s="91">
        <v>0</v>
      </c>
      <c r="U331" s="91">
        <v>0</v>
      </c>
      <c r="V331" s="91">
        <v>0</v>
      </c>
      <c r="W331" s="91">
        <v>0</v>
      </c>
      <c r="X331" s="91">
        <v>0</v>
      </c>
      <c r="Y331" s="91">
        <v>0</v>
      </c>
      <c r="Z331" s="91">
        <v>0</v>
      </c>
      <c r="AA331" s="91">
        <v>0</v>
      </c>
      <c r="AB331" s="91">
        <v>0</v>
      </c>
      <c r="AC331" s="91"/>
      <c r="AD331" s="91"/>
      <c r="AE331" s="91"/>
      <c r="AF331" s="91"/>
      <c r="AG331" s="91"/>
      <c r="AH331" s="91"/>
      <c r="AI331" s="91"/>
      <c r="AJ331" s="91"/>
      <c r="AK331" s="91">
        <v>0</v>
      </c>
      <c r="AL331" s="91">
        <v>0</v>
      </c>
      <c r="AM331" s="91">
        <v>0</v>
      </c>
      <c r="AN331" s="91">
        <v>0</v>
      </c>
      <c r="AO331" s="91">
        <v>0</v>
      </c>
      <c r="AP331" s="91">
        <v>0</v>
      </c>
      <c r="AQ331" s="91">
        <v>0</v>
      </c>
      <c r="AR331" s="91">
        <v>0</v>
      </c>
      <c r="AS331" s="56"/>
      <c r="AT331" s="56"/>
      <c r="AU331" s="56"/>
      <c r="AV331" s="56"/>
      <c r="AW331" s="56"/>
      <c r="AX331" s="56"/>
      <c r="AY331" s="56"/>
      <c r="AZ331" s="56"/>
      <c r="BA331" s="91">
        <v>0</v>
      </c>
      <c r="BB331" s="91">
        <v>0</v>
      </c>
      <c r="BC331" s="91">
        <v>0</v>
      </c>
      <c r="BD331" s="91">
        <v>0</v>
      </c>
      <c r="BE331" s="91">
        <v>0</v>
      </c>
      <c r="BF331" s="91">
        <v>0</v>
      </c>
      <c r="BG331" s="91">
        <v>0</v>
      </c>
      <c r="BH331" s="91">
        <v>0</v>
      </c>
      <c r="BI331" s="56"/>
      <c r="BJ331" s="56"/>
      <c r="BK331" s="56"/>
      <c r="BL331" s="56"/>
      <c r="BM331" s="56"/>
      <c r="BN331" s="56"/>
      <c r="BO331" s="56"/>
      <c r="BP331" s="56"/>
      <c r="BQ331" s="91">
        <v>0</v>
      </c>
      <c r="BR331" s="91">
        <v>0</v>
      </c>
      <c r="BS331" s="91">
        <v>0</v>
      </c>
      <c r="BT331" s="91">
        <v>0</v>
      </c>
      <c r="BU331" s="91">
        <v>0</v>
      </c>
      <c r="BV331" s="91">
        <v>0</v>
      </c>
      <c r="BW331" s="91">
        <v>0</v>
      </c>
      <c r="BX331" s="91">
        <v>0</v>
      </c>
      <c r="BY331" s="56"/>
      <c r="BZ331" s="56"/>
      <c r="CA331" s="56"/>
      <c r="CB331" s="56"/>
      <c r="CC331" s="56"/>
      <c r="CD331" s="56"/>
      <c r="CE331" s="56"/>
      <c r="CF331" s="56"/>
      <c r="CG331" s="92">
        <f t="shared" si="256"/>
        <v>5.2542372881355934</v>
      </c>
      <c r="CH331" s="92">
        <f t="shared" si="256"/>
        <v>6.2</v>
      </c>
      <c r="CI331" s="92">
        <f t="shared" si="256"/>
        <v>5.2542372881355934</v>
      </c>
      <c r="CJ331" s="92">
        <f t="shared" si="256"/>
        <v>6.2</v>
      </c>
      <c r="CK331" s="92">
        <f t="shared" si="256"/>
        <v>5.2542372881355934</v>
      </c>
      <c r="CL331" s="92">
        <f t="shared" si="256"/>
        <v>6.2</v>
      </c>
      <c r="CM331" s="92">
        <f t="shared" si="256"/>
        <v>0</v>
      </c>
      <c r="CN331" s="92">
        <f t="shared" si="254"/>
        <v>0</v>
      </c>
      <c r="CO331" s="91">
        <f t="shared" si="253"/>
        <v>5.2542372881355934</v>
      </c>
      <c r="CP331" s="91">
        <f t="shared" si="253"/>
        <v>6.2</v>
      </c>
      <c r="CQ331" s="91">
        <f t="shared" si="253"/>
        <v>5.2542372881355934</v>
      </c>
      <c r="CR331" s="91">
        <f t="shared" si="253"/>
        <v>6.2</v>
      </c>
      <c r="CS331" s="91">
        <f t="shared" si="253"/>
        <v>5.2542372881355934</v>
      </c>
      <c r="CT331" s="91">
        <f t="shared" si="253"/>
        <v>6.2</v>
      </c>
      <c r="CU331" s="91">
        <f t="shared" si="253"/>
        <v>0</v>
      </c>
      <c r="CV331" s="91">
        <f t="shared" si="252"/>
        <v>0</v>
      </c>
      <c r="CW331" s="93"/>
    </row>
    <row r="332" spans="1:118" hidden="1" x14ac:dyDescent="0.25">
      <c r="A332" s="88" t="s">
        <v>6445</v>
      </c>
      <c r="B332" s="88" t="s">
        <v>6446</v>
      </c>
      <c r="C332" s="88"/>
      <c r="D332" s="88"/>
      <c r="E332" s="88">
        <v>2018</v>
      </c>
      <c r="F332" s="56"/>
      <c r="G332" s="56"/>
      <c r="H332" s="91">
        <f t="shared" si="255"/>
        <v>0.90330508474576277</v>
      </c>
      <c r="I332" s="91">
        <v>0</v>
      </c>
      <c r="J332" s="91">
        <v>0</v>
      </c>
      <c r="K332" s="91">
        <v>0</v>
      </c>
      <c r="L332" s="91">
        <v>0.90330508474576277</v>
      </c>
      <c r="M332" s="91">
        <v>0.90330508474576288</v>
      </c>
      <c r="N332" s="91">
        <v>1.0659000000000001</v>
      </c>
      <c r="O332" s="91">
        <v>0.90330508474576277</v>
      </c>
      <c r="P332" s="91">
        <v>1.0659000000000001</v>
      </c>
      <c r="Q332" s="91">
        <v>0.90330508474576277</v>
      </c>
      <c r="R332" s="91">
        <v>1.0659000000000001</v>
      </c>
      <c r="S332" s="91">
        <v>0</v>
      </c>
      <c r="T332" s="91">
        <v>0</v>
      </c>
      <c r="U332" s="91">
        <v>0</v>
      </c>
      <c r="V332" s="91">
        <v>0</v>
      </c>
      <c r="W332" s="91">
        <v>0</v>
      </c>
      <c r="X332" s="91">
        <v>0</v>
      </c>
      <c r="Y332" s="91">
        <v>0</v>
      </c>
      <c r="Z332" s="91">
        <v>0</v>
      </c>
      <c r="AA332" s="91">
        <v>0</v>
      </c>
      <c r="AB332" s="91">
        <v>0</v>
      </c>
      <c r="AC332" s="91"/>
      <c r="AD332" s="91"/>
      <c r="AE332" s="91"/>
      <c r="AF332" s="91"/>
      <c r="AG332" s="91"/>
      <c r="AH332" s="91"/>
      <c r="AI332" s="91"/>
      <c r="AJ332" s="91"/>
      <c r="AK332" s="91">
        <v>0</v>
      </c>
      <c r="AL332" s="91">
        <v>0</v>
      </c>
      <c r="AM332" s="91">
        <v>0</v>
      </c>
      <c r="AN332" s="91">
        <v>0</v>
      </c>
      <c r="AO332" s="91">
        <v>0</v>
      </c>
      <c r="AP332" s="91">
        <v>0</v>
      </c>
      <c r="AQ332" s="91">
        <v>0</v>
      </c>
      <c r="AR332" s="91">
        <v>0</v>
      </c>
      <c r="AS332" s="56"/>
      <c r="AT332" s="56"/>
      <c r="AU332" s="56"/>
      <c r="AV332" s="56"/>
      <c r="AW332" s="56"/>
      <c r="AX332" s="56"/>
      <c r="AY332" s="56"/>
      <c r="AZ332" s="56"/>
      <c r="BA332" s="91">
        <v>0</v>
      </c>
      <c r="BB332" s="91">
        <v>0</v>
      </c>
      <c r="BC332" s="91">
        <v>0</v>
      </c>
      <c r="BD332" s="91">
        <v>0</v>
      </c>
      <c r="BE332" s="91">
        <v>0</v>
      </c>
      <c r="BF332" s="91">
        <v>0</v>
      </c>
      <c r="BG332" s="91">
        <v>0</v>
      </c>
      <c r="BH332" s="91">
        <v>0</v>
      </c>
      <c r="BI332" s="56"/>
      <c r="BJ332" s="56"/>
      <c r="BK332" s="56"/>
      <c r="BL332" s="56"/>
      <c r="BM332" s="56"/>
      <c r="BN332" s="56"/>
      <c r="BO332" s="56"/>
      <c r="BP332" s="56"/>
      <c r="BQ332" s="91">
        <v>0</v>
      </c>
      <c r="BR332" s="91">
        <v>0</v>
      </c>
      <c r="BS332" s="91">
        <v>0</v>
      </c>
      <c r="BT332" s="91">
        <v>0</v>
      </c>
      <c r="BU332" s="91">
        <v>0</v>
      </c>
      <c r="BV332" s="91">
        <v>0</v>
      </c>
      <c r="BW332" s="91">
        <v>0</v>
      </c>
      <c r="BX332" s="91">
        <v>0</v>
      </c>
      <c r="BY332" s="56"/>
      <c r="BZ332" s="56"/>
      <c r="CA332" s="56"/>
      <c r="CB332" s="56"/>
      <c r="CC332" s="56"/>
      <c r="CD332" s="56"/>
      <c r="CE332" s="56"/>
      <c r="CF332" s="56"/>
      <c r="CG332" s="92">
        <f t="shared" si="256"/>
        <v>0.90330508474576288</v>
      </c>
      <c r="CH332" s="92">
        <f t="shared" si="256"/>
        <v>1.0659000000000001</v>
      </c>
      <c r="CI332" s="92">
        <f t="shared" si="256"/>
        <v>0.90330508474576277</v>
      </c>
      <c r="CJ332" s="92">
        <f t="shared" si="256"/>
        <v>1.0659000000000001</v>
      </c>
      <c r="CK332" s="92">
        <f t="shared" si="256"/>
        <v>0.90330508474576277</v>
      </c>
      <c r="CL332" s="92">
        <f t="shared" si="256"/>
        <v>1.0659000000000001</v>
      </c>
      <c r="CM332" s="92">
        <f t="shared" si="256"/>
        <v>0</v>
      </c>
      <c r="CN332" s="92">
        <f t="shared" si="254"/>
        <v>0</v>
      </c>
      <c r="CO332" s="91">
        <f t="shared" si="253"/>
        <v>0.90330508474576288</v>
      </c>
      <c r="CP332" s="91">
        <f t="shared" si="253"/>
        <v>1.0659000000000001</v>
      </c>
      <c r="CQ332" s="91">
        <f t="shared" si="253"/>
        <v>0.90330508474576277</v>
      </c>
      <c r="CR332" s="91">
        <f t="shared" si="253"/>
        <v>1.0659000000000001</v>
      </c>
      <c r="CS332" s="91">
        <f t="shared" si="253"/>
        <v>0.90330508474576277</v>
      </c>
      <c r="CT332" s="91">
        <f t="shared" si="253"/>
        <v>1.0659000000000001</v>
      </c>
      <c r="CU332" s="91">
        <f t="shared" si="253"/>
        <v>0</v>
      </c>
      <c r="CV332" s="91">
        <f t="shared" si="252"/>
        <v>0</v>
      </c>
      <c r="CW332" s="93"/>
    </row>
    <row r="333" spans="1:118" ht="25.5" hidden="1" x14ac:dyDescent="0.25">
      <c r="A333" s="88" t="s">
        <v>6447</v>
      </c>
      <c r="B333" s="88" t="s">
        <v>6448</v>
      </c>
      <c r="C333" s="88"/>
      <c r="D333" s="88"/>
      <c r="E333" s="88">
        <v>2018</v>
      </c>
      <c r="F333" s="56"/>
      <c r="G333" s="56"/>
      <c r="H333" s="91">
        <f t="shared" si="255"/>
        <v>2.7966101694915255</v>
      </c>
      <c r="I333" s="91">
        <v>0</v>
      </c>
      <c r="J333" s="91">
        <v>0</v>
      </c>
      <c r="K333" s="91">
        <v>0</v>
      </c>
      <c r="L333" s="91">
        <v>2.7966101694915255</v>
      </c>
      <c r="M333" s="91">
        <v>2.7966101694915255</v>
      </c>
      <c r="N333" s="91">
        <v>3.3</v>
      </c>
      <c r="O333" s="91">
        <v>2.7966101694915255</v>
      </c>
      <c r="P333" s="91">
        <v>3.3</v>
      </c>
      <c r="Q333" s="91">
        <v>2.7966101694915255</v>
      </c>
      <c r="R333" s="91">
        <v>3.3</v>
      </c>
      <c r="S333" s="91">
        <v>0</v>
      </c>
      <c r="T333" s="91">
        <v>0</v>
      </c>
      <c r="U333" s="91">
        <v>0</v>
      </c>
      <c r="V333" s="91">
        <v>0</v>
      </c>
      <c r="W333" s="91">
        <v>0</v>
      </c>
      <c r="X333" s="91">
        <v>0</v>
      </c>
      <c r="Y333" s="91">
        <v>0</v>
      </c>
      <c r="Z333" s="91">
        <v>0</v>
      </c>
      <c r="AA333" s="91">
        <v>0</v>
      </c>
      <c r="AB333" s="91">
        <v>0</v>
      </c>
      <c r="AC333" s="91"/>
      <c r="AD333" s="91"/>
      <c r="AE333" s="91"/>
      <c r="AF333" s="91"/>
      <c r="AG333" s="91"/>
      <c r="AH333" s="91"/>
      <c r="AI333" s="91"/>
      <c r="AJ333" s="91"/>
      <c r="AK333" s="91">
        <v>0</v>
      </c>
      <c r="AL333" s="91">
        <v>0</v>
      </c>
      <c r="AM333" s="91">
        <v>0</v>
      </c>
      <c r="AN333" s="91">
        <v>0</v>
      </c>
      <c r="AO333" s="91">
        <v>0</v>
      </c>
      <c r="AP333" s="91">
        <v>0</v>
      </c>
      <c r="AQ333" s="91">
        <v>0</v>
      </c>
      <c r="AR333" s="91">
        <v>0</v>
      </c>
      <c r="AS333" s="56"/>
      <c r="AT333" s="56"/>
      <c r="AU333" s="56"/>
      <c r="AV333" s="56"/>
      <c r="AW333" s="56"/>
      <c r="AX333" s="56"/>
      <c r="AY333" s="56"/>
      <c r="AZ333" s="56"/>
      <c r="BA333" s="91">
        <v>0</v>
      </c>
      <c r="BB333" s="91">
        <v>0</v>
      </c>
      <c r="BC333" s="91">
        <v>0</v>
      </c>
      <c r="BD333" s="91">
        <v>0</v>
      </c>
      <c r="BE333" s="91">
        <v>0</v>
      </c>
      <c r="BF333" s="91">
        <v>0</v>
      </c>
      <c r="BG333" s="91">
        <v>0</v>
      </c>
      <c r="BH333" s="91">
        <v>0</v>
      </c>
      <c r="BI333" s="56"/>
      <c r="BJ333" s="56"/>
      <c r="BK333" s="56"/>
      <c r="BL333" s="56"/>
      <c r="BM333" s="56"/>
      <c r="BN333" s="56"/>
      <c r="BO333" s="56"/>
      <c r="BP333" s="56"/>
      <c r="BQ333" s="91">
        <v>0</v>
      </c>
      <c r="BR333" s="91">
        <v>0</v>
      </c>
      <c r="BS333" s="91">
        <v>0</v>
      </c>
      <c r="BT333" s="91">
        <v>0</v>
      </c>
      <c r="BU333" s="91">
        <v>0</v>
      </c>
      <c r="BV333" s="91">
        <v>0</v>
      </c>
      <c r="BW333" s="91">
        <v>0</v>
      </c>
      <c r="BX333" s="91">
        <v>0</v>
      </c>
      <c r="BY333" s="56"/>
      <c r="BZ333" s="56"/>
      <c r="CA333" s="56"/>
      <c r="CB333" s="56"/>
      <c r="CC333" s="56"/>
      <c r="CD333" s="56"/>
      <c r="CE333" s="56"/>
      <c r="CF333" s="56"/>
      <c r="CG333" s="92">
        <f t="shared" si="256"/>
        <v>2.7966101694915255</v>
      </c>
      <c r="CH333" s="92">
        <f t="shared" si="256"/>
        <v>3.3</v>
      </c>
      <c r="CI333" s="92">
        <f t="shared" si="256"/>
        <v>2.7966101694915255</v>
      </c>
      <c r="CJ333" s="92">
        <f t="shared" si="256"/>
        <v>3.3</v>
      </c>
      <c r="CK333" s="92">
        <f t="shared" si="256"/>
        <v>2.7966101694915255</v>
      </c>
      <c r="CL333" s="92">
        <f t="shared" si="256"/>
        <v>3.3</v>
      </c>
      <c r="CM333" s="92">
        <f t="shared" si="256"/>
        <v>0</v>
      </c>
      <c r="CN333" s="92">
        <f t="shared" si="254"/>
        <v>0</v>
      </c>
      <c r="CO333" s="91">
        <f t="shared" si="253"/>
        <v>2.7966101694915255</v>
      </c>
      <c r="CP333" s="91">
        <f t="shared" si="253"/>
        <v>3.3</v>
      </c>
      <c r="CQ333" s="91">
        <f t="shared" si="253"/>
        <v>2.7966101694915255</v>
      </c>
      <c r="CR333" s="91">
        <f t="shared" si="253"/>
        <v>3.3</v>
      </c>
      <c r="CS333" s="91">
        <f t="shared" si="253"/>
        <v>2.7966101694915255</v>
      </c>
      <c r="CT333" s="91">
        <f t="shared" si="253"/>
        <v>3.3</v>
      </c>
      <c r="CU333" s="91">
        <f t="shared" si="253"/>
        <v>0</v>
      </c>
      <c r="CV333" s="91">
        <f t="shared" si="252"/>
        <v>0</v>
      </c>
      <c r="CW333" s="93"/>
    </row>
    <row r="334" spans="1:118" ht="25.5" hidden="1" x14ac:dyDescent="0.25">
      <c r="A334" s="88" t="s">
        <v>6449</v>
      </c>
      <c r="B334" s="88" t="s">
        <v>6450</v>
      </c>
      <c r="C334" s="88"/>
      <c r="D334" s="88"/>
      <c r="E334" s="88">
        <v>2018</v>
      </c>
      <c r="F334" s="56"/>
      <c r="G334" s="56"/>
      <c r="H334" s="91">
        <f t="shared" si="255"/>
        <v>3.6042372881355935</v>
      </c>
      <c r="I334" s="91">
        <v>0</v>
      </c>
      <c r="J334" s="91">
        <v>0</v>
      </c>
      <c r="K334" s="91">
        <v>0</v>
      </c>
      <c r="L334" s="91">
        <v>3.6042372881355935</v>
      </c>
      <c r="M334" s="91">
        <v>3.6042372899999999</v>
      </c>
      <c r="N334" s="91">
        <v>4.2530000000000001</v>
      </c>
      <c r="O334" s="91">
        <v>3.6042372881355935</v>
      </c>
      <c r="P334" s="91">
        <v>4.2530000000000001</v>
      </c>
      <c r="Q334" s="91">
        <v>3.6042372881355935</v>
      </c>
      <c r="R334" s="91">
        <v>4.2530000000000001</v>
      </c>
      <c r="S334" s="91">
        <v>0</v>
      </c>
      <c r="T334" s="91">
        <v>0</v>
      </c>
      <c r="U334" s="91">
        <v>0</v>
      </c>
      <c r="V334" s="91">
        <v>0</v>
      </c>
      <c r="W334" s="91">
        <v>0</v>
      </c>
      <c r="X334" s="91">
        <v>0</v>
      </c>
      <c r="Y334" s="91">
        <v>0</v>
      </c>
      <c r="Z334" s="91">
        <v>0</v>
      </c>
      <c r="AA334" s="91">
        <v>0</v>
      </c>
      <c r="AB334" s="91">
        <v>0</v>
      </c>
      <c r="AC334" s="91"/>
      <c r="AD334" s="91"/>
      <c r="AE334" s="91"/>
      <c r="AF334" s="91"/>
      <c r="AG334" s="91"/>
      <c r="AH334" s="91"/>
      <c r="AI334" s="91"/>
      <c r="AJ334" s="91"/>
      <c r="AK334" s="91">
        <v>0</v>
      </c>
      <c r="AL334" s="91">
        <v>0</v>
      </c>
      <c r="AM334" s="91">
        <v>0</v>
      </c>
      <c r="AN334" s="91">
        <v>0</v>
      </c>
      <c r="AO334" s="91">
        <v>0</v>
      </c>
      <c r="AP334" s="91">
        <v>0</v>
      </c>
      <c r="AQ334" s="91">
        <v>0</v>
      </c>
      <c r="AR334" s="91">
        <v>0</v>
      </c>
      <c r="AS334" s="56"/>
      <c r="AT334" s="56"/>
      <c r="AU334" s="56"/>
      <c r="AV334" s="56"/>
      <c r="AW334" s="56"/>
      <c r="AX334" s="56"/>
      <c r="AY334" s="56"/>
      <c r="AZ334" s="56"/>
      <c r="BA334" s="91">
        <v>0</v>
      </c>
      <c r="BB334" s="91">
        <v>0</v>
      </c>
      <c r="BC334" s="91">
        <v>0</v>
      </c>
      <c r="BD334" s="91">
        <v>0</v>
      </c>
      <c r="BE334" s="91">
        <v>0</v>
      </c>
      <c r="BF334" s="91">
        <v>0</v>
      </c>
      <c r="BG334" s="91">
        <v>0</v>
      </c>
      <c r="BH334" s="91">
        <v>0</v>
      </c>
      <c r="BI334" s="56"/>
      <c r="BJ334" s="56"/>
      <c r="BK334" s="56"/>
      <c r="BL334" s="56"/>
      <c r="BM334" s="56"/>
      <c r="BN334" s="56"/>
      <c r="BO334" s="56"/>
      <c r="BP334" s="56"/>
      <c r="BQ334" s="91">
        <v>0</v>
      </c>
      <c r="BR334" s="91">
        <v>0</v>
      </c>
      <c r="BS334" s="91">
        <v>0</v>
      </c>
      <c r="BT334" s="91">
        <v>0</v>
      </c>
      <c r="BU334" s="91">
        <v>0</v>
      </c>
      <c r="BV334" s="91">
        <v>0</v>
      </c>
      <c r="BW334" s="91">
        <v>0</v>
      </c>
      <c r="BX334" s="91">
        <v>0</v>
      </c>
      <c r="BY334" s="56"/>
      <c r="BZ334" s="56"/>
      <c r="CA334" s="56"/>
      <c r="CB334" s="56"/>
      <c r="CC334" s="56"/>
      <c r="CD334" s="56"/>
      <c r="CE334" s="56"/>
      <c r="CF334" s="56"/>
      <c r="CG334" s="92">
        <f t="shared" si="256"/>
        <v>3.6042372899999999</v>
      </c>
      <c r="CH334" s="92">
        <f t="shared" si="256"/>
        <v>4.2530000000000001</v>
      </c>
      <c r="CI334" s="92">
        <f t="shared" si="256"/>
        <v>3.6042372881355935</v>
      </c>
      <c r="CJ334" s="92">
        <f t="shared" si="256"/>
        <v>4.2530000000000001</v>
      </c>
      <c r="CK334" s="92">
        <f t="shared" si="256"/>
        <v>3.6042372881355935</v>
      </c>
      <c r="CL334" s="92">
        <f t="shared" si="256"/>
        <v>4.2530000000000001</v>
      </c>
      <c r="CM334" s="92">
        <f t="shared" si="256"/>
        <v>0</v>
      </c>
      <c r="CN334" s="92">
        <f t="shared" si="254"/>
        <v>0</v>
      </c>
      <c r="CO334" s="91">
        <f t="shared" ref="CO334:CU343" si="266">M334+AC334+AS334++BI334+BY334</f>
        <v>3.6042372899999999</v>
      </c>
      <c r="CP334" s="91">
        <f t="shared" si="266"/>
        <v>4.2530000000000001</v>
      </c>
      <c r="CQ334" s="91">
        <f t="shared" si="266"/>
        <v>3.6042372881355935</v>
      </c>
      <c r="CR334" s="91">
        <f t="shared" si="266"/>
        <v>4.2530000000000001</v>
      </c>
      <c r="CS334" s="91">
        <f t="shared" si="266"/>
        <v>3.6042372881355935</v>
      </c>
      <c r="CT334" s="91">
        <f t="shared" si="266"/>
        <v>4.2530000000000001</v>
      </c>
      <c r="CU334" s="91">
        <f t="shared" si="266"/>
        <v>0</v>
      </c>
      <c r="CV334" s="91">
        <f t="shared" si="252"/>
        <v>0</v>
      </c>
      <c r="CW334" s="93"/>
    </row>
    <row r="335" spans="1:118" ht="38.25" hidden="1" x14ac:dyDescent="0.25">
      <c r="A335" s="88" t="s">
        <v>6451</v>
      </c>
      <c r="B335" s="88" t="s">
        <v>6452</v>
      </c>
      <c r="C335" s="88"/>
      <c r="D335" s="88"/>
      <c r="E335" s="88">
        <v>2018</v>
      </c>
      <c r="F335" s="56"/>
      <c r="G335" s="56"/>
      <c r="H335" s="91">
        <f t="shared" si="255"/>
        <v>2.7882000000000002</v>
      </c>
      <c r="I335" s="91">
        <v>0</v>
      </c>
      <c r="J335" s="91">
        <v>0</v>
      </c>
      <c r="K335" s="91">
        <v>0</v>
      </c>
      <c r="L335" s="91">
        <v>2.7882000000000002</v>
      </c>
      <c r="M335" s="91">
        <v>2.7882000000000002</v>
      </c>
      <c r="N335" s="91">
        <v>3.290076</v>
      </c>
      <c r="O335" s="91">
        <v>2.7882000000000002</v>
      </c>
      <c r="P335" s="91">
        <v>3.290076</v>
      </c>
      <c r="Q335" s="91">
        <v>2.7882000000000002</v>
      </c>
      <c r="R335" s="91">
        <v>3.290076</v>
      </c>
      <c r="S335" s="91">
        <v>0</v>
      </c>
      <c r="T335" s="91">
        <v>0</v>
      </c>
      <c r="U335" s="91">
        <v>0</v>
      </c>
      <c r="V335" s="91">
        <v>0</v>
      </c>
      <c r="W335" s="91">
        <v>0</v>
      </c>
      <c r="X335" s="91">
        <v>0</v>
      </c>
      <c r="Y335" s="91">
        <v>0</v>
      </c>
      <c r="Z335" s="91">
        <v>0</v>
      </c>
      <c r="AA335" s="91">
        <v>0</v>
      </c>
      <c r="AB335" s="91">
        <v>0</v>
      </c>
      <c r="AC335" s="91"/>
      <c r="AD335" s="91"/>
      <c r="AE335" s="91"/>
      <c r="AF335" s="91"/>
      <c r="AG335" s="91"/>
      <c r="AH335" s="91"/>
      <c r="AI335" s="91"/>
      <c r="AJ335" s="91"/>
      <c r="AK335" s="91">
        <v>0</v>
      </c>
      <c r="AL335" s="91">
        <v>0</v>
      </c>
      <c r="AM335" s="91">
        <v>0</v>
      </c>
      <c r="AN335" s="91">
        <v>0</v>
      </c>
      <c r="AO335" s="91">
        <v>0</v>
      </c>
      <c r="AP335" s="91">
        <v>0</v>
      </c>
      <c r="AQ335" s="91">
        <v>0</v>
      </c>
      <c r="AR335" s="91">
        <v>0</v>
      </c>
      <c r="AS335" s="56"/>
      <c r="AT335" s="56"/>
      <c r="AU335" s="56"/>
      <c r="AV335" s="56"/>
      <c r="AW335" s="56"/>
      <c r="AX335" s="56"/>
      <c r="AY335" s="56"/>
      <c r="AZ335" s="56"/>
      <c r="BA335" s="91">
        <v>0</v>
      </c>
      <c r="BB335" s="91">
        <v>0</v>
      </c>
      <c r="BC335" s="91">
        <v>0</v>
      </c>
      <c r="BD335" s="91">
        <v>0</v>
      </c>
      <c r="BE335" s="91">
        <v>0</v>
      </c>
      <c r="BF335" s="91">
        <v>0</v>
      </c>
      <c r="BG335" s="91">
        <v>0</v>
      </c>
      <c r="BH335" s="91">
        <v>0</v>
      </c>
      <c r="BI335" s="56"/>
      <c r="BJ335" s="56"/>
      <c r="BK335" s="56"/>
      <c r="BL335" s="56"/>
      <c r="BM335" s="56"/>
      <c r="BN335" s="56"/>
      <c r="BO335" s="56"/>
      <c r="BP335" s="56"/>
      <c r="BQ335" s="91">
        <v>0</v>
      </c>
      <c r="BR335" s="91">
        <v>0</v>
      </c>
      <c r="BS335" s="91">
        <v>0</v>
      </c>
      <c r="BT335" s="91">
        <v>0</v>
      </c>
      <c r="BU335" s="91">
        <v>0</v>
      </c>
      <c r="BV335" s="91">
        <v>0</v>
      </c>
      <c r="BW335" s="91">
        <v>0</v>
      </c>
      <c r="BX335" s="91">
        <v>0</v>
      </c>
      <c r="BY335" s="56"/>
      <c r="BZ335" s="56"/>
      <c r="CA335" s="56"/>
      <c r="CB335" s="56"/>
      <c r="CC335" s="56"/>
      <c r="CD335" s="56"/>
      <c r="CE335" s="56"/>
      <c r="CF335" s="56"/>
      <c r="CG335" s="92">
        <f t="shared" si="256"/>
        <v>2.7882000000000002</v>
      </c>
      <c r="CH335" s="92">
        <f t="shared" si="256"/>
        <v>3.290076</v>
      </c>
      <c r="CI335" s="92">
        <f t="shared" si="256"/>
        <v>2.7882000000000002</v>
      </c>
      <c r="CJ335" s="92">
        <f t="shared" si="256"/>
        <v>3.290076</v>
      </c>
      <c r="CK335" s="92">
        <f t="shared" si="256"/>
        <v>2.7882000000000002</v>
      </c>
      <c r="CL335" s="92">
        <f t="shared" si="256"/>
        <v>3.290076</v>
      </c>
      <c r="CM335" s="92">
        <f t="shared" si="256"/>
        <v>0</v>
      </c>
      <c r="CN335" s="92">
        <f t="shared" si="254"/>
        <v>0</v>
      </c>
      <c r="CO335" s="91">
        <f t="shared" si="266"/>
        <v>2.7882000000000002</v>
      </c>
      <c r="CP335" s="91">
        <f t="shared" si="266"/>
        <v>3.290076</v>
      </c>
      <c r="CQ335" s="91">
        <f t="shared" si="266"/>
        <v>2.7882000000000002</v>
      </c>
      <c r="CR335" s="91">
        <f t="shared" si="266"/>
        <v>3.290076</v>
      </c>
      <c r="CS335" s="91">
        <f t="shared" si="266"/>
        <v>2.7882000000000002</v>
      </c>
      <c r="CT335" s="91">
        <f t="shared" si="266"/>
        <v>3.290076</v>
      </c>
      <c r="CU335" s="91">
        <f t="shared" si="266"/>
        <v>0</v>
      </c>
      <c r="CV335" s="91">
        <f t="shared" si="252"/>
        <v>0</v>
      </c>
      <c r="CW335" s="93"/>
    </row>
    <row r="336" spans="1:118" ht="38.25" hidden="1" x14ac:dyDescent="0.25">
      <c r="A336" s="88" t="s">
        <v>6453</v>
      </c>
      <c r="B336" s="88" t="s">
        <v>6454</v>
      </c>
      <c r="C336" s="88"/>
      <c r="D336" s="88"/>
      <c r="E336" s="88">
        <v>2018</v>
      </c>
      <c r="F336" s="56"/>
      <c r="G336" s="56"/>
      <c r="H336" s="91">
        <f t="shared" si="255"/>
        <v>6.1864406779661021</v>
      </c>
      <c r="I336" s="91">
        <v>0</v>
      </c>
      <c r="J336" s="91">
        <v>0</v>
      </c>
      <c r="K336" s="91">
        <v>0</v>
      </c>
      <c r="L336" s="91">
        <v>6.1864406779661021</v>
      </c>
      <c r="M336" s="91">
        <v>6.1864406779661021</v>
      </c>
      <c r="N336" s="91">
        <v>7.3</v>
      </c>
      <c r="O336" s="91">
        <v>6.1864406779661021</v>
      </c>
      <c r="P336" s="91">
        <v>7.3</v>
      </c>
      <c r="Q336" s="91">
        <v>6.1864406779661021</v>
      </c>
      <c r="R336" s="91">
        <v>7.3</v>
      </c>
      <c r="S336" s="91">
        <v>0</v>
      </c>
      <c r="T336" s="91">
        <v>0</v>
      </c>
      <c r="U336" s="91">
        <v>0</v>
      </c>
      <c r="V336" s="91">
        <v>0</v>
      </c>
      <c r="W336" s="91">
        <v>0</v>
      </c>
      <c r="X336" s="91">
        <v>0</v>
      </c>
      <c r="Y336" s="91">
        <v>0</v>
      </c>
      <c r="Z336" s="91">
        <v>0</v>
      </c>
      <c r="AA336" s="91">
        <v>0</v>
      </c>
      <c r="AB336" s="91">
        <v>0</v>
      </c>
      <c r="AC336" s="91"/>
      <c r="AD336" s="91"/>
      <c r="AE336" s="91"/>
      <c r="AF336" s="91"/>
      <c r="AG336" s="91"/>
      <c r="AH336" s="91"/>
      <c r="AI336" s="91"/>
      <c r="AJ336" s="91"/>
      <c r="AK336" s="91">
        <v>0</v>
      </c>
      <c r="AL336" s="91">
        <v>0</v>
      </c>
      <c r="AM336" s="91">
        <v>0</v>
      </c>
      <c r="AN336" s="91">
        <v>0</v>
      </c>
      <c r="AO336" s="91">
        <v>0</v>
      </c>
      <c r="AP336" s="91">
        <v>0</v>
      </c>
      <c r="AQ336" s="91">
        <v>0</v>
      </c>
      <c r="AR336" s="91">
        <v>0</v>
      </c>
      <c r="AS336" s="56"/>
      <c r="AT336" s="56"/>
      <c r="AU336" s="56"/>
      <c r="AV336" s="56"/>
      <c r="AW336" s="56"/>
      <c r="AX336" s="56"/>
      <c r="AY336" s="56"/>
      <c r="AZ336" s="56"/>
      <c r="BA336" s="91">
        <v>0</v>
      </c>
      <c r="BB336" s="91">
        <v>0</v>
      </c>
      <c r="BC336" s="91">
        <v>0</v>
      </c>
      <c r="BD336" s="91">
        <v>0</v>
      </c>
      <c r="BE336" s="91">
        <v>0</v>
      </c>
      <c r="BF336" s="91">
        <v>0</v>
      </c>
      <c r="BG336" s="91">
        <v>0</v>
      </c>
      <c r="BH336" s="91">
        <v>0</v>
      </c>
      <c r="BI336" s="56"/>
      <c r="BJ336" s="56"/>
      <c r="BK336" s="56"/>
      <c r="BL336" s="56"/>
      <c r="BM336" s="56"/>
      <c r="BN336" s="56"/>
      <c r="BO336" s="56"/>
      <c r="BP336" s="56"/>
      <c r="BQ336" s="91">
        <v>0</v>
      </c>
      <c r="BR336" s="91">
        <v>0</v>
      </c>
      <c r="BS336" s="91">
        <v>0</v>
      </c>
      <c r="BT336" s="91">
        <v>0</v>
      </c>
      <c r="BU336" s="91">
        <v>0</v>
      </c>
      <c r="BV336" s="91">
        <v>0</v>
      </c>
      <c r="BW336" s="91">
        <v>0</v>
      </c>
      <c r="BX336" s="91">
        <v>0</v>
      </c>
      <c r="BY336" s="56"/>
      <c r="BZ336" s="56"/>
      <c r="CA336" s="56"/>
      <c r="CB336" s="56"/>
      <c r="CC336" s="56"/>
      <c r="CD336" s="56"/>
      <c r="CE336" s="56"/>
      <c r="CF336" s="56"/>
      <c r="CG336" s="92">
        <f t="shared" si="256"/>
        <v>6.1864406779661021</v>
      </c>
      <c r="CH336" s="92">
        <f t="shared" si="256"/>
        <v>7.3</v>
      </c>
      <c r="CI336" s="92">
        <f t="shared" si="256"/>
        <v>6.1864406779661021</v>
      </c>
      <c r="CJ336" s="92">
        <f t="shared" si="256"/>
        <v>7.3</v>
      </c>
      <c r="CK336" s="92">
        <f t="shared" si="256"/>
        <v>6.1864406779661021</v>
      </c>
      <c r="CL336" s="92">
        <f t="shared" si="256"/>
        <v>7.3</v>
      </c>
      <c r="CM336" s="92">
        <f t="shared" si="256"/>
        <v>0</v>
      </c>
      <c r="CN336" s="92">
        <f t="shared" si="254"/>
        <v>0</v>
      </c>
      <c r="CO336" s="91">
        <f t="shared" si="266"/>
        <v>6.1864406779661021</v>
      </c>
      <c r="CP336" s="91">
        <f t="shared" si="266"/>
        <v>7.3</v>
      </c>
      <c r="CQ336" s="91">
        <f t="shared" si="266"/>
        <v>6.1864406779661021</v>
      </c>
      <c r="CR336" s="91">
        <f t="shared" si="266"/>
        <v>7.3</v>
      </c>
      <c r="CS336" s="91">
        <f t="shared" si="266"/>
        <v>6.1864406779661021</v>
      </c>
      <c r="CT336" s="91">
        <f t="shared" si="266"/>
        <v>7.3</v>
      </c>
      <c r="CU336" s="91">
        <f t="shared" si="266"/>
        <v>0</v>
      </c>
      <c r="CV336" s="91">
        <f t="shared" si="252"/>
        <v>0</v>
      </c>
      <c r="CW336" s="93"/>
    </row>
    <row r="337" spans="1:101" ht="38.25" hidden="1" x14ac:dyDescent="0.25">
      <c r="A337" s="88" t="s">
        <v>6455</v>
      </c>
      <c r="B337" s="88" t="s">
        <v>6456</v>
      </c>
      <c r="C337" s="88"/>
      <c r="D337" s="88"/>
      <c r="E337" s="88">
        <v>2018</v>
      </c>
      <c r="F337" s="56"/>
      <c r="G337" s="56"/>
      <c r="H337" s="91">
        <f t="shared" si="255"/>
        <v>6.6469127109322041</v>
      </c>
      <c r="I337" s="91">
        <v>0</v>
      </c>
      <c r="J337" s="91">
        <v>0</v>
      </c>
      <c r="K337" s="91">
        <v>0</v>
      </c>
      <c r="L337" s="91">
        <v>6.6469127109322041</v>
      </c>
      <c r="M337" s="91">
        <v>6.6469127118644078</v>
      </c>
      <c r="N337" s="91">
        <v>7.8433569989</v>
      </c>
      <c r="O337" s="91">
        <v>6.6469127109322041</v>
      </c>
      <c r="P337" s="91">
        <v>7.8433569989</v>
      </c>
      <c r="Q337" s="91">
        <v>6.6469127109322041</v>
      </c>
      <c r="R337" s="91">
        <v>7.8433569989</v>
      </c>
      <c r="S337" s="91">
        <v>0</v>
      </c>
      <c r="T337" s="91">
        <v>0</v>
      </c>
      <c r="U337" s="91">
        <v>0</v>
      </c>
      <c r="V337" s="91">
        <v>0</v>
      </c>
      <c r="W337" s="91">
        <v>0</v>
      </c>
      <c r="X337" s="91">
        <v>0</v>
      </c>
      <c r="Y337" s="91">
        <v>0</v>
      </c>
      <c r="Z337" s="91">
        <v>0</v>
      </c>
      <c r="AA337" s="91">
        <v>0</v>
      </c>
      <c r="AB337" s="91">
        <v>0</v>
      </c>
      <c r="AC337" s="91"/>
      <c r="AD337" s="91"/>
      <c r="AE337" s="91"/>
      <c r="AF337" s="91"/>
      <c r="AG337" s="91"/>
      <c r="AH337" s="91"/>
      <c r="AI337" s="91"/>
      <c r="AJ337" s="91"/>
      <c r="AK337" s="91">
        <v>0</v>
      </c>
      <c r="AL337" s="91">
        <v>0</v>
      </c>
      <c r="AM337" s="91">
        <v>0</v>
      </c>
      <c r="AN337" s="91">
        <v>0</v>
      </c>
      <c r="AO337" s="91">
        <v>0</v>
      </c>
      <c r="AP337" s="91">
        <v>0</v>
      </c>
      <c r="AQ337" s="91">
        <v>0</v>
      </c>
      <c r="AR337" s="91">
        <v>0</v>
      </c>
      <c r="AS337" s="56"/>
      <c r="AT337" s="56"/>
      <c r="AU337" s="56"/>
      <c r="AV337" s="56"/>
      <c r="AW337" s="56"/>
      <c r="AX337" s="56"/>
      <c r="AY337" s="56"/>
      <c r="AZ337" s="56"/>
      <c r="BA337" s="91">
        <v>0</v>
      </c>
      <c r="BB337" s="91">
        <v>0</v>
      </c>
      <c r="BC337" s="91">
        <v>0</v>
      </c>
      <c r="BD337" s="91">
        <v>0</v>
      </c>
      <c r="BE337" s="91">
        <v>0</v>
      </c>
      <c r="BF337" s="91">
        <v>0</v>
      </c>
      <c r="BG337" s="91">
        <v>0</v>
      </c>
      <c r="BH337" s="91">
        <v>0</v>
      </c>
      <c r="BI337" s="56"/>
      <c r="BJ337" s="56"/>
      <c r="BK337" s="56"/>
      <c r="BL337" s="56"/>
      <c r="BM337" s="56"/>
      <c r="BN337" s="56"/>
      <c r="BO337" s="56"/>
      <c r="BP337" s="56"/>
      <c r="BQ337" s="91">
        <v>0</v>
      </c>
      <c r="BR337" s="91">
        <v>0</v>
      </c>
      <c r="BS337" s="91">
        <v>0</v>
      </c>
      <c r="BT337" s="91">
        <v>0</v>
      </c>
      <c r="BU337" s="91">
        <v>0</v>
      </c>
      <c r="BV337" s="91">
        <v>0</v>
      </c>
      <c r="BW337" s="91">
        <v>0</v>
      </c>
      <c r="BX337" s="91">
        <v>0</v>
      </c>
      <c r="BY337" s="56"/>
      <c r="BZ337" s="56"/>
      <c r="CA337" s="56"/>
      <c r="CB337" s="56"/>
      <c r="CC337" s="56"/>
      <c r="CD337" s="56"/>
      <c r="CE337" s="56"/>
      <c r="CF337" s="56"/>
      <c r="CG337" s="92">
        <f t="shared" si="256"/>
        <v>6.6469127118644078</v>
      </c>
      <c r="CH337" s="92">
        <f t="shared" si="256"/>
        <v>7.8433569989</v>
      </c>
      <c r="CI337" s="92">
        <f t="shared" si="256"/>
        <v>6.6469127109322041</v>
      </c>
      <c r="CJ337" s="92">
        <f t="shared" si="256"/>
        <v>7.8433569989</v>
      </c>
      <c r="CK337" s="92">
        <f t="shared" si="256"/>
        <v>6.6469127109322041</v>
      </c>
      <c r="CL337" s="92">
        <f t="shared" si="256"/>
        <v>7.8433569989</v>
      </c>
      <c r="CM337" s="92">
        <f t="shared" si="256"/>
        <v>0</v>
      </c>
      <c r="CN337" s="92">
        <f t="shared" si="254"/>
        <v>0</v>
      </c>
      <c r="CO337" s="91">
        <f t="shared" si="266"/>
        <v>6.6469127118644078</v>
      </c>
      <c r="CP337" s="91">
        <f t="shared" si="266"/>
        <v>7.8433569989</v>
      </c>
      <c r="CQ337" s="91">
        <f t="shared" si="266"/>
        <v>6.6469127109322041</v>
      </c>
      <c r="CR337" s="91">
        <f t="shared" si="266"/>
        <v>7.8433569989</v>
      </c>
      <c r="CS337" s="91">
        <f t="shared" si="266"/>
        <v>6.6469127109322041</v>
      </c>
      <c r="CT337" s="91">
        <f t="shared" si="266"/>
        <v>7.8433569989</v>
      </c>
      <c r="CU337" s="91">
        <f t="shared" si="266"/>
        <v>0</v>
      </c>
      <c r="CV337" s="91">
        <f t="shared" si="252"/>
        <v>0</v>
      </c>
      <c r="CW337" s="93"/>
    </row>
    <row r="338" spans="1:101" ht="25.5" hidden="1" x14ac:dyDescent="0.25">
      <c r="A338" s="88" t="s">
        <v>6457</v>
      </c>
      <c r="B338" s="88" t="s">
        <v>6458</v>
      </c>
      <c r="C338" s="88"/>
      <c r="D338" s="88"/>
      <c r="E338" s="88">
        <v>2019</v>
      </c>
      <c r="F338" s="56"/>
      <c r="G338" s="56"/>
      <c r="H338" s="91">
        <f t="shared" si="255"/>
        <v>8</v>
      </c>
      <c r="I338" s="91">
        <v>0</v>
      </c>
      <c r="J338" s="91">
        <v>0</v>
      </c>
      <c r="K338" s="91">
        <v>0</v>
      </c>
      <c r="L338" s="91">
        <v>8</v>
      </c>
      <c r="M338" s="91"/>
      <c r="N338" s="91">
        <v>0</v>
      </c>
      <c r="O338" s="91">
        <v>0</v>
      </c>
      <c r="P338" s="91"/>
      <c r="Q338" s="91">
        <v>0</v>
      </c>
      <c r="R338" s="91"/>
      <c r="S338" s="91">
        <v>0</v>
      </c>
      <c r="T338" s="91">
        <v>0</v>
      </c>
      <c r="U338" s="91">
        <v>8</v>
      </c>
      <c r="V338" s="91">
        <v>9.6</v>
      </c>
      <c r="W338" s="91">
        <v>8</v>
      </c>
      <c r="X338" s="91">
        <v>9.6</v>
      </c>
      <c r="Y338" s="91">
        <v>8</v>
      </c>
      <c r="Z338" s="91">
        <v>9.6</v>
      </c>
      <c r="AA338" s="91">
        <v>0</v>
      </c>
      <c r="AB338" s="91">
        <v>0</v>
      </c>
      <c r="AC338" s="91">
        <v>7.9716666599999995</v>
      </c>
      <c r="AD338" s="91">
        <v>9.5659999919999983</v>
      </c>
      <c r="AE338" s="91">
        <v>7.9716666599999995</v>
      </c>
      <c r="AF338" s="91">
        <f>AE338*1.2</f>
        <v>9.5659999919999983</v>
      </c>
      <c r="AG338" s="91">
        <v>7.9716666599999995</v>
      </c>
      <c r="AH338" s="91">
        <v>9.5659999919999983</v>
      </c>
      <c r="AI338" s="91"/>
      <c r="AJ338" s="91"/>
      <c r="AK338" s="91">
        <v>0</v>
      </c>
      <c r="AL338" s="91">
        <v>0</v>
      </c>
      <c r="AM338" s="91">
        <v>0</v>
      </c>
      <c r="AN338" s="91">
        <v>0</v>
      </c>
      <c r="AO338" s="91">
        <v>0</v>
      </c>
      <c r="AP338" s="91">
        <v>0</v>
      </c>
      <c r="AQ338" s="91">
        <v>0</v>
      </c>
      <c r="AR338" s="91">
        <v>0</v>
      </c>
      <c r="AS338" s="56"/>
      <c r="AT338" s="56"/>
      <c r="AU338" s="56"/>
      <c r="AV338" s="56"/>
      <c r="AW338" s="56"/>
      <c r="AX338" s="56"/>
      <c r="AY338" s="56"/>
      <c r="AZ338" s="56"/>
      <c r="BA338" s="91">
        <v>0</v>
      </c>
      <c r="BB338" s="91">
        <v>0</v>
      </c>
      <c r="BC338" s="91">
        <v>0</v>
      </c>
      <c r="BD338" s="91">
        <v>0</v>
      </c>
      <c r="BE338" s="91">
        <v>0</v>
      </c>
      <c r="BF338" s="91">
        <v>0</v>
      </c>
      <c r="BG338" s="91">
        <v>0</v>
      </c>
      <c r="BH338" s="91">
        <v>0</v>
      </c>
      <c r="BI338" s="56"/>
      <c r="BJ338" s="56"/>
      <c r="BK338" s="56"/>
      <c r="BL338" s="56"/>
      <c r="BM338" s="56"/>
      <c r="BN338" s="56"/>
      <c r="BO338" s="56"/>
      <c r="BP338" s="56"/>
      <c r="BQ338" s="91">
        <v>0</v>
      </c>
      <c r="BR338" s="91">
        <v>0</v>
      </c>
      <c r="BS338" s="91">
        <v>0</v>
      </c>
      <c r="BT338" s="91">
        <v>0</v>
      </c>
      <c r="BU338" s="91">
        <v>0</v>
      </c>
      <c r="BV338" s="91">
        <v>0</v>
      </c>
      <c r="BW338" s="91">
        <v>0</v>
      </c>
      <c r="BX338" s="91">
        <v>0</v>
      </c>
      <c r="BY338" s="56"/>
      <c r="BZ338" s="56"/>
      <c r="CA338" s="56"/>
      <c r="CB338" s="56"/>
      <c r="CC338" s="56"/>
      <c r="CD338" s="56"/>
      <c r="CE338" s="56"/>
      <c r="CF338" s="56"/>
      <c r="CG338" s="92">
        <f t="shared" ref="CG338:CM343" si="267">M338+U338+AK338+BA338+BQ338</f>
        <v>8</v>
      </c>
      <c r="CH338" s="92">
        <f t="shared" si="267"/>
        <v>9.6</v>
      </c>
      <c r="CI338" s="92">
        <f t="shared" si="267"/>
        <v>8</v>
      </c>
      <c r="CJ338" s="92">
        <f t="shared" si="267"/>
        <v>9.6</v>
      </c>
      <c r="CK338" s="92">
        <f t="shared" si="267"/>
        <v>8</v>
      </c>
      <c r="CL338" s="92">
        <f t="shared" si="267"/>
        <v>9.6</v>
      </c>
      <c r="CM338" s="92">
        <f t="shared" si="267"/>
        <v>0</v>
      </c>
      <c r="CN338" s="92">
        <f t="shared" si="254"/>
        <v>0</v>
      </c>
      <c r="CO338" s="91">
        <f t="shared" si="266"/>
        <v>7.9716666599999995</v>
      </c>
      <c r="CP338" s="91">
        <f t="shared" si="266"/>
        <v>9.5659999919999983</v>
      </c>
      <c r="CQ338" s="91">
        <f t="shared" si="266"/>
        <v>7.9716666599999995</v>
      </c>
      <c r="CR338" s="91">
        <f t="shared" si="266"/>
        <v>9.5659999919999983</v>
      </c>
      <c r="CS338" s="91">
        <f t="shared" si="266"/>
        <v>7.9716666599999995</v>
      </c>
      <c r="CT338" s="91">
        <f t="shared" si="266"/>
        <v>9.5659999919999983</v>
      </c>
      <c r="CU338" s="91">
        <f t="shared" si="266"/>
        <v>0</v>
      </c>
      <c r="CV338" s="91">
        <f t="shared" si="252"/>
        <v>0</v>
      </c>
      <c r="CW338" s="93"/>
    </row>
    <row r="339" spans="1:101" ht="51" hidden="1" x14ac:dyDescent="0.25">
      <c r="A339" s="88" t="s">
        <v>6459</v>
      </c>
      <c r="B339" s="88" t="s">
        <v>6460</v>
      </c>
      <c r="C339" s="88"/>
      <c r="D339" s="88"/>
      <c r="E339" s="88">
        <v>2019</v>
      </c>
      <c r="F339" s="56"/>
      <c r="G339" s="56"/>
      <c r="H339" s="91">
        <f t="shared" si="255"/>
        <v>6.083333333333333</v>
      </c>
      <c r="I339" s="91">
        <v>0</v>
      </c>
      <c r="J339" s="91">
        <v>0</v>
      </c>
      <c r="K339" s="91">
        <v>0</v>
      </c>
      <c r="L339" s="91">
        <v>6.083333333333333</v>
      </c>
      <c r="M339" s="91"/>
      <c r="N339" s="91">
        <v>0</v>
      </c>
      <c r="O339" s="91">
        <v>0</v>
      </c>
      <c r="P339" s="91"/>
      <c r="Q339" s="91">
        <v>0</v>
      </c>
      <c r="R339" s="91"/>
      <c r="S339" s="91">
        <v>0</v>
      </c>
      <c r="T339" s="91">
        <v>0</v>
      </c>
      <c r="U339" s="91">
        <v>6.083333333333333</v>
      </c>
      <c r="V339" s="91">
        <v>7.3</v>
      </c>
      <c r="W339" s="91">
        <v>6.083333333333333</v>
      </c>
      <c r="X339" s="91">
        <v>7.2999999999999989</v>
      </c>
      <c r="Y339" s="91">
        <v>6.083333333333333</v>
      </c>
      <c r="Z339" s="91">
        <v>7.2999999999999989</v>
      </c>
      <c r="AA339" s="91">
        <v>0</v>
      </c>
      <c r="AB339" s="91">
        <v>0</v>
      </c>
      <c r="AC339" s="91">
        <v>5.6458333300000003</v>
      </c>
      <c r="AD339" s="91">
        <v>6.774999996</v>
      </c>
      <c r="AE339" s="91">
        <v>5.6458333300000003</v>
      </c>
      <c r="AF339" s="91">
        <f>AE339*1.2</f>
        <v>6.774999996</v>
      </c>
      <c r="AG339" s="91">
        <v>5.6458333300000003</v>
      </c>
      <c r="AH339" s="91">
        <v>6.774999996</v>
      </c>
      <c r="AI339" s="91"/>
      <c r="AJ339" s="91"/>
      <c r="AK339" s="91">
        <v>0</v>
      </c>
      <c r="AL339" s="91">
        <v>0</v>
      </c>
      <c r="AM339" s="91">
        <v>0</v>
      </c>
      <c r="AN339" s="91">
        <v>0</v>
      </c>
      <c r="AO339" s="91">
        <v>0</v>
      </c>
      <c r="AP339" s="91">
        <v>0</v>
      </c>
      <c r="AQ339" s="91">
        <v>0</v>
      </c>
      <c r="AR339" s="91">
        <v>0</v>
      </c>
      <c r="AS339" s="56"/>
      <c r="AT339" s="56"/>
      <c r="AU339" s="56"/>
      <c r="AV339" s="56"/>
      <c r="AW339" s="56"/>
      <c r="AX339" s="56"/>
      <c r="AY339" s="56"/>
      <c r="AZ339" s="56"/>
      <c r="BA339" s="91">
        <v>0</v>
      </c>
      <c r="BB339" s="91">
        <v>0</v>
      </c>
      <c r="BC339" s="91">
        <v>0</v>
      </c>
      <c r="BD339" s="91">
        <v>0</v>
      </c>
      <c r="BE339" s="91">
        <v>0</v>
      </c>
      <c r="BF339" s="91">
        <v>0</v>
      </c>
      <c r="BG339" s="91">
        <v>0</v>
      </c>
      <c r="BH339" s="91">
        <v>0</v>
      </c>
      <c r="BI339" s="56"/>
      <c r="BJ339" s="56"/>
      <c r="BK339" s="56"/>
      <c r="BL339" s="56"/>
      <c r="BM339" s="56"/>
      <c r="BN339" s="56"/>
      <c r="BO339" s="56"/>
      <c r="BP339" s="56"/>
      <c r="BQ339" s="91">
        <v>0</v>
      </c>
      <c r="BR339" s="91">
        <v>0</v>
      </c>
      <c r="BS339" s="91">
        <v>0</v>
      </c>
      <c r="BT339" s="91">
        <v>0</v>
      </c>
      <c r="BU339" s="91">
        <v>0</v>
      </c>
      <c r="BV339" s="91">
        <v>0</v>
      </c>
      <c r="BW339" s="91">
        <v>0</v>
      </c>
      <c r="BX339" s="91">
        <v>0</v>
      </c>
      <c r="BY339" s="56"/>
      <c r="BZ339" s="56"/>
      <c r="CA339" s="56"/>
      <c r="CB339" s="56"/>
      <c r="CC339" s="56"/>
      <c r="CD339" s="56"/>
      <c r="CE339" s="56"/>
      <c r="CF339" s="56"/>
      <c r="CG339" s="92">
        <f t="shared" si="267"/>
        <v>6.083333333333333</v>
      </c>
      <c r="CH339" s="92">
        <f t="shared" si="267"/>
        <v>7.3</v>
      </c>
      <c r="CI339" s="92">
        <f t="shared" si="267"/>
        <v>6.083333333333333</v>
      </c>
      <c r="CJ339" s="92">
        <f t="shared" si="267"/>
        <v>7.2999999999999989</v>
      </c>
      <c r="CK339" s="92">
        <f t="shared" si="267"/>
        <v>6.083333333333333</v>
      </c>
      <c r="CL339" s="92">
        <f t="shared" si="267"/>
        <v>7.2999999999999989</v>
      </c>
      <c r="CM339" s="92">
        <f t="shared" si="267"/>
        <v>0</v>
      </c>
      <c r="CN339" s="92">
        <f t="shared" si="254"/>
        <v>0</v>
      </c>
      <c r="CO339" s="91">
        <f t="shared" si="266"/>
        <v>5.6458333300000003</v>
      </c>
      <c r="CP339" s="91">
        <f t="shared" si="266"/>
        <v>6.774999996</v>
      </c>
      <c r="CQ339" s="91">
        <f t="shared" si="266"/>
        <v>5.6458333300000003</v>
      </c>
      <c r="CR339" s="91">
        <f t="shared" si="266"/>
        <v>6.774999996</v>
      </c>
      <c r="CS339" s="91">
        <f t="shared" si="266"/>
        <v>5.6458333300000003</v>
      </c>
      <c r="CT339" s="91">
        <f t="shared" si="266"/>
        <v>6.774999996</v>
      </c>
      <c r="CU339" s="91">
        <f t="shared" si="266"/>
        <v>0</v>
      </c>
      <c r="CV339" s="91">
        <f t="shared" si="252"/>
        <v>0</v>
      </c>
      <c r="CW339" s="93"/>
    </row>
    <row r="340" spans="1:101" hidden="1" x14ac:dyDescent="0.25">
      <c r="A340" s="88" t="s">
        <v>6461</v>
      </c>
      <c r="B340" s="88" t="s">
        <v>6462</v>
      </c>
      <c r="C340" s="88"/>
      <c r="D340" s="88"/>
      <c r="E340" s="88">
        <v>2019</v>
      </c>
      <c r="F340" s="56"/>
      <c r="G340" s="56"/>
      <c r="H340" s="91">
        <f t="shared" si="255"/>
        <v>5.916666666666667</v>
      </c>
      <c r="I340" s="91">
        <v>0</v>
      </c>
      <c r="J340" s="91">
        <v>0</v>
      </c>
      <c r="K340" s="91">
        <v>0</v>
      </c>
      <c r="L340" s="91">
        <v>5.916666666666667</v>
      </c>
      <c r="M340" s="91"/>
      <c r="N340" s="91">
        <v>0</v>
      </c>
      <c r="O340" s="91">
        <v>0</v>
      </c>
      <c r="P340" s="91"/>
      <c r="Q340" s="91">
        <v>0</v>
      </c>
      <c r="R340" s="91"/>
      <c r="S340" s="91">
        <v>0</v>
      </c>
      <c r="T340" s="91">
        <v>0</v>
      </c>
      <c r="U340" s="91">
        <v>5.916666666666667</v>
      </c>
      <c r="V340" s="91">
        <v>7.1</v>
      </c>
      <c r="W340" s="91">
        <v>5.916666666666667</v>
      </c>
      <c r="X340" s="91">
        <v>7.1000000000000005</v>
      </c>
      <c r="Y340" s="91">
        <v>5.916666666666667</v>
      </c>
      <c r="Z340" s="91">
        <v>7.1000000000000005</v>
      </c>
      <c r="AA340" s="91">
        <v>0</v>
      </c>
      <c r="AB340" s="91">
        <v>0</v>
      </c>
      <c r="AC340" s="91">
        <v>5.81666667</v>
      </c>
      <c r="AD340" s="91">
        <v>6.9800000039999999</v>
      </c>
      <c r="AE340" s="91">
        <v>5.81666667</v>
      </c>
      <c r="AF340" s="91">
        <f>AE340*1.2</f>
        <v>6.9800000039999999</v>
      </c>
      <c r="AG340" s="91">
        <v>5.81666667</v>
      </c>
      <c r="AH340" s="91">
        <v>6.9800000039999999</v>
      </c>
      <c r="AI340" s="91"/>
      <c r="AJ340" s="91"/>
      <c r="AK340" s="91">
        <v>0</v>
      </c>
      <c r="AL340" s="91">
        <v>0</v>
      </c>
      <c r="AM340" s="91">
        <v>0</v>
      </c>
      <c r="AN340" s="91">
        <v>0</v>
      </c>
      <c r="AO340" s="91">
        <v>0</v>
      </c>
      <c r="AP340" s="91">
        <v>0</v>
      </c>
      <c r="AQ340" s="91">
        <v>0</v>
      </c>
      <c r="AR340" s="91">
        <v>0</v>
      </c>
      <c r="AS340" s="56"/>
      <c r="AT340" s="56"/>
      <c r="AU340" s="56"/>
      <c r="AV340" s="56"/>
      <c r="AW340" s="56"/>
      <c r="AX340" s="56"/>
      <c r="AY340" s="56"/>
      <c r="AZ340" s="56"/>
      <c r="BA340" s="91">
        <v>0</v>
      </c>
      <c r="BB340" s="91">
        <v>0</v>
      </c>
      <c r="BC340" s="91">
        <v>0</v>
      </c>
      <c r="BD340" s="91">
        <v>0</v>
      </c>
      <c r="BE340" s="91">
        <v>0</v>
      </c>
      <c r="BF340" s="91">
        <v>0</v>
      </c>
      <c r="BG340" s="91">
        <v>0</v>
      </c>
      <c r="BH340" s="91">
        <v>0</v>
      </c>
      <c r="BI340" s="56"/>
      <c r="BJ340" s="56"/>
      <c r="BK340" s="56"/>
      <c r="BL340" s="56"/>
      <c r="BM340" s="56"/>
      <c r="BN340" s="56"/>
      <c r="BO340" s="56"/>
      <c r="BP340" s="56"/>
      <c r="BQ340" s="91">
        <v>0</v>
      </c>
      <c r="BR340" s="91">
        <v>0</v>
      </c>
      <c r="BS340" s="91">
        <v>0</v>
      </c>
      <c r="BT340" s="91">
        <v>0</v>
      </c>
      <c r="BU340" s="91">
        <v>0</v>
      </c>
      <c r="BV340" s="91">
        <v>0</v>
      </c>
      <c r="BW340" s="91">
        <v>0</v>
      </c>
      <c r="BX340" s="91">
        <v>0</v>
      </c>
      <c r="BY340" s="56"/>
      <c r="BZ340" s="56"/>
      <c r="CA340" s="56"/>
      <c r="CB340" s="56"/>
      <c r="CC340" s="56"/>
      <c r="CD340" s="56"/>
      <c r="CE340" s="56"/>
      <c r="CF340" s="56"/>
      <c r="CG340" s="92">
        <f t="shared" si="267"/>
        <v>5.916666666666667</v>
      </c>
      <c r="CH340" s="92">
        <f t="shared" si="267"/>
        <v>7.1</v>
      </c>
      <c r="CI340" s="92">
        <f t="shared" si="267"/>
        <v>5.916666666666667</v>
      </c>
      <c r="CJ340" s="92">
        <f t="shared" si="267"/>
        <v>7.1000000000000005</v>
      </c>
      <c r="CK340" s="92">
        <f t="shared" si="267"/>
        <v>5.916666666666667</v>
      </c>
      <c r="CL340" s="92">
        <f t="shared" si="267"/>
        <v>7.1000000000000005</v>
      </c>
      <c r="CM340" s="92">
        <f t="shared" si="267"/>
        <v>0</v>
      </c>
      <c r="CN340" s="92">
        <f t="shared" si="254"/>
        <v>0</v>
      </c>
      <c r="CO340" s="91">
        <f t="shared" si="266"/>
        <v>5.81666667</v>
      </c>
      <c r="CP340" s="91">
        <f t="shared" si="266"/>
        <v>6.9800000039999999</v>
      </c>
      <c r="CQ340" s="91">
        <f t="shared" si="266"/>
        <v>5.81666667</v>
      </c>
      <c r="CR340" s="91">
        <f t="shared" si="266"/>
        <v>6.9800000039999999</v>
      </c>
      <c r="CS340" s="91">
        <f t="shared" si="266"/>
        <v>5.81666667</v>
      </c>
      <c r="CT340" s="91">
        <f t="shared" si="266"/>
        <v>6.9800000039999999</v>
      </c>
      <c r="CU340" s="91">
        <f t="shared" si="266"/>
        <v>0</v>
      </c>
      <c r="CV340" s="91">
        <f t="shared" si="252"/>
        <v>0</v>
      </c>
      <c r="CW340" s="93"/>
    </row>
    <row r="341" spans="1:101" hidden="1" x14ac:dyDescent="0.25">
      <c r="A341" s="88" t="s">
        <v>6463</v>
      </c>
      <c r="B341" s="88" t="s">
        <v>6464</v>
      </c>
      <c r="C341" s="88"/>
      <c r="D341" s="88"/>
      <c r="E341" s="88">
        <v>2019</v>
      </c>
      <c r="F341" s="56"/>
      <c r="G341" s="56"/>
      <c r="H341" s="91">
        <f t="shared" si="255"/>
        <v>0.66666666666666674</v>
      </c>
      <c r="I341" s="91">
        <v>0</v>
      </c>
      <c r="J341" s="91">
        <v>0</v>
      </c>
      <c r="K341" s="91">
        <v>0</v>
      </c>
      <c r="L341" s="91">
        <v>0.66666666666666674</v>
      </c>
      <c r="M341" s="91"/>
      <c r="N341" s="91">
        <v>0</v>
      </c>
      <c r="O341" s="91">
        <v>0</v>
      </c>
      <c r="P341" s="91"/>
      <c r="Q341" s="91">
        <v>0</v>
      </c>
      <c r="R341" s="91"/>
      <c r="S341" s="91">
        <v>0</v>
      </c>
      <c r="T341" s="91">
        <v>0</v>
      </c>
      <c r="U341" s="91">
        <v>0.66666666666666674</v>
      </c>
      <c r="V341" s="91">
        <v>0.8</v>
      </c>
      <c r="W341" s="91">
        <v>0.66666666666666674</v>
      </c>
      <c r="X341" s="91">
        <v>0.8</v>
      </c>
      <c r="Y341" s="91">
        <v>0.66666666666666674</v>
      </c>
      <c r="Z341" s="91">
        <v>0.8</v>
      </c>
      <c r="AA341" s="91">
        <v>0</v>
      </c>
      <c r="AB341" s="91">
        <v>0</v>
      </c>
      <c r="AC341" s="91">
        <v>0.60037125000000002</v>
      </c>
      <c r="AD341" s="91">
        <v>0.72044549999999996</v>
      </c>
      <c r="AE341" s="91">
        <v>0.60037125000000002</v>
      </c>
      <c r="AF341" s="91">
        <f>AE341*1.2</f>
        <v>0.72044549999999996</v>
      </c>
      <c r="AG341" s="91">
        <v>0.60037125000000002</v>
      </c>
      <c r="AH341" s="91">
        <v>0.72044549999999996</v>
      </c>
      <c r="AI341" s="91"/>
      <c r="AJ341" s="91"/>
      <c r="AK341" s="91">
        <v>0</v>
      </c>
      <c r="AL341" s="91">
        <v>0</v>
      </c>
      <c r="AM341" s="91">
        <v>0</v>
      </c>
      <c r="AN341" s="91">
        <v>0</v>
      </c>
      <c r="AO341" s="91">
        <v>0</v>
      </c>
      <c r="AP341" s="91">
        <v>0</v>
      </c>
      <c r="AQ341" s="91">
        <v>0</v>
      </c>
      <c r="AR341" s="91">
        <v>0</v>
      </c>
      <c r="AS341" s="56"/>
      <c r="AT341" s="56"/>
      <c r="AU341" s="56"/>
      <c r="AV341" s="56"/>
      <c r="AW341" s="56"/>
      <c r="AX341" s="56"/>
      <c r="AY341" s="56"/>
      <c r="AZ341" s="56"/>
      <c r="BA341" s="91">
        <v>0</v>
      </c>
      <c r="BB341" s="91">
        <v>0</v>
      </c>
      <c r="BC341" s="91">
        <v>0</v>
      </c>
      <c r="BD341" s="91">
        <v>0</v>
      </c>
      <c r="BE341" s="91">
        <v>0</v>
      </c>
      <c r="BF341" s="91">
        <v>0</v>
      </c>
      <c r="BG341" s="91">
        <v>0</v>
      </c>
      <c r="BH341" s="91">
        <v>0</v>
      </c>
      <c r="BI341" s="56"/>
      <c r="BJ341" s="56"/>
      <c r="BK341" s="56"/>
      <c r="BL341" s="56"/>
      <c r="BM341" s="56"/>
      <c r="BN341" s="56"/>
      <c r="BO341" s="56"/>
      <c r="BP341" s="56"/>
      <c r="BQ341" s="91">
        <v>0</v>
      </c>
      <c r="BR341" s="91">
        <v>0</v>
      </c>
      <c r="BS341" s="91">
        <v>0</v>
      </c>
      <c r="BT341" s="91">
        <v>0</v>
      </c>
      <c r="BU341" s="91">
        <v>0</v>
      </c>
      <c r="BV341" s="91">
        <v>0</v>
      </c>
      <c r="BW341" s="91">
        <v>0</v>
      </c>
      <c r="BX341" s="91">
        <v>0</v>
      </c>
      <c r="BY341" s="56"/>
      <c r="BZ341" s="56"/>
      <c r="CA341" s="56"/>
      <c r="CB341" s="56"/>
      <c r="CC341" s="56"/>
      <c r="CD341" s="56"/>
      <c r="CE341" s="56"/>
      <c r="CF341" s="56"/>
      <c r="CG341" s="92">
        <f t="shared" si="267"/>
        <v>0.66666666666666674</v>
      </c>
      <c r="CH341" s="92">
        <f t="shared" si="267"/>
        <v>0.8</v>
      </c>
      <c r="CI341" s="92">
        <f t="shared" si="267"/>
        <v>0.66666666666666674</v>
      </c>
      <c r="CJ341" s="92">
        <f t="shared" si="267"/>
        <v>0.8</v>
      </c>
      <c r="CK341" s="92">
        <f t="shared" si="267"/>
        <v>0.66666666666666674</v>
      </c>
      <c r="CL341" s="92">
        <f t="shared" si="267"/>
        <v>0.8</v>
      </c>
      <c r="CM341" s="92">
        <f t="shared" si="267"/>
        <v>0</v>
      </c>
      <c r="CN341" s="92">
        <f t="shared" si="254"/>
        <v>0</v>
      </c>
      <c r="CO341" s="91">
        <f t="shared" si="266"/>
        <v>0.60037125000000002</v>
      </c>
      <c r="CP341" s="91">
        <f t="shared" si="266"/>
        <v>0.72044549999999996</v>
      </c>
      <c r="CQ341" s="91">
        <f t="shared" si="266"/>
        <v>0.60037125000000002</v>
      </c>
      <c r="CR341" s="91">
        <f t="shared" si="266"/>
        <v>0.72044549999999996</v>
      </c>
      <c r="CS341" s="91">
        <f t="shared" si="266"/>
        <v>0.60037125000000002</v>
      </c>
      <c r="CT341" s="91">
        <f t="shared" si="266"/>
        <v>0.72044549999999996</v>
      </c>
      <c r="CU341" s="91">
        <f t="shared" si="266"/>
        <v>0</v>
      </c>
      <c r="CV341" s="91">
        <f t="shared" si="252"/>
        <v>0</v>
      </c>
      <c r="CW341" s="93"/>
    </row>
    <row r="342" spans="1:101" ht="25.5" hidden="1" x14ac:dyDescent="0.25">
      <c r="A342" s="88" t="s">
        <v>6465</v>
      </c>
      <c r="B342" s="88" t="s">
        <v>6466</v>
      </c>
      <c r="C342" s="88"/>
      <c r="D342" s="88"/>
      <c r="E342" s="88">
        <v>2020</v>
      </c>
      <c r="F342" s="56"/>
      <c r="G342" s="56"/>
      <c r="H342" s="91">
        <f t="shared" si="255"/>
        <v>1.3375000000000001</v>
      </c>
      <c r="I342" s="91">
        <v>0</v>
      </c>
      <c r="J342" s="91">
        <v>0</v>
      </c>
      <c r="K342" s="91">
        <v>0</v>
      </c>
      <c r="L342" s="91">
        <v>1.3375000000000001</v>
      </c>
      <c r="M342" s="91"/>
      <c r="N342" s="91">
        <v>0</v>
      </c>
      <c r="O342" s="91">
        <v>0</v>
      </c>
      <c r="P342" s="91"/>
      <c r="Q342" s="91">
        <v>0</v>
      </c>
      <c r="R342" s="91"/>
      <c r="S342" s="91">
        <v>0</v>
      </c>
      <c r="T342" s="91">
        <v>0</v>
      </c>
      <c r="U342" s="91">
        <v>0</v>
      </c>
      <c r="V342" s="91">
        <v>0</v>
      </c>
      <c r="W342" s="91">
        <v>0</v>
      </c>
      <c r="X342" s="91">
        <v>0</v>
      </c>
      <c r="Y342" s="91">
        <v>0</v>
      </c>
      <c r="Z342" s="91">
        <v>0</v>
      </c>
      <c r="AA342" s="91">
        <v>0</v>
      </c>
      <c r="AB342" s="91">
        <v>0</v>
      </c>
      <c r="AC342" s="91"/>
      <c r="AD342" s="91"/>
      <c r="AE342" s="91"/>
      <c r="AF342" s="91"/>
      <c r="AG342" s="91"/>
      <c r="AH342" s="91"/>
      <c r="AI342" s="91"/>
      <c r="AJ342" s="91"/>
      <c r="AK342" s="91">
        <v>1.3375000000000001</v>
      </c>
      <c r="AL342" s="91">
        <v>1.605</v>
      </c>
      <c r="AM342" s="91">
        <v>1.3375000000000001</v>
      </c>
      <c r="AN342" s="91">
        <v>1.6050000000000002</v>
      </c>
      <c r="AO342" s="91">
        <v>1.3375000000000001</v>
      </c>
      <c r="AP342" s="91">
        <v>1.6050000000000002</v>
      </c>
      <c r="AQ342" s="91">
        <v>0</v>
      </c>
      <c r="AR342" s="91">
        <v>0</v>
      </c>
      <c r="AS342" s="56"/>
      <c r="AT342" s="56"/>
      <c r="AU342" s="56"/>
      <c r="AV342" s="56"/>
      <c r="AW342" s="56"/>
      <c r="AX342" s="56"/>
      <c r="AY342" s="56"/>
      <c r="AZ342" s="56"/>
      <c r="BA342" s="91">
        <v>0</v>
      </c>
      <c r="BB342" s="91">
        <v>0</v>
      </c>
      <c r="BC342" s="91">
        <v>0</v>
      </c>
      <c r="BD342" s="91">
        <v>0</v>
      </c>
      <c r="BE342" s="91">
        <v>0</v>
      </c>
      <c r="BF342" s="91">
        <v>0</v>
      </c>
      <c r="BG342" s="91">
        <v>0</v>
      </c>
      <c r="BH342" s="91">
        <v>0</v>
      </c>
      <c r="BI342" s="56"/>
      <c r="BJ342" s="56"/>
      <c r="BK342" s="56"/>
      <c r="BL342" s="56"/>
      <c r="BM342" s="56"/>
      <c r="BN342" s="56"/>
      <c r="BO342" s="56"/>
      <c r="BP342" s="56"/>
      <c r="BQ342" s="91">
        <v>0</v>
      </c>
      <c r="BR342" s="91">
        <v>0</v>
      </c>
      <c r="BS342" s="91">
        <v>0</v>
      </c>
      <c r="BT342" s="91">
        <v>0</v>
      </c>
      <c r="BU342" s="91">
        <v>0</v>
      </c>
      <c r="BV342" s="91">
        <v>0</v>
      </c>
      <c r="BW342" s="91">
        <v>0</v>
      </c>
      <c r="BX342" s="91">
        <v>0</v>
      </c>
      <c r="BY342" s="56"/>
      <c r="BZ342" s="56"/>
      <c r="CA342" s="56"/>
      <c r="CB342" s="56"/>
      <c r="CC342" s="56"/>
      <c r="CD342" s="56"/>
      <c r="CE342" s="56"/>
      <c r="CF342" s="56"/>
      <c r="CG342" s="92">
        <f t="shared" si="267"/>
        <v>1.3375000000000001</v>
      </c>
      <c r="CH342" s="92">
        <f t="shared" si="267"/>
        <v>1.605</v>
      </c>
      <c r="CI342" s="92">
        <f t="shared" si="267"/>
        <v>1.3375000000000001</v>
      </c>
      <c r="CJ342" s="92">
        <f t="shared" si="267"/>
        <v>1.6050000000000002</v>
      </c>
      <c r="CK342" s="92">
        <f t="shared" si="267"/>
        <v>1.3375000000000001</v>
      </c>
      <c r="CL342" s="92">
        <f t="shared" si="267"/>
        <v>1.6050000000000002</v>
      </c>
      <c r="CM342" s="92">
        <f t="shared" si="267"/>
        <v>0</v>
      </c>
      <c r="CN342" s="92">
        <f t="shared" si="254"/>
        <v>0</v>
      </c>
      <c r="CO342" s="91">
        <f t="shared" si="266"/>
        <v>0</v>
      </c>
      <c r="CP342" s="91">
        <f t="shared" si="266"/>
        <v>0</v>
      </c>
      <c r="CQ342" s="91">
        <f t="shared" si="266"/>
        <v>0</v>
      </c>
      <c r="CR342" s="91">
        <f t="shared" si="266"/>
        <v>0</v>
      </c>
      <c r="CS342" s="91">
        <f t="shared" si="266"/>
        <v>0</v>
      </c>
      <c r="CT342" s="91">
        <f t="shared" si="266"/>
        <v>0</v>
      </c>
      <c r="CU342" s="91">
        <f t="shared" si="266"/>
        <v>0</v>
      </c>
      <c r="CV342" s="91">
        <f t="shared" si="252"/>
        <v>0</v>
      </c>
      <c r="CW342" s="93"/>
    </row>
    <row r="343" spans="1:101" hidden="1" x14ac:dyDescent="0.25">
      <c r="A343" s="88" t="s">
        <v>6467</v>
      </c>
      <c r="B343" s="88" t="s">
        <v>6468</v>
      </c>
      <c r="C343" s="88"/>
      <c r="D343" s="88"/>
      <c r="E343" s="88">
        <v>2020</v>
      </c>
      <c r="F343" s="56"/>
      <c r="G343" s="56"/>
      <c r="H343" s="91">
        <f t="shared" si="255"/>
        <v>2.916666666666667</v>
      </c>
      <c r="I343" s="91">
        <v>0</v>
      </c>
      <c r="J343" s="91">
        <v>0</v>
      </c>
      <c r="K343" s="91">
        <v>0</v>
      </c>
      <c r="L343" s="91">
        <v>2.916666666666667</v>
      </c>
      <c r="M343" s="91"/>
      <c r="N343" s="91">
        <v>0</v>
      </c>
      <c r="O343" s="91">
        <v>0</v>
      </c>
      <c r="P343" s="91"/>
      <c r="Q343" s="91">
        <v>0</v>
      </c>
      <c r="R343" s="91"/>
      <c r="S343" s="91">
        <v>0</v>
      </c>
      <c r="T343" s="91">
        <v>0</v>
      </c>
      <c r="U343" s="91">
        <v>0</v>
      </c>
      <c r="V343" s="91">
        <v>0</v>
      </c>
      <c r="W343" s="91">
        <v>0</v>
      </c>
      <c r="X343" s="91">
        <v>0</v>
      </c>
      <c r="Y343" s="91">
        <v>0</v>
      </c>
      <c r="Z343" s="91">
        <v>0</v>
      </c>
      <c r="AA343" s="91">
        <v>0</v>
      </c>
      <c r="AB343" s="91">
        <v>0</v>
      </c>
      <c r="AC343" s="91"/>
      <c r="AD343" s="91"/>
      <c r="AE343" s="91"/>
      <c r="AF343" s="91"/>
      <c r="AG343" s="91"/>
      <c r="AH343" s="91"/>
      <c r="AI343" s="91"/>
      <c r="AJ343" s="91"/>
      <c r="AK343" s="91">
        <v>2.916666666666667</v>
      </c>
      <c r="AL343" s="91">
        <v>3.5</v>
      </c>
      <c r="AM343" s="91">
        <v>2.916666666666667</v>
      </c>
      <c r="AN343" s="91">
        <v>3.5000000000000004</v>
      </c>
      <c r="AO343" s="91">
        <v>2.916666666666667</v>
      </c>
      <c r="AP343" s="91">
        <v>3.5000000000000004</v>
      </c>
      <c r="AQ343" s="91">
        <v>0</v>
      </c>
      <c r="AR343" s="91">
        <v>0</v>
      </c>
      <c r="AS343" s="56"/>
      <c r="AT343" s="56"/>
      <c r="AU343" s="56"/>
      <c r="AV343" s="56"/>
      <c r="AW343" s="56"/>
      <c r="AX343" s="56"/>
      <c r="AY343" s="56"/>
      <c r="AZ343" s="56"/>
      <c r="BA343" s="91">
        <v>0</v>
      </c>
      <c r="BB343" s="91">
        <v>0</v>
      </c>
      <c r="BC343" s="91">
        <v>0</v>
      </c>
      <c r="BD343" s="91">
        <v>0</v>
      </c>
      <c r="BE343" s="91">
        <v>0</v>
      </c>
      <c r="BF343" s="91">
        <v>0</v>
      </c>
      <c r="BG343" s="91">
        <v>0</v>
      </c>
      <c r="BH343" s="91">
        <v>0</v>
      </c>
      <c r="BI343" s="56"/>
      <c r="BJ343" s="56"/>
      <c r="BK343" s="56"/>
      <c r="BL343" s="56"/>
      <c r="BM343" s="56"/>
      <c r="BN343" s="56"/>
      <c r="BO343" s="56"/>
      <c r="BP343" s="56"/>
      <c r="BQ343" s="91">
        <v>0</v>
      </c>
      <c r="BR343" s="91">
        <v>0</v>
      </c>
      <c r="BS343" s="91">
        <v>0</v>
      </c>
      <c r="BT343" s="91">
        <v>0</v>
      </c>
      <c r="BU343" s="91">
        <v>0</v>
      </c>
      <c r="BV343" s="91">
        <v>0</v>
      </c>
      <c r="BW343" s="91">
        <v>0</v>
      </c>
      <c r="BX343" s="91">
        <v>0</v>
      </c>
      <c r="BY343" s="56"/>
      <c r="BZ343" s="56"/>
      <c r="CA343" s="56"/>
      <c r="CB343" s="56"/>
      <c r="CC343" s="56"/>
      <c r="CD343" s="56"/>
      <c r="CE343" s="56"/>
      <c r="CF343" s="56"/>
      <c r="CG343" s="92">
        <f t="shared" si="267"/>
        <v>2.916666666666667</v>
      </c>
      <c r="CH343" s="92">
        <f t="shared" si="267"/>
        <v>3.5</v>
      </c>
      <c r="CI343" s="92">
        <f t="shared" si="267"/>
        <v>2.916666666666667</v>
      </c>
      <c r="CJ343" s="92">
        <f t="shared" si="267"/>
        <v>3.5000000000000004</v>
      </c>
      <c r="CK343" s="92">
        <f t="shared" si="267"/>
        <v>2.916666666666667</v>
      </c>
      <c r="CL343" s="92">
        <f t="shared" si="267"/>
        <v>3.5000000000000004</v>
      </c>
      <c r="CM343" s="92">
        <f t="shared" si="267"/>
        <v>0</v>
      </c>
      <c r="CN343" s="92">
        <f t="shared" si="254"/>
        <v>0</v>
      </c>
      <c r="CO343" s="91">
        <f t="shared" si="266"/>
        <v>0</v>
      </c>
      <c r="CP343" s="91">
        <f t="shared" si="266"/>
        <v>0</v>
      </c>
      <c r="CQ343" s="91">
        <f t="shared" si="266"/>
        <v>0</v>
      </c>
      <c r="CR343" s="91">
        <f t="shared" si="266"/>
        <v>0</v>
      </c>
      <c r="CS343" s="91">
        <f t="shared" si="266"/>
        <v>0</v>
      </c>
      <c r="CT343" s="91">
        <f t="shared" si="266"/>
        <v>0</v>
      </c>
      <c r="CU343" s="91">
        <f t="shared" si="266"/>
        <v>0</v>
      </c>
      <c r="CV343" s="91">
        <f t="shared" si="252"/>
        <v>0</v>
      </c>
      <c r="CW343" s="93"/>
    </row>
    <row r="344" spans="1:101" ht="60" hidden="1" x14ac:dyDescent="0.25">
      <c r="A344" s="88"/>
      <c r="B344" s="104" t="s">
        <v>6469</v>
      </c>
      <c r="C344" s="88"/>
      <c r="D344" s="88"/>
      <c r="E344" s="88">
        <v>2020</v>
      </c>
      <c r="F344" s="56"/>
      <c r="G344" s="109">
        <v>2020</v>
      </c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7">
        <v>4.9124999999999996</v>
      </c>
      <c r="AT344" s="97">
        <v>5.8949999999999996</v>
      </c>
      <c r="AU344" s="97">
        <v>4.9124999999999996</v>
      </c>
      <c r="AV344" s="97">
        <v>5.8949999999999996</v>
      </c>
      <c r="AW344" s="97">
        <v>4.9124999999999996</v>
      </c>
      <c r="AX344" s="97">
        <v>5.8949999999999996</v>
      </c>
      <c r="AY344" s="97">
        <v>0</v>
      </c>
      <c r="AZ344" s="97">
        <v>0</v>
      </c>
      <c r="BA344" s="91"/>
      <c r="BB344" s="91"/>
      <c r="BC344" s="91"/>
      <c r="BD344" s="91"/>
      <c r="BE344" s="91"/>
      <c r="BF344" s="91"/>
      <c r="BG344" s="91"/>
      <c r="BH344" s="91"/>
      <c r="BI344" s="97"/>
      <c r="BJ344" s="97"/>
      <c r="BK344" s="97"/>
      <c r="BL344" s="97"/>
      <c r="BM344" s="97"/>
      <c r="BN344" s="97"/>
      <c r="BO344" s="97"/>
      <c r="BP344" s="97"/>
      <c r="BQ344" s="91"/>
      <c r="BR344" s="91"/>
      <c r="BS344" s="91"/>
      <c r="BT344" s="91"/>
      <c r="BU344" s="91"/>
      <c r="BV344" s="91"/>
      <c r="BW344" s="91"/>
      <c r="BX344" s="91"/>
      <c r="BY344" s="56"/>
      <c r="BZ344" s="56"/>
      <c r="CA344" s="56"/>
      <c r="CB344" s="56"/>
      <c r="CC344" s="56"/>
      <c r="CD344" s="56"/>
      <c r="CE344" s="56"/>
      <c r="CF344" s="56"/>
      <c r="CG344" s="92"/>
      <c r="CH344" s="92"/>
      <c r="CI344" s="92"/>
      <c r="CJ344" s="92"/>
      <c r="CK344" s="92"/>
      <c r="CL344" s="92"/>
      <c r="CM344" s="92"/>
      <c r="CN344" s="92"/>
      <c r="CO344" s="91"/>
      <c r="CP344" s="91"/>
      <c r="CQ344" s="91"/>
      <c r="CR344" s="91"/>
      <c r="CS344" s="91"/>
      <c r="CT344" s="91"/>
      <c r="CU344" s="91"/>
      <c r="CV344" s="91"/>
      <c r="CW344" s="93"/>
    </row>
    <row r="345" spans="1:101" ht="45" hidden="1" x14ac:dyDescent="0.25">
      <c r="A345" s="88"/>
      <c r="B345" s="104" t="s">
        <v>6470</v>
      </c>
      <c r="C345" s="88"/>
      <c r="D345" s="88"/>
      <c r="E345" s="88">
        <v>2020</v>
      </c>
      <c r="F345" s="56"/>
      <c r="G345" s="109">
        <v>2020</v>
      </c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7">
        <v>7.4975000000000005</v>
      </c>
      <c r="AT345" s="97">
        <v>8.9969999999999999</v>
      </c>
      <c r="AU345" s="97">
        <v>7.4975000000000005</v>
      </c>
      <c r="AV345" s="97">
        <v>8.9969999999999999</v>
      </c>
      <c r="AW345" s="97">
        <v>7.4975000000000005</v>
      </c>
      <c r="AX345" s="97">
        <v>8.9969999999999999</v>
      </c>
      <c r="AY345" s="97"/>
      <c r="AZ345" s="97"/>
      <c r="BA345" s="91"/>
      <c r="BB345" s="91"/>
      <c r="BC345" s="91"/>
      <c r="BD345" s="91"/>
      <c r="BE345" s="91"/>
      <c r="BF345" s="91"/>
      <c r="BG345" s="91"/>
      <c r="BH345" s="91"/>
      <c r="BI345" s="97"/>
      <c r="BJ345" s="97"/>
      <c r="BK345" s="97"/>
      <c r="BL345" s="97"/>
      <c r="BM345" s="97"/>
      <c r="BN345" s="97"/>
      <c r="BO345" s="97"/>
      <c r="BP345" s="97"/>
      <c r="BQ345" s="91"/>
      <c r="BR345" s="91"/>
      <c r="BS345" s="91"/>
      <c r="BT345" s="91"/>
      <c r="BU345" s="91"/>
      <c r="BV345" s="91"/>
      <c r="BW345" s="91"/>
      <c r="BX345" s="91"/>
      <c r="BY345" s="56"/>
      <c r="BZ345" s="56"/>
      <c r="CA345" s="56"/>
      <c r="CB345" s="56"/>
      <c r="CC345" s="56"/>
      <c r="CD345" s="56"/>
      <c r="CE345" s="56"/>
      <c r="CF345" s="56"/>
      <c r="CG345" s="92"/>
      <c r="CH345" s="92"/>
      <c r="CI345" s="92"/>
      <c r="CJ345" s="92"/>
      <c r="CK345" s="92"/>
      <c r="CL345" s="92"/>
      <c r="CM345" s="92"/>
      <c r="CN345" s="92"/>
      <c r="CO345" s="91"/>
      <c r="CP345" s="91"/>
      <c r="CQ345" s="91"/>
      <c r="CR345" s="91"/>
      <c r="CS345" s="91"/>
      <c r="CT345" s="91"/>
      <c r="CU345" s="91"/>
      <c r="CV345" s="91"/>
      <c r="CW345" s="93"/>
    </row>
    <row r="346" spans="1:101" ht="25.5" hidden="1" x14ac:dyDescent="0.25">
      <c r="A346" s="88" t="s">
        <v>6471</v>
      </c>
      <c r="B346" s="88" t="s">
        <v>6472</v>
      </c>
      <c r="C346" s="88"/>
      <c r="D346" s="88"/>
      <c r="E346" s="88">
        <v>2020</v>
      </c>
      <c r="F346" s="56"/>
      <c r="G346" s="109">
        <v>2021</v>
      </c>
      <c r="H346" s="91">
        <f t="shared" ref="H346:H358" si="268">SUM(I346:L346)</f>
        <v>12.499999999999998</v>
      </c>
      <c r="I346" s="91">
        <v>0</v>
      </c>
      <c r="J346" s="91">
        <v>0</v>
      </c>
      <c r="K346" s="91">
        <v>0</v>
      </c>
      <c r="L346" s="91">
        <v>12.499999999999998</v>
      </c>
      <c r="M346" s="91"/>
      <c r="N346" s="91">
        <v>0</v>
      </c>
      <c r="O346" s="91">
        <v>0</v>
      </c>
      <c r="P346" s="91"/>
      <c r="Q346" s="91">
        <v>0</v>
      </c>
      <c r="R346" s="91"/>
      <c r="S346" s="91">
        <v>0</v>
      </c>
      <c r="T346" s="91">
        <v>0</v>
      </c>
      <c r="U346" s="91">
        <v>0</v>
      </c>
      <c r="V346" s="91">
        <v>0</v>
      </c>
      <c r="W346" s="91">
        <v>0</v>
      </c>
      <c r="X346" s="91">
        <v>0</v>
      </c>
      <c r="Y346" s="91">
        <v>0</v>
      </c>
      <c r="Z346" s="91">
        <v>0</v>
      </c>
      <c r="AA346" s="91">
        <v>0</v>
      </c>
      <c r="AB346" s="91">
        <v>0</v>
      </c>
      <c r="AC346" s="91"/>
      <c r="AD346" s="91"/>
      <c r="AE346" s="91"/>
      <c r="AF346" s="91"/>
      <c r="AG346" s="91"/>
      <c r="AH346" s="91"/>
      <c r="AI346" s="91"/>
      <c r="AJ346" s="91"/>
      <c r="AK346" s="91">
        <v>12.5</v>
      </c>
      <c r="AL346" s="91">
        <v>15</v>
      </c>
      <c r="AM346" s="91">
        <v>12.499999999999998</v>
      </c>
      <c r="AN346" s="91">
        <v>14.999999999999996</v>
      </c>
      <c r="AO346" s="91">
        <v>12.499999999999998</v>
      </c>
      <c r="AP346" s="91">
        <v>14.999999999999996</v>
      </c>
      <c r="AQ346" s="91">
        <v>0</v>
      </c>
      <c r="AR346" s="91">
        <v>0</v>
      </c>
      <c r="AS346" s="56"/>
      <c r="AT346" s="56"/>
      <c r="AU346" s="56"/>
      <c r="AV346" s="56"/>
      <c r="AW346" s="56"/>
      <c r="AX346" s="56"/>
      <c r="AY346" s="56"/>
      <c r="AZ346" s="56"/>
      <c r="BA346" s="91">
        <v>0</v>
      </c>
      <c r="BB346" s="91">
        <v>0</v>
      </c>
      <c r="BC346" s="91">
        <v>0</v>
      </c>
      <c r="BD346" s="91">
        <v>0</v>
      </c>
      <c r="BE346" s="91">
        <v>0</v>
      </c>
      <c r="BF346" s="91">
        <v>0</v>
      </c>
      <c r="BG346" s="91">
        <v>0</v>
      </c>
      <c r="BH346" s="91">
        <v>0</v>
      </c>
      <c r="BI346" s="110">
        <v>12.5</v>
      </c>
      <c r="BJ346" s="110">
        <v>15</v>
      </c>
      <c r="BK346" s="110">
        <v>12.499999999999998</v>
      </c>
      <c r="BL346" s="110">
        <v>14.999999999999996</v>
      </c>
      <c r="BM346" s="110">
        <v>12.499999999999998</v>
      </c>
      <c r="BN346" s="110">
        <v>14.999999999999996</v>
      </c>
      <c r="BO346" s="110"/>
      <c r="BP346" s="110"/>
      <c r="BQ346" s="91">
        <v>0</v>
      </c>
      <c r="BR346" s="91">
        <v>0</v>
      </c>
      <c r="BS346" s="91">
        <v>0</v>
      </c>
      <c r="BT346" s="91">
        <v>0</v>
      </c>
      <c r="BU346" s="91">
        <v>0</v>
      </c>
      <c r="BV346" s="91">
        <v>0</v>
      </c>
      <c r="BW346" s="91">
        <v>0</v>
      </c>
      <c r="BX346" s="91">
        <v>0</v>
      </c>
      <c r="BY346" s="56"/>
      <c r="BZ346" s="56"/>
      <c r="CA346" s="56"/>
      <c r="CB346" s="56"/>
      <c r="CC346" s="56"/>
      <c r="CD346" s="56"/>
      <c r="CE346" s="56"/>
      <c r="CF346" s="56"/>
      <c r="CG346" s="92">
        <f t="shared" ref="CG346:CN358" si="269">M346+U346+AK346+BA346+BQ346</f>
        <v>12.5</v>
      </c>
      <c r="CH346" s="92">
        <f t="shared" si="269"/>
        <v>15</v>
      </c>
      <c r="CI346" s="92">
        <f t="shared" si="269"/>
        <v>12.499999999999998</v>
      </c>
      <c r="CJ346" s="92">
        <f t="shared" si="269"/>
        <v>14.999999999999996</v>
      </c>
      <c r="CK346" s="92">
        <f t="shared" si="269"/>
        <v>12.499999999999998</v>
      </c>
      <c r="CL346" s="92">
        <f t="shared" si="269"/>
        <v>14.999999999999996</v>
      </c>
      <c r="CM346" s="92">
        <f t="shared" si="269"/>
        <v>0</v>
      </c>
      <c r="CN346" s="92">
        <f t="shared" si="269"/>
        <v>0</v>
      </c>
      <c r="CO346" s="91">
        <f t="shared" ref="CO346:CV358" si="270">M346+AC346+AS346++BI346+BY346</f>
        <v>12.5</v>
      </c>
      <c r="CP346" s="91">
        <f t="shared" si="270"/>
        <v>15</v>
      </c>
      <c r="CQ346" s="91">
        <f t="shared" si="270"/>
        <v>12.499999999999998</v>
      </c>
      <c r="CR346" s="91">
        <f t="shared" si="270"/>
        <v>14.999999999999996</v>
      </c>
      <c r="CS346" s="91">
        <f t="shared" si="270"/>
        <v>12.499999999999998</v>
      </c>
      <c r="CT346" s="91">
        <f t="shared" si="270"/>
        <v>14.999999999999996</v>
      </c>
      <c r="CU346" s="91">
        <f t="shared" si="270"/>
        <v>0</v>
      </c>
      <c r="CV346" s="91">
        <f t="shared" si="270"/>
        <v>0</v>
      </c>
      <c r="CW346" s="93"/>
    </row>
    <row r="347" spans="1:101" hidden="1" x14ac:dyDescent="0.25">
      <c r="A347" s="88" t="s">
        <v>6473</v>
      </c>
      <c r="B347" s="88" t="s">
        <v>6474</v>
      </c>
      <c r="C347" s="88"/>
      <c r="D347" s="88"/>
      <c r="E347" s="88">
        <v>2020</v>
      </c>
      <c r="F347" s="56"/>
      <c r="G347" s="109"/>
      <c r="H347" s="91">
        <f t="shared" si="268"/>
        <v>3.3333333333333335</v>
      </c>
      <c r="I347" s="91">
        <v>0</v>
      </c>
      <c r="J347" s="91">
        <v>0</v>
      </c>
      <c r="K347" s="91">
        <v>0</v>
      </c>
      <c r="L347" s="91">
        <v>3.3333333333333335</v>
      </c>
      <c r="M347" s="91"/>
      <c r="N347" s="91">
        <v>0</v>
      </c>
      <c r="O347" s="91">
        <v>0</v>
      </c>
      <c r="P347" s="91"/>
      <c r="Q347" s="91">
        <v>0</v>
      </c>
      <c r="R347" s="91"/>
      <c r="S347" s="91">
        <v>0</v>
      </c>
      <c r="T347" s="91">
        <v>0</v>
      </c>
      <c r="U347" s="91">
        <v>0</v>
      </c>
      <c r="V347" s="91">
        <v>0</v>
      </c>
      <c r="W347" s="91">
        <v>0</v>
      </c>
      <c r="X347" s="91">
        <v>0</v>
      </c>
      <c r="Y347" s="91">
        <v>0</v>
      </c>
      <c r="Z347" s="91">
        <v>0</v>
      </c>
      <c r="AA347" s="91">
        <v>0</v>
      </c>
      <c r="AB347" s="91">
        <v>0</v>
      </c>
      <c r="AC347" s="91"/>
      <c r="AD347" s="91"/>
      <c r="AE347" s="91"/>
      <c r="AF347" s="91"/>
      <c r="AG347" s="91"/>
      <c r="AH347" s="91"/>
      <c r="AI347" s="91"/>
      <c r="AJ347" s="91"/>
      <c r="AK347" s="91">
        <v>3.3333333333333335</v>
      </c>
      <c r="AL347" s="91">
        <v>4</v>
      </c>
      <c r="AM347" s="91">
        <v>3.3333333333333335</v>
      </c>
      <c r="AN347" s="91">
        <v>4</v>
      </c>
      <c r="AO347" s="91">
        <v>3.3333333333333335</v>
      </c>
      <c r="AP347" s="91">
        <v>4</v>
      </c>
      <c r="AQ347" s="91">
        <v>0</v>
      </c>
      <c r="AR347" s="91">
        <v>0</v>
      </c>
      <c r="AS347" s="56"/>
      <c r="AT347" s="56"/>
      <c r="AU347" s="56"/>
      <c r="AV347" s="56"/>
      <c r="AW347" s="56"/>
      <c r="AX347" s="56"/>
      <c r="AY347" s="56"/>
      <c r="AZ347" s="56"/>
      <c r="BA347" s="91">
        <v>0</v>
      </c>
      <c r="BB347" s="91">
        <v>0</v>
      </c>
      <c r="BC347" s="91">
        <v>0</v>
      </c>
      <c r="BD347" s="91">
        <v>0</v>
      </c>
      <c r="BE347" s="91">
        <v>0</v>
      </c>
      <c r="BF347" s="91">
        <v>0</v>
      </c>
      <c r="BG347" s="91">
        <v>0</v>
      </c>
      <c r="BH347" s="91">
        <v>0</v>
      </c>
      <c r="BI347" s="56"/>
      <c r="BJ347" s="56"/>
      <c r="BK347" s="56"/>
      <c r="BL347" s="56"/>
      <c r="BM347" s="56"/>
      <c r="BN347" s="56"/>
      <c r="BO347" s="56"/>
      <c r="BP347" s="56"/>
      <c r="BQ347" s="91">
        <v>0</v>
      </c>
      <c r="BR347" s="91">
        <v>0</v>
      </c>
      <c r="BS347" s="91">
        <v>0</v>
      </c>
      <c r="BT347" s="91">
        <v>0</v>
      </c>
      <c r="BU347" s="91">
        <v>0</v>
      </c>
      <c r="BV347" s="91">
        <v>0</v>
      </c>
      <c r="BW347" s="91">
        <v>0</v>
      </c>
      <c r="BX347" s="91">
        <v>0</v>
      </c>
      <c r="BY347" s="56"/>
      <c r="BZ347" s="56"/>
      <c r="CA347" s="56"/>
      <c r="CB347" s="56"/>
      <c r="CC347" s="56"/>
      <c r="CD347" s="56"/>
      <c r="CE347" s="56"/>
      <c r="CF347" s="56"/>
      <c r="CG347" s="92">
        <f t="shared" si="269"/>
        <v>3.3333333333333335</v>
      </c>
      <c r="CH347" s="92">
        <f t="shared" si="269"/>
        <v>4</v>
      </c>
      <c r="CI347" s="92">
        <f t="shared" si="269"/>
        <v>3.3333333333333335</v>
      </c>
      <c r="CJ347" s="92">
        <f t="shared" si="269"/>
        <v>4</v>
      </c>
      <c r="CK347" s="92">
        <f t="shared" si="269"/>
        <v>3.3333333333333335</v>
      </c>
      <c r="CL347" s="92">
        <f t="shared" si="269"/>
        <v>4</v>
      </c>
      <c r="CM347" s="92">
        <f t="shared" si="269"/>
        <v>0</v>
      </c>
      <c r="CN347" s="92">
        <f t="shared" si="269"/>
        <v>0</v>
      </c>
      <c r="CO347" s="91">
        <f t="shared" si="270"/>
        <v>0</v>
      </c>
      <c r="CP347" s="91">
        <f t="shared" si="270"/>
        <v>0</v>
      </c>
      <c r="CQ347" s="91">
        <f t="shared" si="270"/>
        <v>0</v>
      </c>
      <c r="CR347" s="91">
        <f t="shared" si="270"/>
        <v>0</v>
      </c>
      <c r="CS347" s="91">
        <f t="shared" si="270"/>
        <v>0</v>
      </c>
      <c r="CT347" s="91">
        <f t="shared" si="270"/>
        <v>0</v>
      </c>
      <c r="CU347" s="91">
        <f t="shared" si="270"/>
        <v>0</v>
      </c>
      <c r="CV347" s="91">
        <f t="shared" si="270"/>
        <v>0</v>
      </c>
      <c r="CW347" s="93"/>
    </row>
    <row r="348" spans="1:101" ht="25.5" hidden="1" x14ac:dyDescent="0.25">
      <c r="A348" s="88" t="s">
        <v>6475</v>
      </c>
      <c r="B348" s="88" t="s">
        <v>6476</v>
      </c>
      <c r="C348" s="88"/>
      <c r="D348" s="88"/>
      <c r="E348" s="88">
        <v>2021</v>
      </c>
      <c r="F348" s="56"/>
      <c r="G348" s="109">
        <v>2020</v>
      </c>
      <c r="H348" s="91">
        <f t="shared" si="268"/>
        <v>0.92083333333333339</v>
      </c>
      <c r="I348" s="91">
        <v>0</v>
      </c>
      <c r="J348" s="91">
        <v>0</v>
      </c>
      <c r="K348" s="91">
        <v>0</v>
      </c>
      <c r="L348" s="91">
        <v>0.92083333333333339</v>
      </c>
      <c r="M348" s="91"/>
      <c r="N348" s="91">
        <v>0</v>
      </c>
      <c r="O348" s="91">
        <v>0</v>
      </c>
      <c r="P348" s="91"/>
      <c r="Q348" s="91">
        <v>0</v>
      </c>
      <c r="R348" s="91"/>
      <c r="S348" s="91">
        <v>0</v>
      </c>
      <c r="T348" s="91">
        <v>0</v>
      </c>
      <c r="U348" s="91">
        <v>0</v>
      </c>
      <c r="V348" s="91">
        <v>0</v>
      </c>
      <c r="W348" s="91">
        <v>0</v>
      </c>
      <c r="X348" s="91">
        <v>0</v>
      </c>
      <c r="Y348" s="91">
        <v>0</v>
      </c>
      <c r="Z348" s="91">
        <v>0</v>
      </c>
      <c r="AA348" s="91">
        <v>0</v>
      </c>
      <c r="AB348" s="91">
        <v>0</v>
      </c>
      <c r="AC348" s="91"/>
      <c r="AD348" s="91"/>
      <c r="AE348" s="91"/>
      <c r="AF348" s="91"/>
      <c r="AG348" s="91"/>
      <c r="AH348" s="91"/>
      <c r="AI348" s="91"/>
      <c r="AJ348" s="91"/>
      <c r="AK348" s="91">
        <v>0</v>
      </c>
      <c r="AL348" s="91">
        <v>0</v>
      </c>
      <c r="AM348" s="91">
        <v>0</v>
      </c>
      <c r="AN348" s="91">
        <v>0</v>
      </c>
      <c r="AO348" s="91">
        <v>0</v>
      </c>
      <c r="AP348" s="91">
        <v>0</v>
      </c>
      <c r="AQ348" s="91">
        <v>0</v>
      </c>
      <c r="AR348" s="91">
        <v>0</v>
      </c>
      <c r="AS348" s="97">
        <v>0.92083333333333339</v>
      </c>
      <c r="AT348" s="97">
        <v>1.105</v>
      </c>
      <c r="AU348" s="97">
        <v>0.92083333333333339</v>
      </c>
      <c r="AV348" s="97">
        <v>1.105</v>
      </c>
      <c r="AW348" s="97">
        <v>0.92083333333333339</v>
      </c>
      <c r="AX348" s="97">
        <v>1.105</v>
      </c>
      <c r="AY348" s="97">
        <v>0</v>
      </c>
      <c r="AZ348" s="97">
        <v>0</v>
      </c>
      <c r="BA348" s="91">
        <v>0.92083333333333339</v>
      </c>
      <c r="BB348" s="91">
        <v>1.105</v>
      </c>
      <c r="BC348" s="91">
        <v>0.92083333333333339</v>
      </c>
      <c r="BD348" s="91">
        <v>1.105</v>
      </c>
      <c r="BE348" s="91">
        <v>0.92083333333333339</v>
      </c>
      <c r="BF348" s="91">
        <v>1.105</v>
      </c>
      <c r="BG348" s="91">
        <v>0</v>
      </c>
      <c r="BH348" s="91">
        <v>0</v>
      </c>
      <c r="BI348" s="97"/>
      <c r="BJ348" s="97"/>
      <c r="BK348" s="97"/>
      <c r="BL348" s="97"/>
      <c r="BM348" s="97"/>
      <c r="BN348" s="97"/>
      <c r="BO348" s="97"/>
      <c r="BP348" s="97"/>
      <c r="BQ348" s="91">
        <v>0</v>
      </c>
      <c r="BR348" s="91">
        <v>0</v>
      </c>
      <c r="BS348" s="91">
        <v>0</v>
      </c>
      <c r="BT348" s="91">
        <v>0</v>
      </c>
      <c r="BU348" s="91">
        <v>0</v>
      </c>
      <c r="BV348" s="91">
        <v>0</v>
      </c>
      <c r="BW348" s="91">
        <v>0</v>
      </c>
      <c r="BX348" s="91">
        <v>0</v>
      </c>
      <c r="BY348" s="56"/>
      <c r="BZ348" s="56"/>
      <c r="CA348" s="56"/>
      <c r="CB348" s="56"/>
      <c r="CC348" s="56"/>
      <c r="CD348" s="56"/>
      <c r="CE348" s="56"/>
      <c r="CF348" s="56"/>
      <c r="CG348" s="92">
        <f t="shared" si="269"/>
        <v>0.92083333333333339</v>
      </c>
      <c r="CH348" s="92">
        <f t="shared" si="269"/>
        <v>1.105</v>
      </c>
      <c r="CI348" s="92">
        <f t="shared" si="269"/>
        <v>0.92083333333333339</v>
      </c>
      <c r="CJ348" s="92">
        <f t="shared" si="269"/>
        <v>1.105</v>
      </c>
      <c r="CK348" s="92">
        <f t="shared" si="269"/>
        <v>0.92083333333333339</v>
      </c>
      <c r="CL348" s="92">
        <f t="shared" si="269"/>
        <v>1.105</v>
      </c>
      <c r="CM348" s="92">
        <f t="shared" si="269"/>
        <v>0</v>
      </c>
      <c r="CN348" s="92">
        <f t="shared" si="269"/>
        <v>0</v>
      </c>
      <c r="CO348" s="91">
        <f t="shared" si="270"/>
        <v>0.92083333333333339</v>
      </c>
      <c r="CP348" s="91">
        <f t="shared" si="270"/>
        <v>1.105</v>
      </c>
      <c r="CQ348" s="91">
        <f t="shared" si="270"/>
        <v>0.92083333333333339</v>
      </c>
      <c r="CR348" s="91">
        <f t="shared" si="270"/>
        <v>1.105</v>
      </c>
      <c r="CS348" s="91">
        <f t="shared" si="270"/>
        <v>0.92083333333333339</v>
      </c>
      <c r="CT348" s="91">
        <f t="shared" si="270"/>
        <v>1.105</v>
      </c>
      <c r="CU348" s="91">
        <f t="shared" si="270"/>
        <v>0</v>
      </c>
      <c r="CV348" s="91">
        <f t="shared" si="270"/>
        <v>0</v>
      </c>
      <c r="CW348" s="93"/>
    </row>
    <row r="349" spans="1:101" ht="51" hidden="1" x14ac:dyDescent="0.25">
      <c r="A349" s="88" t="s">
        <v>6477</v>
      </c>
      <c r="B349" s="88" t="s">
        <v>6478</v>
      </c>
      <c r="C349" s="88"/>
      <c r="D349" s="88"/>
      <c r="E349" s="88">
        <v>2019</v>
      </c>
      <c r="F349" s="56"/>
      <c r="G349" s="109"/>
      <c r="H349" s="91">
        <f t="shared" si="268"/>
        <v>3.833333333333333</v>
      </c>
      <c r="I349" s="91">
        <v>0</v>
      </c>
      <c r="J349" s="91">
        <v>0</v>
      </c>
      <c r="K349" s="91">
        <v>0</v>
      </c>
      <c r="L349" s="91">
        <v>3.833333333333333</v>
      </c>
      <c r="M349" s="91"/>
      <c r="N349" s="91">
        <v>0</v>
      </c>
      <c r="O349" s="91">
        <v>0</v>
      </c>
      <c r="P349" s="91"/>
      <c r="Q349" s="91">
        <v>0</v>
      </c>
      <c r="R349" s="91"/>
      <c r="S349" s="91">
        <v>0</v>
      </c>
      <c r="T349" s="91">
        <v>0</v>
      </c>
      <c r="U349" s="91">
        <v>3.833333333333333</v>
      </c>
      <c r="V349" s="91">
        <v>4.5999999999999996</v>
      </c>
      <c r="W349" s="91">
        <v>3.833333333333333</v>
      </c>
      <c r="X349" s="91">
        <v>4.5999999999999996</v>
      </c>
      <c r="Y349" s="91">
        <v>3.833333333333333</v>
      </c>
      <c r="Z349" s="91">
        <v>4.5999999999999996</v>
      </c>
      <c r="AA349" s="91">
        <v>0</v>
      </c>
      <c r="AB349" s="91">
        <v>0</v>
      </c>
      <c r="AC349" s="91">
        <v>4.0111666699999997</v>
      </c>
      <c r="AD349" s="91">
        <v>4.8134000039999991</v>
      </c>
      <c r="AE349" s="91">
        <v>4.0111666699999997</v>
      </c>
      <c r="AF349" s="91">
        <f>AE349*1.2</f>
        <v>4.8134000039999991</v>
      </c>
      <c r="AG349" s="91">
        <v>4.0111666699999997</v>
      </c>
      <c r="AH349" s="91">
        <v>4.8134000039999991</v>
      </c>
      <c r="AI349" s="91"/>
      <c r="AJ349" s="91"/>
      <c r="AK349" s="91">
        <v>0</v>
      </c>
      <c r="AL349" s="91">
        <v>0</v>
      </c>
      <c r="AM349" s="91">
        <v>0</v>
      </c>
      <c r="AN349" s="91">
        <v>0</v>
      </c>
      <c r="AO349" s="91">
        <v>0</v>
      </c>
      <c r="AP349" s="91">
        <v>0</v>
      </c>
      <c r="AQ349" s="91">
        <v>0</v>
      </c>
      <c r="AR349" s="91">
        <v>0</v>
      </c>
      <c r="AS349" s="56"/>
      <c r="AT349" s="56"/>
      <c r="AU349" s="56"/>
      <c r="AV349" s="56"/>
      <c r="AW349" s="56"/>
      <c r="AX349" s="56"/>
      <c r="AY349" s="56"/>
      <c r="AZ349" s="56"/>
      <c r="BA349" s="91">
        <v>0</v>
      </c>
      <c r="BB349" s="91">
        <v>0</v>
      </c>
      <c r="BC349" s="91">
        <v>0</v>
      </c>
      <c r="BD349" s="91">
        <v>0</v>
      </c>
      <c r="BE349" s="91">
        <v>0</v>
      </c>
      <c r="BF349" s="91">
        <v>0</v>
      </c>
      <c r="BG349" s="91">
        <v>0</v>
      </c>
      <c r="BH349" s="91">
        <v>0</v>
      </c>
      <c r="BI349" s="56"/>
      <c r="BJ349" s="56"/>
      <c r="BK349" s="56"/>
      <c r="BL349" s="56"/>
      <c r="BM349" s="56"/>
      <c r="BN349" s="56"/>
      <c r="BO349" s="56"/>
      <c r="BP349" s="56"/>
      <c r="BQ349" s="91">
        <v>0</v>
      </c>
      <c r="BR349" s="91">
        <v>0</v>
      </c>
      <c r="BS349" s="91">
        <v>0</v>
      </c>
      <c r="BT349" s="91">
        <v>0</v>
      </c>
      <c r="BU349" s="91">
        <v>0</v>
      </c>
      <c r="BV349" s="91">
        <v>0</v>
      </c>
      <c r="BW349" s="91">
        <v>0</v>
      </c>
      <c r="BX349" s="91">
        <v>0</v>
      </c>
      <c r="BY349" s="56"/>
      <c r="BZ349" s="56"/>
      <c r="CA349" s="56"/>
      <c r="CB349" s="56"/>
      <c r="CC349" s="56"/>
      <c r="CD349" s="56"/>
      <c r="CE349" s="56"/>
      <c r="CF349" s="56"/>
      <c r="CG349" s="92">
        <f t="shared" si="269"/>
        <v>3.833333333333333</v>
      </c>
      <c r="CH349" s="92">
        <f t="shared" si="269"/>
        <v>4.5999999999999996</v>
      </c>
      <c r="CI349" s="92">
        <f t="shared" si="269"/>
        <v>3.833333333333333</v>
      </c>
      <c r="CJ349" s="92">
        <f t="shared" si="269"/>
        <v>4.5999999999999996</v>
      </c>
      <c r="CK349" s="92">
        <f t="shared" si="269"/>
        <v>3.833333333333333</v>
      </c>
      <c r="CL349" s="92">
        <f t="shared" si="269"/>
        <v>4.5999999999999996</v>
      </c>
      <c r="CM349" s="92">
        <f t="shared" si="269"/>
        <v>0</v>
      </c>
      <c r="CN349" s="92">
        <f t="shared" si="269"/>
        <v>0</v>
      </c>
      <c r="CO349" s="91">
        <f t="shared" si="270"/>
        <v>4.0111666699999997</v>
      </c>
      <c r="CP349" s="91">
        <f t="shared" si="270"/>
        <v>4.8134000039999991</v>
      </c>
      <c r="CQ349" s="91">
        <f t="shared" si="270"/>
        <v>4.0111666699999997</v>
      </c>
      <c r="CR349" s="91">
        <f t="shared" si="270"/>
        <v>4.8134000039999991</v>
      </c>
      <c r="CS349" s="91">
        <f t="shared" si="270"/>
        <v>4.0111666699999997</v>
      </c>
      <c r="CT349" s="91">
        <f t="shared" si="270"/>
        <v>4.8134000039999991</v>
      </c>
      <c r="CU349" s="91">
        <f t="shared" si="270"/>
        <v>0</v>
      </c>
      <c r="CV349" s="91">
        <f t="shared" si="270"/>
        <v>0</v>
      </c>
      <c r="CW349" s="93"/>
    </row>
    <row r="350" spans="1:101" hidden="1" x14ac:dyDescent="0.25">
      <c r="A350" s="88" t="s">
        <v>6479</v>
      </c>
      <c r="B350" s="88" t="s">
        <v>6480</v>
      </c>
      <c r="C350" s="88"/>
      <c r="D350" s="88"/>
      <c r="E350" s="88">
        <v>2019</v>
      </c>
      <c r="F350" s="56"/>
      <c r="G350" s="109"/>
      <c r="H350" s="91">
        <f t="shared" si="268"/>
        <v>3.1666666666666665</v>
      </c>
      <c r="I350" s="91">
        <v>0</v>
      </c>
      <c r="J350" s="91">
        <v>0</v>
      </c>
      <c r="K350" s="91">
        <v>0</v>
      </c>
      <c r="L350" s="91">
        <v>3.1666666666666665</v>
      </c>
      <c r="M350" s="91"/>
      <c r="N350" s="91">
        <v>0</v>
      </c>
      <c r="O350" s="91">
        <v>0</v>
      </c>
      <c r="P350" s="91"/>
      <c r="Q350" s="91">
        <v>0</v>
      </c>
      <c r="R350" s="91"/>
      <c r="S350" s="91">
        <v>0</v>
      </c>
      <c r="T350" s="91">
        <v>0</v>
      </c>
      <c r="U350" s="91">
        <v>3.1666666666666665</v>
      </c>
      <c r="V350" s="91">
        <v>3.8</v>
      </c>
      <c r="W350" s="91">
        <v>3.1666666666666665</v>
      </c>
      <c r="X350" s="91">
        <v>3.8</v>
      </c>
      <c r="Y350" s="91">
        <v>3.1666666666666665</v>
      </c>
      <c r="Z350" s="91">
        <v>3.8</v>
      </c>
      <c r="AA350" s="91">
        <v>0</v>
      </c>
      <c r="AB350" s="91">
        <v>0</v>
      </c>
      <c r="AC350" s="91">
        <v>3.1041666700000001</v>
      </c>
      <c r="AD350" s="91">
        <v>3.725000004</v>
      </c>
      <c r="AE350" s="91">
        <v>3.1041666700000001</v>
      </c>
      <c r="AF350" s="91">
        <f>AE350*1.2</f>
        <v>3.725000004</v>
      </c>
      <c r="AG350" s="91">
        <v>3.1041666700000001</v>
      </c>
      <c r="AH350" s="91">
        <v>3.725000004</v>
      </c>
      <c r="AI350" s="91"/>
      <c r="AJ350" s="91"/>
      <c r="AK350" s="91">
        <v>0</v>
      </c>
      <c r="AL350" s="91">
        <v>0</v>
      </c>
      <c r="AM350" s="91">
        <v>0</v>
      </c>
      <c r="AN350" s="91">
        <v>0</v>
      </c>
      <c r="AO350" s="91">
        <v>0</v>
      </c>
      <c r="AP350" s="91">
        <v>0</v>
      </c>
      <c r="AQ350" s="91">
        <v>0</v>
      </c>
      <c r="AR350" s="91">
        <v>0</v>
      </c>
      <c r="AS350" s="56"/>
      <c r="AT350" s="56"/>
      <c r="AU350" s="56"/>
      <c r="AV350" s="56"/>
      <c r="AW350" s="56"/>
      <c r="AX350" s="56"/>
      <c r="AY350" s="56"/>
      <c r="AZ350" s="56"/>
      <c r="BA350" s="91">
        <v>0</v>
      </c>
      <c r="BB350" s="91">
        <v>0</v>
      </c>
      <c r="BC350" s="91">
        <v>0</v>
      </c>
      <c r="BD350" s="91">
        <v>0</v>
      </c>
      <c r="BE350" s="91">
        <v>0</v>
      </c>
      <c r="BF350" s="91">
        <v>0</v>
      </c>
      <c r="BG350" s="91">
        <v>0</v>
      </c>
      <c r="BH350" s="91">
        <v>0</v>
      </c>
      <c r="BI350" s="56"/>
      <c r="BJ350" s="56"/>
      <c r="BK350" s="56"/>
      <c r="BL350" s="56"/>
      <c r="BM350" s="56"/>
      <c r="BN350" s="56"/>
      <c r="BO350" s="56"/>
      <c r="BP350" s="56"/>
      <c r="BQ350" s="91">
        <v>0</v>
      </c>
      <c r="BR350" s="91">
        <v>0</v>
      </c>
      <c r="BS350" s="91">
        <v>0</v>
      </c>
      <c r="BT350" s="91">
        <v>0</v>
      </c>
      <c r="BU350" s="91">
        <v>0</v>
      </c>
      <c r="BV350" s="91">
        <v>0</v>
      </c>
      <c r="BW350" s="91">
        <v>0</v>
      </c>
      <c r="BX350" s="91">
        <v>0</v>
      </c>
      <c r="BY350" s="56"/>
      <c r="BZ350" s="56"/>
      <c r="CA350" s="56"/>
      <c r="CB350" s="56"/>
      <c r="CC350" s="56"/>
      <c r="CD350" s="56"/>
      <c r="CE350" s="56"/>
      <c r="CF350" s="56"/>
      <c r="CG350" s="92">
        <f t="shared" si="269"/>
        <v>3.1666666666666665</v>
      </c>
      <c r="CH350" s="92">
        <f t="shared" si="269"/>
        <v>3.8</v>
      </c>
      <c r="CI350" s="92">
        <f t="shared" si="269"/>
        <v>3.1666666666666665</v>
      </c>
      <c r="CJ350" s="92">
        <f t="shared" si="269"/>
        <v>3.8</v>
      </c>
      <c r="CK350" s="92">
        <f t="shared" si="269"/>
        <v>3.1666666666666665</v>
      </c>
      <c r="CL350" s="92">
        <f t="shared" si="269"/>
        <v>3.8</v>
      </c>
      <c r="CM350" s="92">
        <f t="shared" si="269"/>
        <v>0</v>
      </c>
      <c r="CN350" s="92">
        <f t="shared" si="269"/>
        <v>0</v>
      </c>
      <c r="CO350" s="91">
        <f t="shared" si="270"/>
        <v>3.1041666700000001</v>
      </c>
      <c r="CP350" s="91">
        <f t="shared" si="270"/>
        <v>3.725000004</v>
      </c>
      <c r="CQ350" s="91">
        <f t="shared" si="270"/>
        <v>3.1041666700000001</v>
      </c>
      <c r="CR350" s="91">
        <f t="shared" si="270"/>
        <v>3.725000004</v>
      </c>
      <c r="CS350" s="91">
        <f t="shared" si="270"/>
        <v>3.1041666700000001</v>
      </c>
      <c r="CT350" s="91">
        <f t="shared" si="270"/>
        <v>3.725000004</v>
      </c>
      <c r="CU350" s="91">
        <f t="shared" si="270"/>
        <v>0</v>
      </c>
      <c r="CV350" s="91">
        <f t="shared" si="270"/>
        <v>0</v>
      </c>
      <c r="CW350" s="93"/>
    </row>
    <row r="351" spans="1:101" hidden="1" x14ac:dyDescent="0.25">
      <c r="A351" s="88" t="s">
        <v>6481</v>
      </c>
      <c r="B351" s="88" t="s">
        <v>6482</v>
      </c>
      <c r="C351" s="88"/>
      <c r="D351" s="88"/>
      <c r="E351" s="88">
        <v>2021</v>
      </c>
      <c r="F351" s="56"/>
      <c r="G351" s="109"/>
      <c r="H351" s="91">
        <f t="shared" si="268"/>
        <v>4.5833333333333339</v>
      </c>
      <c r="I351" s="91">
        <v>0</v>
      </c>
      <c r="J351" s="91">
        <v>0</v>
      </c>
      <c r="K351" s="91">
        <v>0</v>
      </c>
      <c r="L351" s="91">
        <v>4.5833333333333339</v>
      </c>
      <c r="M351" s="91"/>
      <c r="N351" s="91">
        <v>0</v>
      </c>
      <c r="O351" s="91">
        <v>0</v>
      </c>
      <c r="P351" s="91"/>
      <c r="Q351" s="91">
        <v>0</v>
      </c>
      <c r="R351" s="91"/>
      <c r="S351" s="91">
        <v>0</v>
      </c>
      <c r="T351" s="91">
        <v>0</v>
      </c>
      <c r="U351" s="91">
        <v>0</v>
      </c>
      <c r="V351" s="91">
        <v>0</v>
      </c>
      <c r="W351" s="91">
        <v>0</v>
      </c>
      <c r="X351" s="91">
        <v>0</v>
      </c>
      <c r="Y351" s="91">
        <v>0</v>
      </c>
      <c r="Z351" s="91">
        <v>0</v>
      </c>
      <c r="AA351" s="91">
        <v>0</v>
      </c>
      <c r="AB351" s="91">
        <v>0</v>
      </c>
      <c r="AC351" s="91"/>
      <c r="AD351" s="91"/>
      <c r="AE351" s="91"/>
      <c r="AF351" s="91"/>
      <c r="AG351" s="91"/>
      <c r="AH351" s="91"/>
      <c r="AI351" s="91"/>
      <c r="AJ351" s="91"/>
      <c r="AK351" s="91">
        <v>0</v>
      </c>
      <c r="AL351" s="91">
        <v>0</v>
      </c>
      <c r="AM351" s="91">
        <v>0</v>
      </c>
      <c r="AN351" s="91">
        <v>0</v>
      </c>
      <c r="AO351" s="91">
        <v>0</v>
      </c>
      <c r="AP351" s="91">
        <v>0</v>
      </c>
      <c r="AQ351" s="91">
        <v>0</v>
      </c>
      <c r="AR351" s="91">
        <v>0</v>
      </c>
      <c r="AS351" s="56"/>
      <c r="AT351" s="56"/>
      <c r="AU351" s="56"/>
      <c r="AV351" s="56"/>
      <c r="AW351" s="56"/>
      <c r="AX351" s="56"/>
      <c r="AY351" s="56"/>
      <c r="AZ351" s="56"/>
      <c r="BA351" s="91">
        <v>4.5833333333333339</v>
      </c>
      <c r="BB351" s="91">
        <v>5.5</v>
      </c>
      <c r="BC351" s="91">
        <v>4.5833333333333339</v>
      </c>
      <c r="BD351" s="91">
        <v>5.5000000000000009</v>
      </c>
      <c r="BE351" s="91">
        <v>4.5833333333333339</v>
      </c>
      <c r="BF351" s="91">
        <v>5.5000000000000009</v>
      </c>
      <c r="BG351" s="91">
        <v>0</v>
      </c>
      <c r="BH351" s="91">
        <v>0</v>
      </c>
      <c r="BI351" s="56"/>
      <c r="BJ351" s="56"/>
      <c r="BK351" s="56"/>
      <c r="BL351" s="56"/>
      <c r="BM351" s="56"/>
      <c r="BN351" s="56"/>
      <c r="BO351" s="56"/>
      <c r="BP351" s="56"/>
      <c r="BQ351" s="91">
        <v>0</v>
      </c>
      <c r="BR351" s="91">
        <v>0</v>
      </c>
      <c r="BS351" s="91">
        <v>0</v>
      </c>
      <c r="BT351" s="91">
        <v>0</v>
      </c>
      <c r="BU351" s="91">
        <v>0</v>
      </c>
      <c r="BV351" s="91">
        <v>0</v>
      </c>
      <c r="BW351" s="91">
        <v>0</v>
      </c>
      <c r="BX351" s="91">
        <v>0</v>
      </c>
      <c r="BY351" s="56"/>
      <c r="BZ351" s="56"/>
      <c r="CA351" s="56"/>
      <c r="CB351" s="56"/>
      <c r="CC351" s="56"/>
      <c r="CD351" s="56"/>
      <c r="CE351" s="56"/>
      <c r="CF351" s="56"/>
      <c r="CG351" s="92">
        <f t="shared" si="269"/>
        <v>4.5833333333333339</v>
      </c>
      <c r="CH351" s="92">
        <f t="shared" si="269"/>
        <v>5.5</v>
      </c>
      <c r="CI351" s="92">
        <f t="shared" si="269"/>
        <v>4.5833333333333339</v>
      </c>
      <c r="CJ351" s="92">
        <f t="shared" si="269"/>
        <v>5.5000000000000009</v>
      </c>
      <c r="CK351" s="92">
        <f t="shared" si="269"/>
        <v>4.5833333333333339</v>
      </c>
      <c r="CL351" s="92">
        <f t="shared" si="269"/>
        <v>5.5000000000000009</v>
      </c>
      <c r="CM351" s="92">
        <f t="shared" si="269"/>
        <v>0</v>
      </c>
      <c r="CN351" s="92">
        <f t="shared" si="269"/>
        <v>0</v>
      </c>
      <c r="CO351" s="91">
        <f t="shared" si="270"/>
        <v>0</v>
      </c>
      <c r="CP351" s="91">
        <f t="shared" si="270"/>
        <v>0</v>
      </c>
      <c r="CQ351" s="91">
        <f t="shared" si="270"/>
        <v>0</v>
      </c>
      <c r="CR351" s="91">
        <f t="shared" si="270"/>
        <v>0</v>
      </c>
      <c r="CS351" s="91">
        <f t="shared" si="270"/>
        <v>0</v>
      </c>
      <c r="CT351" s="91">
        <f t="shared" si="270"/>
        <v>0</v>
      </c>
      <c r="CU351" s="91">
        <f t="shared" si="270"/>
        <v>0</v>
      </c>
      <c r="CV351" s="91">
        <f t="shared" si="270"/>
        <v>0</v>
      </c>
      <c r="CW351" s="93"/>
    </row>
    <row r="352" spans="1:101" ht="25.5" hidden="1" x14ac:dyDescent="0.25">
      <c r="A352" s="88" t="s">
        <v>6483</v>
      </c>
      <c r="B352" s="88" t="s">
        <v>6476</v>
      </c>
      <c r="C352" s="88"/>
      <c r="D352" s="88"/>
      <c r="E352" s="88">
        <v>2022</v>
      </c>
      <c r="F352" s="56"/>
      <c r="G352" s="109"/>
      <c r="H352" s="91">
        <f t="shared" si="268"/>
        <v>0.4604166666666667</v>
      </c>
      <c r="I352" s="91">
        <v>0</v>
      </c>
      <c r="J352" s="91">
        <v>0</v>
      </c>
      <c r="K352" s="91">
        <v>0</v>
      </c>
      <c r="L352" s="91">
        <v>0.4604166666666667</v>
      </c>
      <c r="M352" s="91"/>
      <c r="N352" s="91">
        <v>0</v>
      </c>
      <c r="O352" s="91">
        <v>0</v>
      </c>
      <c r="P352" s="91"/>
      <c r="Q352" s="91">
        <v>0</v>
      </c>
      <c r="R352" s="91"/>
      <c r="S352" s="91">
        <v>0</v>
      </c>
      <c r="T352" s="91">
        <v>0</v>
      </c>
      <c r="U352" s="91">
        <v>0</v>
      </c>
      <c r="V352" s="91">
        <v>0</v>
      </c>
      <c r="W352" s="91">
        <v>0</v>
      </c>
      <c r="X352" s="91">
        <v>0</v>
      </c>
      <c r="Y352" s="91">
        <v>0</v>
      </c>
      <c r="Z352" s="91">
        <v>0</v>
      </c>
      <c r="AA352" s="91">
        <v>0</v>
      </c>
      <c r="AB352" s="91">
        <v>0</v>
      </c>
      <c r="AC352" s="91"/>
      <c r="AD352" s="91"/>
      <c r="AE352" s="91"/>
      <c r="AF352" s="91"/>
      <c r="AG352" s="91"/>
      <c r="AH352" s="91"/>
      <c r="AI352" s="91"/>
      <c r="AJ352" s="91"/>
      <c r="AK352" s="91">
        <v>0</v>
      </c>
      <c r="AL352" s="91">
        <v>0</v>
      </c>
      <c r="AM352" s="91">
        <v>0</v>
      </c>
      <c r="AN352" s="91">
        <v>0</v>
      </c>
      <c r="AO352" s="91">
        <v>0</v>
      </c>
      <c r="AP352" s="91">
        <v>0</v>
      </c>
      <c r="AQ352" s="91">
        <v>0</v>
      </c>
      <c r="AR352" s="91">
        <v>0</v>
      </c>
      <c r="AS352" s="56"/>
      <c r="AT352" s="56"/>
      <c r="AU352" s="56"/>
      <c r="AV352" s="56"/>
      <c r="AW352" s="56"/>
      <c r="AX352" s="56"/>
      <c r="AY352" s="56"/>
      <c r="AZ352" s="56"/>
      <c r="BA352" s="91">
        <v>0</v>
      </c>
      <c r="BB352" s="91">
        <v>0</v>
      </c>
      <c r="BC352" s="91">
        <v>0</v>
      </c>
      <c r="BD352" s="91">
        <v>0</v>
      </c>
      <c r="BE352" s="91">
        <v>0</v>
      </c>
      <c r="BF352" s="91">
        <v>0</v>
      </c>
      <c r="BG352" s="91">
        <v>0</v>
      </c>
      <c r="BH352" s="91">
        <v>0</v>
      </c>
      <c r="BI352" s="56"/>
      <c r="BJ352" s="56"/>
      <c r="BK352" s="56"/>
      <c r="BL352" s="56"/>
      <c r="BM352" s="56"/>
      <c r="BN352" s="56"/>
      <c r="BO352" s="56"/>
      <c r="BP352" s="56"/>
      <c r="BQ352" s="91">
        <v>0.4604166666666667</v>
      </c>
      <c r="BR352" s="91">
        <v>0.55249999999999999</v>
      </c>
      <c r="BS352" s="91">
        <v>0.4604166666666667</v>
      </c>
      <c r="BT352" s="91">
        <v>0.55249999999999999</v>
      </c>
      <c r="BU352" s="91">
        <v>0.4604166666666667</v>
      </c>
      <c r="BV352" s="91">
        <v>0.55249999999999999</v>
      </c>
      <c r="BW352" s="91">
        <v>0</v>
      </c>
      <c r="BX352" s="91">
        <v>0</v>
      </c>
      <c r="BY352" s="97">
        <f t="shared" ref="BY352:CF352" si="271">BQ352</f>
        <v>0.4604166666666667</v>
      </c>
      <c r="BZ352" s="97">
        <f t="shared" si="271"/>
        <v>0.55249999999999999</v>
      </c>
      <c r="CA352" s="97">
        <f t="shared" si="271"/>
        <v>0.4604166666666667</v>
      </c>
      <c r="CB352" s="97">
        <f t="shared" si="271"/>
        <v>0.55249999999999999</v>
      </c>
      <c r="CC352" s="97">
        <f t="shared" si="271"/>
        <v>0.4604166666666667</v>
      </c>
      <c r="CD352" s="97">
        <f t="shared" si="271"/>
        <v>0.55249999999999999</v>
      </c>
      <c r="CE352" s="97">
        <f t="shared" si="271"/>
        <v>0</v>
      </c>
      <c r="CF352" s="97">
        <f t="shared" si="271"/>
        <v>0</v>
      </c>
      <c r="CG352" s="92">
        <f t="shared" si="269"/>
        <v>0.4604166666666667</v>
      </c>
      <c r="CH352" s="92">
        <f t="shared" si="269"/>
        <v>0.55249999999999999</v>
      </c>
      <c r="CI352" s="92">
        <f t="shared" si="269"/>
        <v>0.4604166666666667</v>
      </c>
      <c r="CJ352" s="92">
        <f t="shared" si="269"/>
        <v>0.55249999999999999</v>
      </c>
      <c r="CK352" s="92">
        <f t="shared" si="269"/>
        <v>0.4604166666666667</v>
      </c>
      <c r="CL352" s="92">
        <f t="shared" si="269"/>
        <v>0.55249999999999999</v>
      </c>
      <c r="CM352" s="92">
        <f t="shared" si="269"/>
        <v>0</v>
      </c>
      <c r="CN352" s="92">
        <f t="shared" si="269"/>
        <v>0</v>
      </c>
      <c r="CO352" s="91">
        <f t="shared" si="270"/>
        <v>0.4604166666666667</v>
      </c>
      <c r="CP352" s="91">
        <f t="shared" si="270"/>
        <v>0.55249999999999999</v>
      </c>
      <c r="CQ352" s="91">
        <f t="shared" si="270"/>
        <v>0.4604166666666667</v>
      </c>
      <c r="CR352" s="91">
        <f t="shared" si="270"/>
        <v>0.55249999999999999</v>
      </c>
      <c r="CS352" s="91">
        <f t="shared" si="270"/>
        <v>0.4604166666666667</v>
      </c>
      <c r="CT352" s="91">
        <f t="shared" si="270"/>
        <v>0.55249999999999999</v>
      </c>
      <c r="CU352" s="91">
        <f t="shared" si="270"/>
        <v>0</v>
      </c>
      <c r="CV352" s="91">
        <f t="shared" si="270"/>
        <v>0</v>
      </c>
      <c r="CW352" s="93"/>
    </row>
    <row r="353" spans="1:101" ht="25.5" hidden="1" x14ac:dyDescent="0.25">
      <c r="A353" s="88" t="s">
        <v>6484</v>
      </c>
      <c r="B353" s="88" t="s">
        <v>6466</v>
      </c>
      <c r="C353" s="88"/>
      <c r="D353" s="88"/>
      <c r="E353" s="88">
        <v>2022</v>
      </c>
      <c r="F353" s="56"/>
      <c r="G353" s="109">
        <v>2020</v>
      </c>
      <c r="H353" s="91">
        <f t="shared" si="268"/>
        <v>6.6875000000000009</v>
      </c>
      <c r="I353" s="91">
        <v>0</v>
      </c>
      <c r="J353" s="91">
        <v>0</v>
      </c>
      <c r="K353" s="91">
        <v>0</v>
      </c>
      <c r="L353" s="91">
        <v>6.6875000000000009</v>
      </c>
      <c r="M353" s="91"/>
      <c r="N353" s="91">
        <v>0</v>
      </c>
      <c r="O353" s="91">
        <v>0</v>
      </c>
      <c r="P353" s="91"/>
      <c r="Q353" s="91">
        <v>0</v>
      </c>
      <c r="R353" s="91"/>
      <c r="S353" s="91">
        <v>0</v>
      </c>
      <c r="T353" s="91">
        <v>0</v>
      </c>
      <c r="U353" s="91">
        <v>0</v>
      </c>
      <c r="V353" s="91">
        <v>0</v>
      </c>
      <c r="W353" s="91">
        <v>0</v>
      </c>
      <c r="X353" s="91">
        <v>0</v>
      </c>
      <c r="Y353" s="91">
        <v>0</v>
      </c>
      <c r="Z353" s="91">
        <v>0</v>
      </c>
      <c r="AA353" s="91">
        <v>0</v>
      </c>
      <c r="AB353" s="91">
        <v>0</v>
      </c>
      <c r="AC353" s="91"/>
      <c r="AD353" s="91"/>
      <c r="AE353" s="91"/>
      <c r="AF353" s="91"/>
      <c r="AG353" s="91"/>
      <c r="AH353" s="91"/>
      <c r="AI353" s="91"/>
      <c r="AJ353" s="91"/>
      <c r="AK353" s="91">
        <v>0</v>
      </c>
      <c r="AL353" s="91">
        <v>0</v>
      </c>
      <c r="AM353" s="91">
        <v>0</v>
      </c>
      <c r="AN353" s="91">
        <v>0</v>
      </c>
      <c r="AO353" s="91">
        <v>0</v>
      </c>
      <c r="AP353" s="91">
        <v>0</v>
      </c>
      <c r="AQ353" s="91">
        <v>0</v>
      </c>
      <c r="AR353" s="91">
        <v>0</v>
      </c>
      <c r="AS353" s="97">
        <v>6.6875000000000009</v>
      </c>
      <c r="AT353" s="97">
        <v>8.0250000000000004</v>
      </c>
      <c r="AU353" s="97">
        <v>6.6875000000000009</v>
      </c>
      <c r="AV353" s="97">
        <v>8.0250000000000004</v>
      </c>
      <c r="AW353" s="97">
        <v>6.6875000000000009</v>
      </c>
      <c r="AX353" s="97">
        <v>8.0250000000000004</v>
      </c>
      <c r="AY353" s="97">
        <v>0</v>
      </c>
      <c r="AZ353" s="97">
        <v>0</v>
      </c>
      <c r="BA353" s="91">
        <v>0</v>
      </c>
      <c r="BB353" s="91">
        <v>0</v>
      </c>
      <c r="BC353" s="91">
        <v>0</v>
      </c>
      <c r="BD353" s="91">
        <v>0</v>
      </c>
      <c r="BE353" s="91">
        <v>0</v>
      </c>
      <c r="BF353" s="91">
        <v>0</v>
      </c>
      <c r="BG353" s="91">
        <v>0</v>
      </c>
      <c r="BH353" s="91">
        <v>0</v>
      </c>
      <c r="BI353" s="56"/>
      <c r="BJ353" s="56"/>
      <c r="BK353" s="56"/>
      <c r="BL353" s="56"/>
      <c r="BM353" s="56"/>
      <c r="BN353" s="56"/>
      <c r="BO353" s="56"/>
      <c r="BP353" s="56"/>
      <c r="BQ353" s="91">
        <v>6.6875000000000009</v>
      </c>
      <c r="BR353" s="91">
        <v>8.0250000000000004</v>
      </c>
      <c r="BS353" s="91">
        <v>6.6875000000000009</v>
      </c>
      <c r="BT353" s="91">
        <v>8.0250000000000004</v>
      </c>
      <c r="BU353" s="91">
        <v>6.6875000000000009</v>
      </c>
      <c r="BV353" s="91">
        <v>8.0250000000000004</v>
      </c>
      <c r="BW353" s="91">
        <v>0</v>
      </c>
      <c r="BX353" s="91">
        <v>0</v>
      </c>
      <c r="BY353" s="97"/>
      <c r="BZ353" s="97"/>
      <c r="CA353" s="97"/>
      <c r="CB353" s="97"/>
      <c r="CC353" s="97"/>
      <c r="CD353" s="97"/>
      <c r="CE353" s="97"/>
      <c r="CF353" s="97"/>
      <c r="CG353" s="92">
        <f t="shared" si="269"/>
        <v>6.6875000000000009</v>
      </c>
      <c r="CH353" s="92">
        <f t="shared" si="269"/>
        <v>8.0250000000000004</v>
      </c>
      <c r="CI353" s="92">
        <f t="shared" si="269"/>
        <v>6.6875000000000009</v>
      </c>
      <c r="CJ353" s="92">
        <f t="shared" si="269"/>
        <v>8.0250000000000004</v>
      </c>
      <c r="CK353" s="92">
        <f t="shared" si="269"/>
        <v>6.6875000000000009</v>
      </c>
      <c r="CL353" s="92">
        <f t="shared" si="269"/>
        <v>8.0250000000000004</v>
      </c>
      <c r="CM353" s="92">
        <f t="shared" si="269"/>
        <v>0</v>
      </c>
      <c r="CN353" s="92">
        <f t="shared" si="269"/>
        <v>0</v>
      </c>
      <c r="CO353" s="91">
        <f t="shared" si="270"/>
        <v>6.6875000000000009</v>
      </c>
      <c r="CP353" s="91">
        <f t="shared" si="270"/>
        <v>8.0250000000000004</v>
      </c>
      <c r="CQ353" s="91">
        <f t="shared" si="270"/>
        <v>6.6875000000000009</v>
      </c>
      <c r="CR353" s="91">
        <f t="shared" si="270"/>
        <v>8.0250000000000004</v>
      </c>
      <c r="CS353" s="91">
        <f t="shared" si="270"/>
        <v>6.6875000000000009</v>
      </c>
      <c r="CT353" s="91">
        <f t="shared" si="270"/>
        <v>8.0250000000000004</v>
      </c>
      <c r="CU353" s="91">
        <f t="shared" si="270"/>
        <v>0</v>
      </c>
      <c r="CV353" s="91">
        <f t="shared" si="270"/>
        <v>0</v>
      </c>
      <c r="CW353" s="93"/>
    </row>
    <row r="354" spans="1:101" ht="38.25" hidden="1" x14ac:dyDescent="0.25">
      <c r="A354" s="88" t="s">
        <v>6485</v>
      </c>
      <c r="B354" s="88" t="s">
        <v>6486</v>
      </c>
      <c r="C354" s="88"/>
      <c r="D354" s="88"/>
      <c r="E354" s="88">
        <v>2022</v>
      </c>
      <c r="F354" s="56"/>
      <c r="G354" s="109">
        <v>2020</v>
      </c>
      <c r="H354" s="91">
        <f t="shared" si="268"/>
        <v>1.2725</v>
      </c>
      <c r="I354" s="91">
        <v>0</v>
      </c>
      <c r="J354" s="91">
        <v>0</v>
      </c>
      <c r="K354" s="91">
        <v>0</v>
      </c>
      <c r="L354" s="91">
        <v>1.2725</v>
      </c>
      <c r="M354" s="91"/>
      <c r="N354" s="91">
        <v>0</v>
      </c>
      <c r="O354" s="91">
        <v>0</v>
      </c>
      <c r="P354" s="91"/>
      <c r="Q354" s="91">
        <v>0</v>
      </c>
      <c r="R354" s="91"/>
      <c r="S354" s="91">
        <v>0</v>
      </c>
      <c r="T354" s="91">
        <v>0</v>
      </c>
      <c r="U354" s="91">
        <v>0</v>
      </c>
      <c r="V354" s="91">
        <v>0</v>
      </c>
      <c r="W354" s="91">
        <v>0</v>
      </c>
      <c r="X354" s="91">
        <v>0</v>
      </c>
      <c r="Y354" s="91">
        <v>0</v>
      </c>
      <c r="Z354" s="91">
        <v>0</v>
      </c>
      <c r="AA354" s="91">
        <v>0</v>
      </c>
      <c r="AB354" s="91">
        <v>0</v>
      </c>
      <c r="AC354" s="91"/>
      <c r="AD354" s="91"/>
      <c r="AE354" s="91"/>
      <c r="AF354" s="91"/>
      <c r="AG354" s="91"/>
      <c r="AH354" s="91"/>
      <c r="AI354" s="91"/>
      <c r="AJ354" s="91"/>
      <c r="AK354" s="91">
        <v>0</v>
      </c>
      <c r="AL354" s="91">
        <v>0</v>
      </c>
      <c r="AM354" s="91">
        <v>0</v>
      </c>
      <c r="AN354" s="91">
        <v>0</v>
      </c>
      <c r="AO354" s="91">
        <v>0</v>
      </c>
      <c r="AP354" s="91">
        <v>0</v>
      </c>
      <c r="AQ354" s="91">
        <v>0</v>
      </c>
      <c r="AR354" s="91">
        <v>0</v>
      </c>
      <c r="AS354" s="97">
        <v>1.2725</v>
      </c>
      <c r="AT354" s="97">
        <v>1.5269999999999999</v>
      </c>
      <c r="AU354" s="97">
        <v>1.2725</v>
      </c>
      <c r="AV354" s="97">
        <v>1.5269999999999999</v>
      </c>
      <c r="AW354" s="97">
        <v>1.2725</v>
      </c>
      <c r="AX354" s="97">
        <v>1.5269999999999999</v>
      </c>
      <c r="AY354" s="97">
        <v>0</v>
      </c>
      <c r="AZ354" s="97">
        <v>0</v>
      </c>
      <c r="BA354" s="91">
        <v>0</v>
      </c>
      <c r="BB354" s="91">
        <v>0</v>
      </c>
      <c r="BC354" s="91">
        <v>0</v>
      </c>
      <c r="BD354" s="91">
        <v>0</v>
      </c>
      <c r="BE354" s="91">
        <v>0</v>
      </c>
      <c r="BF354" s="91">
        <v>0</v>
      </c>
      <c r="BG354" s="91">
        <v>0</v>
      </c>
      <c r="BH354" s="91">
        <v>0</v>
      </c>
      <c r="BI354" s="56"/>
      <c r="BJ354" s="56"/>
      <c r="BK354" s="56"/>
      <c r="BL354" s="56"/>
      <c r="BM354" s="56"/>
      <c r="BN354" s="56"/>
      <c r="BO354" s="56"/>
      <c r="BP354" s="56"/>
      <c r="BQ354" s="91">
        <v>1.2725</v>
      </c>
      <c r="BR354" s="91">
        <v>1.5269999999999999</v>
      </c>
      <c r="BS354" s="91">
        <v>1.2725</v>
      </c>
      <c r="BT354" s="91">
        <v>1.5269999999999999</v>
      </c>
      <c r="BU354" s="91">
        <v>1.2725</v>
      </c>
      <c r="BV354" s="91">
        <v>1.5269999999999999</v>
      </c>
      <c r="BW354" s="91">
        <v>0</v>
      </c>
      <c r="BX354" s="91">
        <v>0</v>
      </c>
      <c r="BY354" s="97"/>
      <c r="BZ354" s="97"/>
      <c r="CA354" s="97"/>
      <c r="CB354" s="97"/>
      <c r="CC354" s="97"/>
      <c r="CD354" s="97"/>
      <c r="CE354" s="97"/>
      <c r="CF354" s="97"/>
      <c r="CG354" s="92">
        <f t="shared" si="269"/>
        <v>1.2725</v>
      </c>
      <c r="CH354" s="92">
        <f t="shared" si="269"/>
        <v>1.5269999999999999</v>
      </c>
      <c r="CI354" s="92">
        <f t="shared" si="269"/>
        <v>1.2725</v>
      </c>
      <c r="CJ354" s="92">
        <f t="shared" si="269"/>
        <v>1.5269999999999999</v>
      </c>
      <c r="CK354" s="92">
        <f t="shared" si="269"/>
        <v>1.2725</v>
      </c>
      <c r="CL354" s="92">
        <f t="shared" si="269"/>
        <v>1.5269999999999999</v>
      </c>
      <c r="CM354" s="92">
        <f t="shared" si="269"/>
        <v>0</v>
      </c>
      <c r="CN354" s="92">
        <f t="shared" si="269"/>
        <v>0</v>
      </c>
      <c r="CO354" s="91">
        <f t="shared" si="270"/>
        <v>1.2725</v>
      </c>
      <c r="CP354" s="91">
        <f t="shared" si="270"/>
        <v>1.5269999999999999</v>
      </c>
      <c r="CQ354" s="91">
        <f t="shared" si="270"/>
        <v>1.2725</v>
      </c>
      <c r="CR354" s="91">
        <f t="shared" si="270"/>
        <v>1.5269999999999999</v>
      </c>
      <c r="CS354" s="91">
        <f t="shared" si="270"/>
        <v>1.2725</v>
      </c>
      <c r="CT354" s="91">
        <f t="shared" si="270"/>
        <v>1.5269999999999999</v>
      </c>
      <c r="CU354" s="91">
        <f t="shared" si="270"/>
        <v>0</v>
      </c>
      <c r="CV354" s="91">
        <f t="shared" si="270"/>
        <v>0</v>
      </c>
      <c r="CW354" s="93"/>
    </row>
    <row r="355" spans="1:101" ht="25.5" hidden="1" x14ac:dyDescent="0.25">
      <c r="A355" s="88" t="s">
        <v>6487</v>
      </c>
      <c r="B355" s="88" t="s">
        <v>6488</v>
      </c>
      <c r="C355" s="88"/>
      <c r="D355" s="88"/>
      <c r="E355" s="88">
        <v>2022</v>
      </c>
      <c r="F355" s="56"/>
      <c r="G355" s="109"/>
      <c r="H355" s="91">
        <f t="shared" si="268"/>
        <v>3.75</v>
      </c>
      <c r="I355" s="91">
        <v>0</v>
      </c>
      <c r="J355" s="91">
        <v>0</v>
      </c>
      <c r="K355" s="91">
        <v>0</v>
      </c>
      <c r="L355" s="91">
        <v>3.75</v>
      </c>
      <c r="M355" s="91"/>
      <c r="N355" s="91">
        <v>0</v>
      </c>
      <c r="O355" s="91">
        <v>0</v>
      </c>
      <c r="P355" s="91"/>
      <c r="Q355" s="91">
        <v>0</v>
      </c>
      <c r="R355" s="91"/>
      <c r="S355" s="91">
        <v>0</v>
      </c>
      <c r="T355" s="91">
        <v>0</v>
      </c>
      <c r="U355" s="91">
        <v>0</v>
      </c>
      <c r="V355" s="91">
        <v>0</v>
      </c>
      <c r="W355" s="91">
        <v>0</v>
      </c>
      <c r="X355" s="91">
        <v>0</v>
      </c>
      <c r="Y355" s="91">
        <v>0</v>
      </c>
      <c r="Z355" s="91">
        <v>0</v>
      </c>
      <c r="AA355" s="91">
        <v>0</v>
      </c>
      <c r="AB355" s="91">
        <v>0</v>
      </c>
      <c r="AC355" s="91"/>
      <c r="AD355" s="91"/>
      <c r="AE355" s="91"/>
      <c r="AF355" s="91"/>
      <c r="AG355" s="91"/>
      <c r="AH355" s="91"/>
      <c r="AI355" s="91"/>
      <c r="AJ355" s="91"/>
      <c r="AK355" s="91">
        <v>0</v>
      </c>
      <c r="AL355" s="91">
        <v>0</v>
      </c>
      <c r="AM355" s="91">
        <v>0</v>
      </c>
      <c r="AN355" s="91">
        <v>0</v>
      </c>
      <c r="AO355" s="91">
        <v>0</v>
      </c>
      <c r="AP355" s="91">
        <v>0</v>
      </c>
      <c r="AQ355" s="91">
        <v>0</v>
      </c>
      <c r="AR355" s="91">
        <v>0</v>
      </c>
      <c r="AS355" s="56"/>
      <c r="AT355" s="56"/>
      <c r="AU355" s="56"/>
      <c r="AV355" s="56"/>
      <c r="AW355" s="56"/>
      <c r="AX355" s="56"/>
      <c r="AY355" s="56"/>
      <c r="AZ355" s="56"/>
      <c r="BA355" s="91">
        <v>0</v>
      </c>
      <c r="BB355" s="91">
        <v>0</v>
      </c>
      <c r="BC355" s="91">
        <v>0</v>
      </c>
      <c r="BD355" s="91">
        <v>0</v>
      </c>
      <c r="BE355" s="91">
        <v>0</v>
      </c>
      <c r="BF355" s="91">
        <v>0</v>
      </c>
      <c r="BG355" s="91">
        <v>0</v>
      </c>
      <c r="BH355" s="91">
        <v>0</v>
      </c>
      <c r="BI355" s="56"/>
      <c r="BJ355" s="56"/>
      <c r="BK355" s="56"/>
      <c r="BL355" s="56"/>
      <c r="BM355" s="56"/>
      <c r="BN355" s="56"/>
      <c r="BO355" s="56"/>
      <c r="BP355" s="56"/>
      <c r="BQ355" s="91">
        <v>3.75</v>
      </c>
      <c r="BR355" s="91">
        <v>4.5</v>
      </c>
      <c r="BS355" s="91">
        <v>3.75</v>
      </c>
      <c r="BT355" s="91">
        <v>4.5</v>
      </c>
      <c r="BU355" s="91">
        <v>3.75</v>
      </c>
      <c r="BV355" s="91">
        <v>4.5</v>
      </c>
      <c r="BW355" s="91">
        <v>0</v>
      </c>
      <c r="BX355" s="91">
        <v>0</v>
      </c>
      <c r="BY355" s="97">
        <f t="shared" ref="BY355:CF358" si="272">BQ355</f>
        <v>3.75</v>
      </c>
      <c r="BZ355" s="97">
        <f t="shared" si="272"/>
        <v>4.5</v>
      </c>
      <c r="CA355" s="97">
        <f t="shared" si="272"/>
        <v>3.75</v>
      </c>
      <c r="CB355" s="97">
        <f t="shared" si="272"/>
        <v>4.5</v>
      </c>
      <c r="CC355" s="97">
        <f t="shared" si="272"/>
        <v>3.75</v>
      </c>
      <c r="CD355" s="97">
        <f t="shared" si="272"/>
        <v>4.5</v>
      </c>
      <c r="CE355" s="97">
        <f t="shared" si="272"/>
        <v>0</v>
      </c>
      <c r="CF355" s="97">
        <f t="shared" si="272"/>
        <v>0</v>
      </c>
      <c r="CG355" s="92">
        <f t="shared" si="269"/>
        <v>3.75</v>
      </c>
      <c r="CH355" s="92">
        <f t="shared" si="269"/>
        <v>4.5</v>
      </c>
      <c r="CI355" s="92">
        <f t="shared" si="269"/>
        <v>3.75</v>
      </c>
      <c r="CJ355" s="92">
        <f t="shared" si="269"/>
        <v>4.5</v>
      </c>
      <c r="CK355" s="92">
        <f t="shared" si="269"/>
        <v>3.75</v>
      </c>
      <c r="CL355" s="92">
        <f t="shared" si="269"/>
        <v>4.5</v>
      </c>
      <c r="CM355" s="92">
        <f t="shared" si="269"/>
        <v>0</v>
      </c>
      <c r="CN355" s="92">
        <f t="shared" si="269"/>
        <v>0</v>
      </c>
      <c r="CO355" s="91">
        <f t="shared" si="270"/>
        <v>3.75</v>
      </c>
      <c r="CP355" s="91">
        <f t="shared" si="270"/>
        <v>4.5</v>
      </c>
      <c r="CQ355" s="91">
        <f t="shared" si="270"/>
        <v>3.75</v>
      </c>
      <c r="CR355" s="91">
        <f t="shared" si="270"/>
        <v>4.5</v>
      </c>
      <c r="CS355" s="91">
        <f t="shared" si="270"/>
        <v>3.75</v>
      </c>
      <c r="CT355" s="91">
        <f t="shared" si="270"/>
        <v>4.5</v>
      </c>
      <c r="CU355" s="91">
        <f t="shared" si="270"/>
        <v>0</v>
      </c>
      <c r="CV355" s="91">
        <f t="shared" si="270"/>
        <v>0</v>
      </c>
      <c r="CW355" s="93"/>
    </row>
    <row r="356" spans="1:101" hidden="1" x14ac:dyDescent="0.25">
      <c r="A356" s="88" t="s">
        <v>6489</v>
      </c>
      <c r="B356" s="88" t="s">
        <v>6490</v>
      </c>
      <c r="C356" s="88"/>
      <c r="D356" s="88"/>
      <c r="E356" s="88">
        <v>2022</v>
      </c>
      <c r="F356" s="56"/>
      <c r="G356" s="109"/>
      <c r="H356" s="91">
        <f t="shared" si="268"/>
        <v>4.6083333333333334</v>
      </c>
      <c r="I356" s="91">
        <v>0</v>
      </c>
      <c r="J356" s="91">
        <v>0</v>
      </c>
      <c r="K356" s="91">
        <v>0</v>
      </c>
      <c r="L356" s="91">
        <v>4.6083333333333334</v>
      </c>
      <c r="M356" s="91"/>
      <c r="N356" s="91">
        <v>0</v>
      </c>
      <c r="O356" s="91">
        <v>0</v>
      </c>
      <c r="P356" s="91"/>
      <c r="Q356" s="91">
        <v>0</v>
      </c>
      <c r="R356" s="91"/>
      <c r="S356" s="91">
        <v>0</v>
      </c>
      <c r="T356" s="91">
        <v>0</v>
      </c>
      <c r="U356" s="91">
        <v>0</v>
      </c>
      <c r="V356" s="91">
        <v>0</v>
      </c>
      <c r="W356" s="91">
        <v>0</v>
      </c>
      <c r="X356" s="91">
        <v>0</v>
      </c>
      <c r="Y356" s="91">
        <v>0</v>
      </c>
      <c r="Z356" s="91">
        <v>0</v>
      </c>
      <c r="AA356" s="91">
        <v>0</v>
      </c>
      <c r="AB356" s="91">
        <v>0</v>
      </c>
      <c r="AC356" s="91"/>
      <c r="AD356" s="91"/>
      <c r="AE356" s="91"/>
      <c r="AF356" s="91"/>
      <c r="AG356" s="91"/>
      <c r="AH356" s="91"/>
      <c r="AI356" s="91"/>
      <c r="AJ356" s="91"/>
      <c r="AK356" s="91">
        <v>0</v>
      </c>
      <c r="AL356" s="91">
        <v>0</v>
      </c>
      <c r="AM356" s="91">
        <v>0</v>
      </c>
      <c r="AN356" s="91">
        <v>0</v>
      </c>
      <c r="AO356" s="91">
        <v>0</v>
      </c>
      <c r="AP356" s="91">
        <v>0</v>
      </c>
      <c r="AQ356" s="91">
        <v>0</v>
      </c>
      <c r="AR356" s="91">
        <v>0</v>
      </c>
      <c r="AS356" s="56"/>
      <c r="AT356" s="56"/>
      <c r="AU356" s="56"/>
      <c r="AV356" s="56"/>
      <c r="AW356" s="56"/>
      <c r="AX356" s="56"/>
      <c r="AY356" s="56"/>
      <c r="AZ356" s="56"/>
      <c r="BA356" s="91">
        <v>0</v>
      </c>
      <c r="BB356" s="91">
        <v>0</v>
      </c>
      <c r="BC356" s="91">
        <v>0</v>
      </c>
      <c r="BD356" s="91">
        <v>0</v>
      </c>
      <c r="BE356" s="91">
        <v>0</v>
      </c>
      <c r="BF356" s="91">
        <v>0</v>
      </c>
      <c r="BG356" s="91">
        <v>0</v>
      </c>
      <c r="BH356" s="91">
        <v>0</v>
      </c>
      <c r="BI356" s="56"/>
      <c r="BJ356" s="56"/>
      <c r="BK356" s="56"/>
      <c r="BL356" s="56"/>
      <c r="BM356" s="56"/>
      <c r="BN356" s="56"/>
      <c r="BO356" s="56"/>
      <c r="BP356" s="56"/>
      <c r="BQ356" s="91">
        <v>4.6083333333333334</v>
      </c>
      <c r="BR356" s="91">
        <v>5.5299999999999994</v>
      </c>
      <c r="BS356" s="91">
        <v>4.6083333333333334</v>
      </c>
      <c r="BT356" s="91">
        <v>5.53</v>
      </c>
      <c r="BU356" s="91">
        <v>4.6083333333333334</v>
      </c>
      <c r="BV356" s="91">
        <v>5.53</v>
      </c>
      <c r="BW356" s="91">
        <v>0</v>
      </c>
      <c r="BX356" s="91">
        <v>0</v>
      </c>
      <c r="BY356" s="97">
        <f t="shared" si="272"/>
        <v>4.6083333333333334</v>
      </c>
      <c r="BZ356" s="97">
        <f t="shared" si="272"/>
        <v>5.5299999999999994</v>
      </c>
      <c r="CA356" s="97">
        <f t="shared" si="272"/>
        <v>4.6083333333333334</v>
      </c>
      <c r="CB356" s="97">
        <f t="shared" si="272"/>
        <v>5.53</v>
      </c>
      <c r="CC356" s="97">
        <f t="shared" si="272"/>
        <v>4.6083333333333334</v>
      </c>
      <c r="CD356" s="97">
        <f t="shared" si="272"/>
        <v>5.53</v>
      </c>
      <c r="CE356" s="97">
        <f t="shared" si="272"/>
        <v>0</v>
      </c>
      <c r="CF356" s="97">
        <f t="shared" si="272"/>
        <v>0</v>
      </c>
      <c r="CG356" s="92">
        <f t="shared" si="269"/>
        <v>4.6083333333333334</v>
      </c>
      <c r="CH356" s="92">
        <f t="shared" si="269"/>
        <v>5.5299999999999994</v>
      </c>
      <c r="CI356" s="92">
        <f t="shared" si="269"/>
        <v>4.6083333333333334</v>
      </c>
      <c r="CJ356" s="92">
        <f t="shared" si="269"/>
        <v>5.53</v>
      </c>
      <c r="CK356" s="92">
        <f t="shared" si="269"/>
        <v>4.6083333333333334</v>
      </c>
      <c r="CL356" s="92">
        <f t="shared" si="269"/>
        <v>5.53</v>
      </c>
      <c r="CM356" s="92">
        <f t="shared" si="269"/>
        <v>0</v>
      </c>
      <c r="CN356" s="92">
        <f t="shared" si="269"/>
        <v>0</v>
      </c>
      <c r="CO356" s="91">
        <f t="shared" si="270"/>
        <v>4.6083333333333334</v>
      </c>
      <c r="CP356" s="91">
        <f t="shared" si="270"/>
        <v>5.5299999999999994</v>
      </c>
      <c r="CQ356" s="91">
        <f t="shared" si="270"/>
        <v>4.6083333333333334</v>
      </c>
      <c r="CR356" s="91">
        <f t="shared" si="270"/>
        <v>5.53</v>
      </c>
      <c r="CS356" s="91">
        <f t="shared" si="270"/>
        <v>4.6083333333333334</v>
      </c>
      <c r="CT356" s="91">
        <f t="shared" si="270"/>
        <v>5.53</v>
      </c>
      <c r="CU356" s="91">
        <f t="shared" si="270"/>
        <v>0</v>
      </c>
      <c r="CV356" s="91">
        <f t="shared" si="270"/>
        <v>0</v>
      </c>
      <c r="CW356" s="93"/>
    </row>
    <row r="357" spans="1:101" hidden="1" x14ac:dyDescent="0.25">
      <c r="A357" s="88" t="s">
        <v>6491</v>
      </c>
      <c r="B357" s="88" t="s">
        <v>6492</v>
      </c>
      <c r="C357" s="88"/>
      <c r="D357" s="88"/>
      <c r="E357" s="88">
        <v>2022</v>
      </c>
      <c r="F357" s="56"/>
      <c r="G357" s="109"/>
      <c r="H357" s="91">
        <f t="shared" si="268"/>
        <v>3.3333333333333335</v>
      </c>
      <c r="I357" s="91">
        <v>0</v>
      </c>
      <c r="J357" s="91">
        <v>0</v>
      </c>
      <c r="K357" s="91">
        <v>0</v>
      </c>
      <c r="L357" s="91">
        <v>3.3333333333333335</v>
      </c>
      <c r="M357" s="91"/>
      <c r="N357" s="91">
        <v>0</v>
      </c>
      <c r="O357" s="91">
        <v>0</v>
      </c>
      <c r="P357" s="91"/>
      <c r="Q357" s="91">
        <v>0</v>
      </c>
      <c r="R357" s="91"/>
      <c r="S357" s="91">
        <v>0</v>
      </c>
      <c r="T357" s="91">
        <v>0</v>
      </c>
      <c r="U357" s="91">
        <v>0</v>
      </c>
      <c r="V357" s="91">
        <v>0</v>
      </c>
      <c r="W357" s="91">
        <v>0</v>
      </c>
      <c r="X357" s="91">
        <v>0</v>
      </c>
      <c r="Y357" s="91">
        <v>0</v>
      </c>
      <c r="Z357" s="91">
        <v>0</v>
      </c>
      <c r="AA357" s="91">
        <v>0</v>
      </c>
      <c r="AB357" s="91">
        <v>0</v>
      </c>
      <c r="AC357" s="91"/>
      <c r="AD357" s="91"/>
      <c r="AE357" s="91"/>
      <c r="AF357" s="91"/>
      <c r="AG357" s="91"/>
      <c r="AH357" s="91"/>
      <c r="AI357" s="91"/>
      <c r="AJ357" s="91"/>
      <c r="AK357" s="91">
        <v>0</v>
      </c>
      <c r="AL357" s="91">
        <v>0</v>
      </c>
      <c r="AM357" s="91">
        <v>0</v>
      </c>
      <c r="AN357" s="91">
        <v>0</v>
      </c>
      <c r="AO357" s="91">
        <v>0</v>
      </c>
      <c r="AP357" s="91">
        <v>0</v>
      </c>
      <c r="AQ357" s="91">
        <v>0</v>
      </c>
      <c r="AR357" s="91">
        <v>0</v>
      </c>
      <c r="AS357" s="56"/>
      <c r="AT357" s="56"/>
      <c r="AU357" s="56"/>
      <c r="AV357" s="56"/>
      <c r="AW357" s="56"/>
      <c r="AX357" s="56"/>
      <c r="AY357" s="56"/>
      <c r="AZ357" s="56"/>
      <c r="BA357" s="91">
        <v>0</v>
      </c>
      <c r="BB357" s="91">
        <v>0</v>
      </c>
      <c r="BC357" s="91">
        <v>0</v>
      </c>
      <c r="BD357" s="91">
        <v>0</v>
      </c>
      <c r="BE357" s="91">
        <v>0</v>
      </c>
      <c r="BF357" s="91">
        <v>0</v>
      </c>
      <c r="BG357" s="91">
        <v>0</v>
      </c>
      <c r="BH357" s="91">
        <v>0</v>
      </c>
      <c r="BI357" s="56"/>
      <c r="BJ357" s="56"/>
      <c r="BK357" s="56"/>
      <c r="BL357" s="56"/>
      <c r="BM357" s="56"/>
      <c r="BN357" s="56"/>
      <c r="BO357" s="56"/>
      <c r="BP357" s="56"/>
      <c r="BQ357" s="91">
        <v>3.3333333333333335</v>
      </c>
      <c r="BR357" s="91">
        <v>4</v>
      </c>
      <c r="BS357" s="91">
        <v>3.3333333333333335</v>
      </c>
      <c r="BT357" s="91">
        <v>4</v>
      </c>
      <c r="BU357" s="91">
        <v>3.3333333333333335</v>
      </c>
      <c r="BV357" s="91">
        <v>4</v>
      </c>
      <c r="BW357" s="91">
        <v>0</v>
      </c>
      <c r="BX357" s="91">
        <v>0</v>
      </c>
      <c r="BY357" s="97">
        <f t="shared" si="272"/>
        <v>3.3333333333333335</v>
      </c>
      <c r="BZ357" s="97">
        <f t="shared" si="272"/>
        <v>4</v>
      </c>
      <c r="CA357" s="97">
        <f t="shared" si="272"/>
        <v>3.3333333333333335</v>
      </c>
      <c r="CB357" s="97">
        <f t="shared" si="272"/>
        <v>4</v>
      </c>
      <c r="CC357" s="97">
        <f t="shared" si="272"/>
        <v>3.3333333333333335</v>
      </c>
      <c r="CD357" s="97">
        <f t="shared" si="272"/>
        <v>4</v>
      </c>
      <c r="CE357" s="97">
        <f t="shared" si="272"/>
        <v>0</v>
      </c>
      <c r="CF357" s="97">
        <f t="shared" si="272"/>
        <v>0</v>
      </c>
      <c r="CG357" s="92">
        <f t="shared" si="269"/>
        <v>3.3333333333333335</v>
      </c>
      <c r="CH357" s="92">
        <f t="shared" si="269"/>
        <v>4</v>
      </c>
      <c r="CI357" s="92">
        <f t="shared" si="269"/>
        <v>3.3333333333333335</v>
      </c>
      <c r="CJ357" s="92">
        <f t="shared" si="269"/>
        <v>4</v>
      </c>
      <c r="CK357" s="92">
        <f t="shared" si="269"/>
        <v>3.3333333333333335</v>
      </c>
      <c r="CL357" s="92">
        <f t="shared" si="269"/>
        <v>4</v>
      </c>
      <c r="CM357" s="92">
        <f t="shared" si="269"/>
        <v>0</v>
      </c>
      <c r="CN357" s="92">
        <f t="shared" si="269"/>
        <v>0</v>
      </c>
      <c r="CO357" s="91">
        <f t="shared" si="270"/>
        <v>3.3333333333333335</v>
      </c>
      <c r="CP357" s="91">
        <f t="shared" si="270"/>
        <v>4</v>
      </c>
      <c r="CQ357" s="91">
        <f t="shared" si="270"/>
        <v>3.3333333333333335</v>
      </c>
      <c r="CR357" s="91">
        <f t="shared" si="270"/>
        <v>4</v>
      </c>
      <c r="CS357" s="91">
        <f t="shared" si="270"/>
        <v>3.3333333333333335</v>
      </c>
      <c r="CT357" s="91">
        <f t="shared" si="270"/>
        <v>4</v>
      </c>
      <c r="CU357" s="91">
        <f t="shared" si="270"/>
        <v>0</v>
      </c>
      <c r="CV357" s="91">
        <f t="shared" si="270"/>
        <v>0</v>
      </c>
      <c r="CW357" s="93"/>
    </row>
    <row r="358" spans="1:101" ht="51" hidden="1" x14ac:dyDescent="0.25">
      <c r="A358" s="88" t="s">
        <v>6493</v>
      </c>
      <c r="B358" s="88" t="s">
        <v>6494</v>
      </c>
      <c r="C358" s="88"/>
      <c r="D358" s="88"/>
      <c r="E358" s="88">
        <v>2022</v>
      </c>
      <c r="F358" s="56"/>
      <c r="G358" s="109"/>
      <c r="H358" s="91">
        <f t="shared" si="268"/>
        <v>6.2499999999999991</v>
      </c>
      <c r="I358" s="91">
        <v>0</v>
      </c>
      <c r="J358" s="91">
        <v>0</v>
      </c>
      <c r="K358" s="91">
        <v>0</v>
      </c>
      <c r="L358" s="91">
        <v>6.2499999999999991</v>
      </c>
      <c r="M358" s="91"/>
      <c r="N358" s="91">
        <v>0</v>
      </c>
      <c r="O358" s="91">
        <v>0</v>
      </c>
      <c r="P358" s="91"/>
      <c r="Q358" s="91">
        <v>0</v>
      </c>
      <c r="R358" s="91"/>
      <c r="S358" s="91">
        <v>0</v>
      </c>
      <c r="T358" s="91">
        <v>0</v>
      </c>
      <c r="U358" s="91">
        <v>0</v>
      </c>
      <c r="V358" s="91">
        <v>0</v>
      </c>
      <c r="W358" s="91">
        <v>0</v>
      </c>
      <c r="X358" s="91">
        <v>0</v>
      </c>
      <c r="Y358" s="91">
        <v>0</v>
      </c>
      <c r="Z358" s="91">
        <v>0</v>
      </c>
      <c r="AA358" s="91">
        <v>0</v>
      </c>
      <c r="AB358" s="91">
        <v>0</v>
      </c>
      <c r="AC358" s="91"/>
      <c r="AD358" s="91"/>
      <c r="AE358" s="91"/>
      <c r="AF358" s="91"/>
      <c r="AG358" s="91"/>
      <c r="AH358" s="91"/>
      <c r="AI358" s="91"/>
      <c r="AJ358" s="91"/>
      <c r="AK358" s="91">
        <v>0</v>
      </c>
      <c r="AL358" s="91">
        <v>0</v>
      </c>
      <c r="AM358" s="91">
        <v>0</v>
      </c>
      <c r="AN358" s="91">
        <v>0</v>
      </c>
      <c r="AO358" s="91">
        <v>0</v>
      </c>
      <c r="AP358" s="91">
        <v>0</v>
      </c>
      <c r="AQ358" s="91">
        <v>0</v>
      </c>
      <c r="AR358" s="91">
        <v>0</v>
      </c>
      <c r="AS358" s="56"/>
      <c r="AT358" s="56"/>
      <c r="AU358" s="56"/>
      <c r="AV358" s="56"/>
      <c r="AW358" s="56"/>
      <c r="AX358" s="56"/>
      <c r="AY358" s="56"/>
      <c r="AZ358" s="56"/>
      <c r="BA358" s="91">
        <v>0</v>
      </c>
      <c r="BB358" s="91">
        <v>0</v>
      </c>
      <c r="BC358" s="91">
        <v>0</v>
      </c>
      <c r="BD358" s="91">
        <v>0</v>
      </c>
      <c r="BE358" s="91">
        <v>0</v>
      </c>
      <c r="BF358" s="91">
        <v>0</v>
      </c>
      <c r="BG358" s="91">
        <v>0</v>
      </c>
      <c r="BH358" s="91">
        <v>0</v>
      </c>
      <c r="BI358" s="56"/>
      <c r="BJ358" s="56"/>
      <c r="BK358" s="56"/>
      <c r="BL358" s="56"/>
      <c r="BM358" s="56"/>
      <c r="BN358" s="56"/>
      <c r="BO358" s="56"/>
      <c r="BP358" s="56"/>
      <c r="BQ358" s="91">
        <v>6.25</v>
      </c>
      <c r="BR358" s="91">
        <v>7.5</v>
      </c>
      <c r="BS358" s="91">
        <v>6.2499999999999991</v>
      </c>
      <c r="BT358" s="91">
        <v>7.4999999999999982</v>
      </c>
      <c r="BU358" s="91">
        <v>6.2499999999999991</v>
      </c>
      <c r="BV358" s="91">
        <v>7.4999999999999982</v>
      </c>
      <c r="BW358" s="91">
        <v>0</v>
      </c>
      <c r="BX358" s="91">
        <v>0</v>
      </c>
      <c r="BY358" s="97">
        <f t="shared" si="272"/>
        <v>6.25</v>
      </c>
      <c r="BZ358" s="97">
        <f t="shared" si="272"/>
        <v>7.5</v>
      </c>
      <c r="CA358" s="97">
        <f t="shared" si="272"/>
        <v>6.2499999999999991</v>
      </c>
      <c r="CB358" s="97">
        <f t="shared" si="272"/>
        <v>7.4999999999999982</v>
      </c>
      <c r="CC358" s="97">
        <f t="shared" si="272"/>
        <v>6.2499999999999991</v>
      </c>
      <c r="CD358" s="97">
        <f t="shared" si="272"/>
        <v>7.4999999999999982</v>
      </c>
      <c r="CE358" s="97">
        <f t="shared" si="272"/>
        <v>0</v>
      </c>
      <c r="CF358" s="97">
        <f t="shared" si="272"/>
        <v>0</v>
      </c>
      <c r="CG358" s="92">
        <f t="shared" si="269"/>
        <v>6.25</v>
      </c>
      <c r="CH358" s="92">
        <f t="shared" si="269"/>
        <v>7.5</v>
      </c>
      <c r="CI358" s="92">
        <f t="shared" si="269"/>
        <v>6.2499999999999991</v>
      </c>
      <c r="CJ358" s="92">
        <f t="shared" si="269"/>
        <v>7.4999999999999982</v>
      </c>
      <c r="CK358" s="92">
        <f t="shared" si="269"/>
        <v>6.2499999999999991</v>
      </c>
      <c r="CL358" s="92">
        <f t="shared" si="269"/>
        <v>7.4999999999999982</v>
      </c>
      <c r="CM358" s="92">
        <f t="shared" si="269"/>
        <v>0</v>
      </c>
      <c r="CN358" s="92">
        <f t="shared" si="269"/>
        <v>0</v>
      </c>
      <c r="CO358" s="91">
        <f t="shared" si="270"/>
        <v>6.25</v>
      </c>
      <c r="CP358" s="91">
        <f t="shared" si="270"/>
        <v>7.5</v>
      </c>
      <c r="CQ358" s="91">
        <f t="shared" si="270"/>
        <v>6.2499999999999991</v>
      </c>
      <c r="CR358" s="91">
        <f t="shared" si="270"/>
        <v>7.4999999999999982</v>
      </c>
      <c r="CS358" s="91">
        <f t="shared" si="270"/>
        <v>6.2499999999999991</v>
      </c>
      <c r="CT358" s="91">
        <f t="shared" si="270"/>
        <v>7.4999999999999982</v>
      </c>
      <c r="CU358" s="91">
        <f t="shared" si="270"/>
        <v>0</v>
      </c>
      <c r="CV358" s="91">
        <f t="shared" si="270"/>
        <v>0</v>
      </c>
      <c r="CW358" s="93"/>
    </row>
    <row r="359" spans="1:101" x14ac:dyDescent="0.25"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  <c r="AZ359" s="111"/>
      <c r="BA359" s="111"/>
      <c r="BB359" s="111"/>
      <c r="BC359" s="111"/>
      <c r="BD359" s="111"/>
      <c r="BE359" s="111"/>
      <c r="BF359" s="111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1"/>
      <c r="BQ359" s="111"/>
      <c r="BR359" s="111"/>
      <c r="BS359" s="111"/>
      <c r="BT359" s="111"/>
      <c r="BU359" s="111"/>
      <c r="BV359" s="111"/>
      <c r="BW359" s="111"/>
      <c r="BX359" s="111"/>
      <c r="BY359" s="111"/>
      <c r="BZ359" s="111"/>
      <c r="CA359" s="111"/>
      <c r="CB359" s="111"/>
      <c r="CC359" s="111"/>
      <c r="CD359" s="111"/>
      <c r="CR359" s="112"/>
    </row>
    <row r="360" spans="1:101" x14ac:dyDescent="0.25"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3">
        <f t="shared" ref="AS360:AY360" si="273">AS270-AK270</f>
        <v>25.009422000000001</v>
      </c>
      <c r="AT360" s="113">
        <f t="shared" si="273"/>
        <v>30.011306399999999</v>
      </c>
      <c r="AU360" s="113">
        <f t="shared" si="273"/>
        <v>25.009422000000001</v>
      </c>
      <c r="AV360" s="113">
        <f t="shared" si="273"/>
        <v>30.011306399999999</v>
      </c>
      <c r="AW360" s="113">
        <f t="shared" si="273"/>
        <v>25.009422000000001</v>
      </c>
      <c r="AX360" s="113">
        <f t="shared" si="273"/>
        <v>30.011306399999999</v>
      </c>
      <c r="AY360" s="113">
        <f t="shared" si="273"/>
        <v>0</v>
      </c>
      <c r="AZ360" s="111"/>
      <c r="BA360" s="111"/>
      <c r="BB360" s="111"/>
      <c r="BC360" s="111"/>
      <c r="BD360" s="111"/>
      <c r="BE360" s="111"/>
      <c r="BF360" s="111"/>
      <c r="BG360" s="111"/>
      <c r="BH360" s="111"/>
      <c r="BI360" s="113">
        <f t="shared" ref="BI360:BO360" si="274">BI270-BA270</f>
        <v>27.609697999999973</v>
      </c>
      <c r="BJ360" s="113">
        <f t="shared" si="274"/>
        <v>33.131637599999969</v>
      </c>
      <c r="BK360" s="113">
        <f t="shared" si="274"/>
        <v>27.609697999999973</v>
      </c>
      <c r="BL360" s="113">
        <f t="shared" si="274"/>
        <v>33.131637599999969</v>
      </c>
      <c r="BM360" s="113">
        <f t="shared" si="274"/>
        <v>27.609697999999973</v>
      </c>
      <c r="BN360" s="113">
        <f t="shared" si="274"/>
        <v>33.131637599999969</v>
      </c>
      <c r="BO360" s="113">
        <f t="shared" si="274"/>
        <v>0</v>
      </c>
      <c r="BP360" s="111"/>
      <c r="BQ360" s="111"/>
      <c r="BR360" s="111"/>
      <c r="BS360" s="111"/>
      <c r="BT360" s="111"/>
      <c r="BU360" s="111"/>
      <c r="BV360" s="111"/>
      <c r="BW360" s="111"/>
      <c r="BX360" s="111"/>
      <c r="BY360" s="113">
        <f t="shared" ref="BY360:CD360" si="275">BY270-BQ270</f>
        <v>46.215296000000002</v>
      </c>
      <c r="BZ360" s="113">
        <f t="shared" si="275"/>
        <v>55.458354999999997</v>
      </c>
      <c r="CA360" s="113">
        <f t="shared" si="275"/>
        <v>46.215296000000002</v>
      </c>
      <c r="CB360" s="113">
        <f t="shared" si="275"/>
        <v>55.458354999999997</v>
      </c>
      <c r="CC360" s="113">
        <f t="shared" si="275"/>
        <v>46.215296000000002</v>
      </c>
      <c r="CD360" s="113">
        <f t="shared" si="275"/>
        <v>55.458354999999997</v>
      </c>
      <c r="CE360" s="80"/>
      <c r="CR360" s="112"/>
    </row>
    <row r="361" spans="1:101" x14ac:dyDescent="0.25"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  <c r="BF361" s="111"/>
      <c r="BG361" s="111"/>
      <c r="BH361" s="111"/>
      <c r="BI361" s="111"/>
      <c r="BJ361" s="111"/>
      <c r="BK361" s="111"/>
      <c r="BL361" s="111"/>
      <c r="BM361" s="111"/>
      <c r="BN361" s="111"/>
      <c r="BO361" s="111"/>
      <c r="BP361" s="111"/>
      <c r="BQ361" s="111"/>
      <c r="BR361" s="111"/>
      <c r="BS361" s="111"/>
      <c r="BT361" s="111"/>
      <c r="BU361" s="111"/>
      <c r="BV361" s="111"/>
      <c r="BW361" s="111"/>
      <c r="BX361" s="111"/>
      <c r="BY361" s="111"/>
      <c r="BZ361" s="111"/>
      <c r="CA361" s="111"/>
      <c r="CB361" s="111"/>
      <c r="CC361" s="111"/>
      <c r="CD361" s="111"/>
    </row>
    <row r="362" spans="1:101" x14ac:dyDescent="0.25"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>
        <v>25.009422000000001</v>
      </c>
      <c r="AT362" s="111">
        <v>30.011306399999999</v>
      </c>
      <c r="AU362" s="111">
        <v>25.009422000000001</v>
      </c>
      <c r="AV362" s="111">
        <v>30.011306399999999</v>
      </c>
      <c r="AW362" s="111">
        <v>25.009422000000001</v>
      </c>
      <c r="AX362" s="111">
        <v>30.011306399999999</v>
      </c>
      <c r="AY362" s="111">
        <v>0</v>
      </c>
      <c r="AZ362" s="111"/>
      <c r="BA362" s="111"/>
      <c r="BB362" s="111"/>
      <c r="BC362" s="111"/>
      <c r="BD362" s="111"/>
      <c r="BE362" s="111"/>
      <c r="BF362" s="111"/>
      <c r="BG362" s="111"/>
      <c r="BH362" s="111"/>
      <c r="BI362" s="111"/>
      <c r="BJ362" s="111"/>
      <c r="BK362" s="111"/>
      <c r="BL362" s="111"/>
      <c r="BM362" s="111"/>
      <c r="BN362" s="111"/>
      <c r="BO362" s="111"/>
      <c r="BP362" s="111"/>
      <c r="BQ362" s="111"/>
      <c r="BR362" s="111"/>
      <c r="BS362" s="111"/>
      <c r="BT362" s="111"/>
      <c r="BU362" s="111"/>
      <c r="BV362" s="111"/>
      <c r="BW362" s="111"/>
      <c r="BX362" s="111"/>
      <c r="BY362" s="111">
        <f>BZ362/1.2</f>
        <v>0.62018579833321008</v>
      </c>
      <c r="BZ362" s="111">
        <v>0.74422295799985205</v>
      </c>
      <c r="CA362" s="111">
        <v>0.62018579833321008</v>
      </c>
      <c r="CB362" s="111">
        <v>0.74422295799985205</v>
      </c>
      <c r="CC362" s="111">
        <v>0.62018579833321008</v>
      </c>
      <c r="CD362" s="111">
        <v>0.74422295799985205</v>
      </c>
      <c r="CO362" s="80"/>
      <c r="CP362" s="80"/>
    </row>
    <row r="363" spans="1:101" x14ac:dyDescent="0.25">
      <c r="AG363" s="111">
        <v>6.1142990900000003</v>
      </c>
      <c r="AH363" s="111">
        <f>7.20742625</f>
        <v>7.2074262500000001</v>
      </c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  <c r="AZ363" s="111"/>
      <c r="BA363" s="111"/>
      <c r="BB363" s="111"/>
      <c r="BC363" s="111"/>
      <c r="BD363" s="111"/>
      <c r="BE363" s="111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11"/>
      <c r="BY363" s="111"/>
      <c r="BZ363" s="111"/>
      <c r="CA363" s="111"/>
      <c r="CB363" s="111"/>
      <c r="CC363" s="111"/>
      <c r="CD363" s="111"/>
    </row>
    <row r="364" spans="1:101" x14ac:dyDescent="0.25"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>
        <v>8.3333333333332575</v>
      </c>
      <c r="AT364" s="111">
        <f>AS364*1.2</f>
        <v>9.9999999999999094</v>
      </c>
      <c r="AU364" s="111">
        <v>8.3333333333332575</v>
      </c>
      <c r="AV364" s="111">
        <v>9.9999999999999094</v>
      </c>
      <c r="AW364" s="111">
        <v>8.3333333333332575</v>
      </c>
      <c r="AX364" s="111">
        <v>9.9999999999999094</v>
      </c>
      <c r="AY364" s="111"/>
      <c r="AZ364" s="111"/>
      <c r="BA364" s="111"/>
      <c r="BB364" s="111"/>
      <c r="BC364" s="111"/>
      <c r="BD364" s="111"/>
      <c r="BE364" s="111"/>
      <c r="BF364" s="111"/>
      <c r="BG364" s="111"/>
      <c r="BH364" s="111"/>
      <c r="BI364" s="111">
        <f>AS364</f>
        <v>8.3333333333332575</v>
      </c>
      <c r="BJ364" s="111">
        <f t="shared" ref="BJ364:BP364" si="276">AT364</f>
        <v>9.9999999999999094</v>
      </c>
      <c r="BK364" s="111">
        <f t="shared" si="276"/>
        <v>8.3333333333332575</v>
      </c>
      <c r="BL364" s="111">
        <f t="shared" si="276"/>
        <v>9.9999999999999094</v>
      </c>
      <c r="BM364" s="111">
        <f t="shared" si="276"/>
        <v>8.3333333333332575</v>
      </c>
      <c r="BN364" s="111">
        <f t="shared" si="276"/>
        <v>9.9999999999999094</v>
      </c>
      <c r="BO364" s="111">
        <f t="shared" si="276"/>
        <v>0</v>
      </c>
      <c r="BP364" s="111">
        <f t="shared" si="276"/>
        <v>0</v>
      </c>
      <c r="BQ364" s="111"/>
      <c r="BR364" s="111"/>
      <c r="BS364" s="111"/>
      <c r="BT364" s="111"/>
      <c r="BU364" s="111"/>
      <c r="BV364" s="111"/>
      <c r="BW364" s="111"/>
      <c r="BX364" s="111"/>
      <c r="BY364" s="111">
        <f>BZ364/1.2</f>
        <v>-5.459939251242834</v>
      </c>
      <c r="BZ364" s="111">
        <f>-6.5519271014914</f>
        <v>-6.5519271014914002</v>
      </c>
      <c r="CA364" s="111">
        <v>-5.459939251242834</v>
      </c>
      <c r="CB364" s="111">
        <v>-6.5519271014914002</v>
      </c>
      <c r="CC364" s="111">
        <v>-5.459939251242834</v>
      </c>
      <c r="CD364" s="111">
        <v>-6.5519271014914002</v>
      </c>
    </row>
    <row r="365" spans="1:101" x14ac:dyDescent="0.25">
      <c r="AG365" s="111">
        <v>5.20294817</v>
      </c>
      <c r="AH365" s="111">
        <v>6.1329718099999999</v>
      </c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11"/>
      <c r="BY365" s="111"/>
      <c r="BZ365" s="111"/>
      <c r="CA365" s="111"/>
      <c r="CB365" s="111"/>
      <c r="CC365" s="111"/>
      <c r="CD365" s="111"/>
    </row>
    <row r="366" spans="1:101" hidden="1" x14ac:dyDescent="0.25"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/>
      <c r="BC366" s="111"/>
      <c r="BD366" s="111"/>
      <c r="BE366" s="111"/>
      <c r="BF366" s="111"/>
      <c r="BG366" s="111"/>
      <c r="BH366" s="111"/>
      <c r="BI366" s="111"/>
      <c r="BJ366" s="111"/>
      <c r="BK366" s="111"/>
      <c r="BL366" s="111"/>
      <c r="BM366" s="111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11"/>
      <c r="BY366" s="111"/>
      <c r="BZ366" s="111"/>
      <c r="CA366" s="111"/>
      <c r="CB366" s="111"/>
      <c r="CC366" s="111"/>
      <c r="CD366" s="111"/>
    </row>
    <row r="367" spans="1:101" hidden="1" x14ac:dyDescent="0.25"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/>
      <c r="BF367" s="111"/>
      <c r="BG367" s="111"/>
      <c r="BH367" s="111"/>
      <c r="BI367" s="111"/>
      <c r="BJ367" s="111"/>
      <c r="BK367" s="111"/>
      <c r="BL367" s="111"/>
      <c r="BM367" s="111"/>
      <c r="BN367" s="111"/>
      <c r="BO367" s="111"/>
      <c r="BP367" s="111"/>
      <c r="BQ367" s="111"/>
      <c r="BR367" s="111"/>
      <c r="BS367" s="111"/>
      <c r="BT367" s="111"/>
      <c r="BU367" s="111"/>
      <c r="BV367" s="111"/>
      <c r="BW367" s="111"/>
      <c r="BX367" s="111"/>
      <c r="BY367" s="111"/>
      <c r="BZ367" s="111"/>
      <c r="CA367" s="111"/>
      <c r="CB367" s="111"/>
      <c r="CC367" s="111"/>
      <c r="CD367" s="111"/>
    </row>
    <row r="368" spans="1:101" hidden="1" x14ac:dyDescent="0.25">
      <c r="AC368" s="80"/>
      <c r="AD368" s="80"/>
      <c r="AE368" s="80"/>
      <c r="AF368" s="80"/>
      <c r="AG368" s="113"/>
      <c r="AH368" s="113"/>
      <c r="AI368" s="113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3">
        <f>AS6-AK6</f>
        <v>0</v>
      </c>
      <c r="AT368" s="113">
        <f>AT6-AL6</f>
        <v>-6.6495437999833484E-2</v>
      </c>
      <c r="AU368" s="113"/>
      <c r="AV368" s="113"/>
      <c r="AW368" s="113"/>
      <c r="AX368" s="113"/>
      <c r="AY368" s="113"/>
      <c r="AZ368" s="113"/>
      <c r="BA368" s="111"/>
      <c r="BB368" s="111"/>
      <c r="BC368" s="111"/>
      <c r="BD368" s="111"/>
      <c r="BE368" s="111"/>
      <c r="BF368" s="111"/>
      <c r="BG368" s="111"/>
      <c r="BH368" s="111"/>
      <c r="BI368" s="111"/>
      <c r="BJ368" s="111"/>
      <c r="BK368" s="111"/>
      <c r="BL368" s="111"/>
      <c r="BM368" s="111"/>
      <c r="BN368" s="111"/>
      <c r="BO368" s="111"/>
      <c r="BP368" s="111"/>
      <c r="BQ368" s="111"/>
      <c r="BR368" s="111"/>
      <c r="BS368" s="111"/>
      <c r="BT368" s="111"/>
      <c r="BU368" s="111"/>
      <c r="BV368" s="111"/>
      <c r="BW368" s="111"/>
      <c r="BX368" s="111"/>
      <c r="BY368" s="111"/>
      <c r="BZ368" s="111"/>
      <c r="CA368" s="111"/>
      <c r="CB368" s="111"/>
      <c r="CC368" s="111"/>
      <c r="CD368" s="111"/>
    </row>
    <row r="369" spans="33:100" hidden="1" x14ac:dyDescent="0.25"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3"/>
      <c r="AT369" s="113"/>
      <c r="AU369" s="113"/>
      <c r="AV369" s="113"/>
      <c r="AW369" s="113"/>
      <c r="AX369" s="113"/>
      <c r="AY369" s="113"/>
      <c r="AZ369" s="113"/>
      <c r="BA369" s="113">
        <v>0</v>
      </c>
      <c r="BB369" s="113">
        <v>0</v>
      </c>
      <c r="BC369" s="113">
        <v>0</v>
      </c>
      <c r="BD369" s="113">
        <v>0</v>
      </c>
      <c r="BE369" s="113">
        <v>0</v>
      </c>
      <c r="BF369" s="113">
        <v>0</v>
      </c>
      <c r="BG369" s="113">
        <v>0</v>
      </c>
      <c r="BH369" s="113">
        <v>0</v>
      </c>
      <c r="BI369" s="113"/>
      <c r="BJ369" s="113"/>
      <c r="BK369" s="113"/>
      <c r="BL369" s="113"/>
      <c r="BM369" s="113"/>
      <c r="BN369" s="113"/>
      <c r="BO369" s="113"/>
      <c r="BP369" s="113"/>
      <c r="BQ369" s="113">
        <v>0</v>
      </c>
      <c r="BR369" s="113">
        <v>0</v>
      </c>
      <c r="BS369" s="113">
        <v>0</v>
      </c>
      <c r="BT369" s="113">
        <v>0</v>
      </c>
      <c r="BU369" s="113">
        <v>0</v>
      </c>
      <c r="BV369" s="113">
        <v>0</v>
      </c>
      <c r="BW369" s="113">
        <v>0</v>
      </c>
      <c r="BX369" s="113">
        <v>0</v>
      </c>
      <c r="BY369" s="113"/>
      <c r="BZ369" s="113"/>
      <c r="CA369" s="113"/>
      <c r="CB369" s="113"/>
      <c r="CC369" s="113"/>
      <c r="CD369" s="113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</row>
    <row r="370" spans="33:100" hidden="1" x14ac:dyDescent="0.25"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/>
      <c r="BA370" s="111"/>
      <c r="BB370" s="111"/>
      <c r="BC370" s="111"/>
      <c r="BD370" s="111"/>
      <c r="BE370" s="111"/>
      <c r="BF370" s="111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11"/>
      <c r="BY370" s="111"/>
      <c r="BZ370" s="111"/>
      <c r="CA370" s="111"/>
      <c r="CB370" s="111"/>
      <c r="CC370" s="111"/>
      <c r="CD370" s="111"/>
    </row>
    <row r="371" spans="33:100" hidden="1" x14ac:dyDescent="0.25"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  <c r="AZ371" s="111"/>
      <c r="BA371" s="111"/>
      <c r="BB371" s="111"/>
      <c r="BC371" s="111"/>
      <c r="BD371" s="111"/>
      <c r="BE371" s="111"/>
      <c r="BF371" s="111"/>
      <c r="BG371" s="111"/>
      <c r="BH371" s="111"/>
      <c r="BI371" s="111"/>
      <c r="BJ371" s="111"/>
      <c r="BK371" s="111"/>
      <c r="BL371" s="111"/>
      <c r="BM371" s="111"/>
      <c r="BN371" s="111"/>
      <c r="BO371" s="111"/>
      <c r="BP371" s="111"/>
      <c r="BQ371" s="111"/>
      <c r="BR371" s="111"/>
      <c r="BS371" s="111"/>
      <c r="BT371" s="111"/>
      <c r="BU371" s="111"/>
      <c r="BV371" s="111"/>
      <c r="BW371" s="111"/>
      <c r="BX371" s="111"/>
      <c r="BY371" s="111"/>
      <c r="BZ371" s="111"/>
      <c r="CA371" s="111"/>
      <c r="CB371" s="111"/>
      <c r="CC371" s="111"/>
      <c r="CD371" s="111"/>
    </row>
    <row r="372" spans="33:100" hidden="1" x14ac:dyDescent="0.25"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  <c r="AZ372" s="111"/>
      <c r="BA372" s="111"/>
      <c r="BB372" s="111"/>
      <c r="BC372" s="111"/>
      <c r="BD372" s="111"/>
      <c r="BE372" s="111"/>
      <c r="BF372" s="111"/>
      <c r="BG372" s="111"/>
      <c r="BH372" s="111"/>
      <c r="BI372" s="111">
        <v>4.7345569773445586E-3</v>
      </c>
      <c r="BJ372" s="111">
        <v>5.6814683728134696E-3</v>
      </c>
      <c r="BK372" s="111">
        <v>4.7345569773445586E-3</v>
      </c>
      <c r="BL372" s="111">
        <v>5.6814683728134696E-3</v>
      </c>
      <c r="BM372" s="111">
        <v>4.7345569773445586E-3</v>
      </c>
      <c r="BN372" s="111">
        <v>5.6814683728134696E-3</v>
      </c>
      <c r="BO372" s="111"/>
      <c r="BP372" s="111" t="s">
        <v>6495</v>
      </c>
      <c r="BQ372" s="111"/>
      <c r="BR372" s="111"/>
      <c r="BS372" s="111"/>
      <c r="BT372" s="111"/>
      <c r="BU372" s="111"/>
      <c r="BV372" s="111"/>
      <c r="BW372" s="111"/>
      <c r="BX372" s="111"/>
      <c r="BY372" s="111">
        <f>BZ372/1.2</f>
        <v>4.7345569773445586E-3</v>
      </c>
      <c r="BZ372" s="111">
        <v>5.6814683728134696E-3</v>
      </c>
      <c r="CA372" s="111">
        <v>4.7345569773445586E-3</v>
      </c>
      <c r="CB372" s="111">
        <v>5.6814683728134696E-3</v>
      </c>
      <c r="CC372" s="111">
        <v>4.7345569773445586E-3</v>
      </c>
      <c r="CD372" s="111">
        <v>5.6814683728134696E-3</v>
      </c>
    </row>
    <row r="373" spans="33:100" hidden="1" x14ac:dyDescent="0.25"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  <c r="AZ373" s="111"/>
      <c r="BA373" s="111"/>
      <c r="BB373" s="111"/>
      <c r="BC373" s="111"/>
      <c r="BD373" s="111"/>
      <c r="BE373" s="111"/>
      <c r="BF373" s="111"/>
      <c r="BG373" s="111"/>
      <c r="BH373" s="111"/>
      <c r="BI373" s="111"/>
      <c r="BJ373" s="111"/>
      <c r="BK373" s="111"/>
      <c r="BL373" s="111"/>
      <c r="BM373" s="111"/>
      <c r="BN373" s="111"/>
      <c r="BO373" s="111"/>
      <c r="BP373" s="111"/>
      <c r="BQ373" s="111"/>
      <c r="BR373" s="111"/>
      <c r="BS373" s="111"/>
      <c r="BT373" s="111"/>
      <c r="BU373" s="111"/>
      <c r="BV373" s="111"/>
      <c r="BW373" s="111"/>
      <c r="BX373" s="111"/>
      <c r="BY373" s="111"/>
      <c r="BZ373" s="111"/>
      <c r="CA373" s="111"/>
      <c r="CB373" s="111"/>
      <c r="CC373" s="111"/>
      <c r="CD373" s="111"/>
    </row>
    <row r="374" spans="33:100" hidden="1" x14ac:dyDescent="0.25"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  <c r="AZ374" s="111"/>
      <c r="BA374" s="111"/>
      <c r="BB374" s="111"/>
      <c r="BC374" s="111"/>
      <c r="BD374" s="111"/>
      <c r="BE374" s="111"/>
      <c r="BF374" s="111"/>
      <c r="BG374" s="111"/>
      <c r="BH374" s="111"/>
      <c r="BI374" s="111"/>
      <c r="BJ374" s="111"/>
      <c r="BK374" s="111"/>
      <c r="BL374" s="111"/>
      <c r="BM374" s="111"/>
      <c r="BN374" s="111"/>
      <c r="BO374" s="111"/>
      <c r="BP374" s="111"/>
      <c r="BQ374" s="111"/>
      <c r="BR374" s="111"/>
      <c r="BS374" s="111"/>
      <c r="BT374" s="111"/>
      <c r="BU374" s="111"/>
      <c r="BV374" s="111"/>
      <c r="BW374" s="111"/>
      <c r="BX374" s="111"/>
      <c r="BY374" s="111"/>
      <c r="BZ374" s="111"/>
      <c r="CA374" s="111"/>
      <c r="CB374" s="111"/>
      <c r="CC374" s="111"/>
      <c r="CD374" s="111"/>
    </row>
    <row r="375" spans="33:100" hidden="1" x14ac:dyDescent="0.25"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1"/>
      <c r="BD375" s="111"/>
      <c r="BE375" s="111"/>
      <c r="BF375" s="111"/>
      <c r="BG375" s="111"/>
      <c r="BH375" s="111"/>
      <c r="BI375" s="111"/>
      <c r="BJ375" s="111"/>
      <c r="BK375" s="111"/>
      <c r="BL375" s="111"/>
      <c r="BM375" s="111"/>
      <c r="BN375" s="111"/>
      <c r="BO375" s="111"/>
      <c r="BP375" s="111"/>
      <c r="BQ375" s="111"/>
      <c r="BR375" s="111"/>
      <c r="BS375" s="111"/>
      <c r="BT375" s="111"/>
      <c r="BU375" s="111"/>
      <c r="BV375" s="111"/>
      <c r="BW375" s="111"/>
      <c r="BX375" s="111"/>
      <c r="BY375" s="111"/>
      <c r="BZ375" s="111"/>
      <c r="CA375" s="111"/>
      <c r="CB375" s="111"/>
      <c r="CC375" s="111"/>
      <c r="CD375" s="111"/>
    </row>
    <row r="376" spans="33:100" hidden="1" x14ac:dyDescent="0.25"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  <c r="AZ376" s="111"/>
      <c r="BA376" s="111"/>
      <c r="BB376" s="111"/>
      <c r="BC376" s="111"/>
      <c r="BD376" s="111"/>
      <c r="BE376" s="111"/>
      <c r="BF376" s="111"/>
      <c r="BG376" s="111"/>
      <c r="BH376" s="111"/>
      <c r="BI376" s="111"/>
      <c r="BJ376" s="111"/>
      <c r="BK376" s="111"/>
      <c r="BL376" s="111"/>
      <c r="BM376" s="111"/>
      <c r="BN376" s="111"/>
      <c r="BO376" s="111"/>
      <c r="BP376" s="111"/>
      <c r="BQ376" s="111"/>
      <c r="BR376" s="111"/>
      <c r="BS376" s="111"/>
      <c r="BT376" s="111"/>
      <c r="BU376" s="111"/>
      <c r="BV376" s="111"/>
      <c r="BW376" s="111"/>
      <c r="BX376" s="111"/>
      <c r="BY376" s="111"/>
      <c r="BZ376" s="111"/>
      <c r="CA376" s="111"/>
      <c r="CB376" s="111"/>
      <c r="CC376" s="111"/>
      <c r="CD376" s="111"/>
    </row>
    <row r="377" spans="33:100" hidden="1" x14ac:dyDescent="0.25"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11"/>
      <c r="BG377" s="111"/>
      <c r="BH377" s="111"/>
      <c r="BI377" s="111"/>
      <c r="BJ377" s="111"/>
      <c r="BK377" s="111"/>
      <c r="BL377" s="111"/>
      <c r="BM377" s="111"/>
      <c r="BN377" s="111"/>
      <c r="BO377" s="111"/>
      <c r="BP377" s="111"/>
      <c r="BQ377" s="111"/>
      <c r="BR377" s="111"/>
      <c r="BS377" s="111"/>
      <c r="BT377" s="111"/>
      <c r="BU377" s="111"/>
      <c r="BV377" s="111"/>
      <c r="BW377" s="111"/>
      <c r="BX377" s="111"/>
      <c r="BY377" s="111">
        <f>BZ377/1.2</f>
        <v>-5.8804916333959498E-2</v>
      </c>
      <c r="BZ377" s="111">
        <f>0.0705658996007514*-1</f>
        <v>-7.0565899600751394E-2</v>
      </c>
      <c r="CA377" s="111">
        <v>-5.8804916333959498E-2</v>
      </c>
      <c r="CB377" s="111">
        <v>-7.0565899600751394E-2</v>
      </c>
      <c r="CC377" s="111">
        <v>-5.8804916333959498E-2</v>
      </c>
      <c r="CD377" s="111">
        <v>-7.0565899600751394E-2</v>
      </c>
    </row>
    <row r="378" spans="33:100" x14ac:dyDescent="0.25"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11"/>
      <c r="BD378" s="111"/>
      <c r="BE378" s="111"/>
      <c r="BF378" s="111"/>
      <c r="BG378" s="111"/>
      <c r="BH378" s="111"/>
      <c r="BI378" s="111"/>
      <c r="BJ378" s="111"/>
      <c r="BK378" s="111"/>
      <c r="BL378" s="111"/>
      <c r="BM378" s="111"/>
      <c r="BN378" s="111"/>
      <c r="BO378" s="111"/>
      <c r="BP378" s="111"/>
      <c r="BQ378" s="111"/>
      <c r="BR378" s="111"/>
      <c r="BS378" s="111"/>
      <c r="BT378" s="111"/>
      <c r="BU378" s="111"/>
      <c r="BV378" s="111"/>
      <c r="BW378" s="111"/>
      <c r="BX378" s="111"/>
      <c r="BY378" s="111"/>
      <c r="BZ378" s="111"/>
      <c r="CA378" s="111"/>
      <c r="CB378" s="111"/>
      <c r="CC378" s="111"/>
      <c r="CD378" s="111"/>
    </row>
    <row r="379" spans="33:100" x14ac:dyDescent="0.25"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11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11"/>
      <c r="BY379" s="111"/>
      <c r="BZ379" s="111"/>
      <c r="CA379" s="111"/>
      <c r="CB379" s="111"/>
      <c r="CC379" s="111"/>
      <c r="CD379" s="111"/>
    </row>
    <row r="380" spans="33:100" x14ac:dyDescent="0.25"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11"/>
      <c r="BD380" s="111"/>
      <c r="BE380" s="111"/>
      <c r="BF380" s="111"/>
      <c r="BG380" s="111"/>
      <c r="BH380" s="111"/>
      <c r="BI380" s="111"/>
      <c r="BJ380" s="111"/>
      <c r="BK380" s="111"/>
      <c r="BL380" s="111"/>
      <c r="BM380" s="111"/>
      <c r="BN380" s="111"/>
      <c r="BO380" s="111"/>
      <c r="BP380" s="111"/>
      <c r="BQ380" s="111"/>
      <c r="BR380" s="111"/>
      <c r="BS380" s="111"/>
      <c r="BT380" s="111"/>
      <c r="BU380" s="111"/>
      <c r="BV380" s="111"/>
      <c r="BW380" s="111"/>
      <c r="BX380" s="111"/>
      <c r="BY380" s="111">
        <f>BZ380/1.2</f>
        <v>0.85707957500024656</v>
      </c>
      <c r="BZ380" s="111">
        <v>1.0284954900002958</v>
      </c>
      <c r="CA380" s="111">
        <f>CB380/1.2</f>
        <v>0.85707957500025012</v>
      </c>
      <c r="CB380" s="111">
        <v>1.0284954900003</v>
      </c>
      <c r="CC380" s="111">
        <f>CD380/1.2</f>
        <v>0.85707957500025012</v>
      </c>
      <c r="CD380" s="111">
        <v>1.0284954900003</v>
      </c>
    </row>
    <row r="381" spans="33:100" x14ac:dyDescent="0.25"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>
        <v>1.2566732699999648</v>
      </c>
      <c r="AT381" s="111">
        <f>AS381*1.2</f>
        <v>1.5080079239999578</v>
      </c>
      <c r="AU381" s="111">
        <v>1.2566732699999648</v>
      </c>
      <c r="AV381" s="111">
        <v>1.5080079239999578</v>
      </c>
      <c r="AW381" s="111">
        <v>1.2566732699999648</v>
      </c>
      <c r="AX381" s="111">
        <v>1.5080079239999578</v>
      </c>
      <c r="AY381" s="111"/>
      <c r="AZ381" s="111"/>
      <c r="BA381" s="111"/>
      <c r="BB381" s="111"/>
      <c r="BC381" s="111"/>
      <c r="BD381" s="111"/>
      <c r="BE381" s="111"/>
      <c r="BF381" s="111"/>
      <c r="BG381" s="111"/>
      <c r="BH381" s="111"/>
      <c r="BI381" s="111"/>
      <c r="BJ381" s="111"/>
      <c r="BK381" s="111"/>
      <c r="BL381" s="111"/>
      <c r="BM381" s="111"/>
      <c r="BN381" s="111"/>
      <c r="BO381" s="111"/>
      <c r="BP381" s="111"/>
      <c r="BQ381" s="111"/>
      <c r="BR381" s="111"/>
      <c r="BS381" s="111"/>
      <c r="BT381" s="111"/>
      <c r="BU381" s="111"/>
      <c r="BV381" s="111"/>
      <c r="BW381" s="111"/>
      <c r="BX381" s="111"/>
      <c r="BY381" s="111"/>
      <c r="BZ381" s="111"/>
      <c r="CA381" s="111"/>
      <c r="CB381" s="111"/>
      <c r="CC381" s="111"/>
      <c r="CD381" s="111"/>
    </row>
    <row r="382" spans="33:100" x14ac:dyDescent="0.25"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  <c r="AZ382" s="111"/>
      <c r="BA382" s="111"/>
      <c r="BB382" s="111"/>
      <c r="BC382" s="111"/>
      <c r="BD382" s="111"/>
      <c r="BE382" s="111"/>
      <c r="BF382" s="111"/>
      <c r="BG382" s="111"/>
      <c r="BH382" s="111"/>
      <c r="BI382" s="111"/>
      <c r="BJ382" s="111"/>
      <c r="BK382" s="111"/>
      <c r="BL382" s="111"/>
      <c r="BM382" s="111"/>
      <c r="BN382" s="111"/>
      <c r="BO382" s="111"/>
      <c r="BP382" s="111"/>
      <c r="BQ382" s="111"/>
      <c r="BR382" s="111"/>
      <c r="BS382" s="111"/>
      <c r="BT382" s="111"/>
      <c r="BU382" s="111"/>
      <c r="BV382" s="111"/>
      <c r="BW382" s="111"/>
      <c r="BX382" s="111"/>
      <c r="BY382" s="111">
        <f>BZ382/1.2</f>
        <v>-0.20573346666670508</v>
      </c>
      <c r="BZ382" s="111">
        <v>-0.24688016000004609</v>
      </c>
      <c r="CA382" s="111">
        <v>-0.20573346666670508</v>
      </c>
      <c r="CB382" s="111">
        <v>-0.24688016000004609</v>
      </c>
      <c r="CC382" s="111">
        <v>-0.20573346666670508</v>
      </c>
      <c r="CD382" s="111">
        <v>-0.24688016000004609</v>
      </c>
    </row>
    <row r="383" spans="33:100" x14ac:dyDescent="0.25"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11"/>
      <c r="BD383" s="111"/>
      <c r="BE383" s="111"/>
      <c r="BF383" s="111"/>
      <c r="BG383" s="111"/>
      <c r="BH383" s="111"/>
      <c r="BI383" s="111"/>
      <c r="BJ383" s="111"/>
      <c r="BK383" s="111"/>
      <c r="BL383" s="111"/>
      <c r="BM383" s="111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11"/>
      <c r="BY383" s="111"/>
      <c r="BZ383" s="111"/>
      <c r="CA383" s="111"/>
      <c r="CB383" s="111"/>
      <c r="CC383" s="111"/>
      <c r="CD383" s="111"/>
    </row>
    <row r="384" spans="33:100" x14ac:dyDescent="0.25"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11"/>
      <c r="BD384" s="111"/>
      <c r="BE384" s="111"/>
      <c r="BF384" s="111"/>
      <c r="BG384" s="111"/>
      <c r="BH384" s="111"/>
      <c r="BI384" s="111"/>
      <c r="BJ384" s="111"/>
      <c r="BK384" s="111"/>
      <c r="BL384" s="111"/>
      <c r="BM384" s="111"/>
      <c r="BN384" s="111"/>
      <c r="BO384" s="111"/>
      <c r="BP384" s="111"/>
      <c r="BQ384" s="111"/>
      <c r="BR384" s="111"/>
      <c r="BS384" s="111"/>
      <c r="BT384" s="111"/>
      <c r="BU384" s="111"/>
      <c r="BV384" s="111"/>
      <c r="BW384" s="111"/>
      <c r="BX384" s="111"/>
      <c r="BY384" s="111">
        <f>BZ384/1.2</f>
        <v>1.2571334366668916</v>
      </c>
      <c r="BZ384" s="111">
        <v>1.50856012400027</v>
      </c>
      <c r="CA384" s="111">
        <v>1.2571334366668916</v>
      </c>
      <c r="CB384" s="111">
        <v>1.50856012400027</v>
      </c>
      <c r="CC384" s="111">
        <v>1.2571334366668916</v>
      </c>
      <c r="CD384" s="111">
        <v>1.50856012400027</v>
      </c>
    </row>
  </sheetData>
  <autoFilter ref="A14:CW358">
    <filterColumn colId="2">
      <filters>
        <filter val="Г"/>
      </filters>
    </filterColumn>
  </autoFilter>
  <mergeCells count="63">
    <mergeCell ref="CO12:CP12"/>
    <mergeCell ref="CQ12:CR12"/>
    <mergeCell ref="CS12:CV12"/>
    <mergeCell ref="BY12:BZ12"/>
    <mergeCell ref="CA12:CB12"/>
    <mergeCell ref="CC12:CF12"/>
    <mergeCell ref="CG12:CH12"/>
    <mergeCell ref="CI12:CJ12"/>
    <mergeCell ref="CK12:CN12"/>
    <mergeCell ref="BU12:BX12"/>
    <mergeCell ref="AS12:AT12"/>
    <mergeCell ref="AU12:AV12"/>
    <mergeCell ref="AW12:AZ12"/>
    <mergeCell ref="BA12:BB12"/>
    <mergeCell ref="BC12:BD12"/>
    <mergeCell ref="BE12:BH12"/>
    <mergeCell ref="BI12:BJ12"/>
    <mergeCell ref="BK12:BL12"/>
    <mergeCell ref="BM12:BP12"/>
    <mergeCell ref="BQ12:BR12"/>
    <mergeCell ref="BS12:BT12"/>
    <mergeCell ref="AC12:AD12"/>
    <mergeCell ref="AE12:AF12"/>
    <mergeCell ref="AG12:AJ12"/>
    <mergeCell ref="AK12:AL12"/>
    <mergeCell ref="AM12:AN12"/>
    <mergeCell ref="AO12:AR12"/>
    <mergeCell ref="CO11:CV11"/>
    <mergeCell ref="CW11:CW13"/>
    <mergeCell ref="D12:E12"/>
    <mergeCell ref="F12:G12"/>
    <mergeCell ref="M12:N12"/>
    <mergeCell ref="O12:P12"/>
    <mergeCell ref="Q12:T12"/>
    <mergeCell ref="U12:V12"/>
    <mergeCell ref="W12:X12"/>
    <mergeCell ref="Y12:AB12"/>
    <mergeCell ref="AS11:AZ11"/>
    <mergeCell ref="BA11:BH11"/>
    <mergeCell ref="BI11:BP11"/>
    <mergeCell ref="BQ11:BX11"/>
    <mergeCell ref="BY11:CF11"/>
    <mergeCell ref="CG11:CN11"/>
    <mergeCell ref="CG10:CV10"/>
    <mergeCell ref="A11:A13"/>
    <mergeCell ref="B11:B13"/>
    <mergeCell ref="C11:C13"/>
    <mergeCell ref="D11:G11"/>
    <mergeCell ref="H11:L12"/>
    <mergeCell ref="M11:T11"/>
    <mergeCell ref="U11:AB11"/>
    <mergeCell ref="AC11:AJ11"/>
    <mergeCell ref="AK11:AR11"/>
    <mergeCell ref="M10:T10"/>
    <mergeCell ref="U10:AJ10"/>
    <mergeCell ref="AK10:AZ10"/>
    <mergeCell ref="BA10:BP10"/>
    <mergeCell ref="BQ10:CF10"/>
    <mergeCell ref="A1:CV2"/>
    <mergeCell ref="CZ1:DF1"/>
    <mergeCell ref="CZ2:CZ3"/>
    <mergeCell ref="DA2:DC2"/>
    <mergeCell ref="DD2:DF2"/>
  </mergeCells>
  <pageMargins left="0.31496062992125984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F55"/>
  <sheetViews>
    <sheetView tabSelected="1" topLeftCell="A4" zoomScale="85" zoomScaleNormal="85" workbookViewId="0">
      <selection activeCell="AQ23" sqref="AQ23:AZ23"/>
    </sheetView>
  </sheetViews>
  <sheetFormatPr defaultColWidth="1.42578125" defaultRowHeight="12.75" x14ac:dyDescent="0.2"/>
  <cols>
    <col min="1" max="52" width="1.42578125" style="7"/>
    <col min="53" max="64" width="1.42578125" style="7" customWidth="1"/>
    <col min="65" max="16384" width="1.42578125" style="7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297" t="s">
        <v>3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</row>
    <row r="7" spans="1:64" s="4" customFormat="1" ht="18.75" x14ac:dyDescent="0.2">
      <c r="A7" s="297" t="s">
        <v>4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</row>
    <row r="8" spans="1:64" s="4" customFormat="1" ht="18.75" x14ac:dyDescent="0.2">
      <c r="A8" s="297" t="s">
        <v>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</row>
    <row r="9" spans="1:64" s="4" customFormat="1" ht="18.75" x14ac:dyDescent="0.2">
      <c r="A9" s="297" t="s">
        <v>6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</row>
    <row r="10" spans="1:64" s="4" customFormat="1" ht="18.75" x14ac:dyDescent="0.2">
      <c r="A10" s="297" t="s">
        <v>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</row>
    <row r="11" spans="1:64" s="4" customFormat="1" ht="18.75" x14ac:dyDescent="0.2">
      <c r="A11" s="297" t="s">
        <v>8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</row>
    <row r="12" spans="1:64" s="3" customFormat="1" ht="15.75" x14ac:dyDescent="0.2"/>
    <row r="13" spans="1:64" s="3" customFormat="1" ht="15.75" x14ac:dyDescent="0.25">
      <c r="B13" s="5" t="s">
        <v>9</v>
      </c>
    </row>
    <row r="14" spans="1:64" s="6" customFormat="1" ht="15.75" x14ac:dyDescent="0.25">
      <c r="B14" s="5" t="s">
        <v>10</v>
      </c>
      <c r="K14" s="293" t="s">
        <v>55</v>
      </c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</row>
    <row r="15" spans="1:64" s="6" customFormat="1" ht="15.75" x14ac:dyDescent="0.25">
      <c r="B15" s="5" t="s">
        <v>11</v>
      </c>
      <c r="F15" s="294" t="s">
        <v>12</v>
      </c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BB15" s="154"/>
      <c r="BC15" s="245"/>
    </row>
    <row r="16" spans="1:64" s="6" customFormat="1" ht="15.75" x14ac:dyDescent="0.25">
      <c r="B16" s="5" t="s">
        <v>13</v>
      </c>
      <c r="F16" s="294" t="s">
        <v>14</v>
      </c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BB16" s="154"/>
      <c r="BC16" s="245"/>
    </row>
    <row r="17" spans="1:64" s="3" customFormat="1" ht="15.75" x14ac:dyDescent="0.25">
      <c r="BB17" s="154"/>
      <c r="BC17" s="245"/>
      <c r="BD17" s="6"/>
    </row>
    <row r="18" spans="1:64" x14ac:dyDescent="0.2">
      <c r="A18" s="295" t="s">
        <v>15</v>
      </c>
      <c r="B18" s="295"/>
      <c r="C18" s="295"/>
      <c r="D18" s="295"/>
      <c r="E18" s="295" t="s">
        <v>16</v>
      </c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 t="s">
        <v>17</v>
      </c>
      <c r="AB18" s="295"/>
      <c r="AC18" s="295"/>
      <c r="AD18" s="295"/>
      <c r="AE18" s="295"/>
      <c r="AF18" s="295"/>
      <c r="AG18" s="296" t="s">
        <v>8656</v>
      </c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5" t="s">
        <v>18</v>
      </c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</row>
    <row r="19" spans="1:64" x14ac:dyDescent="0.2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 t="s">
        <v>19</v>
      </c>
      <c r="AH19" s="292"/>
      <c r="AI19" s="292"/>
      <c r="AJ19" s="292"/>
      <c r="AK19" s="292"/>
      <c r="AL19" s="292"/>
      <c r="AM19" s="292"/>
      <c r="AN19" s="292"/>
      <c r="AO19" s="292"/>
      <c r="AP19" s="292"/>
      <c r="AQ19" s="292" t="s">
        <v>20</v>
      </c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</row>
    <row r="20" spans="1:64" x14ac:dyDescent="0.2">
      <c r="A20" s="255" t="s">
        <v>21</v>
      </c>
      <c r="B20" s="256"/>
      <c r="C20" s="256"/>
      <c r="D20" s="257"/>
      <c r="E20" s="264" t="s">
        <v>22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5" t="s">
        <v>23</v>
      </c>
      <c r="AB20" s="266"/>
      <c r="AC20" s="266"/>
      <c r="AD20" s="266"/>
      <c r="AE20" s="266"/>
      <c r="AF20" s="267"/>
      <c r="AG20" s="320"/>
      <c r="AH20" s="321"/>
      <c r="AI20" s="321"/>
      <c r="AJ20" s="321"/>
      <c r="AK20" s="321"/>
      <c r="AL20" s="321"/>
      <c r="AM20" s="321"/>
      <c r="AN20" s="321"/>
      <c r="AO20" s="321"/>
      <c r="AP20" s="322"/>
      <c r="AQ20" s="320">
        <v>7846866.8949499987</v>
      </c>
      <c r="AR20" s="321"/>
      <c r="AS20" s="321"/>
      <c r="AT20" s="321"/>
      <c r="AU20" s="321"/>
      <c r="AV20" s="321"/>
      <c r="AW20" s="321"/>
      <c r="AX20" s="321"/>
      <c r="AY20" s="321"/>
      <c r="AZ20" s="322"/>
      <c r="BA20" s="305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9"/>
    </row>
    <row r="21" spans="1:64" x14ac:dyDescent="0.2">
      <c r="A21" s="258"/>
      <c r="B21" s="259"/>
      <c r="C21" s="259"/>
      <c r="D21" s="260"/>
      <c r="E21" s="247" t="s">
        <v>24</v>
      </c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68"/>
      <c r="AB21" s="269"/>
      <c r="AC21" s="269"/>
      <c r="AD21" s="269"/>
      <c r="AE21" s="269"/>
      <c r="AF21" s="270"/>
      <c r="AG21" s="323"/>
      <c r="AH21" s="324"/>
      <c r="AI21" s="324"/>
      <c r="AJ21" s="324"/>
      <c r="AK21" s="324"/>
      <c r="AL21" s="324"/>
      <c r="AM21" s="324"/>
      <c r="AN21" s="324"/>
      <c r="AO21" s="324"/>
      <c r="AP21" s="325"/>
      <c r="AQ21" s="323"/>
      <c r="AR21" s="324"/>
      <c r="AS21" s="324"/>
      <c r="AT21" s="324"/>
      <c r="AU21" s="324"/>
      <c r="AV21" s="324"/>
      <c r="AW21" s="324"/>
      <c r="AX21" s="324"/>
      <c r="AY21" s="324"/>
      <c r="AZ21" s="325"/>
      <c r="BA21" s="310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2"/>
    </row>
    <row r="22" spans="1:64" x14ac:dyDescent="0.2">
      <c r="A22" s="261"/>
      <c r="B22" s="262"/>
      <c r="C22" s="262"/>
      <c r="D22" s="263"/>
      <c r="E22" s="247" t="s">
        <v>25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71"/>
      <c r="AB22" s="272"/>
      <c r="AC22" s="272"/>
      <c r="AD22" s="272"/>
      <c r="AE22" s="272"/>
      <c r="AF22" s="273"/>
      <c r="AG22" s="326"/>
      <c r="AH22" s="327"/>
      <c r="AI22" s="327"/>
      <c r="AJ22" s="327"/>
      <c r="AK22" s="327"/>
      <c r="AL22" s="327"/>
      <c r="AM22" s="327"/>
      <c r="AN22" s="327"/>
      <c r="AO22" s="327"/>
      <c r="AP22" s="328"/>
      <c r="AQ22" s="326"/>
      <c r="AR22" s="327"/>
      <c r="AS22" s="327"/>
      <c r="AT22" s="327"/>
      <c r="AU22" s="327"/>
      <c r="AV22" s="327"/>
      <c r="AW22" s="327"/>
      <c r="AX22" s="327"/>
      <c r="AY22" s="327"/>
      <c r="AZ22" s="328"/>
      <c r="BA22" s="313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5"/>
    </row>
    <row r="23" spans="1:64" ht="15" customHeight="1" x14ac:dyDescent="0.2">
      <c r="A23" s="255" t="s">
        <v>26</v>
      </c>
      <c r="B23" s="256"/>
      <c r="C23" s="256"/>
      <c r="D23" s="257"/>
      <c r="E23" s="286" t="s">
        <v>27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8"/>
      <c r="AA23" s="274" t="s">
        <v>23</v>
      </c>
      <c r="AB23" s="275"/>
      <c r="AC23" s="275"/>
      <c r="AD23" s="275"/>
      <c r="AE23" s="275"/>
      <c r="AF23" s="276"/>
      <c r="AG23" s="299">
        <f>AG29</f>
        <v>1542398.9737072003</v>
      </c>
      <c r="AH23" s="300"/>
      <c r="AI23" s="300"/>
      <c r="AJ23" s="300"/>
      <c r="AK23" s="300"/>
      <c r="AL23" s="300"/>
      <c r="AM23" s="300"/>
      <c r="AN23" s="300"/>
      <c r="AO23" s="300"/>
      <c r="AP23" s="301"/>
      <c r="AQ23" s="299">
        <f>AQ26+AQ29</f>
        <v>1001484.8202800001</v>
      </c>
      <c r="AR23" s="300"/>
      <c r="AS23" s="300"/>
      <c r="AT23" s="300"/>
      <c r="AU23" s="300"/>
      <c r="AV23" s="300"/>
      <c r="AW23" s="300"/>
      <c r="AX23" s="300"/>
      <c r="AY23" s="300"/>
      <c r="AZ23" s="301"/>
      <c r="BA23" s="303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7"/>
    </row>
    <row r="24" spans="1:64" ht="15" customHeight="1" x14ac:dyDescent="0.2">
      <c r="A24" s="258"/>
      <c r="B24" s="259"/>
      <c r="C24" s="259"/>
      <c r="D24" s="260"/>
      <c r="E24" s="289" t="s">
        <v>28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1"/>
      <c r="AA24" s="277" t="s">
        <v>29</v>
      </c>
      <c r="AB24" s="278"/>
      <c r="AC24" s="278"/>
      <c r="AD24" s="278"/>
      <c r="AE24" s="278"/>
      <c r="AF24" s="279"/>
      <c r="AG24" s="368">
        <f>AG30</f>
        <v>20.85</v>
      </c>
      <c r="AH24" s="369"/>
      <c r="AI24" s="369"/>
      <c r="AJ24" s="369"/>
      <c r="AK24" s="369"/>
      <c r="AL24" s="369"/>
      <c r="AM24" s="369"/>
      <c r="AN24" s="369"/>
      <c r="AO24" s="369"/>
      <c r="AP24" s="370"/>
      <c r="AQ24" s="341">
        <f>AQ30</f>
        <v>19.189999999999998</v>
      </c>
      <c r="AR24" s="342"/>
      <c r="AS24" s="342"/>
      <c r="AT24" s="342"/>
      <c r="AU24" s="342"/>
      <c r="AV24" s="342"/>
      <c r="AW24" s="342"/>
      <c r="AX24" s="342"/>
      <c r="AY24" s="342"/>
      <c r="AZ24" s="343"/>
      <c r="BA24" s="302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9"/>
    </row>
    <row r="25" spans="1:64" ht="15" customHeight="1" x14ac:dyDescent="0.2">
      <c r="A25" s="261"/>
      <c r="B25" s="262"/>
      <c r="C25" s="262"/>
      <c r="D25" s="263"/>
      <c r="E25" s="283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5"/>
      <c r="AA25" s="252" t="s">
        <v>30</v>
      </c>
      <c r="AB25" s="253"/>
      <c r="AC25" s="253"/>
      <c r="AD25" s="253"/>
      <c r="AE25" s="253"/>
      <c r="AF25" s="254"/>
      <c r="AG25" s="365">
        <f>AG31</f>
        <v>55.242349999999995</v>
      </c>
      <c r="AH25" s="366"/>
      <c r="AI25" s="366"/>
      <c r="AJ25" s="366"/>
      <c r="AK25" s="366"/>
      <c r="AL25" s="366"/>
      <c r="AM25" s="366"/>
      <c r="AN25" s="366"/>
      <c r="AO25" s="366"/>
      <c r="AP25" s="367"/>
      <c r="AQ25" s="338">
        <f>AQ31</f>
        <v>73.389430000000033</v>
      </c>
      <c r="AR25" s="339"/>
      <c r="AS25" s="339"/>
      <c r="AT25" s="339"/>
      <c r="AU25" s="339"/>
      <c r="AV25" s="339"/>
      <c r="AW25" s="339"/>
      <c r="AX25" s="339"/>
      <c r="AY25" s="339"/>
      <c r="AZ25" s="340"/>
      <c r="BA25" s="304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7"/>
    </row>
    <row r="26" spans="1:64" x14ac:dyDescent="0.2">
      <c r="A26" s="255" t="s">
        <v>31</v>
      </c>
      <c r="B26" s="256"/>
      <c r="C26" s="256"/>
      <c r="D26" s="257"/>
      <c r="E26" s="264" t="s">
        <v>32</v>
      </c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5" t="s">
        <v>23</v>
      </c>
      <c r="AB26" s="266"/>
      <c r="AC26" s="266"/>
      <c r="AD26" s="266"/>
      <c r="AE26" s="266"/>
      <c r="AF26" s="267"/>
      <c r="AG26" s="320"/>
      <c r="AH26" s="321"/>
      <c r="AI26" s="321"/>
      <c r="AJ26" s="321"/>
      <c r="AK26" s="321"/>
      <c r="AL26" s="321"/>
      <c r="AM26" s="321"/>
      <c r="AN26" s="321"/>
      <c r="AO26" s="321"/>
      <c r="AP26" s="322"/>
      <c r="AQ26" s="320">
        <v>423890.46482000017</v>
      </c>
      <c r="AR26" s="321"/>
      <c r="AS26" s="321"/>
      <c r="AT26" s="321"/>
      <c r="AU26" s="321"/>
      <c r="AV26" s="321"/>
      <c r="AW26" s="321"/>
      <c r="AX26" s="321"/>
      <c r="AY26" s="321"/>
      <c r="AZ26" s="322"/>
      <c r="BA26" s="305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9"/>
    </row>
    <row r="27" spans="1:64" x14ac:dyDescent="0.2">
      <c r="A27" s="258"/>
      <c r="B27" s="259"/>
      <c r="C27" s="259"/>
      <c r="D27" s="260"/>
      <c r="E27" s="247" t="s">
        <v>33</v>
      </c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68"/>
      <c r="AB27" s="269"/>
      <c r="AC27" s="269"/>
      <c r="AD27" s="269"/>
      <c r="AE27" s="269"/>
      <c r="AF27" s="270"/>
      <c r="AG27" s="323"/>
      <c r="AH27" s="324"/>
      <c r="AI27" s="324"/>
      <c r="AJ27" s="324"/>
      <c r="AK27" s="324"/>
      <c r="AL27" s="324"/>
      <c r="AM27" s="324"/>
      <c r="AN27" s="324"/>
      <c r="AO27" s="324"/>
      <c r="AP27" s="325"/>
      <c r="AQ27" s="323"/>
      <c r="AR27" s="324"/>
      <c r="AS27" s="324"/>
      <c r="AT27" s="324"/>
      <c r="AU27" s="324"/>
      <c r="AV27" s="324"/>
      <c r="AW27" s="324"/>
      <c r="AX27" s="324"/>
      <c r="AY27" s="324"/>
      <c r="AZ27" s="325"/>
      <c r="BA27" s="310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2"/>
    </row>
    <row r="28" spans="1:64" x14ac:dyDescent="0.2">
      <c r="A28" s="261"/>
      <c r="B28" s="262"/>
      <c r="C28" s="262"/>
      <c r="D28" s="263"/>
      <c r="E28" s="248" t="s">
        <v>34</v>
      </c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71"/>
      <c r="AB28" s="272"/>
      <c r="AC28" s="272"/>
      <c r="AD28" s="272"/>
      <c r="AE28" s="272"/>
      <c r="AF28" s="273"/>
      <c r="AG28" s="326"/>
      <c r="AH28" s="327"/>
      <c r="AI28" s="327"/>
      <c r="AJ28" s="327"/>
      <c r="AK28" s="327"/>
      <c r="AL28" s="327"/>
      <c r="AM28" s="327"/>
      <c r="AN28" s="327"/>
      <c r="AO28" s="327"/>
      <c r="AP28" s="328"/>
      <c r="AQ28" s="326"/>
      <c r="AR28" s="327"/>
      <c r="AS28" s="327"/>
      <c r="AT28" s="327"/>
      <c r="AU28" s="327"/>
      <c r="AV28" s="327"/>
      <c r="AW28" s="327"/>
      <c r="AX28" s="327"/>
      <c r="AY28" s="327"/>
      <c r="AZ28" s="328"/>
      <c r="BA28" s="313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5"/>
    </row>
    <row r="29" spans="1:64" ht="15" customHeight="1" x14ac:dyDescent="0.2">
      <c r="A29" s="255" t="s">
        <v>35</v>
      </c>
      <c r="B29" s="256"/>
      <c r="C29" s="256"/>
      <c r="D29" s="257"/>
      <c r="E29" s="286" t="s">
        <v>36</v>
      </c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8"/>
      <c r="AA29" s="274" t="s">
        <v>23</v>
      </c>
      <c r="AB29" s="275"/>
      <c r="AC29" s="275"/>
      <c r="AD29" s="275"/>
      <c r="AE29" s="275"/>
      <c r="AF29" s="276"/>
      <c r="AG29" s="299">
        <f>AG32+AG35+AG38</f>
        <v>1542398.9737072003</v>
      </c>
      <c r="AH29" s="300"/>
      <c r="AI29" s="300"/>
      <c r="AJ29" s="300"/>
      <c r="AK29" s="300"/>
      <c r="AL29" s="300"/>
      <c r="AM29" s="300"/>
      <c r="AN29" s="300"/>
      <c r="AO29" s="300"/>
      <c r="AP29" s="301"/>
      <c r="AQ29" s="299">
        <v>577594.35545999999</v>
      </c>
      <c r="AR29" s="300"/>
      <c r="AS29" s="300"/>
      <c r="AT29" s="300"/>
      <c r="AU29" s="300"/>
      <c r="AV29" s="300"/>
      <c r="AW29" s="300"/>
      <c r="AX29" s="300"/>
      <c r="AY29" s="300"/>
      <c r="AZ29" s="301"/>
      <c r="BA29" s="303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7"/>
    </row>
    <row r="30" spans="1:64" ht="15" customHeight="1" x14ac:dyDescent="0.2">
      <c r="A30" s="258"/>
      <c r="B30" s="259"/>
      <c r="C30" s="259"/>
      <c r="D30" s="260"/>
      <c r="E30" s="289" t="s">
        <v>37</v>
      </c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1"/>
      <c r="AA30" s="277" t="s">
        <v>29</v>
      </c>
      <c r="AB30" s="278"/>
      <c r="AC30" s="278"/>
      <c r="AD30" s="278"/>
      <c r="AE30" s="278"/>
      <c r="AF30" s="279"/>
      <c r="AG30" s="368">
        <f>AG33+AG36</f>
        <v>20.85</v>
      </c>
      <c r="AH30" s="369"/>
      <c r="AI30" s="369"/>
      <c r="AJ30" s="369"/>
      <c r="AK30" s="369"/>
      <c r="AL30" s="369"/>
      <c r="AM30" s="369"/>
      <c r="AN30" s="369"/>
      <c r="AO30" s="369"/>
      <c r="AP30" s="370"/>
      <c r="AQ30" s="341">
        <v>19.189999999999998</v>
      </c>
      <c r="AR30" s="342"/>
      <c r="AS30" s="342"/>
      <c r="AT30" s="342"/>
      <c r="AU30" s="342"/>
      <c r="AV30" s="342"/>
      <c r="AW30" s="342"/>
      <c r="AX30" s="342"/>
      <c r="AY30" s="342"/>
      <c r="AZ30" s="343"/>
      <c r="BA30" s="302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</row>
    <row r="31" spans="1:64" ht="15" customHeight="1" x14ac:dyDescent="0.2">
      <c r="A31" s="261"/>
      <c r="B31" s="262"/>
      <c r="C31" s="262"/>
      <c r="D31" s="263"/>
      <c r="E31" s="283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5"/>
      <c r="AA31" s="252" t="s">
        <v>30</v>
      </c>
      <c r="AB31" s="253"/>
      <c r="AC31" s="253"/>
      <c r="AD31" s="253"/>
      <c r="AE31" s="253"/>
      <c r="AF31" s="254"/>
      <c r="AG31" s="365">
        <f>AG34+AG37</f>
        <v>55.242349999999995</v>
      </c>
      <c r="AH31" s="366"/>
      <c r="AI31" s="366"/>
      <c r="AJ31" s="366"/>
      <c r="AK31" s="366"/>
      <c r="AL31" s="366"/>
      <c r="AM31" s="366"/>
      <c r="AN31" s="366"/>
      <c r="AO31" s="366"/>
      <c r="AP31" s="367"/>
      <c r="AQ31" s="338">
        <v>73.389430000000033</v>
      </c>
      <c r="AR31" s="339"/>
      <c r="AS31" s="339"/>
      <c r="AT31" s="339"/>
      <c r="AU31" s="339"/>
      <c r="AV31" s="339"/>
      <c r="AW31" s="339"/>
      <c r="AX31" s="339"/>
      <c r="AY31" s="339"/>
      <c r="AZ31" s="340"/>
      <c r="BA31" s="304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7"/>
    </row>
    <row r="32" spans="1:64" ht="15" customHeight="1" x14ac:dyDescent="0.2">
      <c r="A32" s="255" t="s">
        <v>38</v>
      </c>
      <c r="B32" s="256"/>
      <c r="C32" s="256"/>
      <c r="D32" s="257"/>
      <c r="E32" s="274" t="s">
        <v>39</v>
      </c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6"/>
      <c r="AA32" s="274" t="s">
        <v>23</v>
      </c>
      <c r="AB32" s="275"/>
      <c r="AC32" s="275"/>
      <c r="AD32" s="275"/>
      <c r="AE32" s="275"/>
      <c r="AF32" s="276"/>
      <c r="AG32" s="299">
        <v>153320.62123999998</v>
      </c>
      <c r="AH32" s="300"/>
      <c r="AI32" s="300"/>
      <c r="AJ32" s="300"/>
      <c r="AK32" s="300"/>
      <c r="AL32" s="300"/>
      <c r="AM32" s="300"/>
      <c r="AN32" s="300"/>
      <c r="AO32" s="300"/>
      <c r="AP32" s="301"/>
      <c r="AQ32" s="299">
        <v>144384.00341</v>
      </c>
      <c r="AR32" s="300"/>
      <c r="AS32" s="300"/>
      <c r="AT32" s="300"/>
      <c r="AU32" s="300"/>
      <c r="AV32" s="300"/>
      <c r="AW32" s="300"/>
      <c r="AX32" s="300"/>
      <c r="AY32" s="300"/>
      <c r="AZ32" s="301"/>
      <c r="BA32" s="335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7"/>
    </row>
    <row r="33" spans="1:136" ht="15" customHeight="1" x14ac:dyDescent="0.2">
      <c r="A33" s="258"/>
      <c r="B33" s="259"/>
      <c r="C33" s="259"/>
      <c r="D33" s="260"/>
      <c r="E33" s="280" t="s">
        <v>40</v>
      </c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2"/>
      <c r="AA33" s="277" t="s">
        <v>29</v>
      </c>
      <c r="AB33" s="278"/>
      <c r="AC33" s="278"/>
      <c r="AD33" s="278"/>
      <c r="AE33" s="278"/>
      <c r="AF33" s="279"/>
      <c r="AG33" s="368">
        <v>2.31</v>
      </c>
      <c r="AH33" s="369"/>
      <c r="AI33" s="369"/>
      <c r="AJ33" s="369"/>
      <c r="AK33" s="369"/>
      <c r="AL33" s="369"/>
      <c r="AM33" s="369"/>
      <c r="AN33" s="369"/>
      <c r="AO33" s="369"/>
      <c r="AP33" s="370"/>
      <c r="AQ33" s="341">
        <v>2.31</v>
      </c>
      <c r="AR33" s="342"/>
      <c r="AS33" s="342"/>
      <c r="AT33" s="342"/>
      <c r="AU33" s="342"/>
      <c r="AV33" s="342"/>
      <c r="AW33" s="342"/>
      <c r="AX33" s="342"/>
      <c r="AY33" s="342"/>
      <c r="AZ33" s="343"/>
      <c r="BA33" s="302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9"/>
    </row>
    <row r="34" spans="1:136" ht="15" customHeight="1" x14ac:dyDescent="0.2">
      <c r="A34" s="261"/>
      <c r="B34" s="262"/>
      <c r="C34" s="262"/>
      <c r="D34" s="263"/>
      <c r="E34" s="252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4"/>
      <c r="AA34" s="252" t="s">
        <v>30</v>
      </c>
      <c r="AB34" s="253"/>
      <c r="AC34" s="253"/>
      <c r="AD34" s="253"/>
      <c r="AE34" s="253"/>
      <c r="AF34" s="254"/>
      <c r="AG34" s="365">
        <v>0</v>
      </c>
      <c r="AH34" s="366"/>
      <c r="AI34" s="366"/>
      <c r="AJ34" s="366"/>
      <c r="AK34" s="366"/>
      <c r="AL34" s="366"/>
      <c r="AM34" s="366"/>
      <c r="AN34" s="366"/>
      <c r="AO34" s="366"/>
      <c r="AP34" s="367"/>
      <c r="AQ34" s="338">
        <v>0</v>
      </c>
      <c r="AR34" s="339"/>
      <c r="AS34" s="339"/>
      <c r="AT34" s="339"/>
      <c r="AU34" s="339"/>
      <c r="AV34" s="339"/>
      <c r="AW34" s="339"/>
      <c r="AX34" s="339"/>
      <c r="AY34" s="339"/>
      <c r="AZ34" s="340"/>
      <c r="BA34" s="304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7"/>
    </row>
    <row r="35" spans="1:136" ht="15" customHeight="1" x14ac:dyDescent="0.2">
      <c r="A35" s="255" t="s">
        <v>41</v>
      </c>
      <c r="B35" s="256"/>
      <c r="C35" s="256"/>
      <c r="D35" s="257"/>
      <c r="E35" s="274" t="s">
        <v>42</v>
      </c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6"/>
      <c r="AA35" s="274" t="s">
        <v>23</v>
      </c>
      <c r="AB35" s="275"/>
      <c r="AC35" s="275"/>
      <c r="AD35" s="275"/>
      <c r="AE35" s="275"/>
      <c r="AF35" s="276"/>
      <c r="AG35" s="299">
        <v>1316511.0129672003</v>
      </c>
      <c r="AH35" s="300"/>
      <c r="AI35" s="300"/>
      <c r="AJ35" s="300"/>
      <c r="AK35" s="300"/>
      <c r="AL35" s="300"/>
      <c r="AM35" s="300"/>
      <c r="AN35" s="300"/>
      <c r="AO35" s="300"/>
      <c r="AP35" s="301"/>
      <c r="AQ35" s="299">
        <v>235992.83852000075</v>
      </c>
      <c r="AR35" s="300"/>
      <c r="AS35" s="300"/>
      <c r="AT35" s="300"/>
      <c r="AU35" s="300"/>
      <c r="AV35" s="300"/>
      <c r="AW35" s="300"/>
      <c r="AX35" s="300"/>
      <c r="AY35" s="300"/>
      <c r="AZ35" s="301"/>
      <c r="BA35" s="335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7"/>
    </row>
    <row r="36" spans="1:136" ht="15" customHeight="1" x14ac:dyDescent="0.2">
      <c r="A36" s="258"/>
      <c r="B36" s="259"/>
      <c r="C36" s="259"/>
      <c r="D36" s="260"/>
      <c r="E36" s="280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2"/>
      <c r="AA36" s="277" t="s">
        <v>29</v>
      </c>
      <c r="AB36" s="278"/>
      <c r="AC36" s="278"/>
      <c r="AD36" s="278"/>
      <c r="AE36" s="278"/>
      <c r="AF36" s="279"/>
      <c r="AG36" s="368">
        <v>18.540000000000003</v>
      </c>
      <c r="AH36" s="369"/>
      <c r="AI36" s="369"/>
      <c r="AJ36" s="369"/>
      <c r="AK36" s="369"/>
      <c r="AL36" s="369"/>
      <c r="AM36" s="369"/>
      <c r="AN36" s="369"/>
      <c r="AO36" s="369"/>
      <c r="AP36" s="370"/>
      <c r="AQ36" s="341">
        <v>8.990000000000002</v>
      </c>
      <c r="AR36" s="342"/>
      <c r="AS36" s="342"/>
      <c r="AT36" s="342"/>
      <c r="AU36" s="342"/>
      <c r="AV36" s="342"/>
      <c r="AW36" s="342"/>
      <c r="AX36" s="342"/>
      <c r="AY36" s="342"/>
      <c r="AZ36" s="343"/>
      <c r="BA36" s="302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9"/>
    </row>
    <row r="37" spans="1:136" ht="15" customHeight="1" x14ac:dyDescent="0.2">
      <c r="A37" s="261"/>
      <c r="B37" s="262"/>
      <c r="C37" s="262"/>
      <c r="D37" s="263"/>
      <c r="E37" s="252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4"/>
      <c r="AA37" s="252" t="s">
        <v>30</v>
      </c>
      <c r="AB37" s="253"/>
      <c r="AC37" s="253"/>
      <c r="AD37" s="253"/>
      <c r="AE37" s="253"/>
      <c r="AF37" s="254"/>
      <c r="AG37" s="365">
        <v>55.242349999999995</v>
      </c>
      <c r="AH37" s="366"/>
      <c r="AI37" s="366"/>
      <c r="AJ37" s="366"/>
      <c r="AK37" s="366"/>
      <c r="AL37" s="366"/>
      <c r="AM37" s="366"/>
      <c r="AN37" s="366"/>
      <c r="AO37" s="366"/>
      <c r="AP37" s="367"/>
      <c r="AQ37" s="338">
        <v>31.78593</v>
      </c>
      <c r="AR37" s="339"/>
      <c r="AS37" s="339"/>
      <c r="AT37" s="339"/>
      <c r="AU37" s="339"/>
      <c r="AV37" s="339"/>
      <c r="AW37" s="339"/>
      <c r="AX37" s="339"/>
      <c r="AY37" s="339"/>
      <c r="AZ37" s="340"/>
      <c r="BA37" s="304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7"/>
    </row>
    <row r="38" spans="1:136" ht="15" customHeight="1" x14ac:dyDescent="0.2">
      <c r="A38" s="255" t="s">
        <v>43</v>
      </c>
      <c r="B38" s="256"/>
      <c r="C38" s="256"/>
      <c r="D38" s="257"/>
      <c r="E38" s="274" t="s">
        <v>44</v>
      </c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6"/>
      <c r="AA38" s="274" t="s">
        <v>23</v>
      </c>
      <c r="AB38" s="275"/>
      <c r="AC38" s="275"/>
      <c r="AD38" s="275"/>
      <c r="AE38" s="275"/>
      <c r="AF38" s="276"/>
      <c r="AG38" s="299">
        <v>72567.339500000002</v>
      </c>
      <c r="AH38" s="300"/>
      <c r="AI38" s="300"/>
      <c r="AJ38" s="300"/>
      <c r="AK38" s="300"/>
      <c r="AL38" s="300"/>
      <c r="AM38" s="300"/>
      <c r="AN38" s="300"/>
      <c r="AO38" s="300"/>
      <c r="AP38" s="301"/>
      <c r="AQ38" s="299">
        <f>AQ29-AQ32-AQ35</f>
        <v>197217.51352999924</v>
      </c>
      <c r="AR38" s="300"/>
      <c r="AS38" s="300"/>
      <c r="AT38" s="300"/>
      <c r="AU38" s="300"/>
      <c r="AV38" s="300"/>
      <c r="AW38" s="300"/>
      <c r="AX38" s="300"/>
      <c r="AY38" s="300"/>
      <c r="AZ38" s="301"/>
      <c r="BA38" s="335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7"/>
    </row>
    <row r="39" spans="1:136" ht="15" customHeight="1" x14ac:dyDescent="0.25">
      <c r="A39" s="258"/>
      <c r="B39" s="259"/>
      <c r="C39" s="259"/>
      <c r="D39" s="260"/>
      <c r="E39" s="280" t="s">
        <v>45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2"/>
      <c r="AA39" s="277" t="s">
        <v>29</v>
      </c>
      <c r="AB39" s="278"/>
      <c r="AC39" s="278"/>
      <c r="AD39" s="278"/>
      <c r="AE39" s="278"/>
      <c r="AF39" s="279"/>
      <c r="AG39" s="368">
        <v>0</v>
      </c>
      <c r="AH39" s="369"/>
      <c r="AI39" s="369"/>
      <c r="AJ39" s="369"/>
      <c r="AK39" s="369"/>
      <c r="AL39" s="369"/>
      <c r="AM39" s="369"/>
      <c r="AN39" s="369"/>
      <c r="AO39" s="369"/>
      <c r="AP39" s="370"/>
      <c r="AQ39" s="341">
        <f>AQ30-AQ33-AQ36</f>
        <v>7.889999999999997</v>
      </c>
      <c r="AR39" s="342"/>
      <c r="AS39" s="342"/>
      <c r="AT39" s="342"/>
      <c r="AU39" s="342"/>
      <c r="AV39" s="342"/>
      <c r="AW39" s="342"/>
      <c r="AX39" s="342"/>
      <c r="AY39" s="342"/>
      <c r="AZ39" s="343"/>
      <c r="BA39" s="302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9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</row>
    <row r="40" spans="1:136" ht="15" customHeight="1" x14ac:dyDescent="0.2">
      <c r="A40" s="261"/>
      <c r="B40" s="262"/>
      <c r="C40" s="262"/>
      <c r="D40" s="263"/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4"/>
      <c r="AA40" s="252" t="s">
        <v>30</v>
      </c>
      <c r="AB40" s="253"/>
      <c r="AC40" s="253"/>
      <c r="AD40" s="253"/>
      <c r="AE40" s="253"/>
      <c r="AF40" s="254"/>
      <c r="AG40" s="365">
        <v>0</v>
      </c>
      <c r="AH40" s="366"/>
      <c r="AI40" s="366"/>
      <c r="AJ40" s="366"/>
      <c r="AK40" s="366"/>
      <c r="AL40" s="366"/>
      <c r="AM40" s="366"/>
      <c r="AN40" s="366"/>
      <c r="AO40" s="366"/>
      <c r="AP40" s="367"/>
      <c r="AQ40" s="338">
        <f>AQ31-AQ34-AQ37</f>
        <v>41.603500000000032</v>
      </c>
      <c r="AR40" s="339"/>
      <c r="AS40" s="339"/>
      <c r="AT40" s="339"/>
      <c r="AU40" s="339"/>
      <c r="AV40" s="339"/>
      <c r="AW40" s="339"/>
      <c r="AX40" s="339"/>
      <c r="AY40" s="339"/>
      <c r="AZ40" s="340"/>
      <c r="BA40" s="304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7"/>
    </row>
    <row r="41" spans="1:136" ht="15" customHeight="1" x14ac:dyDescent="0.2">
      <c r="A41" s="255" t="s">
        <v>46</v>
      </c>
      <c r="B41" s="256"/>
      <c r="C41" s="256"/>
      <c r="D41" s="257"/>
      <c r="E41" s="265" t="s">
        <v>47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7"/>
      <c r="AA41" s="274" t="s">
        <v>23</v>
      </c>
      <c r="AB41" s="275"/>
      <c r="AC41" s="275"/>
      <c r="AD41" s="275"/>
      <c r="AE41" s="275"/>
      <c r="AF41" s="276"/>
      <c r="AG41" s="299"/>
      <c r="AH41" s="300"/>
      <c r="AI41" s="300"/>
      <c r="AJ41" s="300"/>
      <c r="AK41" s="300"/>
      <c r="AL41" s="300"/>
      <c r="AM41" s="300"/>
      <c r="AN41" s="300"/>
      <c r="AO41" s="300"/>
      <c r="AP41" s="301"/>
      <c r="AQ41" s="299">
        <v>1158003.5393999999</v>
      </c>
      <c r="AR41" s="300"/>
      <c r="AS41" s="300"/>
      <c r="AT41" s="300"/>
      <c r="AU41" s="300"/>
      <c r="AV41" s="300"/>
      <c r="AW41" s="300"/>
      <c r="AX41" s="300"/>
      <c r="AY41" s="300"/>
      <c r="AZ41" s="301"/>
      <c r="BA41" s="303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7"/>
    </row>
    <row r="42" spans="1:136" ht="15" customHeight="1" x14ac:dyDescent="0.2">
      <c r="A42" s="258"/>
      <c r="B42" s="259"/>
      <c r="C42" s="259"/>
      <c r="D42" s="260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70"/>
      <c r="AA42" s="277" t="s">
        <v>29</v>
      </c>
      <c r="AB42" s="278"/>
      <c r="AC42" s="278"/>
      <c r="AD42" s="278"/>
      <c r="AE42" s="278"/>
      <c r="AF42" s="279"/>
      <c r="AG42" s="332"/>
      <c r="AH42" s="333"/>
      <c r="AI42" s="333"/>
      <c r="AJ42" s="333"/>
      <c r="AK42" s="333"/>
      <c r="AL42" s="333"/>
      <c r="AM42" s="333"/>
      <c r="AN42" s="333"/>
      <c r="AO42" s="333"/>
      <c r="AP42" s="334"/>
      <c r="AQ42" s="341">
        <v>0</v>
      </c>
      <c r="AR42" s="342"/>
      <c r="AS42" s="342"/>
      <c r="AT42" s="342"/>
      <c r="AU42" s="342"/>
      <c r="AV42" s="342"/>
      <c r="AW42" s="342"/>
      <c r="AX42" s="342"/>
      <c r="AY42" s="342"/>
      <c r="AZ42" s="343"/>
      <c r="BA42" s="302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9"/>
    </row>
    <row r="43" spans="1:136" ht="15" customHeight="1" x14ac:dyDescent="0.2">
      <c r="A43" s="261"/>
      <c r="B43" s="262"/>
      <c r="C43" s="262"/>
      <c r="D43" s="263"/>
      <c r="E43" s="271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3"/>
      <c r="AA43" s="252" t="s">
        <v>30</v>
      </c>
      <c r="AB43" s="253"/>
      <c r="AC43" s="253"/>
      <c r="AD43" s="253"/>
      <c r="AE43" s="253"/>
      <c r="AF43" s="254"/>
      <c r="AG43" s="329"/>
      <c r="AH43" s="330"/>
      <c r="AI43" s="330"/>
      <c r="AJ43" s="330"/>
      <c r="AK43" s="330"/>
      <c r="AL43" s="330"/>
      <c r="AM43" s="330"/>
      <c r="AN43" s="330"/>
      <c r="AO43" s="330"/>
      <c r="AP43" s="331"/>
      <c r="AQ43" s="338">
        <v>0</v>
      </c>
      <c r="AR43" s="339"/>
      <c r="AS43" s="339"/>
      <c r="AT43" s="339"/>
      <c r="AU43" s="339"/>
      <c r="AV43" s="339"/>
      <c r="AW43" s="339"/>
      <c r="AX43" s="339"/>
      <c r="AY43" s="339"/>
      <c r="AZ43" s="340"/>
      <c r="BA43" s="304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7"/>
    </row>
    <row r="44" spans="1:136" x14ac:dyDescent="0.2">
      <c r="A44" s="255" t="s">
        <v>48</v>
      </c>
      <c r="B44" s="256"/>
      <c r="C44" s="256"/>
      <c r="D44" s="257"/>
      <c r="E44" s="264" t="s">
        <v>22</v>
      </c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5" t="s">
        <v>23</v>
      </c>
      <c r="AB44" s="266"/>
      <c r="AC44" s="266"/>
      <c r="AD44" s="266"/>
      <c r="AE44" s="266"/>
      <c r="AF44" s="267"/>
      <c r="AG44" s="320"/>
      <c r="AH44" s="321"/>
      <c r="AI44" s="321"/>
      <c r="AJ44" s="321"/>
      <c r="AK44" s="321"/>
      <c r="AL44" s="321"/>
      <c r="AM44" s="321"/>
      <c r="AN44" s="321"/>
      <c r="AO44" s="321"/>
      <c r="AP44" s="322"/>
      <c r="AQ44" s="320">
        <v>7603649.8196499981</v>
      </c>
      <c r="AR44" s="321"/>
      <c r="AS44" s="321"/>
      <c r="AT44" s="321"/>
      <c r="AU44" s="321"/>
      <c r="AV44" s="321"/>
      <c r="AW44" s="321"/>
      <c r="AX44" s="321"/>
      <c r="AY44" s="321"/>
      <c r="AZ44" s="322"/>
      <c r="BA44" s="305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9"/>
    </row>
    <row r="45" spans="1:136" x14ac:dyDescent="0.2">
      <c r="A45" s="258"/>
      <c r="B45" s="259"/>
      <c r="C45" s="259"/>
      <c r="D45" s="260"/>
      <c r="E45" s="247" t="s">
        <v>49</v>
      </c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68"/>
      <c r="AB45" s="269"/>
      <c r="AC45" s="269"/>
      <c r="AD45" s="269"/>
      <c r="AE45" s="269"/>
      <c r="AF45" s="270"/>
      <c r="AG45" s="323"/>
      <c r="AH45" s="324"/>
      <c r="AI45" s="324"/>
      <c r="AJ45" s="324"/>
      <c r="AK45" s="324"/>
      <c r="AL45" s="324"/>
      <c r="AM45" s="324"/>
      <c r="AN45" s="324"/>
      <c r="AO45" s="324"/>
      <c r="AP45" s="325"/>
      <c r="AQ45" s="323"/>
      <c r="AR45" s="324"/>
      <c r="AS45" s="324"/>
      <c r="AT45" s="324"/>
      <c r="AU45" s="324"/>
      <c r="AV45" s="324"/>
      <c r="AW45" s="324"/>
      <c r="AX45" s="324"/>
      <c r="AY45" s="324"/>
      <c r="AZ45" s="325"/>
      <c r="BA45" s="310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2"/>
    </row>
    <row r="46" spans="1:136" x14ac:dyDescent="0.2">
      <c r="A46" s="261"/>
      <c r="B46" s="262"/>
      <c r="C46" s="262"/>
      <c r="D46" s="263"/>
      <c r="E46" s="248" t="s">
        <v>25</v>
      </c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71"/>
      <c r="AB46" s="272"/>
      <c r="AC46" s="272"/>
      <c r="AD46" s="272"/>
      <c r="AE46" s="272"/>
      <c r="AF46" s="273"/>
      <c r="AG46" s="326"/>
      <c r="AH46" s="327"/>
      <c r="AI46" s="327"/>
      <c r="AJ46" s="327"/>
      <c r="AK46" s="327"/>
      <c r="AL46" s="327"/>
      <c r="AM46" s="327"/>
      <c r="AN46" s="327"/>
      <c r="AO46" s="327"/>
      <c r="AP46" s="328"/>
      <c r="AQ46" s="326"/>
      <c r="AR46" s="327"/>
      <c r="AS46" s="327"/>
      <c r="AT46" s="327"/>
      <c r="AU46" s="327"/>
      <c r="AV46" s="327"/>
      <c r="AW46" s="327"/>
      <c r="AX46" s="327"/>
      <c r="AY46" s="327"/>
      <c r="AZ46" s="328"/>
      <c r="BA46" s="313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5"/>
    </row>
    <row r="48" spans="1:136" x14ac:dyDescent="0.2">
      <c r="A48" s="7" t="s">
        <v>50</v>
      </c>
    </row>
    <row r="49" spans="1:64" x14ac:dyDescent="0.2">
      <c r="A49" s="249" t="s">
        <v>51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</row>
    <row r="50" spans="1:64" x14ac:dyDescent="0.2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</row>
    <row r="53" spans="1:64" x14ac:dyDescent="0.2">
      <c r="A53" s="250" t="s">
        <v>52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</row>
    <row r="54" spans="1:64" x14ac:dyDescent="0.2">
      <c r="A54" s="250" t="s">
        <v>53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</row>
    <row r="55" spans="1:64" x14ac:dyDescent="0.2">
      <c r="A55" s="250" t="s">
        <v>55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BB55" s="244" t="s">
        <v>54</v>
      </c>
      <c r="BC55" s="244"/>
    </row>
  </sheetData>
  <mergeCells count="143"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E45:Z45"/>
    <mergeCell ref="E46:Z46"/>
    <mergeCell ref="A49:BL50"/>
    <mergeCell ref="A53:AE53"/>
    <mergeCell ref="A54:AE54"/>
    <mergeCell ref="A55:AJ55"/>
    <mergeCell ref="AM55:AW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696"/>
  <sheetViews>
    <sheetView workbookViewId="0">
      <selection activeCell="J5" sqref="J5"/>
    </sheetView>
  </sheetViews>
  <sheetFormatPr defaultRowHeight="15" x14ac:dyDescent="0.25"/>
  <cols>
    <col min="1" max="1" width="9.140625" style="196"/>
    <col min="2" max="2" width="12.5703125" style="196" customWidth="1"/>
    <col min="3" max="5" width="31.7109375" style="196" customWidth="1"/>
    <col min="6" max="7" width="9.140625" style="196"/>
    <col min="8" max="8" width="14.85546875" style="196" customWidth="1"/>
    <col min="9" max="10" width="9.140625" style="196"/>
    <col min="11" max="11" width="14.85546875" style="196" customWidth="1"/>
    <col min="12" max="16384" width="9.140625" style="196"/>
  </cols>
  <sheetData>
    <row r="1" spans="2:11" x14ac:dyDescent="0.25">
      <c r="B1" s="196" t="s">
        <v>6496</v>
      </c>
    </row>
    <row r="2" spans="2:11" x14ac:dyDescent="0.25">
      <c r="B2" s="116" t="s">
        <v>7422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15.75" x14ac:dyDescent="0.25">
      <c r="B3" s="118"/>
      <c r="C3" s="117"/>
      <c r="D3" s="117"/>
      <c r="E3" s="117"/>
      <c r="F3" s="117"/>
      <c r="G3" s="117"/>
      <c r="H3" s="117"/>
      <c r="I3" s="117"/>
      <c r="J3" s="117"/>
      <c r="K3" s="117"/>
    </row>
    <row r="4" spans="2:11" x14ac:dyDescent="0.25">
      <c r="B4" s="117" t="s">
        <v>6497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x14ac:dyDescent="0.25">
      <c r="B5" s="119"/>
      <c r="C5" s="119" t="s">
        <v>6498</v>
      </c>
      <c r="D5" s="117"/>
      <c r="E5" s="117"/>
      <c r="F5" s="117"/>
      <c r="G5" s="117"/>
      <c r="H5" s="136">
        <f>SUBTOTAL(9,G11:H695)</f>
        <v>1781250378.3099985</v>
      </c>
      <c r="I5" s="117"/>
      <c r="J5" s="117"/>
      <c r="K5" s="136">
        <f>SUBTOTAL(9,J11:K695)</f>
        <v>1781250378.3099985</v>
      </c>
    </row>
    <row r="6" spans="2:11" x14ac:dyDescent="0.25">
      <c r="B6" s="117" t="s">
        <v>6499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2:11" x14ac:dyDescent="0.25">
      <c r="B7" s="119"/>
      <c r="C7" s="119" t="s">
        <v>7423</v>
      </c>
      <c r="D7" s="117"/>
      <c r="E7" s="117"/>
      <c r="F7" s="117"/>
      <c r="G7" s="117"/>
      <c r="H7" s="117"/>
      <c r="I7" s="117"/>
      <c r="J7" s="117"/>
      <c r="K7" s="117"/>
    </row>
    <row r="8" spans="2:11" x14ac:dyDescent="0.25">
      <c r="B8" s="117" t="s">
        <v>7424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2:11" x14ac:dyDescent="0.25">
      <c r="B9" s="373"/>
      <c r="C9" s="375" t="s">
        <v>61</v>
      </c>
      <c r="D9" s="375" t="s">
        <v>7425</v>
      </c>
      <c r="E9" s="377" t="s">
        <v>7426</v>
      </c>
      <c r="F9" s="379" t="s">
        <v>63</v>
      </c>
      <c r="G9" s="379"/>
      <c r="H9" s="379"/>
      <c r="I9" s="380" t="s">
        <v>64</v>
      </c>
      <c r="J9" s="380"/>
      <c r="K9" s="380"/>
    </row>
    <row r="10" spans="2:11" x14ac:dyDescent="0.25">
      <c r="B10" s="374">
        <v>43882</v>
      </c>
      <c r="C10" s="376"/>
      <c r="D10" s="376"/>
      <c r="E10" s="378"/>
      <c r="F10" s="197" t="s">
        <v>4815</v>
      </c>
      <c r="G10" s="381"/>
      <c r="H10" s="381"/>
      <c r="I10" s="198" t="s">
        <v>4815</v>
      </c>
      <c r="J10" s="381"/>
      <c r="K10" s="381"/>
    </row>
    <row r="11" spans="2:11" x14ac:dyDescent="0.25">
      <c r="B11" s="211">
        <v>43882</v>
      </c>
      <c r="C11" s="199" t="s">
        <v>7427</v>
      </c>
      <c r="D11" s="199" t="s">
        <v>7428</v>
      </c>
      <c r="E11" s="199" t="s">
        <v>7429</v>
      </c>
      <c r="F11" s="200" t="s">
        <v>6507</v>
      </c>
      <c r="G11" s="371">
        <v>622846.06999999995</v>
      </c>
      <c r="H11" s="371"/>
      <c r="I11" s="200" t="s">
        <v>6507</v>
      </c>
      <c r="J11" s="372">
        <v>622846.06999999995</v>
      </c>
      <c r="K11" s="372"/>
    </row>
    <row r="12" spans="2:11" x14ac:dyDescent="0.25">
      <c r="B12" s="211">
        <v>43907</v>
      </c>
      <c r="C12" s="199" t="s">
        <v>7430</v>
      </c>
      <c r="D12" s="199" t="s">
        <v>7431</v>
      </c>
      <c r="E12" s="199" t="s">
        <v>7429</v>
      </c>
      <c r="F12" s="200" t="s">
        <v>6507</v>
      </c>
      <c r="G12" s="371">
        <v>622846.06000000006</v>
      </c>
      <c r="H12" s="371"/>
      <c r="I12" s="200" t="s">
        <v>6507</v>
      </c>
      <c r="J12" s="372">
        <v>622846.06000000006</v>
      </c>
      <c r="K12" s="372"/>
    </row>
    <row r="13" spans="2:11" hidden="1" x14ac:dyDescent="0.25">
      <c r="B13" s="211">
        <v>43913</v>
      </c>
      <c r="C13" s="199" t="s">
        <v>7432</v>
      </c>
      <c r="D13" s="199" t="s">
        <v>7433</v>
      </c>
      <c r="E13" s="199" t="s">
        <v>7433</v>
      </c>
      <c r="F13" s="200" t="s">
        <v>6509</v>
      </c>
      <c r="G13" s="371">
        <v>178273.4</v>
      </c>
      <c r="H13" s="371"/>
      <c r="I13" s="200" t="s">
        <v>6507</v>
      </c>
      <c r="J13" s="372">
        <v>178273.4</v>
      </c>
      <c r="K13" s="372"/>
    </row>
    <row r="14" spans="2:11" hidden="1" x14ac:dyDescent="0.25">
      <c r="B14" s="211">
        <v>43942</v>
      </c>
      <c r="C14" s="199" t="s">
        <v>7434</v>
      </c>
      <c r="D14" s="199" t="s">
        <v>7435</v>
      </c>
      <c r="E14" s="199" t="s">
        <v>7435</v>
      </c>
      <c r="F14" s="200" t="s">
        <v>6509</v>
      </c>
      <c r="G14" s="371">
        <v>533000</v>
      </c>
      <c r="H14" s="371"/>
      <c r="I14" s="200" t="s">
        <v>6507</v>
      </c>
      <c r="J14" s="372">
        <v>533000</v>
      </c>
      <c r="K14" s="372"/>
    </row>
    <row r="15" spans="2:11" hidden="1" x14ac:dyDescent="0.25">
      <c r="B15" s="211">
        <v>43985</v>
      </c>
      <c r="C15" s="199" t="s">
        <v>7436</v>
      </c>
      <c r="D15" s="199" t="s">
        <v>7437</v>
      </c>
      <c r="E15" s="199" t="s">
        <v>7437</v>
      </c>
      <c r="F15" s="200" t="s">
        <v>6509</v>
      </c>
      <c r="G15" s="371">
        <v>480084.75</v>
      </c>
      <c r="H15" s="371"/>
      <c r="I15" s="200" t="s">
        <v>6507</v>
      </c>
      <c r="J15" s="372">
        <v>480084.75</v>
      </c>
      <c r="K15" s="372"/>
    </row>
    <row r="16" spans="2:11" hidden="1" x14ac:dyDescent="0.25">
      <c r="B16" s="211">
        <v>43990</v>
      </c>
      <c r="C16" s="199" t="s">
        <v>7438</v>
      </c>
      <c r="D16" s="199" t="s">
        <v>7439</v>
      </c>
      <c r="E16" s="199" t="s">
        <v>7439</v>
      </c>
      <c r="F16" s="200" t="s">
        <v>6509</v>
      </c>
      <c r="G16" s="371">
        <v>2533898.31</v>
      </c>
      <c r="H16" s="371"/>
      <c r="I16" s="200" t="s">
        <v>6507</v>
      </c>
      <c r="J16" s="372">
        <v>2533898.31</v>
      </c>
      <c r="K16" s="372"/>
    </row>
    <row r="17" spans="2:11" x14ac:dyDescent="0.25">
      <c r="B17" s="211">
        <v>44001</v>
      </c>
      <c r="C17" s="199" t="s">
        <v>7440</v>
      </c>
      <c r="D17" s="199" t="s">
        <v>7441</v>
      </c>
      <c r="E17" s="199" t="s">
        <v>7442</v>
      </c>
      <c r="F17" s="200" t="s">
        <v>6507</v>
      </c>
      <c r="G17" s="371">
        <v>48100</v>
      </c>
      <c r="H17" s="371"/>
      <c r="I17" s="200" t="s">
        <v>6507</v>
      </c>
      <c r="J17" s="372">
        <v>48100</v>
      </c>
      <c r="K17" s="372"/>
    </row>
    <row r="18" spans="2:11" x14ac:dyDescent="0.25">
      <c r="B18" s="211">
        <v>44001</v>
      </c>
      <c r="C18" s="199" t="s">
        <v>7443</v>
      </c>
      <c r="D18" s="199" t="s">
        <v>7444</v>
      </c>
      <c r="E18" s="199" t="s">
        <v>7445</v>
      </c>
      <c r="F18" s="200" t="s">
        <v>6507</v>
      </c>
      <c r="G18" s="371">
        <v>51295</v>
      </c>
      <c r="H18" s="371"/>
      <c r="I18" s="200" t="s">
        <v>6507</v>
      </c>
      <c r="J18" s="372">
        <v>51295</v>
      </c>
      <c r="K18" s="372"/>
    </row>
    <row r="19" spans="2:11" x14ac:dyDescent="0.25">
      <c r="B19" s="211">
        <v>44012</v>
      </c>
      <c r="C19" s="199" t="s">
        <v>7443</v>
      </c>
      <c r="D19" s="199" t="s">
        <v>7444</v>
      </c>
      <c r="E19" s="199" t="s">
        <v>7445</v>
      </c>
      <c r="F19" s="200" t="s">
        <v>6507</v>
      </c>
      <c r="G19" s="371">
        <v>51295</v>
      </c>
      <c r="H19" s="371"/>
      <c r="I19" s="200" t="s">
        <v>6507</v>
      </c>
      <c r="J19" s="372">
        <v>51295</v>
      </c>
      <c r="K19" s="372"/>
    </row>
    <row r="20" spans="2:11" x14ac:dyDescent="0.25">
      <c r="B20" s="211">
        <v>44012</v>
      </c>
      <c r="C20" s="199" t="s">
        <v>7446</v>
      </c>
      <c r="D20" s="199" t="s">
        <v>7447</v>
      </c>
      <c r="E20" s="199" t="s">
        <v>7448</v>
      </c>
      <c r="F20" s="200" t="s">
        <v>6507</v>
      </c>
      <c r="G20" s="371">
        <v>560508.47</v>
      </c>
      <c r="H20" s="371"/>
      <c r="I20" s="200" t="s">
        <v>6507</v>
      </c>
      <c r="J20" s="372">
        <v>560508.47</v>
      </c>
      <c r="K20" s="372"/>
    </row>
    <row r="21" spans="2:11" x14ac:dyDescent="0.25">
      <c r="B21" s="211">
        <v>44012</v>
      </c>
      <c r="C21" s="199" t="s">
        <v>7446</v>
      </c>
      <c r="D21" s="199" t="s">
        <v>7449</v>
      </c>
      <c r="E21" s="199" t="s">
        <v>7450</v>
      </c>
      <c r="F21" s="200" t="s">
        <v>6507</v>
      </c>
      <c r="G21" s="371">
        <v>310677.96999999997</v>
      </c>
      <c r="H21" s="371"/>
      <c r="I21" s="200" t="s">
        <v>6507</v>
      </c>
      <c r="J21" s="372">
        <v>310677.96999999997</v>
      </c>
      <c r="K21" s="372"/>
    </row>
    <row r="22" spans="2:11" x14ac:dyDescent="0.25">
      <c r="B22" s="211">
        <v>44012</v>
      </c>
      <c r="C22" s="199" t="s">
        <v>7446</v>
      </c>
      <c r="D22" s="199" t="s">
        <v>7451</v>
      </c>
      <c r="E22" s="199" t="s">
        <v>7452</v>
      </c>
      <c r="F22" s="200" t="s">
        <v>6507</v>
      </c>
      <c r="G22" s="371">
        <v>1579615.44</v>
      </c>
      <c r="H22" s="371"/>
      <c r="I22" s="200" t="s">
        <v>6507</v>
      </c>
      <c r="J22" s="372">
        <v>1579615.44</v>
      </c>
      <c r="K22" s="372"/>
    </row>
    <row r="23" spans="2:11" x14ac:dyDescent="0.25">
      <c r="B23" s="211">
        <v>44012</v>
      </c>
      <c r="C23" s="199" t="s">
        <v>7446</v>
      </c>
      <c r="D23" s="199" t="s">
        <v>7453</v>
      </c>
      <c r="E23" s="199" t="s">
        <v>7454</v>
      </c>
      <c r="F23" s="200" t="s">
        <v>6507</v>
      </c>
      <c r="G23" s="371">
        <v>310677.96999999997</v>
      </c>
      <c r="H23" s="371"/>
      <c r="I23" s="200" t="s">
        <v>6507</v>
      </c>
      <c r="J23" s="372">
        <v>310677.96999999997</v>
      </c>
      <c r="K23" s="372"/>
    </row>
    <row r="24" spans="2:11" x14ac:dyDescent="0.25">
      <c r="B24" s="211">
        <v>44015</v>
      </c>
      <c r="C24" s="199" t="s">
        <v>7455</v>
      </c>
      <c r="D24" s="199" t="s">
        <v>7456</v>
      </c>
      <c r="E24" s="199" t="s">
        <v>7457</v>
      </c>
      <c r="F24" s="200" t="s">
        <v>6507</v>
      </c>
      <c r="G24" s="371">
        <v>46475</v>
      </c>
      <c r="H24" s="371"/>
      <c r="I24" s="200" t="s">
        <v>6507</v>
      </c>
      <c r="J24" s="372">
        <v>46475</v>
      </c>
      <c r="K24" s="372"/>
    </row>
    <row r="25" spans="2:11" x14ac:dyDescent="0.25">
      <c r="B25" s="211">
        <v>44015</v>
      </c>
      <c r="C25" s="199" t="s">
        <v>7458</v>
      </c>
      <c r="D25" s="199" t="s">
        <v>7459</v>
      </c>
      <c r="E25" s="199" t="s">
        <v>7460</v>
      </c>
      <c r="F25" s="200" t="s">
        <v>6507</v>
      </c>
      <c r="G25" s="371">
        <v>59083.33</v>
      </c>
      <c r="H25" s="371"/>
      <c r="I25" s="200" t="s">
        <v>6507</v>
      </c>
      <c r="J25" s="372">
        <v>59083.33</v>
      </c>
      <c r="K25" s="372"/>
    </row>
    <row r="26" spans="2:11" x14ac:dyDescent="0.25">
      <c r="B26" s="211">
        <v>44015</v>
      </c>
      <c r="C26" s="199" t="s">
        <v>7458</v>
      </c>
      <c r="D26" s="199" t="s">
        <v>7461</v>
      </c>
      <c r="E26" s="199" t="s">
        <v>7462</v>
      </c>
      <c r="F26" s="200" t="s">
        <v>6507</v>
      </c>
      <c r="G26" s="371">
        <v>11633882.17</v>
      </c>
      <c r="H26" s="371"/>
      <c r="I26" s="200" t="s">
        <v>6507</v>
      </c>
      <c r="J26" s="372">
        <v>11633882.17</v>
      </c>
      <c r="K26" s="372"/>
    </row>
    <row r="27" spans="2:11" x14ac:dyDescent="0.25">
      <c r="B27" s="211">
        <v>44015</v>
      </c>
      <c r="C27" s="199" t="s">
        <v>7458</v>
      </c>
      <c r="D27" s="199" t="s">
        <v>7463</v>
      </c>
      <c r="E27" s="199" t="s">
        <v>7464</v>
      </c>
      <c r="F27" s="200" t="s">
        <v>6507</v>
      </c>
      <c r="G27" s="371">
        <v>551171.56999999995</v>
      </c>
      <c r="H27" s="371"/>
      <c r="I27" s="200" t="s">
        <v>6507</v>
      </c>
      <c r="J27" s="372">
        <v>551171.56999999995</v>
      </c>
      <c r="K27" s="372"/>
    </row>
    <row r="28" spans="2:11" x14ac:dyDescent="0.25">
      <c r="B28" s="211">
        <v>44015</v>
      </c>
      <c r="C28" s="199" t="s">
        <v>7458</v>
      </c>
      <c r="D28" s="199" t="s">
        <v>7465</v>
      </c>
      <c r="E28" s="199" t="s">
        <v>7466</v>
      </c>
      <c r="F28" s="200" t="s">
        <v>6507</v>
      </c>
      <c r="G28" s="371">
        <v>582748.4</v>
      </c>
      <c r="H28" s="371"/>
      <c r="I28" s="200" t="s">
        <v>6507</v>
      </c>
      <c r="J28" s="372">
        <v>582748.4</v>
      </c>
      <c r="K28" s="372"/>
    </row>
    <row r="29" spans="2:11" x14ac:dyDescent="0.25">
      <c r="B29" s="211">
        <v>44015</v>
      </c>
      <c r="C29" s="199" t="s">
        <v>7458</v>
      </c>
      <c r="D29" s="199" t="s">
        <v>7467</v>
      </c>
      <c r="E29" s="199" t="s">
        <v>7468</v>
      </c>
      <c r="F29" s="200" t="s">
        <v>6507</v>
      </c>
      <c r="G29" s="371">
        <v>537921.6</v>
      </c>
      <c r="H29" s="371"/>
      <c r="I29" s="200" t="s">
        <v>6507</v>
      </c>
      <c r="J29" s="372">
        <v>537921.6</v>
      </c>
      <c r="K29" s="372"/>
    </row>
    <row r="30" spans="2:11" x14ac:dyDescent="0.25">
      <c r="B30" s="211">
        <v>44015</v>
      </c>
      <c r="C30" s="199" t="s">
        <v>7458</v>
      </c>
      <c r="D30" s="199" t="s">
        <v>7469</v>
      </c>
      <c r="E30" s="199" t="s">
        <v>7470</v>
      </c>
      <c r="F30" s="200" t="s">
        <v>6507</v>
      </c>
      <c r="G30" s="371">
        <v>537921.6</v>
      </c>
      <c r="H30" s="371"/>
      <c r="I30" s="200" t="s">
        <v>6507</v>
      </c>
      <c r="J30" s="372">
        <v>537921.6</v>
      </c>
      <c r="K30" s="372"/>
    </row>
    <row r="31" spans="2:11" x14ac:dyDescent="0.25">
      <c r="B31" s="211">
        <v>44015</v>
      </c>
      <c r="C31" s="199" t="s">
        <v>7458</v>
      </c>
      <c r="D31" s="199" t="s">
        <v>7471</v>
      </c>
      <c r="E31" s="199" t="s">
        <v>7472</v>
      </c>
      <c r="F31" s="200" t="s">
        <v>6507</v>
      </c>
      <c r="G31" s="371">
        <v>537921.6</v>
      </c>
      <c r="H31" s="371"/>
      <c r="I31" s="200" t="s">
        <v>6507</v>
      </c>
      <c r="J31" s="372">
        <v>537921.6</v>
      </c>
      <c r="K31" s="372"/>
    </row>
    <row r="32" spans="2:11" x14ac:dyDescent="0.25">
      <c r="B32" s="211">
        <v>44015</v>
      </c>
      <c r="C32" s="199" t="s">
        <v>7458</v>
      </c>
      <c r="D32" s="199" t="s">
        <v>7473</v>
      </c>
      <c r="E32" s="199" t="s">
        <v>7474</v>
      </c>
      <c r="F32" s="200" t="s">
        <v>6507</v>
      </c>
      <c r="G32" s="371">
        <v>582748.4</v>
      </c>
      <c r="H32" s="371"/>
      <c r="I32" s="200" t="s">
        <v>6507</v>
      </c>
      <c r="J32" s="372">
        <v>582748.4</v>
      </c>
      <c r="K32" s="372"/>
    </row>
    <row r="33" spans="2:11" x14ac:dyDescent="0.25">
      <c r="B33" s="211">
        <v>44015</v>
      </c>
      <c r="C33" s="199" t="s">
        <v>7458</v>
      </c>
      <c r="D33" s="199" t="s">
        <v>7475</v>
      </c>
      <c r="E33" s="199" t="s">
        <v>7476</v>
      </c>
      <c r="F33" s="200" t="s">
        <v>6507</v>
      </c>
      <c r="G33" s="371">
        <v>397281.2</v>
      </c>
      <c r="H33" s="371"/>
      <c r="I33" s="200" t="s">
        <v>6507</v>
      </c>
      <c r="J33" s="372">
        <v>397281.2</v>
      </c>
      <c r="K33" s="372"/>
    </row>
    <row r="34" spans="2:11" x14ac:dyDescent="0.25">
      <c r="B34" s="211">
        <v>44015</v>
      </c>
      <c r="C34" s="199" t="s">
        <v>7458</v>
      </c>
      <c r="D34" s="199" t="s">
        <v>7477</v>
      </c>
      <c r="E34" s="199" t="s">
        <v>7478</v>
      </c>
      <c r="F34" s="200" t="s">
        <v>6507</v>
      </c>
      <c r="G34" s="371">
        <v>537921.6</v>
      </c>
      <c r="H34" s="371"/>
      <c r="I34" s="200" t="s">
        <v>6507</v>
      </c>
      <c r="J34" s="372">
        <v>537921.6</v>
      </c>
      <c r="K34" s="372"/>
    </row>
    <row r="35" spans="2:11" x14ac:dyDescent="0.25">
      <c r="B35" s="211">
        <v>44015</v>
      </c>
      <c r="C35" s="199" t="s">
        <v>7458</v>
      </c>
      <c r="D35" s="199" t="s">
        <v>7479</v>
      </c>
      <c r="E35" s="199" t="s">
        <v>7480</v>
      </c>
      <c r="F35" s="200" t="s">
        <v>6507</v>
      </c>
      <c r="G35" s="371">
        <v>537921.6</v>
      </c>
      <c r="H35" s="371"/>
      <c r="I35" s="200" t="s">
        <v>6507</v>
      </c>
      <c r="J35" s="372">
        <v>537921.6</v>
      </c>
      <c r="K35" s="372"/>
    </row>
    <row r="36" spans="2:11" x14ac:dyDescent="0.25">
      <c r="B36" s="211">
        <v>44015</v>
      </c>
      <c r="C36" s="199" t="s">
        <v>7458</v>
      </c>
      <c r="D36" s="199" t="s">
        <v>7481</v>
      </c>
      <c r="E36" s="199" t="s">
        <v>7482</v>
      </c>
      <c r="F36" s="200" t="s">
        <v>6507</v>
      </c>
      <c r="G36" s="371">
        <v>493094.8</v>
      </c>
      <c r="H36" s="371"/>
      <c r="I36" s="200" t="s">
        <v>6507</v>
      </c>
      <c r="J36" s="372">
        <v>493094.8</v>
      </c>
      <c r="K36" s="372"/>
    </row>
    <row r="37" spans="2:11" x14ac:dyDescent="0.25">
      <c r="B37" s="211">
        <v>44015</v>
      </c>
      <c r="C37" s="199" t="s">
        <v>7458</v>
      </c>
      <c r="D37" s="199" t="s">
        <v>7483</v>
      </c>
      <c r="E37" s="199" t="s">
        <v>7484</v>
      </c>
      <c r="F37" s="200" t="s">
        <v>6507</v>
      </c>
      <c r="G37" s="371">
        <v>1338661.69</v>
      </c>
      <c r="H37" s="371"/>
      <c r="I37" s="200" t="s">
        <v>6507</v>
      </c>
      <c r="J37" s="372">
        <v>1338661.69</v>
      </c>
      <c r="K37" s="372"/>
    </row>
    <row r="38" spans="2:11" x14ac:dyDescent="0.25">
      <c r="B38" s="211">
        <v>44015</v>
      </c>
      <c r="C38" s="199" t="s">
        <v>7458</v>
      </c>
      <c r="D38" s="199" t="s">
        <v>7485</v>
      </c>
      <c r="E38" s="199" t="s">
        <v>7486</v>
      </c>
      <c r="F38" s="200" t="s">
        <v>6507</v>
      </c>
      <c r="G38" s="371">
        <v>1380866.15</v>
      </c>
      <c r="H38" s="371"/>
      <c r="I38" s="200" t="s">
        <v>6507</v>
      </c>
      <c r="J38" s="372">
        <v>1380866.15</v>
      </c>
      <c r="K38" s="372"/>
    </row>
    <row r="39" spans="2:11" x14ac:dyDescent="0.25">
      <c r="B39" s="211">
        <v>44015</v>
      </c>
      <c r="C39" s="199" t="s">
        <v>7458</v>
      </c>
      <c r="D39" s="199" t="s">
        <v>7487</v>
      </c>
      <c r="E39" s="199" t="s">
        <v>7488</v>
      </c>
      <c r="F39" s="200" t="s">
        <v>6507</v>
      </c>
      <c r="G39" s="371">
        <v>137842.4</v>
      </c>
      <c r="H39" s="371"/>
      <c r="I39" s="200" t="s">
        <v>6507</v>
      </c>
      <c r="J39" s="372">
        <v>137842.4</v>
      </c>
      <c r="K39" s="372"/>
    </row>
    <row r="40" spans="2:11" x14ac:dyDescent="0.25">
      <c r="B40" s="211">
        <v>44015</v>
      </c>
      <c r="C40" s="199" t="s">
        <v>7458</v>
      </c>
      <c r="D40" s="199" t="s">
        <v>7489</v>
      </c>
      <c r="E40" s="199" t="s">
        <v>7490</v>
      </c>
      <c r="F40" s="200" t="s">
        <v>6507</v>
      </c>
      <c r="G40" s="371">
        <v>123200</v>
      </c>
      <c r="H40" s="371"/>
      <c r="I40" s="200" t="s">
        <v>6507</v>
      </c>
      <c r="J40" s="372">
        <v>123200</v>
      </c>
      <c r="K40" s="372"/>
    </row>
    <row r="41" spans="2:11" x14ac:dyDescent="0.25">
      <c r="B41" s="211">
        <v>44015</v>
      </c>
      <c r="C41" s="199" t="s">
        <v>7458</v>
      </c>
      <c r="D41" s="199" t="s">
        <v>7491</v>
      </c>
      <c r="E41" s="199" t="s">
        <v>7492</v>
      </c>
      <c r="F41" s="200" t="s">
        <v>6507</v>
      </c>
      <c r="G41" s="371">
        <v>5100</v>
      </c>
      <c r="H41" s="371"/>
      <c r="I41" s="200" t="s">
        <v>6507</v>
      </c>
      <c r="J41" s="372">
        <v>5100</v>
      </c>
      <c r="K41" s="372"/>
    </row>
    <row r="42" spans="2:11" x14ac:dyDescent="0.25">
      <c r="B42" s="211">
        <v>44015</v>
      </c>
      <c r="C42" s="199" t="s">
        <v>7458</v>
      </c>
      <c r="D42" s="199" t="s">
        <v>7493</v>
      </c>
      <c r="E42" s="199" t="s">
        <v>7494</v>
      </c>
      <c r="F42" s="200" t="s">
        <v>6507</v>
      </c>
      <c r="G42" s="371">
        <v>537921.6</v>
      </c>
      <c r="H42" s="371"/>
      <c r="I42" s="200" t="s">
        <v>6507</v>
      </c>
      <c r="J42" s="372">
        <v>537921.6</v>
      </c>
      <c r="K42" s="372"/>
    </row>
    <row r="43" spans="2:11" x14ac:dyDescent="0.25">
      <c r="B43" s="211">
        <v>44015</v>
      </c>
      <c r="C43" s="199" t="s">
        <v>7458</v>
      </c>
      <c r="D43" s="199" t="s">
        <v>7495</v>
      </c>
      <c r="E43" s="199" t="s">
        <v>7496</v>
      </c>
      <c r="F43" s="200" t="s">
        <v>6507</v>
      </c>
      <c r="G43" s="371">
        <v>470110</v>
      </c>
      <c r="H43" s="371"/>
      <c r="I43" s="200" t="s">
        <v>6507</v>
      </c>
      <c r="J43" s="372">
        <v>470110</v>
      </c>
      <c r="K43" s="372"/>
    </row>
    <row r="44" spans="2:11" x14ac:dyDescent="0.25">
      <c r="B44" s="211">
        <v>44015</v>
      </c>
      <c r="C44" s="199" t="s">
        <v>7458</v>
      </c>
      <c r="D44" s="199" t="s">
        <v>7497</v>
      </c>
      <c r="E44" s="199" t="s">
        <v>7498</v>
      </c>
      <c r="F44" s="200" t="s">
        <v>6507</v>
      </c>
      <c r="G44" s="371">
        <v>537921.6</v>
      </c>
      <c r="H44" s="371"/>
      <c r="I44" s="200" t="s">
        <v>6507</v>
      </c>
      <c r="J44" s="372">
        <v>537921.6</v>
      </c>
      <c r="K44" s="372"/>
    </row>
    <row r="45" spans="2:11" x14ac:dyDescent="0.25">
      <c r="B45" s="211">
        <v>44015</v>
      </c>
      <c r="C45" s="199" t="s">
        <v>7458</v>
      </c>
      <c r="D45" s="199" t="s">
        <v>7499</v>
      </c>
      <c r="E45" s="199" t="s">
        <v>7500</v>
      </c>
      <c r="F45" s="200" t="s">
        <v>6507</v>
      </c>
      <c r="G45" s="371">
        <v>358614.4</v>
      </c>
      <c r="H45" s="371"/>
      <c r="I45" s="200" t="s">
        <v>6507</v>
      </c>
      <c r="J45" s="372">
        <v>358614.4</v>
      </c>
      <c r="K45" s="372"/>
    </row>
    <row r="46" spans="2:11" x14ac:dyDescent="0.25">
      <c r="B46" s="211">
        <v>44015</v>
      </c>
      <c r="C46" s="199" t="s">
        <v>7458</v>
      </c>
      <c r="D46" s="199" t="s">
        <v>7501</v>
      </c>
      <c r="E46" s="199" t="s">
        <v>7502</v>
      </c>
      <c r="F46" s="200" t="s">
        <v>6507</v>
      </c>
      <c r="G46" s="371">
        <v>340683.6</v>
      </c>
      <c r="H46" s="371"/>
      <c r="I46" s="200" t="s">
        <v>6507</v>
      </c>
      <c r="J46" s="372">
        <v>340683.6</v>
      </c>
      <c r="K46" s="372"/>
    </row>
    <row r="47" spans="2:11" x14ac:dyDescent="0.25">
      <c r="B47" s="211">
        <v>44015</v>
      </c>
      <c r="C47" s="199" t="s">
        <v>7458</v>
      </c>
      <c r="D47" s="199" t="s">
        <v>7503</v>
      </c>
      <c r="E47" s="199" t="s">
        <v>7504</v>
      </c>
      <c r="F47" s="200" t="s">
        <v>6507</v>
      </c>
      <c r="G47" s="371">
        <v>493094.8</v>
      </c>
      <c r="H47" s="371"/>
      <c r="I47" s="200" t="s">
        <v>6507</v>
      </c>
      <c r="J47" s="372">
        <v>493094.8</v>
      </c>
      <c r="K47" s="372"/>
    </row>
    <row r="48" spans="2:11" x14ac:dyDescent="0.25">
      <c r="B48" s="211">
        <v>44015</v>
      </c>
      <c r="C48" s="199" t="s">
        <v>7458</v>
      </c>
      <c r="D48" s="199" t="s">
        <v>7505</v>
      </c>
      <c r="E48" s="199" t="s">
        <v>7506</v>
      </c>
      <c r="F48" s="200" t="s">
        <v>6507</v>
      </c>
      <c r="G48" s="371">
        <v>851709.2</v>
      </c>
      <c r="H48" s="371"/>
      <c r="I48" s="200" t="s">
        <v>6507</v>
      </c>
      <c r="J48" s="372">
        <v>851709.2</v>
      </c>
      <c r="K48" s="372"/>
    </row>
    <row r="49" spans="2:11" x14ac:dyDescent="0.25">
      <c r="B49" s="211">
        <v>44015</v>
      </c>
      <c r="C49" s="199" t="s">
        <v>7458</v>
      </c>
      <c r="D49" s="199" t="s">
        <v>7507</v>
      </c>
      <c r="E49" s="199" t="s">
        <v>7508</v>
      </c>
      <c r="F49" s="200" t="s">
        <v>6507</v>
      </c>
      <c r="G49" s="371">
        <v>521971.6</v>
      </c>
      <c r="H49" s="371"/>
      <c r="I49" s="200" t="s">
        <v>6507</v>
      </c>
      <c r="J49" s="372">
        <v>521971.6</v>
      </c>
      <c r="K49" s="372"/>
    </row>
    <row r="50" spans="2:11" x14ac:dyDescent="0.25">
      <c r="B50" s="211">
        <v>44015</v>
      </c>
      <c r="C50" s="199" t="s">
        <v>7458</v>
      </c>
      <c r="D50" s="199" t="s">
        <v>7509</v>
      </c>
      <c r="E50" s="199" t="s">
        <v>7510</v>
      </c>
      <c r="F50" s="200" t="s">
        <v>6507</v>
      </c>
      <c r="G50" s="371">
        <v>537921.6</v>
      </c>
      <c r="H50" s="371"/>
      <c r="I50" s="200" t="s">
        <v>6507</v>
      </c>
      <c r="J50" s="372">
        <v>537921.6</v>
      </c>
      <c r="K50" s="372"/>
    </row>
    <row r="51" spans="2:11" x14ac:dyDescent="0.25">
      <c r="B51" s="211">
        <v>44015</v>
      </c>
      <c r="C51" s="199" t="s">
        <v>7458</v>
      </c>
      <c r="D51" s="199" t="s">
        <v>7511</v>
      </c>
      <c r="E51" s="199" t="s">
        <v>7512</v>
      </c>
      <c r="F51" s="200" t="s">
        <v>6507</v>
      </c>
      <c r="G51" s="371">
        <v>799313.83</v>
      </c>
      <c r="H51" s="371"/>
      <c r="I51" s="200" t="s">
        <v>6507</v>
      </c>
      <c r="J51" s="372">
        <v>799313.83</v>
      </c>
      <c r="K51" s="372"/>
    </row>
    <row r="52" spans="2:11" x14ac:dyDescent="0.25">
      <c r="B52" s="211">
        <v>44015</v>
      </c>
      <c r="C52" s="199" t="s">
        <v>7458</v>
      </c>
      <c r="D52" s="199" t="s">
        <v>7513</v>
      </c>
      <c r="E52" s="199" t="s">
        <v>7514</v>
      </c>
      <c r="F52" s="200" t="s">
        <v>6507</v>
      </c>
      <c r="G52" s="371">
        <v>237582</v>
      </c>
      <c r="H52" s="371"/>
      <c r="I52" s="200" t="s">
        <v>6507</v>
      </c>
      <c r="J52" s="372">
        <v>237582</v>
      </c>
      <c r="K52" s="372"/>
    </row>
    <row r="53" spans="2:11" x14ac:dyDescent="0.25">
      <c r="B53" s="211">
        <v>44015</v>
      </c>
      <c r="C53" s="199" t="s">
        <v>7458</v>
      </c>
      <c r="D53" s="199" t="s">
        <v>7515</v>
      </c>
      <c r="E53" s="199" t="s">
        <v>7516</v>
      </c>
      <c r="F53" s="200" t="s">
        <v>6507</v>
      </c>
      <c r="G53" s="371">
        <v>5362519.5999999996</v>
      </c>
      <c r="H53" s="371"/>
      <c r="I53" s="200" t="s">
        <v>6507</v>
      </c>
      <c r="J53" s="372">
        <v>5362519.5999999996</v>
      </c>
      <c r="K53" s="372"/>
    </row>
    <row r="54" spans="2:11" x14ac:dyDescent="0.25">
      <c r="B54" s="211">
        <v>44015</v>
      </c>
      <c r="C54" s="199" t="s">
        <v>7458</v>
      </c>
      <c r="D54" s="199" t="s">
        <v>7517</v>
      </c>
      <c r="E54" s="199" t="s">
        <v>7518</v>
      </c>
      <c r="F54" s="200" t="s">
        <v>6507</v>
      </c>
      <c r="G54" s="371">
        <v>537921.6</v>
      </c>
      <c r="H54" s="371"/>
      <c r="I54" s="200" t="s">
        <v>6507</v>
      </c>
      <c r="J54" s="372">
        <v>537921.6</v>
      </c>
      <c r="K54" s="372"/>
    </row>
    <row r="55" spans="2:11" x14ac:dyDescent="0.25">
      <c r="B55" s="211">
        <v>44015</v>
      </c>
      <c r="C55" s="199" t="s">
        <v>7458</v>
      </c>
      <c r="D55" s="199" t="s">
        <v>7519</v>
      </c>
      <c r="E55" s="199" t="s">
        <v>7520</v>
      </c>
      <c r="F55" s="200" t="s">
        <v>6507</v>
      </c>
      <c r="G55" s="371">
        <v>8800</v>
      </c>
      <c r="H55" s="371"/>
      <c r="I55" s="200" t="s">
        <v>6507</v>
      </c>
      <c r="J55" s="372">
        <v>8800</v>
      </c>
      <c r="K55" s="372"/>
    </row>
    <row r="56" spans="2:11" x14ac:dyDescent="0.25">
      <c r="B56" s="211">
        <v>44015</v>
      </c>
      <c r="C56" s="199" t="s">
        <v>7458</v>
      </c>
      <c r="D56" s="199" t="s">
        <v>7521</v>
      </c>
      <c r="E56" s="199" t="s">
        <v>7522</v>
      </c>
      <c r="F56" s="200" t="s">
        <v>6507</v>
      </c>
      <c r="G56" s="371">
        <v>1204768.8</v>
      </c>
      <c r="H56" s="371"/>
      <c r="I56" s="200" t="s">
        <v>6507</v>
      </c>
      <c r="J56" s="372">
        <v>1204768.8</v>
      </c>
      <c r="K56" s="372"/>
    </row>
    <row r="57" spans="2:11" x14ac:dyDescent="0.25">
      <c r="B57" s="211">
        <v>44015</v>
      </c>
      <c r="C57" s="199" t="s">
        <v>7458</v>
      </c>
      <c r="D57" s="199" t="s">
        <v>7523</v>
      </c>
      <c r="E57" s="199" t="s">
        <v>7524</v>
      </c>
      <c r="F57" s="200" t="s">
        <v>6507</v>
      </c>
      <c r="G57" s="371">
        <v>2142664.56</v>
      </c>
      <c r="H57" s="371"/>
      <c r="I57" s="200" t="s">
        <v>6507</v>
      </c>
      <c r="J57" s="372">
        <v>2142664.56</v>
      </c>
      <c r="K57" s="372"/>
    </row>
    <row r="58" spans="2:11" x14ac:dyDescent="0.25">
      <c r="B58" s="211">
        <v>44015</v>
      </c>
      <c r="C58" s="199" t="s">
        <v>7458</v>
      </c>
      <c r="D58" s="199" t="s">
        <v>7525</v>
      </c>
      <c r="E58" s="199" t="s">
        <v>7526</v>
      </c>
      <c r="F58" s="200" t="s">
        <v>6507</v>
      </c>
      <c r="G58" s="371">
        <v>357445.76</v>
      </c>
      <c r="H58" s="371"/>
      <c r="I58" s="200" t="s">
        <v>6507</v>
      </c>
      <c r="J58" s="372">
        <v>357445.76</v>
      </c>
      <c r="K58" s="372"/>
    </row>
    <row r="59" spans="2:11" x14ac:dyDescent="0.25">
      <c r="B59" s="211">
        <v>44015</v>
      </c>
      <c r="C59" s="199" t="s">
        <v>7458</v>
      </c>
      <c r="D59" s="199" t="s">
        <v>7527</v>
      </c>
      <c r="E59" s="199" t="s">
        <v>7528</v>
      </c>
      <c r="F59" s="200" t="s">
        <v>6507</v>
      </c>
      <c r="G59" s="371">
        <v>1122896.8799999999</v>
      </c>
      <c r="H59" s="371"/>
      <c r="I59" s="200" t="s">
        <v>6507</v>
      </c>
      <c r="J59" s="372">
        <v>1122896.8799999999</v>
      </c>
      <c r="K59" s="372"/>
    </row>
    <row r="60" spans="2:11" x14ac:dyDescent="0.25">
      <c r="B60" s="211">
        <v>44015</v>
      </c>
      <c r="C60" s="199" t="s">
        <v>7458</v>
      </c>
      <c r="D60" s="199" t="s">
        <v>7529</v>
      </c>
      <c r="E60" s="199" t="s">
        <v>7530</v>
      </c>
      <c r="F60" s="200" t="s">
        <v>6507</v>
      </c>
      <c r="G60" s="371">
        <v>1005932.67</v>
      </c>
      <c r="H60" s="371"/>
      <c r="I60" s="200" t="s">
        <v>6507</v>
      </c>
      <c r="J60" s="372">
        <v>1005932.67</v>
      </c>
      <c r="K60" s="372"/>
    </row>
    <row r="61" spans="2:11" x14ac:dyDescent="0.25">
      <c r="B61" s="211">
        <v>44015</v>
      </c>
      <c r="C61" s="199" t="s">
        <v>7458</v>
      </c>
      <c r="D61" s="199" t="s">
        <v>7531</v>
      </c>
      <c r="E61" s="199" t="s">
        <v>7532</v>
      </c>
      <c r="F61" s="200" t="s">
        <v>6507</v>
      </c>
      <c r="G61" s="371">
        <v>2398068.9700000002</v>
      </c>
      <c r="H61" s="371"/>
      <c r="I61" s="200" t="s">
        <v>6507</v>
      </c>
      <c r="J61" s="372">
        <v>2398068.9700000002</v>
      </c>
      <c r="K61" s="372"/>
    </row>
    <row r="62" spans="2:11" x14ac:dyDescent="0.25">
      <c r="B62" s="211">
        <v>44015</v>
      </c>
      <c r="C62" s="199" t="s">
        <v>7458</v>
      </c>
      <c r="D62" s="199" t="s">
        <v>7533</v>
      </c>
      <c r="E62" s="199" t="s">
        <v>7534</v>
      </c>
      <c r="F62" s="200" t="s">
        <v>6507</v>
      </c>
      <c r="G62" s="371">
        <v>34170942.130000003</v>
      </c>
      <c r="H62" s="371"/>
      <c r="I62" s="200" t="s">
        <v>6507</v>
      </c>
      <c r="J62" s="372">
        <v>34170942.130000003</v>
      </c>
      <c r="K62" s="372"/>
    </row>
    <row r="63" spans="2:11" x14ac:dyDescent="0.25">
      <c r="B63" s="211">
        <v>44015</v>
      </c>
      <c r="C63" s="199" t="s">
        <v>7458</v>
      </c>
      <c r="D63" s="199" t="s">
        <v>7535</v>
      </c>
      <c r="E63" s="199" t="s">
        <v>7536</v>
      </c>
      <c r="F63" s="200" t="s">
        <v>6507</v>
      </c>
      <c r="G63" s="371">
        <v>8374667.04</v>
      </c>
      <c r="H63" s="371"/>
      <c r="I63" s="200" t="s">
        <v>6507</v>
      </c>
      <c r="J63" s="372">
        <v>8374667.04</v>
      </c>
      <c r="K63" s="372"/>
    </row>
    <row r="64" spans="2:11" x14ac:dyDescent="0.25">
      <c r="B64" s="211">
        <v>44015</v>
      </c>
      <c r="C64" s="199" t="s">
        <v>7458</v>
      </c>
      <c r="D64" s="199" t="s">
        <v>7537</v>
      </c>
      <c r="E64" s="199" t="s">
        <v>7538</v>
      </c>
      <c r="F64" s="200" t="s">
        <v>6507</v>
      </c>
      <c r="G64" s="371">
        <v>2463244.9300000002</v>
      </c>
      <c r="H64" s="371"/>
      <c r="I64" s="200" t="s">
        <v>6507</v>
      </c>
      <c r="J64" s="372">
        <v>2463244.9300000002</v>
      </c>
      <c r="K64" s="372"/>
    </row>
    <row r="65" spans="2:11" x14ac:dyDescent="0.25">
      <c r="B65" s="211">
        <v>44015</v>
      </c>
      <c r="C65" s="199" t="s">
        <v>7458</v>
      </c>
      <c r="D65" s="199" t="s">
        <v>7539</v>
      </c>
      <c r="E65" s="199" t="s">
        <v>7540</v>
      </c>
      <c r="F65" s="200" t="s">
        <v>6507</v>
      </c>
      <c r="G65" s="371">
        <v>2890197.33</v>
      </c>
      <c r="H65" s="371"/>
      <c r="I65" s="200" t="s">
        <v>6507</v>
      </c>
      <c r="J65" s="372">
        <v>2890197.33</v>
      </c>
      <c r="K65" s="372"/>
    </row>
    <row r="66" spans="2:11" x14ac:dyDescent="0.25">
      <c r="B66" s="211">
        <v>44015</v>
      </c>
      <c r="C66" s="199" t="s">
        <v>7458</v>
      </c>
      <c r="D66" s="199" t="s">
        <v>7541</v>
      </c>
      <c r="E66" s="199" t="s">
        <v>7542</v>
      </c>
      <c r="F66" s="200" t="s">
        <v>6507</v>
      </c>
      <c r="G66" s="371">
        <v>2413145.6</v>
      </c>
      <c r="H66" s="371"/>
      <c r="I66" s="200" t="s">
        <v>6507</v>
      </c>
      <c r="J66" s="372">
        <v>2413145.6</v>
      </c>
      <c r="K66" s="372"/>
    </row>
    <row r="67" spans="2:11" x14ac:dyDescent="0.25">
      <c r="B67" s="211">
        <v>44015</v>
      </c>
      <c r="C67" s="199" t="s">
        <v>7458</v>
      </c>
      <c r="D67" s="199" t="s">
        <v>7543</v>
      </c>
      <c r="E67" s="199" t="s">
        <v>7544</v>
      </c>
      <c r="F67" s="200" t="s">
        <v>6507</v>
      </c>
      <c r="G67" s="371">
        <v>8109576.0499999998</v>
      </c>
      <c r="H67" s="371"/>
      <c r="I67" s="200" t="s">
        <v>6507</v>
      </c>
      <c r="J67" s="372">
        <v>8109576.0499999998</v>
      </c>
      <c r="K67" s="372"/>
    </row>
    <row r="68" spans="2:11" x14ac:dyDescent="0.25">
      <c r="B68" s="211">
        <v>44015</v>
      </c>
      <c r="C68" s="199" t="s">
        <v>7458</v>
      </c>
      <c r="D68" s="199" t="s">
        <v>7545</v>
      </c>
      <c r="E68" s="199" t="s">
        <v>7546</v>
      </c>
      <c r="F68" s="200" t="s">
        <v>6507</v>
      </c>
      <c r="G68" s="371">
        <v>712746.4</v>
      </c>
      <c r="H68" s="371"/>
      <c r="I68" s="200" t="s">
        <v>6507</v>
      </c>
      <c r="J68" s="372">
        <v>712746.4</v>
      </c>
      <c r="K68" s="372"/>
    </row>
    <row r="69" spans="2:11" x14ac:dyDescent="0.25">
      <c r="B69" s="211">
        <v>44015</v>
      </c>
      <c r="C69" s="199" t="s">
        <v>7458</v>
      </c>
      <c r="D69" s="199" t="s">
        <v>7547</v>
      </c>
      <c r="E69" s="199" t="s">
        <v>7548</v>
      </c>
      <c r="F69" s="200" t="s">
        <v>6507</v>
      </c>
      <c r="G69" s="371">
        <v>560264.4</v>
      </c>
      <c r="H69" s="371"/>
      <c r="I69" s="200" t="s">
        <v>6507</v>
      </c>
      <c r="J69" s="372">
        <v>560264.4</v>
      </c>
      <c r="K69" s="372"/>
    </row>
    <row r="70" spans="2:11" x14ac:dyDescent="0.25">
      <c r="B70" s="211">
        <v>44015</v>
      </c>
      <c r="C70" s="199" t="s">
        <v>7458</v>
      </c>
      <c r="D70" s="199" t="s">
        <v>7549</v>
      </c>
      <c r="E70" s="199" t="s">
        <v>7550</v>
      </c>
      <c r="F70" s="200" t="s">
        <v>6507</v>
      </c>
      <c r="G70" s="371">
        <v>537921.6</v>
      </c>
      <c r="H70" s="371"/>
      <c r="I70" s="200" t="s">
        <v>6507</v>
      </c>
      <c r="J70" s="372">
        <v>537921.6</v>
      </c>
      <c r="K70" s="372"/>
    </row>
    <row r="71" spans="2:11" x14ac:dyDescent="0.25">
      <c r="B71" s="211">
        <v>44015</v>
      </c>
      <c r="C71" s="199" t="s">
        <v>7458</v>
      </c>
      <c r="D71" s="199" t="s">
        <v>7551</v>
      </c>
      <c r="E71" s="199" t="s">
        <v>7552</v>
      </c>
      <c r="F71" s="200" t="s">
        <v>6507</v>
      </c>
      <c r="G71" s="371">
        <v>582748.4</v>
      </c>
      <c r="H71" s="371"/>
      <c r="I71" s="200" t="s">
        <v>6507</v>
      </c>
      <c r="J71" s="372">
        <v>582748.4</v>
      </c>
      <c r="K71" s="372"/>
    </row>
    <row r="72" spans="2:11" x14ac:dyDescent="0.25">
      <c r="B72" s="211">
        <v>44015</v>
      </c>
      <c r="C72" s="199" t="s">
        <v>7458</v>
      </c>
      <c r="D72" s="199" t="s">
        <v>7553</v>
      </c>
      <c r="E72" s="199" t="s">
        <v>7554</v>
      </c>
      <c r="F72" s="200" t="s">
        <v>6507</v>
      </c>
      <c r="G72" s="371">
        <v>260536</v>
      </c>
      <c r="H72" s="371"/>
      <c r="I72" s="200" t="s">
        <v>6507</v>
      </c>
      <c r="J72" s="372">
        <v>260536</v>
      </c>
      <c r="K72" s="372"/>
    </row>
    <row r="73" spans="2:11" x14ac:dyDescent="0.25">
      <c r="B73" s="211">
        <v>44015</v>
      </c>
      <c r="C73" s="199" t="s">
        <v>7458</v>
      </c>
      <c r="D73" s="199" t="s">
        <v>7555</v>
      </c>
      <c r="E73" s="199" t="s">
        <v>7556</v>
      </c>
      <c r="F73" s="200" t="s">
        <v>6507</v>
      </c>
      <c r="G73" s="371">
        <v>2099037.9</v>
      </c>
      <c r="H73" s="371"/>
      <c r="I73" s="200" t="s">
        <v>6507</v>
      </c>
      <c r="J73" s="372">
        <v>2099037.9</v>
      </c>
      <c r="K73" s="372"/>
    </row>
    <row r="74" spans="2:11" x14ac:dyDescent="0.25">
      <c r="B74" s="211">
        <v>44015</v>
      </c>
      <c r="C74" s="199" t="s">
        <v>7458</v>
      </c>
      <c r="D74" s="199" t="s">
        <v>7557</v>
      </c>
      <c r="E74" s="199" t="s">
        <v>7558</v>
      </c>
      <c r="F74" s="200" t="s">
        <v>6507</v>
      </c>
      <c r="G74" s="371">
        <v>1980223.89</v>
      </c>
      <c r="H74" s="371"/>
      <c r="I74" s="200" t="s">
        <v>6507</v>
      </c>
      <c r="J74" s="372">
        <v>1980223.89</v>
      </c>
      <c r="K74" s="372"/>
    </row>
    <row r="75" spans="2:11" x14ac:dyDescent="0.25">
      <c r="B75" s="211">
        <v>44015</v>
      </c>
      <c r="C75" s="199" t="s">
        <v>7458</v>
      </c>
      <c r="D75" s="199" t="s">
        <v>7559</v>
      </c>
      <c r="E75" s="199" t="s">
        <v>7560</v>
      </c>
      <c r="F75" s="200" t="s">
        <v>6507</v>
      </c>
      <c r="G75" s="371">
        <v>871134.4</v>
      </c>
      <c r="H75" s="371"/>
      <c r="I75" s="200" t="s">
        <v>6507</v>
      </c>
      <c r="J75" s="372">
        <v>871134.4</v>
      </c>
      <c r="K75" s="372"/>
    </row>
    <row r="76" spans="2:11" x14ac:dyDescent="0.25">
      <c r="B76" s="211">
        <v>44015</v>
      </c>
      <c r="C76" s="199" t="s">
        <v>7458</v>
      </c>
      <c r="D76" s="199" t="s">
        <v>7561</v>
      </c>
      <c r="E76" s="199" t="s">
        <v>7562</v>
      </c>
      <c r="F76" s="200" t="s">
        <v>6507</v>
      </c>
      <c r="G76" s="371">
        <v>762055.6</v>
      </c>
      <c r="H76" s="371"/>
      <c r="I76" s="200" t="s">
        <v>6507</v>
      </c>
      <c r="J76" s="372">
        <v>762055.6</v>
      </c>
      <c r="K76" s="372"/>
    </row>
    <row r="77" spans="2:11" x14ac:dyDescent="0.25">
      <c r="B77" s="211">
        <v>44015</v>
      </c>
      <c r="C77" s="199" t="s">
        <v>7458</v>
      </c>
      <c r="D77" s="199" t="s">
        <v>7563</v>
      </c>
      <c r="E77" s="199" t="s">
        <v>7564</v>
      </c>
      <c r="F77" s="200" t="s">
        <v>6507</v>
      </c>
      <c r="G77" s="371">
        <v>871134.4</v>
      </c>
      <c r="H77" s="371"/>
      <c r="I77" s="200" t="s">
        <v>6507</v>
      </c>
      <c r="J77" s="372">
        <v>871134.4</v>
      </c>
      <c r="K77" s="372"/>
    </row>
    <row r="78" spans="2:11" x14ac:dyDescent="0.25">
      <c r="B78" s="211">
        <v>44015</v>
      </c>
      <c r="C78" s="199" t="s">
        <v>7458</v>
      </c>
      <c r="D78" s="199" t="s">
        <v>7565</v>
      </c>
      <c r="E78" s="199" t="s">
        <v>7566</v>
      </c>
      <c r="F78" s="200" t="s">
        <v>6507</v>
      </c>
      <c r="G78" s="371">
        <v>645506</v>
      </c>
      <c r="H78" s="371"/>
      <c r="I78" s="200" t="s">
        <v>6507</v>
      </c>
      <c r="J78" s="372">
        <v>645506</v>
      </c>
      <c r="K78" s="372"/>
    </row>
    <row r="79" spans="2:11" x14ac:dyDescent="0.25">
      <c r="B79" s="211">
        <v>44015</v>
      </c>
      <c r="C79" s="199" t="s">
        <v>7458</v>
      </c>
      <c r="D79" s="199" t="s">
        <v>7567</v>
      </c>
      <c r="E79" s="199" t="s">
        <v>7568</v>
      </c>
      <c r="F79" s="200" t="s">
        <v>6507</v>
      </c>
      <c r="G79" s="371">
        <v>609644.4</v>
      </c>
      <c r="H79" s="371"/>
      <c r="I79" s="200" t="s">
        <v>6507</v>
      </c>
      <c r="J79" s="372">
        <v>609644.4</v>
      </c>
      <c r="K79" s="372"/>
    </row>
    <row r="80" spans="2:11" x14ac:dyDescent="0.25">
      <c r="B80" s="211">
        <v>44015</v>
      </c>
      <c r="C80" s="199" t="s">
        <v>7458</v>
      </c>
      <c r="D80" s="199" t="s">
        <v>7569</v>
      </c>
      <c r="E80" s="199" t="s">
        <v>7570</v>
      </c>
      <c r="F80" s="200" t="s">
        <v>6507</v>
      </c>
      <c r="G80" s="371">
        <v>941362.8</v>
      </c>
      <c r="H80" s="371"/>
      <c r="I80" s="200" t="s">
        <v>6507</v>
      </c>
      <c r="J80" s="372">
        <v>941362.8</v>
      </c>
      <c r="K80" s="372"/>
    </row>
    <row r="81" spans="2:11" x14ac:dyDescent="0.25">
      <c r="B81" s="211">
        <v>44015</v>
      </c>
      <c r="C81" s="199" t="s">
        <v>7458</v>
      </c>
      <c r="D81" s="199" t="s">
        <v>7571</v>
      </c>
      <c r="E81" s="199" t="s">
        <v>7572</v>
      </c>
      <c r="F81" s="200" t="s">
        <v>6507</v>
      </c>
      <c r="G81" s="371">
        <v>762055.6</v>
      </c>
      <c r="H81" s="371"/>
      <c r="I81" s="200" t="s">
        <v>6507</v>
      </c>
      <c r="J81" s="372">
        <v>762055.6</v>
      </c>
      <c r="K81" s="372"/>
    </row>
    <row r="82" spans="2:11" x14ac:dyDescent="0.25">
      <c r="B82" s="211">
        <v>44015</v>
      </c>
      <c r="C82" s="199" t="s">
        <v>7458</v>
      </c>
      <c r="D82" s="199" t="s">
        <v>7573</v>
      </c>
      <c r="E82" s="199" t="s">
        <v>7574</v>
      </c>
      <c r="F82" s="200" t="s">
        <v>6507</v>
      </c>
      <c r="G82" s="371">
        <v>537921.6</v>
      </c>
      <c r="H82" s="371"/>
      <c r="I82" s="200" t="s">
        <v>6507</v>
      </c>
      <c r="J82" s="372">
        <v>537921.6</v>
      </c>
      <c r="K82" s="372"/>
    </row>
    <row r="83" spans="2:11" x14ac:dyDescent="0.25">
      <c r="B83" s="211">
        <v>44015</v>
      </c>
      <c r="C83" s="199" t="s">
        <v>7458</v>
      </c>
      <c r="D83" s="199" t="s">
        <v>7575</v>
      </c>
      <c r="E83" s="199" t="s">
        <v>7576</v>
      </c>
      <c r="F83" s="200" t="s">
        <v>6507</v>
      </c>
      <c r="G83" s="371">
        <v>537921.6</v>
      </c>
      <c r="H83" s="371"/>
      <c r="I83" s="200" t="s">
        <v>6507</v>
      </c>
      <c r="J83" s="372">
        <v>537921.6</v>
      </c>
      <c r="K83" s="372"/>
    </row>
    <row r="84" spans="2:11" x14ac:dyDescent="0.25">
      <c r="B84" s="211">
        <v>44015</v>
      </c>
      <c r="C84" s="199" t="s">
        <v>7458</v>
      </c>
      <c r="D84" s="199" t="s">
        <v>7577</v>
      </c>
      <c r="E84" s="199" t="s">
        <v>7578</v>
      </c>
      <c r="F84" s="200" t="s">
        <v>6507</v>
      </c>
      <c r="G84" s="371">
        <v>502060.4</v>
      </c>
      <c r="H84" s="371"/>
      <c r="I84" s="200" t="s">
        <v>6507</v>
      </c>
      <c r="J84" s="372">
        <v>502060.4</v>
      </c>
      <c r="K84" s="372"/>
    </row>
    <row r="85" spans="2:11" x14ac:dyDescent="0.25">
      <c r="B85" s="211">
        <v>44015</v>
      </c>
      <c r="C85" s="199" t="s">
        <v>7458</v>
      </c>
      <c r="D85" s="199" t="s">
        <v>7579</v>
      </c>
      <c r="E85" s="199" t="s">
        <v>7580</v>
      </c>
      <c r="F85" s="200" t="s">
        <v>6507</v>
      </c>
      <c r="G85" s="371">
        <v>941362.8</v>
      </c>
      <c r="H85" s="371"/>
      <c r="I85" s="200" t="s">
        <v>6507</v>
      </c>
      <c r="J85" s="372">
        <v>941362.8</v>
      </c>
      <c r="K85" s="372"/>
    </row>
    <row r="86" spans="2:11" x14ac:dyDescent="0.25">
      <c r="B86" s="211">
        <v>44015</v>
      </c>
      <c r="C86" s="199" t="s">
        <v>7458</v>
      </c>
      <c r="D86" s="199" t="s">
        <v>7581</v>
      </c>
      <c r="E86" s="199" t="s">
        <v>7582</v>
      </c>
      <c r="F86" s="200" t="s">
        <v>6507</v>
      </c>
      <c r="G86" s="371">
        <v>493094.8</v>
      </c>
      <c r="H86" s="371"/>
      <c r="I86" s="200" t="s">
        <v>6507</v>
      </c>
      <c r="J86" s="372">
        <v>493094.8</v>
      </c>
      <c r="K86" s="372"/>
    </row>
    <row r="87" spans="2:11" x14ac:dyDescent="0.25">
      <c r="B87" s="211">
        <v>44015</v>
      </c>
      <c r="C87" s="199" t="s">
        <v>7458</v>
      </c>
      <c r="D87" s="199" t="s">
        <v>7583</v>
      </c>
      <c r="E87" s="199" t="s">
        <v>7584</v>
      </c>
      <c r="F87" s="200" t="s">
        <v>6507</v>
      </c>
      <c r="G87" s="371">
        <v>537921.6</v>
      </c>
      <c r="H87" s="371"/>
      <c r="I87" s="200" t="s">
        <v>6507</v>
      </c>
      <c r="J87" s="372">
        <v>537921.6</v>
      </c>
      <c r="K87" s="372"/>
    </row>
    <row r="88" spans="2:11" x14ac:dyDescent="0.25">
      <c r="B88" s="211">
        <v>44015</v>
      </c>
      <c r="C88" s="199" t="s">
        <v>7458</v>
      </c>
      <c r="D88" s="199" t="s">
        <v>7585</v>
      </c>
      <c r="E88" s="199" t="s">
        <v>7586</v>
      </c>
      <c r="F88" s="200" t="s">
        <v>6507</v>
      </c>
      <c r="G88" s="371">
        <v>672402</v>
      </c>
      <c r="H88" s="371"/>
      <c r="I88" s="200" t="s">
        <v>6507</v>
      </c>
      <c r="J88" s="372">
        <v>672402</v>
      </c>
      <c r="K88" s="372"/>
    </row>
    <row r="89" spans="2:11" x14ac:dyDescent="0.25">
      <c r="B89" s="211">
        <v>44015</v>
      </c>
      <c r="C89" s="199" t="s">
        <v>7458</v>
      </c>
      <c r="D89" s="199" t="s">
        <v>7587</v>
      </c>
      <c r="E89" s="199" t="s">
        <v>7588</v>
      </c>
      <c r="F89" s="200" t="s">
        <v>6507</v>
      </c>
      <c r="G89" s="371">
        <v>627575.19999999995</v>
      </c>
      <c r="H89" s="371"/>
      <c r="I89" s="200" t="s">
        <v>6507</v>
      </c>
      <c r="J89" s="372">
        <v>627575.19999999995</v>
      </c>
      <c r="K89" s="372"/>
    </row>
    <row r="90" spans="2:11" x14ac:dyDescent="0.25">
      <c r="B90" s="211">
        <v>44015</v>
      </c>
      <c r="C90" s="199" t="s">
        <v>7458</v>
      </c>
      <c r="D90" s="199" t="s">
        <v>7589</v>
      </c>
      <c r="E90" s="199" t="s">
        <v>7590</v>
      </c>
      <c r="F90" s="200" t="s">
        <v>6507</v>
      </c>
      <c r="G90" s="371">
        <v>1076301.6000000001</v>
      </c>
      <c r="H90" s="371"/>
      <c r="I90" s="200" t="s">
        <v>6507</v>
      </c>
      <c r="J90" s="372">
        <v>1076301.6000000001</v>
      </c>
      <c r="K90" s="372"/>
    </row>
    <row r="91" spans="2:11" x14ac:dyDescent="0.25">
      <c r="B91" s="211">
        <v>44015</v>
      </c>
      <c r="C91" s="199" t="s">
        <v>7458</v>
      </c>
      <c r="D91" s="199" t="s">
        <v>7591</v>
      </c>
      <c r="E91" s="199" t="s">
        <v>7592</v>
      </c>
      <c r="F91" s="200" t="s">
        <v>6507</v>
      </c>
      <c r="G91" s="371">
        <v>791940.4</v>
      </c>
      <c r="H91" s="371"/>
      <c r="I91" s="200" t="s">
        <v>6507</v>
      </c>
      <c r="J91" s="372">
        <v>791940.4</v>
      </c>
      <c r="K91" s="372"/>
    </row>
    <row r="92" spans="2:11" x14ac:dyDescent="0.25">
      <c r="B92" s="211">
        <v>44015</v>
      </c>
      <c r="C92" s="199" t="s">
        <v>7458</v>
      </c>
      <c r="D92" s="199" t="s">
        <v>7593</v>
      </c>
      <c r="E92" s="199" t="s">
        <v>7594</v>
      </c>
      <c r="F92" s="200" t="s">
        <v>6507</v>
      </c>
      <c r="G92" s="371">
        <v>484129.6</v>
      </c>
      <c r="H92" s="371"/>
      <c r="I92" s="200" t="s">
        <v>6507</v>
      </c>
      <c r="J92" s="372">
        <v>484129.6</v>
      </c>
      <c r="K92" s="372"/>
    </row>
    <row r="93" spans="2:11" x14ac:dyDescent="0.25">
      <c r="B93" s="211">
        <v>44015</v>
      </c>
      <c r="C93" s="199" t="s">
        <v>7458</v>
      </c>
      <c r="D93" s="199" t="s">
        <v>7595</v>
      </c>
      <c r="E93" s="199" t="s">
        <v>7596</v>
      </c>
      <c r="F93" s="200" t="s">
        <v>6507</v>
      </c>
      <c r="G93" s="371">
        <v>1029522.4</v>
      </c>
      <c r="H93" s="371"/>
      <c r="I93" s="200" t="s">
        <v>6507</v>
      </c>
      <c r="J93" s="372">
        <v>1029522.4</v>
      </c>
      <c r="K93" s="372"/>
    </row>
    <row r="94" spans="2:11" x14ac:dyDescent="0.25">
      <c r="B94" s="211">
        <v>44015</v>
      </c>
      <c r="C94" s="199" t="s">
        <v>7458</v>
      </c>
      <c r="D94" s="199" t="s">
        <v>7597</v>
      </c>
      <c r="E94" s="199" t="s">
        <v>7598</v>
      </c>
      <c r="F94" s="200" t="s">
        <v>6507</v>
      </c>
      <c r="G94" s="371">
        <v>493094.8</v>
      </c>
      <c r="H94" s="371"/>
      <c r="I94" s="200" t="s">
        <v>6507</v>
      </c>
      <c r="J94" s="372">
        <v>493094.8</v>
      </c>
      <c r="K94" s="372"/>
    </row>
    <row r="95" spans="2:11" x14ac:dyDescent="0.25">
      <c r="B95" s="211">
        <v>44015</v>
      </c>
      <c r="C95" s="199" t="s">
        <v>7458</v>
      </c>
      <c r="D95" s="199" t="s">
        <v>7599</v>
      </c>
      <c r="E95" s="199" t="s">
        <v>7600</v>
      </c>
      <c r="F95" s="200" t="s">
        <v>6507</v>
      </c>
      <c r="G95" s="371">
        <v>600679.19999999995</v>
      </c>
      <c r="H95" s="371"/>
      <c r="I95" s="200" t="s">
        <v>6507</v>
      </c>
      <c r="J95" s="372">
        <v>600679.19999999995</v>
      </c>
      <c r="K95" s="372"/>
    </row>
    <row r="96" spans="2:11" x14ac:dyDescent="0.25">
      <c r="B96" s="211">
        <v>44015</v>
      </c>
      <c r="C96" s="199" t="s">
        <v>7458</v>
      </c>
      <c r="D96" s="199" t="s">
        <v>7601</v>
      </c>
      <c r="E96" s="199" t="s">
        <v>7602</v>
      </c>
      <c r="F96" s="200" t="s">
        <v>6507</v>
      </c>
      <c r="G96" s="371">
        <v>493094.8</v>
      </c>
      <c r="H96" s="371"/>
      <c r="I96" s="200" t="s">
        <v>6507</v>
      </c>
      <c r="J96" s="372">
        <v>493094.8</v>
      </c>
      <c r="K96" s="372"/>
    </row>
    <row r="97" spans="2:11" x14ac:dyDescent="0.25">
      <c r="B97" s="211">
        <v>44015</v>
      </c>
      <c r="C97" s="199" t="s">
        <v>7458</v>
      </c>
      <c r="D97" s="199" t="s">
        <v>7603</v>
      </c>
      <c r="E97" s="199" t="s">
        <v>7604</v>
      </c>
      <c r="F97" s="200" t="s">
        <v>6507</v>
      </c>
      <c r="G97" s="371">
        <v>502060.4</v>
      </c>
      <c r="H97" s="371"/>
      <c r="I97" s="200" t="s">
        <v>6507</v>
      </c>
      <c r="J97" s="372">
        <v>502060.4</v>
      </c>
      <c r="K97" s="372"/>
    </row>
    <row r="98" spans="2:11" x14ac:dyDescent="0.25">
      <c r="B98" s="211">
        <v>44015</v>
      </c>
      <c r="C98" s="199" t="s">
        <v>7458</v>
      </c>
      <c r="D98" s="199" t="s">
        <v>7605</v>
      </c>
      <c r="E98" s="199" t="s">
        <v>7606</v>
      </c>
      <c r="F98" s="200" t="s">
        <v>6507</v>
      </c>
      <c r="G98" s="371">
        <v>493094.8</v>
      </c>
      <c r="H98" s="371"/>
      <c r="I98" s="200" t="s">
        <v>6507</v>
      </c>
      <c r="J98" s="372">
        <v>493094.8</v>
      </c>
      <c r="K98" s="372"/>
    </row>
    <row r="99" spans="2:11" x14ac:dyDescent="0.25">
      <c r="B99" s="211">
        <v>44015</v>
      </c>
      <c r="C99" s="199" t="s">
        <v>7458</v>
      </c>
      <c r="D99" s="199" t="s">
        <v>7607</v>
      </c>
      <c r="E99" s="199" t="s">
        <v>7608</v>
      </c>
      <c r="F99" s="200" t="s">
        <v>6507</v>
      </c>
      <c r="G99" s="371">
        <v>627575.19999999995</v>
      </c>
      <c r="H99" s="371"/>
      <c r="I99" s="200" t="s">
        <v>6507</v>
      </c>
      <c r="J99" s="372">
        <v>627575.19999999995</v>
      </c>
      <c r="K99" s="372"/>
    </row>
    <row r="100" spans="2:11" x14ac:dyDescent="0.25">
      <c r="B100" s="211">
        <v>44015</v>
      </c>
      <c r="C100" s="199" t="s">
        <v>7458</v>
      </c>
      <c r="D100" s="199" t="s">
        <v>7609</v>
      </c>
      <c r="E100" s="199" t="s">
        <v>7610</v>
      </c>
      <c r="F100" s="200" t="s">
        <v>6507</v>
      </c>
      <c r="G100" s="371">
        <v>493094.8</v>
      </c>
      <c r="H100" s="371"/>
      <c r="I100" s="200" t="s">
        <v>6507</v>
      </c>
      <c r="J100" s="372">
        <v>493094.8</v>
      </c>
      <c r="K100" s="372"/>
    </row>
    <row r="101" spans="2:11" x14ac:dyDescent="0.25">
      <c r="B101" s="211">
        <v>44015</v>
      </c>
      <c r="C101" s="199" t="s">
        <v>7458</v>
      </c>
      <c r="D101" s="199" t="s">
        <v>7611</v>
      </c>
      <c r="E101" s="199" t="s">
        <v>7612</v>
      </c>
      <c r="F101" s="200" t="s">
        <v>6507</v>
      </c>
      <c r="G101" s="371">
        <v>493094.8</v>
      </c>
      <c r="H101" s="371"/>
      <c r="I101" s="200" t="s">
        <v>6507</v>
      </c>
      <c r="J101" s="372">
        <v>493094.8</v>
      </c>
      <c r="K101" s="372"/>
    </row>
    <row r="102" spans="2:11" x14ac:dyDescent="0.25">
      <c r="B102" s="211">
        <v>44015</v>
      </c>
      <c r="C102" s="199" t="s">
        <v>7458</v>
      </c>
      <c r="D102" s="199" t="s">
        <v>7613</v>
      </c>
      <c r="E102" s="199" t="s">
        <v>7614</v>
      </c>
      <c r="F102" s="200" t="s">
        <v>6507</v>
      </c>
      <c r="G102" s="371">
        <v>582748.4</v>
      </c>
      <c r="H102" s="371"/>
      <c r="I102" s="200" t="s">
        <v>6507</v>
      </c>
      <c r="J102" s="372">
        <v>582748.4</v>
      </c>
      <c r="K102" s="372"/>
    </row>
    <row r="103" spans="2:11" x14ac:dyDescent="0.25">
      <c r="B103" s="211">
        <v>44015</v>
      </c>
      <c r="C103" s="199" t="s">
        <v>7458</v>
      </c>
      <c r="D103" s="199" t="s">
        <v>7615</v>
      </c>
      <c r="E103" s="199" t="s">
        <v>7616</v>
      </c>
      <c r="F103" s="200" t="s">
        <v>6507</v>
      </c>
      <c r="G103" s="371">
        <v>2696547.6</v>
      </c>
      <c r="H103" s="371"/>
      <c r="I103" s="200" t="s">
        <v>6507</v>
      </c>
      <c r="J103" s="372">
        <v>2696547.6</v>
      </c>
      <c r="K103" s="372"/>
    </row>
    <row r="104" spans="2:11" x14ac:dyDescent="0.25">
      <c r="B104" s="211">
        <v>44015</v>
      </c>
      <c r="C104" s="199" t="s">
        <v>7458</v>
      </c>
      <c r="D104" s="199" t="s">
        <v>7617</v>
      </c>
      <c r="E104" s="199" t="s">
        <v>7618</v>
      </c>
      <c r="F104" s="200" t="s">
        <v>6507</v>
      </c>
      <c r="G104" s="371">
        <v>3852864</v>
      </c>
      <c r="H104" s="371"/>
      <c r="I104" s="200" t="s">
        <v>6507</v>
      </c>
      <c r="J104" s="372">
        <v>3852864</v>
      </c>
      <c r="K104" s="372"/>
    </row>
    <row r="105" spans="2:11" x14ac:dyDescent="0.25">
      <c r="B105" s="211">
        <v>44015</v>
      </c>
      <c r="C105" s="199" t="s">
        <v>7458</v>
      </c>
      <c r="D105" s="199" t="s">
        <v>7619</v>
      </c>
      <c r="E105" s="199" t="s">
        <v>7620</v>
      </c>
      <c r="F105" s="200" t="s">
        <v>6507</v>
      </c>
      <c r="G105" s="371">
        <v>2052709.2</v>
      </c>
      <c r="H105" s="371"/>
      <c r="I105" s="200" t="s">
        <v>6507</v>
      </c>
      <c r="J105" s="372">
        <v>2052709.2</v>
      </c>
      <c r="K105" s="372"/>
    </row>
    <row r="106" spans="2:11" x14ac:dyDescent="0.25">
      <c r="B106" s="211">
        <v>44015</v>
      </c>
      <c r="C106" s="199" t="s">
        <v>7458</v>
      </c>
      <c r="D106" s="199" t="s">
        <v>7621</v>
      </c>
      <c r="E106" s="199" t="s">
        <v>7622</v>
      </c>
      <c r="F106" s="200" t="s">
        <v>6507</v>
      </c>
      <c r="G106" s="371">
        <v>1029522.4</v>
      </c>
      <c r="H106" s="371"/>
      <c r="I106" s="200" t="s">
        <v>6507</v>
      </c>
      <c r="J106" s="372">
        <v>1029522.4</v>
      </c>
      <c r="K106" s="372"/>
    </row>
    <row r="107" spans="2:11" x14ac:dyDescent="0.25">
      <c r="B107" s="211">
        <v>44015</v>
      </c>
      <c r="C107" s="199" t="s">
        <v>7458</v>
      </c>
      <c r="D107" s="199" t="s">
        <v>7623</v>
      </c>
      <c r="E107" s="199" t="s">
        <v>7624</v>
      </c>
      <c r="F107" s="200" t="s">
        <v>6507</v>
      </c>
      <c r="G107" s="371">
        <v>692014.05</v>
      </c>
      <c r="H107" s="371"/>
      <c r="I107" s="200" t="s">
        <v>6507</v>
      </c>
      <c r="J107" s="372">
        <v>692014.05</v>
      </c>
      <c r="K107" s="372"/>
    </row>
    <row r="108" spans="2:11" x14ac:dyDescent="0.25">
      <c r="B108" s="211">
        <v>44015</v>
      </c>
      <c r="C108" s="199" t="s">
        <v>7458</v>
      </c>
      <c r="D108" s="199" t="s">
        <v>7625</v>
      </c>
      <c r="E108" s="199" t="s">
        <v>7626</v>
      </c>
      <c r="F108" s="200" t="s">
        <v>6507</v>
      </c>
      <c r="G108" s="371">
        <v>745245.9</v>
      </c>
      <c r="H108" s="371"/>
      <c r="I108" s="200" t="s">
        <v>6507</v>
      </c>
      <c r="J108" s="372">
        <v>745245.9</v>
      </c>
      <c r="K108" s="372"/>
    </row>
    <row r="109" spans="2:11" x14ac:dyDescent="0.25">
      <c r="B109" s="211">
        <v>44015</v>
      </c>
      <c r="C109" s="199" t="s">
        <v>7458</v>
      </c>
      <c r="D109" s="199" t="s">
        <v>7627</v>
      </c>
      <c r="E109" s="199" t="s">
        <v>7628</v>
      </c>
      <c r="F109" s="200" t="s">
        <v>6507</v>
      </c>
      <c r="G109" s="371">
        <v>2407737.6</v>
      </c>
      <c r="H109" s="371"/>
      <c r="I109" s="200" t="s">
        <v>6507</v>
      </c>
      <c r="J109" s="372">
        <v>2407737.6</v>
      </c>
      <c r="K109" s="372"/>
    </row>
    <row r="110" spans="2:11" x14ac:dyDescent="0.25">
      <c r="B110" s="211">
        <v>44015</v>
      </c>
      <c r="C110" s="199" t="s">
        <v>7458</v>
      </c>
      <c r="D110" s="199" t="s">
        <v>7629</v>
      </c>
      <c r="E110" s="199" t="s">
        <v>7630</v>
      </c>
      <c r="F110" s="200" t="s">
        <v>6507</v>
      </c>
      <c r="G110" s="371">
        <v>480675</v>
      </c>
      <c r="H110" s="371"/>
      <c r="I110" s="200" t="s">
        <v>6507</v>
      </c>
      <c r="J110" s="372">
        <v>480675</v>
      </c>
      <c r="K110" s="372"/>
    </row>
    <row r="111" spans="2:11" x14ac:dyDescent="0.25">
      <c r="B111" s="211">
        <v>44015</v>
      </c>
      <c r="C111" s="199" t="s">
        <v>7458</v>
      </c>
      <c r="D111" s="199" t="s">
        <v>7631</v>
      </c>
      <c r="E111" s="199" t="s">
        <v>7632</v>
      </c>
      <c r="F111" s="200" t="s">
        <v>6507</v>
      </c>
      <c r="G111" s="371">
        <v>735159.6</v>
      </c>
      <c r="H111" s="371"/>
      <c r="I111" s="200" t="s">
        <v>6507</v>
      </c>
      <c r="J111" s="372">
        <v>735159.6</v>
      </c>
      <c r="K111" s="372"/>
    </row>
    <row r="112" spans="2:11" x14ac:dyDescent="0.25">
      <c r="B112" s="211">
        <v>44015</v>
      </c>
      <c r="C112" s="199" t="s">
        <v>7458</v>
      </c>
      <c r="D112" s="199" t="s">
        <v>7633</v>
      </c>
      <c r="E112" s="199" t="s">
        <v>7634</v>
      </c>
      <c r="F112" s="200" t="s">
        <v>6507</v>
      </c>
      <c r="G112" s="371">
        <v>53753.42</v>
      </c>
      <c r="H112" s="371"/>
      <c r="I112" s="200" t="s">
        <v>6507</v>
      </c>
      <c r="J112" s="372">
        <v>53753.42</v>
      </c>
      <c r="K112" s="372"/>
    </row>
    <row r="113" spans="2:11" x14ac:dyDescent="0.25">
      <c r="B113" s="211">
        <v>44015</v>
      </c>
      <c r="C113" s="199" t="s">
        <v>7458</v>
      </c>
      <c r="D113" s="199" t="s">
        <v>7635</v>
      </c>
      <c r="E113" s="199" t="s">
        <v>7636</v>
      </c>
      <c r="F113" s="200" t="s">
        <v>6507</v>
      </c>
      <c r="G113" s="371">
        <v>2921702</v>
      </c>
      <c r="H113" s="371"/>
      <c r="I113" s="200" t="s">
        <v>6507</v>
      </c>
      <c r="J113" s="372">
        <v>2921702</v>
      </c>
      <c r="K113" s="372"/>
    </row>
    <row r="114" spans="2:11" x14ac:dyDescent="0.25">
      <c r="B114" s="211">
        <v>44015</v>
      </c>
      <c r="C114" s="199" t="s">
        <v>7458</v>
      </c>
      <c r="D114" s="199" t="s">
        <v>7637</v>
      </c>
      <c r="E114" s="199" t="s">
        <v>7638</v>
      </c>
      <c r="F114" s="200" t="s">
        <v>6507</v>
      </c>
      <c r="G114" s="371">
        <v>5132556.41</v>
      </c>
      <c r="H114" s="371"/>
      <c r="I114" s="200" t="s">
        <v>6507</v>
      </c>
      <c r="J114" s="372">
        <v>5132556.41</v>
      </c>
      <c r="K114" s="372"/>
    </row>
    <row r="115" spans="2:11" x14ac:dyDescent="0.25">
      <c r="B115" s="211">
        <v>44015</v>
      </c>
      <c r="C115" s="199" t="s">
        <v>7458</v>
      </c>
      <c r="D115" s="199" t="s">
        <v>7639</v>
      </c>
      <c r="E115" s="199" t="s">
        <v>7640</v>
      </c>
      <c r="F115" s="200" t="s">
        <v>6507</v>
      </c>
      <c r="G115" s="371">
        <v>3198823.44</v>
      </c>
      <c r="H115" s="371"/>
      <c r="I115" s="200" t="s">
        <v>6507</v>
      </c>
      <c r="J115" s="372">
        <v>3198823.44</v>
      </c>
      <c r="K115" s="372"/>
    </row>
    <row r="116" spans="2:11" x14ac:dyDescent="0.25">
      <c r="B116" s="211">
        <v>44015</v>
      </c>
      <c r="C116" s="199" t="s">
        <v>7458</v>
      </c>
      <c r="D116" s="199" t="s">
        <v>7641</v>
      </c>
      <c r="E116" s="199" t="s">
        <v>7642</v>
      </c>
      <c r="F116" s="200" t="s">
        <v>6507</v>
      </c>
      <c r="G116" s="371">
        <v>3771355.62</v>
      </c>
      <c r="H116" s="371"/>
      <c r="I116" s="200" t="s">
        <v>6507</v>
      </c>
      <c r="J116" s="372">
        <v>3771355.62</v>
      </c>
      <c r="K116" s="372"/>
    </row>
    <row r="117" spans="2:11" x14ac:dyDescent="0.25">
      <c r="B117" s="211">
        <v>44015</v>
      </c>
      <c r="C117" s="199" t="s">
        <v>7458</v>
      </c>
      <c r="D117" s="199" t="s">
        <v>7643</v>
      </c>
      <c r="E117" s="199" t="s">
        <v>7644</v>
      </c>
      <c r="F117" s="200" t="s">
        <v>6507</v>
      </c>
      <c r="G117" s="371">
        <v>1908901.28</v>
      </c>
      <c r="H117" s="371"/>
      <c r="I117" s="200" t="s">
        <v>6507</v>
      </c>
      <c r="J117" s="372">
        <v>1908901.28</v>
      </c>
      <c r="K117" s="372"/>
    </row>
    <row r="118" spans="2:11" x14ac:dyDescent="0.25">
      <c r="B118" s="211">
        <v>44015</v>
      </c>
      <c r="C118" s="199" t="s">
        <v>7458</v>
      </c>
      <c r="D118" s="199" t="s">
        <v>7645</v>
      </c>
      <c r="E118" s="199" t="s">
        <v>7646</v>
      </c>
      <c r="F118" s="200" t="s">
        <v>6507</v>
      </c>
      <c r="G118" s="371">
        <v>46394.27</v>
      </c>
      <c r="H118" s="371"/>
      <c r="I118" s="200" t="s">
        <v>6507</v>
      </c>
      <c r="J118" s="372">
        <v>46394.27</v>
      </c>
      <c r="K118" s="372"/>
    </row>
    <row r="119" spans="2:11" x14ac:dyDescent="0.25">
      <c r="B119" s="211">
        <v>44015</v>
      </c>
      <c r="C119" s="199" t="s">
        <v>7458</v>
      </c>
      <c r="D119" s="199" t="s">
        <v>7647</v>
      </c>
      <c r="E119" s="199" t="s">
        <v>7648</v>
      </c>
      <c r="F119" s="200" t="s">
        <v>6507</v>
      </c>
      <c r="G119" s="371">
        <v>35000</v>
      </c>
      <c r="H119" s="371"/>
      <c r="I119" s="200" t="s">
        <v>6507</v>
      </c>
      <c r="J119" s="372">
        <v>35000</v>
      </c>
      <c r="K119" s="372"/>
    </row>
    <row r="120" spans="2:11" x14ac:dyDescent="0.25">
      <c r="B120" s="211">
        <v>44015</v>
      </c>
      <c r="C120" s="199" t="s">
        <v>7458</v>
      </c>
      <c r="D120" s="199" t="s">
        <v>7649</v>
      </c>
      <c r="E120" s="199" t="s">
        <v>7650</v>
      </c>
      <c r="F120" s="200" t="s">
        <v>6507</v>
      </c>
      <c r="G120" s="371">
        <v>4000</v>
      </c>
      <c r="H120" s="371"/>
      <c r="I120" s="200" t="s">
        <v>6507</v>
      </c>
      <c r="J120" s="372">
        <v>4000</v>
      </c>
      <c r="K120" s="372"/>
    </row>
    <row r="121" spans="2:11" x14ac:dyDescent="0.25">
      <c r="B121" s="211">
        <v>44015</v>
      </c>
      <c r="C121" s="199" t="s">
        <v>7458</v>
      </c>
      <c r="D121" s="199" t="s">
        <v>7651</v>
      </c>
      <c r="E121" s="199" t="s">
        <v>7652</v>
      </c>
      <c r="F121" s="200" t="s">
        <v>6507</v>
      </c>
      <c r="G121" s="371">
        <v>47000</v>
      </c>
      <c r="H121" s="371"/>
      <c r="I121" s="200" t="s">
        <v>6507</v>
      </c>
      <c r="J121" s="372">
        <v>47000</v>
      </c>
      <c r="K121" s="372"/>
    </row>
    <row r="122" spans="2:11" x14ac:dyDescent="0.25">
      <c r="B122" s="211">
        <v>44015</v>
      </c>
      <c r="C122" s="199" t="s">
        <v>7458</v>
      </c>
      <c r="D122" s="199" t="s">
        <v>7653</v>
      </c>
      <c r="E122" s="199" t="s">
        <v>7654</v>
      </c>
      <c r="F122" s="200" t="s">
        <v>6507</v>
      </c>
      <c r="G122" s="371">
        <v>3000</v>
      </c>
      <c r="H122" s="371"/>
      <c r="I122" s="200" t="s">
        <v>6507</v>
      </c>
      <c r="J122" s="372">
        <v>3000</v>
      </c>
      <c r="K122" s="372"/>
    </row>
    <row r="123" spans="2:11" x14ac:dyDescent="0.25">
      <c r="B123" s="211">
        <v>44015</v>
      </c>
      <c r="C123" s="199" t="s">
        <v>7458</v>
      </c>
      <c r="D123" s="199" t="s">
        <v>7655</v>
      </c>
      <c r="E123" s="199" t="s">
        <v>7656</v>
      </c>
      <c r="F123" s="200" t="s">
        <v>6507</v>
      </c>
      <c r="G123" s="371">
        <v>347828.53</v>
      </c>
      <c r="H123" s="371"/>
      <c r="I123" s="200" t="s">
        <v>6507</v>
      </c>
      <c r="J123" s="372">
        <v>347828.53</v>
      </c>
      <c r="K123" s="372"/>
    </row>
    <row r="124" spans="2:11" x14ac:dyDescent="0.25">
      <c r="B124" s="211">
        <v>44015</v>
      </c>
      <c r="C124" s="199" t="s">
        <v>7458</v>
      </c>
      <c r="D124" s="199" t="s">
        <v>7657</v>
      </c>
      <c r="E124" s="199" t="s">
        <v>7658</v>
      </c>
      <c r="F124" s="200" t="s">
        <v>6507</v>
      </c>
      <c r="G124" s="371">
        <v>766495.09</v>
      </c>
      <c r="H124" s="371"/>
      <c r="I124" s="200" t="s">
        <v>6507</v>
      </c>
      <c r="J124" s="372">
        <v>766495.09</v>
      </c>
      <c r="K124" s="372"/>
    </row>
    <row r="125" spans="2:11" x14ac:dyDescent="0.25">
      <c r="B125" s="211">
        <v>44015</v>
      </c>
      <c r="C125" s="199" t="s">
        <v>7659</v>
      </c>
      <c r="D125" s="199" t="s">
        <v>7660</v>
      </c>
      <c r="E125" s="199" t="s">
        <v>7661</v>
      </c>
      <c r="F125" s="200" t="s">
        <v>6507</v>
      </c>
      <c r="G125" s="371">
        <v>131898</v>
      </c>
      <c r="H125" s="371"/>
      <c r="I125" s="200" t="s">
        <v>6507</v>
      </c>
      <c r="J125" s="372">
        <v>131898</v>
      </c>
      <c r="K125" s="372"/>
    </row>
    <row r="126" spans="2:11" x14ac:dyDescent="0.25">
      <c r="B126" s="211">
        <v>44015</v>
      </c>
      <c r="C126" s="199" t="s">
        <v>7662</v>
      </c>
      <c r="D126" s="199" t="s">
        <v>7663</v>
      </c>
      <c r="E126" s="199" t="s">
        <v>7664</v>
      </c>
      <c r="F126" s="200" t="s">
        <v>6507</v>
      </c>
      <c r="G126" s="371">
        <v>9100</v>
      </c>
      <c r="H126" s="371"/>
      <c r="I126" s="200" t="s">
        <v>6507</v>
      </c>
      <c r="J126" s="372">
        <v>9100</v>
      </c>
      <c r="K126" s="372"/>
    </row>
    <row r="127" spans="2:11" x14ac:dyDescent="0.25">
      <c r="B127" s="211">
        <v>44015</v>
      </c>
      <c r="C127" s="199" t="s">
        <v>7662</v>
      </c>
      <c r="D127" s="199" t="s">
        <v>7665</v>
      </c>
      <c r="E127" s="199" t="s">
        <v>7666</v>
      </c>
      <c r="F127" s="200" t="s">
        <v>6507</v>
      </c>
      <c r="G127" s="371">
        <v>27700</v>
      </c>
      <c r="H127" s="371"/>
      <c r="I127" s="200" t="s">
        <v>6507</v>
      </c>
      <c r="J127" s="372">
        <v>27700</v>
      </c>
      <c r="K127" s="372"/>
    </row>
    <row r="128" spans="2:11" x14ac:dyDescent="0.25">
      <c r="B128" s="211">
        <v>44015</v>
      </c>
      <c r="C128" s="199" t="s">
        <v>7662</v>
      </c>
      <c r="D128" s="199" t="s">
        <v>7667</v>
      </c>
      <c r="E128" s="199" t="s">
        <v>7668</v>
      </c>
      <c r="F128" s="200" t="s">
        <v>6507</v>
      </c>
      <c r="G128" s="371">
        <v>46100</v>
      </c>
      <c r="H128" s="371"/>
      <c r="I128" s="200" t="s">
        <v>6507</v>
      </c>
      <c r="J128" s="372">
        <v>46100</v>
      </c>
      <c r="K128" s="372"/>
    </row>
    <row r="129" spans="2:11" x14ac:dyDescent="0.25">
      <c r="B129" s="211">
        <v>44015</v>
      </c>
      <c r="C129" s="199" t="s">
        <v>7662</v>
      </c>
      <c r="D129" s="199" t="s">
        <v>7669</v>
      </c>
      <c r="E129" s="199" t="s">
        <v>7670</v>
      </c>
      <c r="F129" s="200" t="s">
        <v>6507</v>
      </c>
      <c r="G129" s="371">
        <v>90500</v>
      </c>
      <c r="H129" s="371"/>
      <c r="I129" s="200" t="s">
        <v>6507</v>
      </c>
      <c r="J129" s="372">
        <v>90500</v>
      </c>
      <c r="K129" s="372"/>
    </row>
    <row r="130" spans="2:11" x14ac:dyDescent="0.25">
      <c r="B130" s="211">
        <v>44015</v>
      </c>
      <c r="C130" s="199" t="s">
        <v>7662</v>
      </c>
      <c r="D130" s="199" t="s">
        <v>7671</v>
      </c>
      <c r="E130" s="199" t="s">
        <v>7672</v>
      </c>
      <c r="F130" s="200" t="s">
        <v>6507</v>
      </c>
      <c r="G130" s="371">
        <v>15300</v>
      </c>
      <c r="H130" s="371"/>
      <c r="I130" s="200" t="s">
        <v>6507</v>
      </c>
      <c r="J130" s="372">
        <v>15300</v>
      </c>
      <c r="K130" s="372"/>
    </row>
    <row r="131" spans="2:11" x14ac:dyDescent="0.25">
      <c r="B131" s="211">
        <v>44015</v>
      </c>
      <c r="C131" s="199" t="s">
        <v>7662</v>
      </c>
      <c r="D131" s="199" t="s">
        <v>7673</v>
      </c>
      <c r="E131" s="199" t="s">
        <v>7674</v>
      </c>
      <c r="F131" s="200" t="s">
        <v>6507</v>
      </c>
      <c r="G131" s="371">
        <v>269000</v>
      </c>
      <c r="H131" s="371"/>
      <c r="I131" s="200" t="s">
        <v>6507</v>
      </c>
      <c r="J131" s="372">
        <v>269000</v>
      </c>
      <c r="K131" s="372"/>
    </row>
    <row r="132" spans="2:11" x14ac:dyDescent="0.25">
      <c r="B132" s="211">
        <v>44015</v>
      </c>
      <c r="C132" s="199" t="s">
        <v>7662</v>
      </c>
      <c r="D132" s="199" t="s">
        <v>7675</v>
      </c>
      <c r="E132" s="199" t="s">
        <v>7676</v>
      </c>
      <c r="F132" s="200" t="s">
        <v>6507</v>
      </c>
      <c r="G132" s="371">
        <v>65400</v>
      </c>
      <c r="H132" s="371"/>
      <c r="I132" s="200" t="s">
        <v>6507</v>
      </c>
      <c r="J132" s="372">
        <v>65400</v>
      </c>
      <c r="K132" s="372"/>
    </row>
    <row r="133" spans="2:11" x14ac:dyDescent="0.25">
      <c r="B133" s="211">
        <v>44015</v>
      </c>
      <c r="C133" s="199" t="s">
        <v>7662</v>
      </c>
      <c r="D133" s="199" t="s">
        <v>7677</v>
      </c>
      <c r="E133" s="199" t="s">
        <v>7678</v>
      </c>
      <c r="F133" s="200" t="s">
        <v>6507</v>
      </c>
      <c r="G133" s="371">
        <v>469300</v>
      </c>
      <c r="H133" s="371"/>
      <c r="I133" s="200" t="s">
        <v>6507</v>
      </c>
      <c r="J133" s="372">
        <v>469300</v>
      </c>
      <c r="K133" s="372"/>
    </row>
    <row r="134" spans="2:11" x14ac:dyDescent="0.25">
      <c r="B134" s="211">
        <v>44015</v>
      </c>
      <c r="C134" s="199" t="s">
        <v>7662</v>
      </c>
      <c r="D134" s="199" t="s">
        <v>7679</v>
      </c>
      <c r="E134" s="199" t="s">
        <v>7680</v>
      </c>
      <c r="F134" s="200" t="s">
        <v>6507</v>
      </c>
      <c r="G134" s="371">
        <v>35000</v>
      </c>
      <c r="H134" s="371"/>
      <c r="I134" s="200" t="s">
        <v>6507</v>
      </c>
      <c r="J134" s="372">
        <v>35000</v>
      </c>
      <c r="K134" s="372"/>
    </row>
    <row r="135" spans="2:11" x14ac:dyDescent="0.25">
      <c r="B135" s="211">
        <v>44015</v>
      </c>
      <c r="C135" s="199" t="s">
        <v>7662</v>
      </c>
      <c r="D135" s="199" t="s">
        <v>7681</v>
      </c>
      <c r="E135" s="199" t="s">
        <v>7682</v>
      </c>
      <c r="F135" s="200" t="s">
        <v>6507</v>
      </c>
      <c r="G135" s="371">
        <v>28400</v>
      </c>
      <c r="H135" s="371"/>
      <c r="I135" s="200" t="s">
        <v>6507</v>
      </c>
      <c r="J135" s="372">
        <v>28400</v>
      </c>
      <c r="K135" s="372"/>
    </row>
    <row r="136" spans="2:11" x14ac:dyDescent="0.25">
      <c r="B136" s="211">
        <v>44015</v>
      </c>
      <c r="C136" s="199" t="s">
        <v>7662</v>
      </c>
      <c r="D136" s="199" t="s">
        <v>7683</v>
      </c>
      <c r="E136" s="199" t="s">
        <v>7684</v>
      </c>
      <c r="F136" s="200" t="s">
        <v>6507</v>
      </c>
      <c r="G136" s="371">
        <v>53800</v>
      </c>
      <c r="H136" s="371"/>
      <c r="I136" s="200" t="s">
        <v>6507</v>
      </c>
      <c r="J136" s="372">
        <v>53800</v>
      </c>
      <c r="K136" s="372"/>
    </row>
    <row r="137" spans="2:11" x14ac:dyDescent="0.25">
      <c r="B137" s="211">
        <v>44015</v>
      </c>
      <c r="C137" s="199" t="s">
        <v>7662</v>
      </c>
      <c r="D137" s="199" t="s">
        <v>7685</v>
      </c>
      <c r="E137" s="199" t="s">
        <v>7686</v>
      </c>
      <c r="F137" s="200" t="s">
        <v>6507</v>
      </c>
      <c r="G137" s="371">
        <v>42082137.270000003</v>
      </c>
      <c r="H137" s="371"/>
      <c r="I137" s="200" t="s">
        <v>6507</v>
      </c>
      <c r="J137" s="372">
        <v>42082137.270000003</v>
      </c>
      <c r="K137" s="372"/>
    </row>
    <row r="138" spans="2:11" x14ac:dyDescent="0.25">
      <c r="B138" s="211">
        <v>44015</v>
      </c>
      <c r="C138" s="199" t="s">
        <v>7662</v>
      </c>
      <c r="D138" s="199" t="s">
        <v>7687</v>
      </c>
      <c r="E138" s="199" t="s">
        <v>7688</v>
      </c>
      <c r="F138" s="200" t="s">
        <v>6507</v>
      </c>
      <c r="G138" s="371">
        <v>54109750.100000001</v>
      </c>
      <c r="H138" s="371"/>
      <c r="I138" s="200" t="s">
        <v>6507</v>
      </c>
      <c r="J138" s="372">
        <v>54109750.100000001</v>
      </c>
      <c r="K138" s="372"/>
    </row>
    <row r="139" spans="2:11" x14ac:dyDescent="0.25">
      <c r="B139" s="211">
        <v>44015</v>
      </c>
      <c r="C139" s="199" t="s">
        <v>7662</v>
      </c>
      <c r="D139" s="199" t="s">
        <v>7689</v>
      </c>
      <c r="E139" s="199" t="s">
        <v>7690</v>
      </c>
      <c r="F139" s="200" t="s">
        <v>6507</v>
      </c>
      <c r="G139" s="371">
        <v>46475985.479999997</v>
      </c>
      <c r="H139" s="371"/>
      <c r="I139" s="200" t="s">
        <v>6507</v>
      </c>
      <c r="J139" s="372">
        <v>46475985.479999997</v>
      </c>
      <c r="K139" s="372"/>
    </row>
    <row r="140" spans="2:11" x14ac:dyDescent="0.25">
      <c r="B140" s="211">
        <v>44015</v>
      </c>
      <c r="C140" s="199" t="s">
        <v>7662</v>
      </c>
      <c r="D140" s="199" t="s">
        <v>7691</v>
      </c>
      <c r="E140" s="199" t="s">
        <v>7692</v>
      </c>
      <c r="F140" s="200" t="s">
        <v>6507</v>
      </c>
      <c r="G140" s="371">
        <v>52338489.909999996</v>
      </c>
      <c r="H140" s="371"/>
      <c r="I140" s="200" t="s">
        <v>6507</v>
      </c>
      <c r="J140" s="372">
        <v>52338489.909999996</v>
      </c>
      <c r="K140" s="372"/>
    </row>
    <row r="141" spans="2:11" x14ac:dyDescent="0.25">
      <c r="B141" s="211">
        <v>44015</v>
      </c>
      <c r="C141" s="199" t="s">
        <v>7662</v>
      </c>
      <c r="D141" s="199" t="s">
        <v>7693</v>
      </c>
      <c r="E141" s="199" t="s">
        <v>7694</v>
      </c>
      <c r="F141" s="200" t="s">
        <v>6507</v>
      </c>
      <c r="G141" s="371">
        <v>47065232.880000003</v>
      </c>
      <c r="H141" s="371"/>
      <c r="I141" s="200" t="s">
        <v>6507</v>
      </c>
      <c r="J141" s="372">
        <v>47065232.880000003</v>
      </c>
      <c r="K141" s="372"/>
    </row>
    <row r="142" spans="2:11" x14ac:dyDescent="0.25">
      <c r="B142" s="211">
        <v>44015</v>
      </c>
      <c r="C142" s="199" t="s">
        <v>7662</v>
      </c>
      <c r="D142" s="199" t="s">
        <v>7695</v>
      </c>
      <c r="E142" s="199" t="s">
        <v>7696</v>
      </c>
      <c r="F142" s="200" t="s">
        <v>6507</v>
      </c>
      <c r="G142" s="371">
        <v>51882006.810000002</v>
      </c>
      <c r="H142" s="371"/>
      <c r="I142" s="200" t="s">
        <v>6507</v>
      </c>
      <c r="J142" s="372">
        <v>51882006.810000002</v>
      </c>
      <c r="K142" s="372"/>
    </row>
    <row r="143" spans="2:11" x14ac:dyDescent="0.25">
      <c r="B143" s="211">
        <v>44015</v>
      </c>
      <c r="C143" s="199" t="s">
        <v>7662</v>
      </c>
      <c r="D143" s="199" t="s">
        <v>7697</v>
      </c>
      <c r="E143" s="199" t="s">
        <v>7698</v>
      </c>
      <c r="F143" s="200" t="s">
        <v>6507</v>
      </c>
      <c r="G143" s="371">
        <v>13612530</v>
      </c>
      <c r="H143" s="371"/>
      <c r="I143" s="200" t="s">
        <v>6507</v>
      </c>
      <c r="J143" s="372">
        <v>13612530</v>
      </c>
      <c r="K143" s="372"/>
    </row>
    <row r="144" spans="2:11" x14ac:dyDescent="0.25">
      <c r="B144" s="211">
        <v>44015</v>
      </c>
      <c r="C144" s="199" t="s">
        <v>7662</v>
      </c>
      <c r="D144" s="199" t="s">
        <v>7699</v>
      </c>
      <c r="E144" s="199" t="s">
        <v>7700</v>
      </c>
      <c r="F144" s="200" t="s">
        <v>6507</v>
      </c>
      <c r="G144" s="371">
        <v>64959506.990000002</v>
      </c>
      <c r="H144" s="371"/>
      <c r="I144" s="200" t="s">
        <v>6507</v>
      </c>
      <c r="J144" s="372">
        <v>64959506.990000002</v>
      </c>
      <c r="K144" s="372"/>
    </row>
    <row r="145" spans="2:11" x14ac:dyDescent="0.25">
      <c r="B145" s="211">
        <v>44015</v>
      </c>
      <c r="C145" s="199" t="s">
        <v>7662</v>
      </c>
      <c r="D145" s="199" t="s">
        <v>7701</v>
      </c>
      <c r="E145" s="199" t="s">
        <v>7702</v>
      </c>
      <c r="F145" s="200" t="s">
        <v>6507</v>
      </c>
      <c r="G145" s="371">
        <v>12339032.300000001</v>
      </c>
      <c r="H145" s="371"/>
      <c r="I145" s="200" t="s">
        <v>6507</v>
      </c>
      <c r="J145" s="372">
        <v>12339032.300000001</v>
      </c>
      <c r="K145" s="372"/>
    </row>
    <row r="146" spans="2:11" x14ac:dyDescent="0.25">
      <c r="B146" s="211">
        <v>44015</v>
      </c>
      <c r="C146" s="199" t="s">
        <v>7662</v>
      </c>
      <c r="D146" s="199" t="s">
        <v>7703</v>
      </c>
      <c r="E146" s="199" t="s">
        <v>7704</v>
      </c>
      <c r="F146" s="200" t="s">
        <v>6507</v>
      </c>
      <c r="G146" s="371">
        <v>19396690.16</v>
      </c>
      <c r="H146" s="371"/>
      <c r="I146" s="200" t="s">
        <v>6507</v>
      </c>
      <c r="J146" s="372">
        <v>19396690.16</v>
      </c>
      <c r="K146" s="372"/>
    </row>
    <row r="147" spans="2:11" x14ac:dyDescent="0.25">
      <c r="B147" s="211">
        <v>44015</v>
      </c>
      <c r="C147" s="199" t="s">
        <v>7662</v>
      </c>
      <c r="D147" s="199" t="s">
        <v>7705</v>
      </c>
      <c r="E147" s="199" t="s">
        <v>7706</v>
      </c>
      <c r="F147" s="200" t="s">
        <v>6507</v>
      </c>
      <c r="G147" s="371">
        <v>12785726.15</v>
      </c>
      <c r="H147" s="371"/>
      <c r="I147" s="200" t="s">
        <v>6507</v>
      </c>
      <c r="J147" s="372">
        <v>12785726.15</v>
      </c>
      <c r="K147" s="372"/>
    </row>
    <row r="148" spans="2:11" x14ac:dyDescent="0.25">
      <c r="B148" s="211">
        <v>44015</v>
      </c>
      <c r="C148" s="199" t="s">
        <v>7662</v>
      </c>
      <c r="D148" s="199" t="s">
        <v>7707</v>
      </c>
      <c r="E148" s="199" t="s">
        <v>7708</v>
      </c>
      <c r="F148" s="200" t="s">
        <v>6507</v>
      </c>
      <c r="G148" s="371">
        <v>23216901.690000001</v>
      </c>
      <c r="H148" s="371"/>
      <c r="I148" s="200" t="s">
        <v>6507</v>
      </c>
      <c r="J148" s="372">
        <v>23216901.690000001</v>
      </c>
      <c r="K148" s="372"/>
    </row>
    <row r="149" spans="2:11" x14ac:dyDescent="0.25">
      <c r="B149" s="211">
        <v>44015</v>
      </c>
      <c r="C149" s="199" t="s">
        <v>7662</v>
      </c>
      <c r="D149" s="199" t="s">
        <v>7709</v>
      </c>
      <c r="E149" s="199" t="s">
        <v>7710</v>
      </c>
      <c r="F149" s="200" t="s">
        <v>6507</v>
      </c>
      <c r="G149" s="371">
        <v>13032131.25</v>
      </c>
      <c r="H149" s="371"/>
      <c r="I149" s="200" t="s">
        <v>6507</v>
      </c>
      <c r="J149" s="372">
        <v>13032131.25</v>
      </c>
      <c r="K149" s="372"/>
    </row>
    <row r="150" spans="2:11" x14ac:dyDescent="0.25">
      <c r="B150" s="211">
        <v>44015</v>
      </c>
      <c r="C150" s="199" t="s">
        <v>7662</v>
      </c>
      <c r="D150" s="199" t="s">
        <v>7711</v>
      </c>
      <c r="E150" s="199" t="s">
        <v>7712</v>
      </c>
      <c r="F150" s="200" t="s">
        <v>6507</v>
      </c>
      <c r="G150" s="371">
        <v>11934994.32</v>
      </c>
      <c r="H150" s="371"/>
      <c r="I150" s="200" t="s">
        <v>6507</v>
      </c>
      <c r="J150" s="372">
        <v>11934994.32</v>
      </c>
      <c r="K150" s="372"/>
    </row>
    <row r="151" spans="2:11" x14ac:dyDescent="0.25">
      <c r="B151" s="211">
        <v>44015</v>
      </c>
      <c r="C151" s="199" t="s">
        <v>7662</v>
      </c>
      <c r="D151" s="199" t="s">
        <v>7713</v>
      </c>
      <c r="E151" s="199" t="s">
        <v>7714</v>
      </c>
      <c r="F151" s="200" t="s">
        <v>6507</v>
      </c>
      <c r="G151" s="371">
        <v>11934994.32</v>
      </c>
      <c r="H151" s="371"/>
      <c r="I151" s="200" t="s">
        <v>6507</v>
      </c>
      <c r="J151" s="372">
        <v>11934994.32</v>
      </c>
      <c r="K151" s="372"/>
    </row>
    <row r="152" spans="2:11" x14ac:dyDescent="0.25">
      <c r="B152" s="211">
        <v>44015</v>
      </c>
      <c r="C152" s="199" t="s">
        <v>7662</v>
      </c>
      <c r="D152" s="199" t="s">
        <v>7715</v>
      </c>
      <c r="E152" s="199" t="s">
        <v>7716</v>
      </c>
      <c r="F152" s="200" t="s">
        <v>6507</v>
      </c>
      <c r="G152" s="371">
        <v>9073860.2300000004</v>
      </c>
      <c r="H152" s="371"/>
      <c r="I152" s="200" t="s">
        <v>6507</v>
      </c>
      <c r="J152" s="372">
        <v>9073860.2300000004</v>
      </c>
      <c r="K152" s="372"/>
    </row>
    <row r="153" spans="2:11" x14ac:dyDescent="0.25">
      <c r="B153" s="211">
        <v>44015</v>
      </c>
      <c r="C153" s="199" t="s">
        <v>7662</v>
      </c>
      <c r="D153" s="199" t="s">
        <v>7717</v>
      </c>
      <c r="E153" s="199" t="s">
        <v>7718</v>
      </c>
      <c r="F153" s="200" t="s">
        <v>6507</v>
      </c>
      <c r="G153" s="371">
        <v>6379109.9699999997</v>
      </c>
      <c r="H153" s="371"/>
      <c r="I153" s="200" t="s">
        <v>6507</v>
      </c>
      <c r="J153" s="372">
        <v>6379109.9699999997</v>
      </c>
      <c r="K153" s="372"/>
    </row>
    <row r="154" spans="2:11" x14ac:dyDescent="0.25">
      <c r="B154" s="211">
        <v>44015</v>
      </c>
      <c r="C154" s="199" t="s">
        <v>7662</v>
      </c>
      <c r="D154" s="199" t="s">
        <v>7719</v>
      </c>
      <c r="E154" s="199" t="s">
        <v>7720</v>
      </c>
      <c r="F154" s="200" t="s">
        <v>6507</v>
      </c>
      <c r="G154" s="371">
        <v>17197071.84</v>
      </c>
      <c r="H154" s="371"/>
      <c r="I154" s="200" t="s">
        <v>6507</v>
      </c>
      <c r="J154" s="372">
        <v>17197071.84</v>
      </c>
      <c r="K154" s="372"/>
    </row>
    <row r="155" spans="2:11" x14ac:dyDescent="0.25">
      <c r="B155" s="211">
        <v>44015</v>
      </c>
      <c r="C155" s="199" t="s">
        <v>7662</v>
      </c>
      <c r="D155" s="199" t="s">
        <v>7721</v>
      </c>
      <c r="E155" s="199" t="s">
        <v>7722</v>
      </c>
      <c r="F155" s="200" t="s">
        <v>6507</v>
      </c>
      <c r="G155" s="371">
        <v>50600</v>
      </c>
      <c r="H155" s="371"/>
      <c r="I155" s="200" t="s">
        <v>6507</v>
      </c>
      <c r="J155" s="372">
        <v>50600</v>
      </c>
      <c r="K155" s="372"/>
    </row>
    <row r="156" spans="2:11" x14ac:dyDescent="0.25">
      <c r="B156" s="211">
        <v>44015</v>
      </c>
      <c r="C156" s="199" t="s">
        <v>7662</v>
      </c>
      <c r="D156" s="199" t="s">
        <v>7723</v>
      </c>
      <c r="E156" s="199" t="s">
        <v>7724</v>
      </c>
      <c r="F156" s="200" t="s">
        <v>6507</v>
      </c>
      <c r="G156" s="371">
        <v>206500</v>
      </c>
      <c r="H156" s="371"/>
      <c r="I156" s="200" t="s">
        <v>6507</v>
      </c>
      <c r="J156" s="372">
        <v>206500</v>
      </c>
      <c r="K156" s="372"/>
    </row>
    <row r="157" spans="2:11" x14ac:dyDescent="0.25">
      <c r="B157" s="211">
        <v>44015</v>
      </c>
      <c r="C157" s="199" t="s">
        <v>7662</v>
      </c>
      <c r="D157" s="199" t="s">
        <v>7725</v>
      </c>
      <c r="E157" s="199" t="s">
        <v>7726</v>
      </c>
      <c r="F157" s="200" t="s">
        <v>6507</v>
      </c>
      <c r="G157" s="371">
        <v>33200</v>
      </c>
      <c r="H157" s="371"/>
      <c r="I157" s="200" t="s">
        <v>6507</v>
      </c>
      <c r="J157" s="372">
        <v>33200</v>
      </c>
      <c r="K157" s="372"/>
    </row>
    <row r="158" spans="2:11" x14ac:dyDescent="0.25">
      <c r="B158" s="211">
        <v>44015</v>
      </c>
      <c r="C158" s="199" t="s">
        <v>7662</v>
      </c>
      <c r="D158" s="199" t="s">
        <v>7727</v>
      </c>
      <c r="E158" s="199" t="s">
        <v>7728</v>
      </c>
      <c r="F158" s="200" t="s">
        <v>6507</v>
      </c>
      <c r="G158" s="371">
        <v>114600</v>
      </c>
      <c r="H158" s="371"/>
      <c r="I158" s="200" t="s">
        <v>6507</v>
      </c>
      <c r="J158" s="372">
        <v>114600</v>
      </c>
      <c r="K158" s="372"/>
    </row>
    <row r="159" spans="2:11" x14ac:dyDescent="0.25">
      <c r="B159" s="211">
        <v>44015</v>
      </c>
      <c r="C159" s="199" t="s">
        <v>7662</v>
      </c>
      <c r="D159" s="199" t="s">
        <v>7729</v>
      </c>
      <c r="E159" s="199" t="s">
        <v>7730</v>
      </c>
      <c r="F159" s="200" t="s">
        <v>6507</v>
      </c>
      <c r="G159" s="371">
        <v>17700077.190000001</v>
      </c>
      <c r="H159" s="371"/>
      <c r="I159" s="200" t="s">
        <v>6507</v>
      </c>
      <c r="J159" s="372">
        <v>17700077.190000001</v>
      </c>
      <c r="K159" s="372"/>
    </row>
    <row r="160" spans="2:11" x14ac:dyDescent="0.25">
      <c r="B160" s="211">
        <v>44015</v>
      </c>
      <c r="C160" s="199" t="s">
        <v>7662</v>
      </c>
      <c r="D160" s="199" t="s">
        <v>7731</v>
      </c>
      <c r="E160" s="199" t="s">
        <v>7732</v>
      </c>
      <c r="F160" s="200" t="s">
        <v>6507</v>
      </c>
      <c r="G160" s="371">
        <v>57355137.210000001</v>
      </c>
      <c r="H160" s="371"/>
      <c r="I160" s="200" t="s">
        <v>6507</v>
      </c>
      <c r="J160" s="372">
        <v>57355137.210000001</v>
      </c>
      <c r="K160" s="372"/>
    </row>
    <row r="161" spans="2:11" x14ac:dyDescent="0.25">
      <c r="B161" s="211">
        <v>44015</v>
      </c>
      <c r="C161" s="199" t="s">
        <v>7662</v>
      </c>
      <c r="D161" s="199" t="s">
        <v>7733</v>
      </c>
      <c r="E161" s="199" t="s">
        <v>7734</v>
      </c>
      <c r="F161" s="200" t="s">
        <v>6507</v>
      </c>
      <c r="G161" s="371">
        <v>33943618.200000003</v>
      </c>
      <c r="H161" s="371"/>
      <c r="I161" s="200" t="s">
        <v>6507</v>
      </c>
      <c r="J161" s="372">
        <v>33943618.200000003</v>
      </c>
      <c r="K161" s="372"/>
    </row>
    <row r="162" spans="2:11" x14ac:dyDescent="0.25">
      <c r="B162" s="211">
        <v>44015</v>
      </c>
      <c r="C162" s="199" t="s">
        <v>7662</v>
      </c>
      <c r="D162" s="199" t="s">
        <v>7735</v>
      </c>
      <c r="E162" s="199" t="s">
        <v>7736</v>
      </c>
      <c r="F162" s="200" t="s">
        <v>6507</v>
      </c>
      <c r="G162" s="371">
        <v>34586798.5</v>
      </c>
      <c r="H162" s="371"/>
      <c r="I162" s="200" t="s">
        <v>6507</v>
      </c>
      <c r="J162" s="372">
        <v>34586798.5</v>
      </c>
      <c r="K162" s="372"/>
    </row>
    <row r="163" spans="2:11" x14ac:dyDescent="0.25">
      <c r="B163" s="211">
        <v>44015</v>
      </c>
      <c r="C163" s="199" t="s">
        <v>7662</v>
      </c>
      <c r="D163" s="199" t="s">
        <v>7737</v>
      </c>
      <c r="E163" s="199" t="s">
        <v>7738</v>
      </c>
      <c r="F163" s="200" t="s">
        <v>6507</v>
      </c>
      <c r="G163" s="371">
        <v>29031205.800000001</v>
      </c>
      <c r="H163" s="371"/>
      <c r="I163" s="200" t="s">
        <v>6507</v>
      </c>
      <c r="J163" s="372">
        <v>29031205.800000001</v>
      </c>
      <c r="K163" s="372"/>
    </row>
    <row r="164" spans="2:11" x14ac:dyDescent="0.25">
      <c r="B164" s="211">
        <v>44015</v>
      </c>
      <c r="C164" s="199" t="s">
        <v>7662</v>
      </c>
      <c r="D164" s="199" t="s">
        <v>7739</v>
      </c>
      <c r="E164" s="199" t="s">
        <v>7740</v>
      </c>
      <c r="F164" s="200" t="s">
        <v>6507</v>
      </c>
      <c r="G164" s="371">
        <v>18478794.800000001</v>
      </c>
      <c r="H164" s="371"/>
      <c r="I164" s="200" t="s">
        <v>6507</v>
      </c>
      <c r="J164" s="372">
        <v>18478794.800000001</v>
      </c>
      <c r="K164" s="372"/>
    </row>
    <row r="165" spans="2:11" x14ac:dyDescent="0.25">
      <c r="B165" s="211">
        <v>44015</v>
      </c>
      <c r="C165" s="199" t="s">
        <v>7662</v>
      </c>
      <c r="D165" s="199" t="s">
        <v>7741</v>
      </c>
      <c r="E165" s="199" t="s">
        <v>7742</v>
      </c>
      <c r="F165" s="200" t="s">
        <v>6507</v>
      </c>
      <c r="G165" s="371">
        <v>24618008.800000001</v>
      </c>
      <c r="H165" s="371"/>
      <c r="I165" s="200" t="s">
        <v>6507</v>
      </c>
      <c r="J165" s="372">
        <v>24618008.800000001</v>
      </c>
      <c r="K165" s="372"/>
    </row>
    <row r="166" spans="2:11" x14ac:dyDescent="0.25">
      <c r="B166" s="211">
        <v>44015</v>
      </c>
      <c r="C166" s="199" t="s">
        <v>7662</v>
      </c>
      <c r="D166" s="199" t="s">
        <v>7743</v>
      </c>
      <c r="E166" s="199" t="s">
        <v>7744</v>
      </c>
      <c r="F166" s="200" t="s">
        <v>6507</v>
      </c>
      <c r="G166" s="371">
        <v>26166543.809999999</v>
      </c>
      <c r="H166" s="371"/>
      <c r="I166" s="200" t="s">
        <v>6507</v>
      </c>
      <c r="J166" s="372">
        <v>26166543.809999999</v>
      </c>
      <c r="K166" s="372"/>
    </row>
    <row r="167" spans="2:11" x14ac:dyDescent="0.25">
      <c r="B167" s="211">
        <v>44015</v>
      </c>
      <c r="C167" s="199" t="s">
        <v>7745</v>
      </c>
      <c r="D167" s="199" t="s">
        <v>7746</v>
      </c>
      <c r="E167" s="199" t="s">
        <v>7747</v>
      </c>
      <c r="F167" s="200" t="s">
        <v>6507</v>
      </c>
      <c r="G167" s="371">
        <v>117000</v>
      </c>
      <c r="H167" s="371"/>
      <c r="I167" s="200" t="s">
        <v>6507</v>
      </c>
      <c r="J167" s="372">
        <v>117000</v>
      </c>
      <c r="K167" s="372"/>
    </row>
    <row r="168" spans="2:11" x14ac:dyDescent="0.25">
      <c r="B168" s="211">
        <v>44015</v>
      </c>
      <c r="C168" s="199" t="s">
        <v>7748</v>
      </c>
      <c r="D168" s="199" t="s">
        <v>7749</v>
      </c>
      <c r="E168" s="199" t="s">
        <v>7750</v>
      </c>
      <c r="F168" s="200" t="s">
        <v>6507</v>
      </c>
      <c r="G168" s="371">
        <v>11100</v>
      </c>
      <c r="H168" s="371"/>
      <c r="I168" s="200" t="s">
        <v>6507</v>
      </c>
      <c r="J168" s="372">
        <v>11100</v>
      </c>
      <c r="K168" s="372"/>
    </row>
    <row r="169" spans="2:11" x14ac:dyDescent="0.25">
      <c r="B169" s="211">
        <v>44015</v>
      </c>
      <c r="C169" s="199" t="s">
        <v>7751</v>
      </c>
      <c r="D169" s="199" t="s">
        <v>7752</v>
      </c>
      <c r="E169" s="199" t="s">
        <v>7753</v>
      </c>
      <c r="F169" s="200" t="s">
        <v>6507</v>
      </c>
      <c r="G169" s="371">
        <v>13000</v>
      </c>
      <c r="H169" s="371"/>
      <c r="I169" s="200" t="s">
        <v>6507</v>
      </c>
      <c r="J169" s="372">
        <v>13000</v>
      </c>
      <c r="K169" s="372"/>
    </row>
    <row r="170" spans="2:11" x14ac:dyDescent="0.25">
      <c r="B170" s="211">
        <v>44015</v>
      </c>
      <c r="C170" s="199" t="s">
        <v>7751</v>
      </c>
      <c r="D170" s="199" t="s">
        <v>7754</v>
      </c>
      <c r="E170" s="199" t="s">
        <v>7755</v>
      </c>
      <c r="F170" s="200" t="s">
        <v>6507</v>
      </c>
      <c r="G170" s="371">
        <v>184000</v>
      </c>
      <c r="H170" s="371"/>
      <c r="I170" s="200" t="s">
        <v>6507</v>
      </c>
      <c r="J170" s="372">
        <v>184000</v>
      </c>
      <c r="K170" s="372"/>
    </row>
    <row r="171" spans="2:11" x14ac:dyDescent="0.25">
      <c r="B171" s="211">
        <v>44015</v>
      </c>
      <c r="C171" s="199" t="s">
        <v>7756</v>
      </c>
      <c r="D171" s="199" t="s">
        <v>7459</v>
      </c>
      <c r="E171" s="199" t="s">
        <v>7460</v>
      </c>
      <c r="F171" s="200" t="s">
        <v>6507</v>
      </c>
      <c r="G171" s="371">
        <v>59083.33</v>
      </c>
      <c r="H171" s="371"/>
      <c r="I171" s="200" t="s">
        <v>6507</v>
      </c>
      <c r="J171" s="372">
        <v>59083.33</v>
      </c>
      <c r="K171" s="372"/>
    </row>
    <row r="172" spans="2:11" x14ac:dyDescent="0.25">
      <c r="B172" s="211">
        <v>44015</v>
      </c>
      <c r="C172" s="199" t="s">
        <v>7756</v>
      </c>
      <c r="D172" s="199" t="s">
        <v>7757</v>
      </c>
      <c r="E172" s="199" t="s">
        <v>7758</v>
      </c>
      <c r="F172" s="200" t="s">
        <v>6507</v>
      </c>
      <c r="G172" s="371">
        <v>687030.22</v>
      </c>
      <c r="H172" s="371"/>
      <c r="I172" s="200" t="s">
        <v>6507</v>
      </c>
      <c r="J172" s="372">
        <v>687030.22</v>
      </c>
      <c r="K172" s="372"/>
    </row>
    <row r="173" spans="2:11" x14ac:dyDescent="0.25">
      <c r="B173" s="211">
        <v>44015</v>
      </c>
      <c r="C173" s="199" t="s">
        <v>7756</v>
      </c>
      <c r="D173" s="199" t="s">
        <v>7759</v>
      </c>
      <c r="E173" s="199" t="s">
        <v>7760</v>
      </c>
      <c r="F173" s="200" t="s">
        <v>6507</v>
      </c>
      <c r="G173" s="371">
        <v>609644.4</v>
      </c>
      <c r="H173" s="371"/>
      <c r="I173" s="200" t="s">
        <v>6507</v>
      </c>
      <c r="J173" s="372">
        <v>609644.4</v>
      </c>
      <c r="K173" s="372"/>
    </row>
    <row r="174" spans="2:11" x14ac:dyDescent="0.25">
      <c r="B174" s="211">
        <v>44015</v>
      </c>
      <c r="C174" s="199" t="s">
        <v>7756</v>
      </c>
      <c r="D174" s="199" t="s">
        <v>7761</v>
      </c>
      <c r="E174" s="199" t="s">
        <v>7762</v>
      </c>
      <c r="F174" s="200" t="s">
        <v>6507</v>
      </c>
      <c r="G174" s="371">
        <v>46000</v>
      </c>
      <c r="H174" s="371"/>
      <c r="I174" s="200" t="s">
        <v>6507</v>
      </c>
      <c r="J174" s="372">
        <v>46000</v>
      </c>
      <c r="K174" s="372"/>
    </row>
    <row r="175" spans="2:11" x14ac:dyDescent="0.25">
      <c r="B175" s="211">
        <v>44015</v>
      </c>
      <c r="C175" s="199" t="s">
        <v>7756</v>
      </c>
      <c r="D175" s="199" t="s">
        <v>7763</v>
      </c>
      <c r="E175" s="199" t="s">
        <v>7764</v>
      </c>
      <c r="F175" s="200" t="s">
        <v>6507</v>
      </c>
      <c r="G175" s="371">
        <v>554358</v>
      </c>
      <c r="H175" s="371"/>
      <c r="I175" s="200" t="s">
        <v>6507</v>
      </c>
      <c r="J175" s="372">
        <v>554358</v>
      </c>
      <c r="K175" s="372"/>
    </row>
    <row r="176" spans="2:11" x14ac:dyDescent="0.25">
      <c r="B176" s="211">
        <v>44015</v>
      </c>
      <c r="C176" s="199" t="s">
        <v>7756</v>
      </c>
      <c r="D176" s="199" t="s">
        <v>7765</v>
      </c>
      <c r="E176" s="199" t="s">
        <v>7766</v>
      </c>
      <c r="F176" s="200" t="s">
        <v>6507</v>
      </c>
      <c r="G176" s="371">
        <v>502060.4</v>
      </c>
      <c r="H176" s="371"/>
      <c r="I176" s="200" t="s">
        <v>6507</v>
      </c>
      <c r="J176" s="372">
        <v>502060.4</v>
      </c>
      <c r="K176" s="372"/>
    </row>
    <row r="177" spans="2:11" x14ac:dyDescent="0.25">
      <c r="B177" s="211">
        <v>44015</v>
      </c>
      <c r="C177" s="199" t="s">
        <v>7756</v>
      </c>
      <c r="D177" s="199" t="s">
        <v>7767</v>
      </c>
      <c r="E177" s="199" t="s">
        <v>7768</v>
      </c>
      <c r="F177" s="200" t="s">
        <v>6507</v>
      </c>
      <c r="G177" s="371">
        <v>4721781.75</v>
      </c>
      <c r="H177" s="371"/>
      <c r="I177" s="200" t="s">
        <v>6507</v>
      </c>
      <c r="J177" s="372">
        <v>4721781.75</v>
      </c>
      <c r="K177" s="372"/>
    </row>
    <row r="178" spans="2:11" x14ac:dyDescent="0.25">
      <c r="B178" s="211">
        <v>44015</v>
      </c>
      <c r="C178" s="199" t="s">
        <v>7756</v>
      </c>
      <c r="D178" s="199" t="s">
        <v>7769</v>
      </c>
      <c r="E178" s="199" t="s">
        <v>7770</v>
      </c>
      <c r="F178" s="200" t="s">
        <v>6507</v>
      </c>
      <c r="G178" s="371">
        <v>3032322.77</v>
      </c>
      <c r="H178" s="371"/>
      <c r="I178" s="200" t="s">
        <v>6507</v>
      </c>
      <c r="J178" s="372">
        <v>3032322.77</v>
      </c>
      <c r="K178" s="372"/>
    </row>
    <row r="179" spans="2:11" x14ac:dyDescent="0.25">
      <c r="B179" s="211">
        <v>44015</v>
      </c>
      <c r="C179" s="199" t="s">
        <v>7756</v>
      </c>
      <c r="D179" s="199" t="s">
        <v>7771</v>
      </c>
      <c r="E179" s="199" t="s">
        <v>7772</v>
      </c>
      <c r="F179" s="200" t="s">
        <v>6507</v>
      </c>
      <c r="G179" s="371">
        <v>564817.6</v>
      </c>
      <c r="H179" s="371"/>
      <c r="I179" s="200" t="s">
        <v>6507</v>
      </c>
      <c r="J179" s="372">
        <v>564817.6</v>
      </c>
      <c r="K179" s="372"/>
    </row>
    <row r="180" spans="2:11" x14ac:dyDescent="0.25">
      <c r="B180" s="211">
        <v>44015</v>
      </c>
      <c r="C180" s="199" t="s">
        <v>7756</v>
      </c>
      <c r="D180" s="199" t="s">
        <v>7773</v>
      </c>
      <c r="E180" s="199" t="s">
        <v>7774</v>
      </c>
      <c r="F180" s="200" t="s">
        <v>6507</v>
      </c>
      <c r="G180" s="371">
        <v>2786943.69</v>
      </c>
      <c r="H180" s="371"/>
      <c r="I180" s="200" t="s">
        <v>6507</v>
      </c>
      <c r="J180" s="372">
        <v>2786943.69</v>
      </c>
      <c r="K180" s="372"/>
    </row>
    <row r="181" spans="2:11" x14ac:dyDescent="0.25">
      <c r="B181" s="211">
        <v>44015</v>
      </c>
      <c r="C181" s="199" t="s">
        <v>7756</v>
      </c>
      <c r="D181" s="199" t="s">
        <v>7775</v>
      </c>
      <c r="E181" s="199" t="s">
        <v>7776</v>
      </c>
      <c r="F181" s="200" t="s">
        <v>6507</v>
      </c>
      <c r="G181" s="371">
        <v>502060.4</v>
      </c>
      <c r="H181" s="371"/>
      <c r="I181" s="200" t="s">
        <v>6507</v>
      </c>
      <c r="J181" s="372">
        <v>502060.4</v>
      </c>
      <c r="K181" s="372"/>
    </row>
    <row r="182" spans="2:11" x14ac:dyDescent="0.25">
      <c r="B182" s="211">
        <v>44015</v>
      </c>
      <c r="C182" s="199" t="s">
        <v>7756</v>
      </c>
      <c r="D182" s="199" t="s">
        <v>7777</v>
      </c>
      <c r="E182" s="199" t="s">
        <v>7778</v>
      </c>
      <c r="F182" s="200" t="s">
        <v>6507</v>
      </c>
      <c r="G182" s="371">
        <v>537921.6</v>
      </c>
      <c r="H182" s="371"/>
      <c r="I182" s="200" t="s">
        <v>6507</v>
      </c>
      <c r="J182" s="372">
        <v>537921.6</v>
      </c>
      <c r="K182" s="372"/>
    </row>
    <row r="183" spans="2:11" x14ac:dyDescent="0.25">
      <c r="B183" s="211">
        <v>44015</v>
      </c>
      <c r="C183" s="199" t="s">
        <v>7756</v>
      </c>
      <c r="D183" s="199" t="s">
        <v>7779</v>
      </c>
      <c r="E183" s="199" t="s">
        <v>7780</v>
      </c>
      <c r="F183" s="200" t="s">
        <v>6507</v>
      </c>
      <c r="G183" s="371">
        <v>12500</v>
      </c>
      <c r="H183" s="371"/>
      <c r="I183" s="200" t="s">
        <v>6507</v>
      </c>
      <c r="J183" s="372">
        <v>12500</v>
      </c>
      <c r="K183" s="372"/>
    </row>
    <row r="184" spans="2:11" x14ac:dyDescent="0.25">
      <c r="B184" s="211">
        <v>44015</v>
      </c>
      <c r="C184" s="199" t="s">
        <v>7756</v>
      </c>
      <c r="D184" s="199" t="s">
        <v>7781</v>
      </c>
      <c r="E184" s="199" t="s">
        <v>7782</v>
      </c>
      <c r="F184" s="200" t="s">
        <v>6507</v>
      </c>
      <c r="G184" s="371">
        <v>1371498.12</v>
      </c>
      <c r="H184" s="371"/>
      <c r="I184" s="200" t="s">
        <v>6507</v>
      </c>
      <c r="J184" s="372">
        <v>1371498.12</v>
      </c>
      <c r="K184" s="372"/>
    </row>
    <row r="185" spans="2:11" x14ac:dyDescent="0.25">
      <c r="B185" s="211">
        <v>44015</v>
      </c>
      <c r="C185" s="199" t="s">
        <v>7756</v>
      </c>
      <c r="D185" s="199" t="s">
        <v>7783</v>
      </c>
      <c r="E185" s="199" t="s">
        <v>7784</v>
      </c>
      <c r="F185" s="200" t="s">
        <v>6507</v>
      </c>
      <c r="G185" s="371">
        <v>1425492.8</v>
      </c>
      <c r="H185" s="371"/>
      <c r="I185" s="200" t="s">
        <v>6507</v>
      </c>
      <c r="J185" s="372">
        <v>1425492.8</v>
      </c>
      <c r="K185" s="372"/>
    </row>
    <row r="186" spans="2:11" x14ac:dyDescent="0.25">
      <c r="B186" s="211">
        <v>44015</v>
      </c>
      <c r="C186" s="199" t="s">
        <v>7756</v>
      </c>
      <c r="D186" s="199" t="s">
        <v>7535</v>
      </c>
      <c r="E186" s="199" t="s">
        <v>7536</v>
      </c>
      <c r="F186" s="200" t="s">
        <v>6507</v>
      </c>
      <c r="G186" s="371">
        <v>3355077.2</v>
      </c>
      <c r="H186" s="371"/>
      <c r="I186" s="200" t="s">
        <v>6507</v>
      </c>
      <c r="J186" s="372">
        <v>3355077.2</v>
      </c>
      <c r="K186" s="372"/>
    </row>
    <row r="187" spans="2:11" x14ac:dyDescent="0.25">
      <c r="B187" s="211">
        <v>44015</v>
      </c>
      <c r="C187" s="199" t="s">
        <v>7756</v>
      </c>
      <c r="D187" s="199" t="s">
        <v>7785</v>
      </c>
      <c r="E187" s="199" t="s">
        <v>7786</v>
      </c>
      <c r="F187" s="200" t="s">
        <v>6507</v>
      </c>
      <c r="G187" s="371">
        <v>4500</v>
      </c>
      <c r="H187" s="371"/>
      <c r="I187" s="200" t="s">
        <v>6507</v>
      </c>
      <c r="J187" s="372">
        <v>4500</v>
      </c>
      <c r="K187" s="372"/>
    </row>
    <row r="188" spans="2:11" x14ac:dyDescent="0.25">
      <c r="B188" s="211">
        <v>44015</v>
      </c>
      <c r="C188" s="199" t="s">
        <v>7756</v>
      </c>
      <c r="D188" s="199" t="s">
        <v>7785</v>
      </c>
      <c r="E188" s="199" t="s">
        <v>7786</v>
      </c>
      <c r="F188" s="200" t="s">
        <v>6507</v>
      </c>
      <c r="G188" s="371">
        <v>4500</v>
      </c>
      <c r="H188" s="371"/>
      <c r="I188" s="200" t="s">
        <v>6507</v>
      </c>
      <c r="J188" s="372">
        <v>4500</v>
      </c>
      <c r="K188" s="372"/>
    </row>
    <row r="189" spans="2:11" x14ac:dyDescent="0.25">
      <c r="B189" s="211">
        <v>44015</v>
      </c>
      <c r="C189" s="199" t="s">
        <v>7756</v>
      </c>
      <c r="D189" s="199" t="s">
        <v>7787</v>
      </c>
      <c r="E189" s="199" t="s">
        <v>7788</v>
      </c>
      <c r="F189" s="200" t="s">
        <v>6507</v>
      </c>
      <c r="G189" s="371">
        <v>19400</v>
      </c>
      <c r="H189" s="371"/>
      <c r="I189" s="200" t="s">
        <v>6507</v>
      </c>
      <c r="J189" s="372">
        <v>19400</v>
      </c>
      <c r="K189" s="372"/>
    </row>
    <row r="190" spans="2:11" x14ac:dyDescent="0.25">
      <c r="B190" s="211">
        <v>44015</v>
      </c>
      <c r="C190" s="199" t="s">
        <v>7756</v>
      </c>
      <c r="D190" s="199" t="s">
        <v>7789</v>
      </c>
      <c r="E190" s="199" t="s">
        <v>7790</v>
      </c>
      <c r="F190" s="200" t="s">
        <v>6507</v>
      </c>
      <c r="G190" s="371">
        <v>871134.4</v>
      </c>
      <c r="H190" s="371"/>
      <c r="I190" s="200" t="s">
        <v>6507</v>
      </c>
      <c r="J190" s="372">
        <v>871134.4</v>
      </c>
      <c r="K190" s="372"/>
    </row>
    <row r="191" spans="2:11" x14ac:dyDescent="0.25">
      <c r="B191" s="211">
        <v>44015</v>
      </c>
      <c r="C191" s="199" t="s">
        <v>7756</v>
      </c>
      <c r="D191" s="199" t="s">
        <v>7507</v>
      </c>
      <c r="E191" s="199" t="s">
        <v>7508</v>
      </c>
      <c r="F191" s="200" t="s">
        <v>6507</v>
      </c>
      <c r="G191" s="371">
        <v>801950.8</v>
      </c>
      <c r="H191" s="371"/>
      <c r="I191" s="200" t="s">
        <v>6507</v>
      </c>
      <c r="J191" s="372">
        <v>801950.8</v>
      </c>
      <c r="K191" s="372"/>
    </row>
    <row r="192" spans="2:11" x14ac:dyDescent="0.25">
      <c r="B192" s="211">
        <v>44015</v>
      </c>
      <c r="C192" s="199" t="s">
        <v>7756</v>
      </c>
      <c r="D192" s="199" t="s">
        <v>7791</v>
      </c>
      <c r="E192" s="199" t="s">
        <v>7792</v>
      </c>
      <c r="F192" s="200" t="s">
        <v>6507</v>
      </c>
      <c r="G192" s="371">
        <v>475164</v>
      </c>
      <c r="H192" s="371"/>
      <c r="I192" s="200" t="s">
        <v>6507</v>
      </c>
      <c r="J192" s="372">
        <v>475164</v>
      </c>
      <c r="K192" s="372"/>
    </row>
    <row r="193" spans="2:11" x14ac:dyDescent="0.25">
      <c r="B193" s="211">
        <v>44015</v>
      </c>
      <c r="C193" s="199" t="s">
        <v>7756</v>
      </c>
      <c r="D193" s="199" t="s">
        <v>7793</v>
      </c>
      <c r="E193" s="199" t="s">
        <v>7794</v>
      </c>
      <c r="F193" s="200" t="s">
        <v>6507</v>
      </c>
      <c r="G193" s="371">
        <v>475164</v>
      </c>
      <c r="H193" s="371"/>
      <c r="I193" s="200" t="s">
        <v>6507</v>
      </c>
      <c r="J193" s="372">
        <v>475164</v>
      </c>
      <c r="K193" s="372"/>
    </row>
    <row r="194" spans="2:11" x14ac:dyDescent="0.25">
      <c r="B194" s="211">
        <v>44015</v>
      </c>
      <c r="C194" s="199" t="s">
        <v>7756</v>
      </c>
      <c r="D194" s="199" t="s">
        <v>7795</v>
      </c>
      <c r="E194" s="199" t="s">
        <v>7796</v>
      </c>
      <c r="F194" s="200" t="s">
        <v>6507</v>
      </c>
      <c r="G194" s="371">
        <v>537921.6</v>
      </c>
      <c r="H194" s="371"/>
      <c r="I194" s="200" t="s">
        <v>6507</v>
      </c>
      <c r="J194" s="372">
        <v>537921.6</v>
      </c>
      <c r="K194" s="372"/>
    </row>
    <row r="195" spans="2:11" x14ac:dyDescent="0.25">
      <c r="B195" s="211">
        <v>44015</v>
      </c>
      <c r="C195" s="199" t="s">
        <v>7756</v>
      </c>
      <c r="D195" s="199" t="s">
        <v>7797</v>
      </c>
      <c r="E195" s="199" t="s">
        <v>7798</v>
      </c>
      <c r="F195" s="200" t="s">
        <v>6507</v>
      </c>
      <c r="G195" s="371">
        <v>885777.6</v>
      </c>
      <c r="H195" s="371"/>
      <c r="I195" s="200" t="s">
        <v>6507</v>
      </c>
      <c r="J195" s="372">
        <v>885777.6</v>
      </c>
      <c r="K195" s="372"/>
    </row>
    <row r="196" spans="2:11" x14ac:dyDescent="0.25">
      <c r="B196" s="211">
        <v>44015</v>
      </c>
      <c r="C196" s="199" t="s">
        <v>7756</v>
      </c>
      <c r="D196" s="199" t="s">
        <v>7799</v>
      </c>
      <c r="E196" s="199" t="s">
        <v>7800</v>
      </c>
      <c r="F196" s="200" t="s">
        <v>6507</v>
      </c>
      <c r="G196" s="371">
        <v>609644.4</v>
      </c>
      <c r="H196" s="371"/>
      <c r="I196" s="200" t="s">
        <v>6507</v>
      </c>
      <c r="J196" s="372">
        <v>609644.4</v>
      </c>
      <c r="K196" s="372"/>
    </row>
    <row r="197" spans="2:11" x14ac:dyDescent="0.25">
      <c r="B197" s="211">
        <v>44015</v>
      </c>
      <c r="C197" s="199" t="s">
        <v>7756</v>
      </c>
      <c r="D197" s="199" t="s">
        <v>7801</v>
      </c>
      <c r="E197" s="199" t="s">
        <v>7802</v>
      </c>
      <c r="F197" s="200" t="s">
        <v>6507</v>
      </c>
      <c r="G197" s="371">
        <v>537921.6</v>
      </c>
      <c r="H197" s="371"/>
      <c r="I197" s="200" t="s">
        <v>6507</v>
      </c>
      <c r="J197" s="372">
        <v>537921.6</v>
      </c>
      <c r="K197" s="372"/>
    </row>
    <row r="198" spans="2:11" x14ac:dyDescent="0.25">
      <c r="B198" s="211">
        <v>44015</v>
      </c>
      <c r="C198" s="199" t="s">
        <v>7756</v>
      </c>
      <c r="D198" s="199" t="s">
        <v>7803</v>
      </c>
      <c r="E198" s="199" t="s">
        <v>7804</v>
      </c>
      <c r="F198" s="200" t="s">
        <v>6507</v>
      </c>
      <c r="G198" s="371">
        <v>475164</v>
      </c>
      <c r="H198" s="371"/>
      <c r="I198" s="200" t="s">
        <v>6507</v>
      </c>
      <c r="J198" s="372">
        <v>475164</v>
      </c>
      <c r="K198" s="372"/>
    </row>
    <row r="199" spans="2:11" x14ac:dyDescent="0.25">
      <c r="B199" s="211">
        <v>44015</v>
      </c>
      <c r="C199" s="199" t="s">
        <v>7756</v>
      </c>
      <c r="D199" s="199" t="s">
        <v>7805</v>
      </c>
      <c r="E199" s="199" t="s">
        <v>7806</v>
      </c>
      <c r="F199" s="200" t="s">
        <v>6507</v>
      </c>
      <c r="G199" s="371">
        <v>776998</v>
      </c>
      <c r="H199" s="371"/>
      <c r="I199" s="200" t="s">
        <v>6507</v>
      </c>
      <c r="J199" s="372">
        <v>776998</v>
      </c>
      <c r="K199" s="372"/>
    </row>
    <row r="200" spans="2:11" x14ac:dyDescent="0.25">
      <c r="B200" s="211">
        <v>44015</v>
      </c>
      <c r="C200" s="199" t="s">
        <v>7756</v>
      </c>
      <c r="D200" s="199" t="s">
        <v>7807</v>
      </c>
      <c r="E200" s="199" t="s">
        <v>7808</v>
      </c>
      <c r="F200" s="200" t="s">
        <v>6507</v>
      </c>
      <c r="G200" s="371">
        <v>582748.4</v>
      </c>
      <c r="H200" s="371"/>
      <c r="I200" s="200" t="s">
        <v>6507</v>
      </c>
      <c r="J200" s="372">
        <v>582748.4</v>
      </c>
      <c r="K200" s="372"/>
    </row>
    <row r="201" spans="2:11" x14ac:dyDescent="0.25">
      <c r="B201" s="211">
        <v>44015</v>
      </c>
      <c r="C201" s="199" t="s">
        <v>7756</v>
      </c>
      <c r="D201" s="199" t="s">
        <v>7809</v>
      </c>
      <c r="E201" s="199" t="s">
        <v>7810</v>
      </c>
      <c r="F201" s="200" t="s">
        <v>6507</v>
      </c>
      <c r="G201" s="371">
        <v>582748.4</v>
      </c>
      <c r="H201" s="371"/>
      <c r="I201" s="200" t="s">
        <v>6507</v>
      </c>
      <c r="J201" s="372">
        <v>582748.4</v>
      </c>
      <c r="K201" s="372"/>
    </row>
    <row r="202" spans="2:11" x14ac:dyDescent="0.25">
      <c r="B202" s="211">
        <v>44015</v>
      </c>
      <c r="C202" s="199" t="s">
        <v>7756</v>
      </c>
      <c r="D202" s="199" t="s">
        <v>7811</v>
      </c>
      <c r="E202" s="199" t="s">
        <v>7812</v>
      </c>
      <c r="F202" s="200" t="s">
        <v>6507</v>
      </c>
      <c r="G202" s="371">
        <v>582748.4</v>
      </c>
      <c r="H202" s="371"/>
      <c r="I202" s="200" t="s">
        <v>6507</v>
      </c>
      <c r="J202" s="372">
        <v>582748.4</v>
      </c>
      <c r="K202" s="372"/>
    </row>
    <row r="203" spans="2:11" x14ac:dyDescent="0.25">
      <c r="B203" s="211">
        <v>44015</v>
      </c>
      <c r="C203" s="199" t="s">
        <v>7756</v>
      </c>
      <c r="D203" s="199" t="s">
        <v>7813</v>
      </c>
      <c r="E203" s="199" t="s">
        <v>7814</v>
      </c>
      <c r="F203" s="200" t="s">
        <v>6507</v>
      </c>
      <c r="G203" s="371">
        <v>537921.6</v>
      </c>
      <c r="H203" s="371"/>
      <c r="I203" s="200" t="s">
        <v>6507</v>
      </c>
      <c r="J203" s="372">
        <v>537921.6</v>
      </c>
      <c r="K203" s="372"/>
    </row>
    <row r="204" spans="2:11" x14ac:dyDescent="0.25">
      <c r="B204" s="211">
        <v>44015</v>
      </c>
      <c r="C204" s="199" t="s">
        <v>7756</v>
      </c>
      <c r="D204" s="199" t="s">
        <v>7815</v>
      </c>
      <c r="E204" s="199" t="s">
        <v>7816</v>
      </c>
      <c r="F204" s="200" t="s">
        <v>6507</v>
      </c>
      <c r="G204" s="371">
        <v>934584</v>
      </c>
      <c r="H204" s="371"/>
      <c r="I204" s="200" t="s">
        <v>6507</v>
      </c>
      <c r="J204" s="372">
        <v>934584</v>
      </c>
      <c r="K204" s="372"/>
    </row>
    <row r="205" spans="2:11" x14ac:dyDescent="0.25">
      <c r="B205" s="211">
        <v>44015</v>
      </c>
      <c r="C205" s="199" t="s">
        <v>7756</v>
      </c>
      <c r="D205" s="199" t="s">
        <v>7817</v>
      </c>
      <c r="E205" s="199" t="s">
        <v>7818</v>
      </c>
      <c r="F205" s="200" t="s">
        <v>6507</v>
      </c>
      <c r="G205" s="371">
        <v>926699.73</v>
      </c>
      <c r="H205" s="371"/>
      <c r="I205" s="200" t="s">
        <v>6507</v>
      </c>
      <c r="J205" s="372">
        <v>926699.73</v>
      </c>
      <c r="K205" s="372"/>
    </row>
    <row r="206" spans="2:11" x14ac:dyDescent="0.25">
      <c r="B206" s="211">
        <v>44015</v>
      </c>
      <c r="C206" s="199" t="s">
        <v>7756</v>
      </c>
      <c r="D206" s="199" t="s">
        <v>7819</v>
      </c>
      <c r="E206" s="199" t="s">
        <v>7820</v>
      </c>
      <c r="F206" s="200" t="s">
        <v>6507</v>
      </c>
      <c r="G206" s="371">
        <v>3441873.6</v>
      </c>
      <c r="H206" s="371"/>
      <c r="I206" s="200" t="s">
        <v>6507</v>
      </c>
      <c r="J206" s="372">
        <v>3441873.6</v>
      </c>
      <c r="K206" s="372"/>
    </row>
    <row r="207" spans="2:11" x14ac:dyDescent="0.25">
      <c r="B207" s="211">
        <v>44015</v>
      </c>
      <c r="C207" s="199" t="s">
        <v>7756</v>
      </c>
      <c r="D207" s="199" t="s">
        <v>7821</v>
      </c>
      <c r="E207" s="199" t="s">
        <v>7822</v>
      </c>
      <c r="F207" s="200" t="s">
        <v>6507</v>
      </c>
      <c r="G207" s="371">
        <v>565463.19999999995</v>
      </c>
      <c r="H207" s="371"/>
      <c r="I207" s="200" t="s">
        <v>6507</v>
      </c>
      <c r="J207" s="372">
        <v>565463.19999999995</v>
      </c>
      <c r="K207" s="372"/>
    </row>
    <row r="208" spans="2:11" x14ac:dyDescent="0.25">
      <c r="B208" s="211">
        <v>44015</v>
      </c>
      <c r="C208" s="199" t="s">
        <v>7756</v>
      </c>
      <c r="D208" s="199" t="s">
        <v>7823</v>
      </c>
      <c r="E208" s="199" t="s">
        <v>7824</v>
      </c>
      <c r="F208" s="200" t="s">
        <v>6507</v>
      </c>
      <c r="G208" s="371">
        <v>1571794</v>
      </c>
      <c r="H208" s="371"/>
      <c r="I208" s="200" t="s">
        <v>6507</v>
      </c>
      <c r="J208" s="372">
        <v>1571794</v>
      </c>
      <c r="K208" s="372"/>
    </row>
    <row r="209" spans="2:11" x14ac:dyDescent="0.25">
      <c r="B209" s="211">
        <v>44015</v>
      </c>
      <c r="C209" s="199" t="s">
        <v>7756</v>
      </c>
      <c r="D209" s="199" t="s">
        <v>7825</v>
      </c>
      <c r="E209" s="199" t="s">
        <v>7826</v>
      </c>
      <c r="F209" s="200" t="s">
        <v>6507</v>
      </c>
      <c r="G209" s="371">
        <v>1024820</v>
      </c>
      <c r="H209" s="371"/>
      <c r="I209" s="200" t="s">
        <v>6507</v>
      </c>
      <c r="J209" s="372">
        <v>1024820</v>
      </c>
      <c r="K209" s="372"/>
    </row>
    <row r="210" spans="2:11" x14ac:dyDescent="0.25">
      <c r="B210" s="211">
        <v>44015</v>
      </c>
      <c r="C210" s="199" t="s">
        <v>7756</v>
      </c>
      <c r="D210" s="199" t="s">
        <v>7827</v>
      </c>
      <c r="E210" s="199" t="s">
        <v>7828</v>
      </c>
      <c r="F210" s="200" t="s">
        <v>6507</v>
      </c>
      <c r="G210" s="371">
        <v>27347677.690000001</v>
      </c>
      <c r="H210" s="371"/>
      <c r="I210" s="200" t="s">
        <v>6507</v>
      </c>
      <c r="J210" s="372">
        <v>27347677.690000001</v>
      </c>
      <c r="K210" s="372"/>
    </row>
    <row r="211" spans="2:11" x14ac:dyDescent="0.25">
      <c r="B211" s="211">
        <v>44015</v>
      </c>
      <c r="C211" s="199" t="s">
        <v>7756</v>
      </c>
      <c r="D211" s="199" t="s">
        <v>7829</v>
      </c>
      <c r="E211" s="199" t="s">
        <v>7830</v>
      </c>
      <c r="F211" s="200" t="s">
        <v>6507</v>
      </c>
      <c r="G211" s="371">
        <v>131441119.81999999</v>
      </c>
      <c r="H211" s="371"/>
      <c r="I211" s="200" t="s">
        <v>6507</v>
      </c>
      <c r="J211" s="372">
        <v>131441119.81999999</v>
      </c>
      <c r="K211" s="372"/>
    </row>
    <row r="212" spans="2:11" x14ac:dyDescent="0.25">
      <c r="B212" s="211">
        <v>44015</v>
      </c>
      <c r="C212" s="199" t="s">
        <v>7756</v>
      </c>
      <c r="D212" s="199" t="s">
        <v>7831</v>
      </c>
      <c r="E212" s="199" t="s">
        <v>7832</v>
      </c>
      <c r="F212" s="200" t="s">
        <v>6507</v>
      </c>
      <c r="G212" s="371">
        <v>8736549.5999999996</v>
      </c>
      <c r="H212" s="371"/>
      <c r="I212" s="200" t="s">
        <v>6507</v>
      </c>
      <c r="J212" s="372">
        <v>8736549.5999999996</v>
      </c>
      <c r="K212" s="372"/>
    </row>
    <row r="213" spans="2:11" x14ac:dyDescent="0.25">
      <c r="B213" s="211">
        <v>44015</v>
      </c>
      <c r="C213" s="199" t="s">
        <v>7756</v>
      </c>
      <c r="D213" s="199" t="s">
        <v>7833</v>
      </c>
      <c r="E213" s="199" t="s">
        <v>7834</v>
      </c>
      <c r="F213" s="200" t="s">
        <v>6507</v>
      </c>
      <c r="G213" s="371">
        <v>5405996.8799999999</v>
      </c>
      <c r="H213" s="371"/>
      <c r="I213" s="200" t="s">
        <v>6507</v>
      </c>
      <c r="J213" s="372">
        <v>5405996.8799999999</v>
      </c>
      <c r="K213" s="372"/>
    </row>
    <row r="214" spans="2:11" x14ac:dyDescent="0.25">
      <c r="B214" s="211">
        <v>44015</v>
      </c>
      <c r="C214" s="199" t="s">
        <v>7756</v>
      </c>
      <c r="D214" s="199" t="s">
        <v>7835</v>
      </c>
      <c r="E214" s="199" t="s">
        <v>7836</v>
      </c>
      <c r="F214" s="200" t="s">
        <v>6507</v>
      </c>
      <c r="G214" s="371">
        <v>18454220.100000001</v>
      </c>
      <c r="H214" s="371"/>
      <c r="I214" s="200" t="s">
        <v>6507</v>
      </c>
      <c r="J214" s="372">
        <v>18454220.100000001</v>
      </c>
      <c r="K214" s="372"/>
    </row>
    <row r="215" spans="2:11" x14ac:dyDescent="0.25">
      <c r="B215" s="211">
        <v>44015</v>
      </c>
      <c r="C215" s="199" t="s">
        <v>7756</v>
      </c>
      <c r="D215" s="199" t="s">
        <v>7837</v>
      </c>
      <c r="E215" s="199" t="s">
        <v>7838</v>
      </c>
      <c r="F215" s="200" t="s">
        <v>6507</v>
      </c>
      <c r="G215" s="371">
        <v>2800199.2</v>
      </c>
      <c r="H215" s="371"/>
      <c r="I215" s="200" t="s">
        <v>6507</v>
      </c>
      <c r="J215" s="372">
        <v>2800199.2</v>
      </c>
      <c r="K215" s="372"/>
    </row>
    <row r="216" spans="2:11" x14ac:dyDescent="0.25">
      <c r="B216" s="211">
        <v>44015</v>
      </c>
      <c r="C216" s="199" t="s">
        <v>7756</v>
      </c>
      <c r="D216" s="199" t="s">
        <v>7535</v>
      </c>
      <c r="E216" s="199" t="s">
        <v>7536</v>
      </c>
      <c r="F216" s="200" t="s">
        <v>6507</v>
      </c>
      <c r="G216" s="371">
        <v>10352802.560000001</v>
      </c>
      <c r="H216" s="371"/>
      <c r="I216" s="200" t="s">
        <v>6507</v>
      </c>
      <c r="J216" s="372">
        <v>10352802.560000001</v>
      </c>
      <c r="K216" s="372"/>
    </row>
    <row r="217" spans="2:11" x14ac:dyDescent="0.25">
      <c r="B217" s="211">
        <v>44015</v>
      </c>
      <c r="C217" s="199" t="s">
        <v>7756</v>
      </c>
      <c r="D217" s="199" t="s">
        <v>7839</v>
      </c>
      <c r="E217" s="199" t="s">
        <v>7840</v>
      </c>
      <c r="F217" s="200" t="s">
        <v>6507</v>
      </c>
      <c r="G217" s="371">
        <v>1198668.8</v>
      </c>
      <c r="H217" s="371"/>
      <c r="I217" s="200" t="s">
        <v>6507</v>
      </c>
      <c r="J217" s="372">
        <v>1198668.8</v>
      </c>
      <c r="K217" s="372"/>
    </row>
    <row r="218" spans="2:11" x14ac:dyDescent="0.25">
      <c r="B218" s="211">
        <v>44015</v>
      </c>
      <c r="C218" s="199" t="s">
        <v>7756</v>
      </c>
      <c r="D218" s="199" t="s">
        <v>7841</v>
      </c>
      <c r="E218" s="199" t="s">
        <v>7842</v>
      </c>
      <c r="F218" s="200" t="s">
        <v>6507</v>
      </c>
      <c r="G218" s="371">
        <v>836123.4</v>
      </c>
      <c r="H218" s="371"/>
      <c r="I218" s="200" t="s">
        <v>6507</v>
      </c>
      <c r="J218" s="372">
        <v>836123.4</v>
      </c>
      <c r="K218" s="372"/>
    </row>
    <row r="219" spans="2:11" x14ac:dyDescent="0.25">
      <c r="B219" s="211">
        <v>44015</v>
      </c>
      <c r="C219" s="199" t="s">
        <v>7756</v>
      </c>
      <c r="D219" s="199" t="s">
        <v>7843</v>
      </c>
      <c r="E219" s="199" t="s">
        <v>7844</v>
      </c>
      <c r="F219" s="200" t="s">
        <v>6507</v>
      </c>
      <c r="G219" s="371">
        <v>2026297.32</v>
      </c>
      <c r="H219" s="371"/>
      <c r="I219" s="200" t="s">
        <v>6507</v>
      </c>
      <c r="J219" s="372">
        <v>2026297.32</v>
      </c>
      <c r="K219" s="372"/>
    </row>
    <row r="220" spans="2:11" x14ac:dyDescent="0.25">
      <c r="B220" s="211">
        <v>44015</v>
      </c>
      <c r="C220" s="199" t="s">
        <v>7756</v>
      </c>
      <c r="D220" s="199" t="s">
        <v>7845</v>
      </c>
      <c r="E220" s="199" t="s">
        <v>7846</v>
      </c>
      <c r="F220" s="200" t="s">
        <v>6507</v>
      </c>
      <c r="G220" s="371">
        <v>758852.64</v>
      </c>
      <c r="H220" s="371"/>
      <c r="I220" s="200" t="s">
        <v>6507</v>
      </c>
      <c r="J220" s="372">
        <v>758852.64</v>
      </c>
      <c r="K220" s="372"/>
    </row>
    <row r="221" spans="2:11" x14ac:dyDescent="0.25">
      <c r="B221" s="211">
        <v>44015</v>
      </c>
      <c r="C221" s="199" t="s">
        <v>7756</v>
      </c>
      <c r="D221" s="199" t="s">
        <v>7847</v>
      </c>
      <c r="E221" s="199" t="s">
        <v>7848</v>
      </c>
      <c r="F221" s="200" t="s">
        <v>6507</v>
      </c>
      <c r="G221" s="371">
        <v>4536341.0999999996</v>
      </c>
      <c r="H221" s="371"/>
      <c r="I221" s="200" t="s">
        <v>6507</v>
      </c>
      <c r="J221" s="372">
        <v>4536341.0999999996</v>
      </c>
      <c r="K221" s="372"/>
    </row>
    <row r="222" spans="2:11" x14ac:dyDescent="0.25">
      <c r="B222" s="211">
        <v>44015</v>
      </c>
      <c r="C222" s="199" t="s">
        <v>7756</v>
      </c>
      <c r="D222" s="199" t="s">
        <v>7849</v>
      </c>
      <c r="E222" s="199" t="s">
        <v>7850</v>
      </c>
      <c r="F222" s="200" t="s">
        <v>6507</v>
      </c>
      <c r="G222" s="371">
        <v>217170</v>
      </c>
      <c r="H222" s="371"/>
      <c r="I222" s="200" t="s">
        <v>6507</v>
      </c>
      <c r="J222" s="372">
        <v>217170</v>
      </c>
      <c r="K222" s="372"/>
    </row>
    <row r="223" spans="2:11" x14ac:dyDescent="0.25">
      <c r="B223" s="211">
        <v>44015</v>
      </c>
      <c r="C223" s="199" t="s">
        <v>7756</v>
      </c>
      <c r="D223" s="199" t="s">
        <v>7851</v>
      </c>
      <c r="E223" s="199" t="s">
        <v>7852</v>
      </c>
      <c r="F223" s="200" t="s">
        <v>6507</v>
      </c>
      <c r="G223" s="371">
        <v>1087491.52</v>
      </c>
      <c r="H223" s="371"/>
      <c r="I223" s="200" t="s">
        <v>6507</v>
      </c>
      <c r="J223" s="372">
        <v>1087491.52</v>
      </c>
      <c r="K223" s="372"/>
    </row>
    <row r="224" spans="2:11" x14ac:dyDescent="0.25">
      <c r="B224" s="211">
        <v>44015</v>
      </c>
      <c r="C224" s="199" t="s">
        <v>7756</v>
      </c>
      <c r="D224" s="199" t="s">
        <v>7853</v>
      </c>
      <c r="E224" s="199" t="s">
        <v>7854</v>
      </c>
      <c r="F224" s="200" t="s">
        <v>6507</v>
      </c>
      <c r="G224" s="371">
        <v>1286507.1000000001</v>
      </c>
      <c r="H224" s="371"/>
      <c r="I224" s="200" t="s">
        <v>6507</v>
      </c>
      <c r="J224" s="372">
        <v>1286507.1000000001</v>
      </c>
      <c r="K224" s="372"/>
    </row>
    <row r="225" spans="2:11" x14ac:dyDescent="0.25">
      <c r="B225" s="211">
        <v>44015</v>
      </c>
      <c r="C225" s="199" t="s">
        <v>7756</v>
      </c>
      <c r="D225" s="199" t="s">
        <v>7855</v>
      </c>
      <c r="E225" s="199" t="s">
        <v>7856</v>
      </c>
      <c r="F225" s="200" t="s">
        <v>6507</v>
      </c>
      <c r="G225" s="371">
        <v>537921.6</v>
      </c>
      <c r="H225" s="371"/>
      <c r="I225" s="200" t="s">
        <v>6507</v>
      </c>
      <c r="J225" s="372">
        <v>537921.6</v>
      </c>
      <c r="K225" s="372"/>
    </row>
    <row r="226" spans="2:11" x14ac:dyDescent="0.25">
      <c r="B226" s="211">
        <v>44015</v>
      </c>
      <c r="C226" s="199" t="s">
        <v>7756</v>
      </c>
      <c r="D226" s="199" t="s">
        <v>7857</v>
      </c>
      <c r="E226" s="199" t="s">
        <v>7858</v>
      </c>
      <c r="F226" s="200" t="s">
        <v>6507</v>
      </c>
      <c r="G226" s="371">
        <v>475152.48</v>
      </c>
      <c r="H226" s="371"/>
      <c r="I226" s="200" t="s">
        <v>6507</v>
      </c>
      <c r="J226" s="372">
        <v>475152.48</v>
      </c>
      <c r="K226" s="372"/>
    </row>
    <row r="227" spans="2:11" x14ac:dyDescent="0.25">
      <c r="B227" s="211">
        <v>44015</v>
      </c>
      <c r="C227" s="199" t="s">
        <v>7756</v>
      </c>
      <c r="D227" s="199" t="s">
        <v>7859</v>
      </c>
      <c r="E227" s="199" t="s">
        <v>7860</v>
      </c>
      <c r="F227" s="200" t="s">
        <v>6507</v>
      </c>
      <c r="G227" s="371">
        <v>430401.68</v>
      </c>
      <c r="H227" s="371"/>
      <c r="I227" s="200" t="s">
        <v>6507</v>
      </c>
      <c r="J227" s="372">
        <v>430401.68</v>
      </c>
      <c r="K227" s="372"/>
    </row>
    <row r="228" spans="2:11" x14ac:dyDescent="0.25">
      <c r="B228" s="211">
        <v>44015</v>
      </c>
      <c r="C228" s="199" t="s">
        <v>7756</v>
      </c>
      <c r="D228" s="199" t="s">
        <v>7861</v>
      </c>
      <c r="E228" s="199" t="s">
        <v>7862</v>
      </c>
      <c r="F228" s="200" t="s">
        <v>6507</v>
      </c>
      <c r="G228" s="371">
        <v>3344286</v>
      </c>
      <c r="H228" s="371"/>
      <c r="I228" s="200" t="s">
        <v>6507</v>
      </c>
      <c r="J228" s="372">
        <v>3344286</v>
      </c>
      <c r="K228" s="372"/>
    </row>
    <row r="229" spans="2:11" x14ac:dyDescent="0.25">
      <c r="B229" s="211">
        <v>44015</v>
      </c>
      <c r="C229" s="199" t="s">
        <v>7756</v>
      </c>
      <c r="D229" s="199" t="s">
        <v>7863</v>
      </c>
      <c r="E229" s="199" t="s">
        <v>7864</v>
      </c>
      <c r="F229" s="200" t="s">
        <v>6507</v>
      </c>
      <c r="G229" s="371">
        <v>712746</v>
      </c>
      <c r="H229" s="371"/>
      <c r="I229" s="200" t="s">
        <v>6507</v>
      </c>
      <c r="J229" s="372">
        <v>712746</v>
      </c>
      <c r="K229" s="372"/>
    </row>
    <row r="230" spans="2:11" x14ac:dyDescent="0.25">
      <c r="B230" s="211">
        <v>44015</v>
      </c>
      <c r="C230" s="199" t="s">
        <v>7756</v>
      </c>
      <c r="D230" s="199" t="s">
        <v>7865</v>
      </c>
      <c r="E230" s="199" t="s">
        <v>7866</v>
      </c>
      <c r="F230" s="200" t="s">
        <v>6507</v>
      </c>
      <c r="G230" s="371">
        <v>362470.08</v>
      </c>
      <c r="H230" s="371"/>
      <c r="I230" s="200" t="s">
        <v>6507</v>
      </c>
      <c r="J230" s="372">
        <v>362470.08</v>
      </c>
      <c r="K230" s="372"/>
    </row>
    <row r="231" spans="2:11" x14ac:dyDescent="0.25">
      <c r="B231" s="211">
        <v>44015</v>
      </c>
      <c r="C231" s="199" t="s">
        <v>7756</v>
      </c>
      <c r="D231" s="199" t="s">
        <v>7867</v>
      </c>
      <c r="E231" s="199" t="s">
        <v>7868</v>
      </c>
      <c r="F231" s="200" t="s">
        <v>6507</v>
      </c>
      <c r="G231" s="371">
        <v>537921.6</v>
      </c>
      <c r="H231" s="371"/>
      <c r="I231" s="200" t="s">
        <v>6507</v>
      </c>
      <c r="J231" s="372">
        <v>537921.6</v>
      </c>
      <c r="K231" s="372"/>
    </row>
    <row r="232" spans="2:11" x14ac:dyDescent="0.25">
      <c r="B232" s="211">
        <v>44015</v>
      </c>
      <c r="C232" s="199" t="s">
        <v>7756</v>
      </c>
      <c r="D232" s="199" t="s">
        <v>7869</v>
      </c>
      <c r="E232" s="199" t="s">
        <v>7870</v>
      </c>
      <c r="F232" s="200" t="s">
        <v>6507</v>
      </c>
      <c r="G232" s="371">
        <v>10190391.039999999</v>
      </c>
      <c r="H232" s="371"/>
      <c r="I232" s="200" t="s">
        <v>6507</v>
      </c>
      <c r="J232" s="372">
        <v>10190391.039999999</v>
      </c>
      <c r="K232" s="372"/>
    </row>
    <row r="233" spans="2:11" x14ac:dyDescent="0.25">
      <c r="B233" s="211">
        <v>44015</v>
      </c>
      <c r="C233" s="199" t="s">
        <v>7756</v>
      </c>
      <c r="D233" s="199" t="s">
        <v>7871</v>
      </c>
      <c r="E233" s="199" t="s">
        <v>7872</v>
      </c>
      <c r="F233" s="200" t="s">
        <v>6507</v>
      </c>
      <c r="G233" s="371">
        <v>113678.39999999999</v>
      </c>
      <c r="H233" s="371"/>
      <c r="I233" s="200" t="s">
        <v>6507</v>
      </c>
      <c r="J233" s="372">
        <v>113678.39999999999</v>
      </c>
      <c r="K233" s="372"/>
    </row>
    <row r="234" spans="2:11" x14ac:dyDescent="0.25">
      <c r="B234" s="211">
        <v>44015</v>
      </c>
      <c r="C234" s="199" t="s">
        <v>7756</v>
      </c>
      <c r="D234" s="199" t="s">
        <v>7873</v>
      </c>
      <c r="E234" s="199" t="s">
        <v>7874</v>
      </c>
      <c r="F234" s="200" t="s">
        <v>6507</v>
      </c>
      <c r="G234" s="371">
        <v>180787.8</v>
      </c>
      <c r="H234" s="371"/>
      <c r="I234" s="200" t="s">
        <v>6507</v>
      </c>
      <c r="J234" s="372">
        <v>180787.8</v>
      </c>
      <c r="K234" s="372"/>
    </row>
    <row r="235" spans="2:11" x14ac:dyDescent="0.25">
      <c r="B235" s="211">
        <v>44015</v>
      </c>
      <c r="C235" s="199" t="s">
        <v>7756</v>
      </c>
      <c r="D235" s="199" t="s">
        <v>7875</v>
      </c>
      <c r="E235" s="199" t="s">
        <v>7876</v>
      </c>
      <c r="F235" s="200" t="s">
        <v>6507</v>
      </c>
      <c r="G235" s="371">
        <v>2448517.2000000002</v>
      </c>
      <c r="H235" s="371"/>
      <c r="I235" s="200" t="s">
        <v>6507</v>
      </c>
      <c r="J235" s="372">
        <v>2448517.2000000002</v>
      </c>
      <c r="K235" s="372"/>
    </row>
    <row r="236" spans="2:11" x14ac:dyDescent="0.25">
      <c r="B236" s="211">
        <v>44015</v>
      </c>
      <c r="C236" s="199" t="s">
        <v>7756</v>
      </c>
      <c r="D236" s="199" t="s">
        <v>7877</v>
      </c>
      <c r="E236" s="199" t="s">
        <v>7878</v>
      </c>
      <c r="F236" s="200" t="s">
        <v>6507</v>
      </c>
      <c r="G236" s="371">
        <v>828232.56</v>
      </c>
      <c r="H236" s="371"/>
      <c r="I236" s="200" t="s">
        <v>6507</v>
      </c>
      <c r="J236" s="372">
        <v>828232.56</v>
      </c>
      <c r="K236" s="372"/>
    </row>
    <row r="237" spans="2:11" x14ac:dyDescent="0.25">
      <c r="B237" s="211">
        <v>44015</v>
      </c>
      <c r="C237" s="199" t="s">
        <v>7756</v>
      </c>
      <c r="D237" s="199" t="s">
        <v>7631</v>
      </c>
      <c r="E237" s="199" t="s">
        <v>7632</v>
      </c>
      <c r="F237" s="200" t="s">
        <v>6507</v>
      </c>
      <c r="G237" s="371">
        <v>6402610.5</v>
      </c>
      <c r="H237" s="371"/>
      <c r="I237" s="200" t="s">
        <v>6507</v>
      </c>
      <c r="J237" s="372">
        <v>6402610.5</v>
      </c>
      <c r="K237" s="372"/>
    </row>
    <row r="238" spans="2:11" x14ac:dyDescent="0.25">
      <c r="B238" s="211">
        <v>44015</v>
      </c>
      <c r="C238" s="199" t="s">
        <v>7756</v>
      </c>
      <c r="D238" s="199" t="s">
        <v>7879</v>
      </c>
      <c r="E238" s="199" t="s">
        <v>7880</v>
      </c>
      <c r="F238" s="200" t="s">
        <v>6507</v>
      </c>
      <c r="G238" s="371">
        <v>7514201.7699999996</v>
      </c>
      <c r="H238" s="371"/>
      <c r="I238" s="200" t="s">
        <v>6507</v>
      </c>
      <c r="J238" s="372">
        <v>7514201.7699999996</v>
      </c>
      <c r="K238" s="372"/>
    </row>
    <row r="239" spans="2:11" x14ac:dyDescent="0.25">
      <c r="B239" s="211">
        <v>44015</v>
      </c>
      <c r="C239" s="199" t="s">
        <v>7756</v>
      </c>
      <c r="D239" s="199" t="s">
        <v>7881</v>
      </c>
      <c r="E239" s="199" t="s">
        <v>7882</v>
      </c>
      <c r="F239" s="200" t="s">
        <v>6507</v>
      </c>
      <c r="G239" s="371">
        <v>3939861.6</v>
      </c>
      <c r="H239" s="371"/>
      <c r="I239" s="200" t="s">
        <v>6507</v>
      </c>
      <c r="J239" s="372">
        <v>3939861.6</v>
      </c>
      <c r="K239" s="372"/>
    </row>
    <row r="240" spans="2:11" x14ac:dyDescent="0.25">
      <c r="B240" s="211">
        <v>44015</v>
      </c>
      <c r="C240" s="199" t="s">
        <v>7756</v>
      </c>
      <c r="D240" s="199" t="s">
        <v>7883</v>
      </c>
      <c r="E240" s="199" t="s">
        <v>7884</v>
      </c>
      <c r="F240" s="200" t="s">
        <v>6507</v>
      </c>
      <c r="G240" s="371">
        <v>537921.6</v>
      </c>
      <c r="H240" s="371"/>
      <c r="I240" s="200" t="s">
        <v>6507</v>
      </c>
      <c r="J240" s="372">
        <v>537921.6</v>
      </c>
      <c r="K240" s="372"/>
    </row>
    <row r="241" spans="2:11" x14ac:dyDescent="0.25">
      <c r="B241" s="211">
        <v>44015</v>
      </c>
      <c r="C241" s="199" t="s">
        <v>7756</v>
      </c>
      <c r="D241" s="199" t="s">
        <v>7885</v>
      </c>
      <c r="E241" s="199" t="s">
        <v>7886</v>
      </c>
      <c r="F241" s="200" t="s">
        <v>6507</v>
      </c>
      <c r="G241" s="371">
        <v>772141.5</v>
      </c>
      <c r="H241" s="371"/>
      <c r="I241" s="200" t="s">
        <v>6507</v>
      </c>
      <c r="J241" s="372">
        <v>772141.5</v>
      </c>
      <c r="K241" s="372"/>
    </row>
    <row r="242" spans="2:11" x14ac:dyDescent="0.25">
      <c r="B242" s="211">
        <v>44015</v>
      </c>
      <c r="C242" s="199" t="s">
        <v>7756</v>
      </c>
      <c r="D242" s="199" t="s">
        <v>7887</v>
      </c>
      <c r="E242" s="199" t="s">
        <v>7888</v>
      </c>
      <c r="F242" s="200" t="s">
        <v>6507</v>
      </c>
      <c r="G242" s="371">
        <v>6270529.8200000003</v>
      </c>
      <c r="H242" s="371"/>
      <c r="I242" s="200" t="s">
        <v>6507</v>
      </c>
      <c r="J242" s="372">
        <v>6270529.8200000003</v>
      </c>
      <c r="K242" s="372"/>
    </row>
    <row r="243" spans="2:11" x14ac:dyDescent="0.25">
      <c r="B243" s="211">
        <v>44015</v>
      </c>
      <c r="C243" s="199" t="s">
        <v>7756</v>
      </c>
      <c r="D243" s="199" t="s">
        <v>7883</v>
      </c>
      <c r="E243" s="199" t="s">
        <v>7884</v>
      </c>
      <c r="F243" s="200" t="s">
        <v>6507</v>
      </c>
      <c r="G243" s="371">
        <v>636540.80000000005</v>
      </c>
      <c r="H243" s="371"/>
      <c r="I243" s="200" t="s">
        <v>6507</v>
      </c>
      <c r="J243" s="372">
        <v>636540.80000000005</v>
      </c>
      <c r="K243" s="372"/>
    </row>
    <row r="244" spans="2:11" x14ac:dyDescent="0.25">
      <c r="B244" s="211">
        <v>44015</v>
      </c>
      <c r="C244" s="199" t="s">
        <v>7756</v>
      </c>
      <c r="D244" s="199" t="s">
        <v>7889</v>
      </c>
      <c r="E244" s="199" t="s">
        <v>7890</v>
      </c>
      <c r="F244" s="200" t="s">
        <v>6507</v>
      </c>
      <c r="G244" s="371">
        <v>3806799.32</v>
      </c>
      <c r="H244" s="371"/>
      <c r="I244" s="200" t="s">
        <v>6507</v>
      </c>
      <c r="J244" s="372">
        <v>3806799.32</v>
      </c>
      <c r="K244" s="372"/>
    </row>
    <row r="245" spans="2:11" x14ac:dyDescent="0.25">
      <c r="B245" s="211">
        <v>44015</v>
      </c>
      <c r="C245" s="199" t="s">
        <v>7756</v>
      </c>
      <c r="D245" s="199" t="s">
        <v>7891</v>
      </c>
      <c r="E245" s="199" t="s">
        <v>7892</v>
      </c>
      <c r="F245" s="200" t="s">
        <v>6507</v>
      </c>
      <c r="G245" s="371">
        <v>6515412.0800000001</v>
      </c>
      <c r="H245" s="371"/>
      <c r="I245" s="200" t="s">
        <v>6507</v>
      </c>
      <c r="J245" s="372">
        <v>6515412.0800000001</v>
      </c>
      <c r="K245" s="372"/>
    </row>
    <row r="246" spans="2:11" x14ac:dyDescent="0.25">
      <c r="B246" s="211">
        <v>44015</v>
      </c>
      <c r="C246" s="199" t="s">
        <v>7756</v>
      </c>
      <c r="D246" s="199" t="s">
        <v>7893</v>
      </c>
      <c r="E246" s="199" t="s">
        <v>7894</v>
      </c>
      <c r="F246" s="200" t="s">
        <v>6507</v>
      </c>
      <c r="G246" s="371">
        <v>4057881.2</v>
      </c>
      <c r="H246" s="371"/>
      <c r="I246" s="200" t="s">
        <v>6507</v>
      </c>
      <c r="J246" s="372">
        <v>4057881.2</v>
      </c>
      <c r="K246" s="372"/>
    </row>
    <row r="247" spans="2:11" x14ac:dyDescent="0.25">
      <c r="B247" s="211">
        <v>44015</v>
      </c>
      <c r="C247" s="199" t="s">
        <v>7756</v>
      </c>
      <c r="D247" s="199" t="s">
        <v>7895</v>
      </c>
      <c r="E247" s="199" t="s">
        <v>7896</v>
      </c>
      <c r="F247" s="200" t="s">
        <v>6507</v>
      </c>
      <c r="G247" s="371">
        <v>5158749.25</v>
      </c>
      <c r="H247" s="371"/>
      <c r="I247" s="200" t="s">
        <v>6507</v>
      </c>
      <c r="J247" s="372">
        <v>5158749.25</v>
      </c>
      <c r="K247" s="372"/>
    </row>
    <row r="248" spans="2:11" x14ac:dyDescent="0.25">
      <c r="B248" s="211">
        <v>44015</v>
      </c>
      <c r="C248" s="199" t="s">
        <v>7756</v>
      </c>
      <c r="D248" s="199" t="s">
        <v>7897</v>
      </c>
      <c r="E248" s="199" t="s">
        <v>7898</v>
      </c>
      <c r="F248" s="200" t="s">
        <v>6507</v>
      </c>
      <c r="G248" s="371">
        <v>6293694.1699999999</v>
      </c>
      <c r="H248" s="371"/>
      <c r="I248" s="200" t="s">
        <v>6507</v>
      </c>
      <c r="J248" s="372">
        <v>6293694.1699999999</v>
      </c>
      <c r="K248" s="372"/>
    </row>
    <row r="249" spans="2:11" x14ac:dyDescent="0.25">
      <c r="B249" s="211">
        <v>44015</v>
      </c>
      <c r="C249" s="199" t="s">
        <v>7756</v>
      </c>
      <c r="D249" s="199" t="s">
        <v>7581</v>
      </c>
      <c r="E249" s="199" t="s">
        <v>7582</v>
      </c>
      <c r="F249" s="200" t="s">
        <v>6507</v>
      </c>
      <c r="G249" s="371">
        <v>7605620.6399999997</v>
      </c>
      <c r="H249" s="371"/>
      <c r="I249" s="200" t="s">
        <v>6507</v>
      </c>
      <c r="J249" s="372">
        <v>7605620.6399999997</v>
      </c>
      <c r="K249" s="372"/>
    </row>
    <row r="250" spans="2:11" x14ac:dyDescent="0.25">
      <c r="B250" s="211">
        <v>44015</v>
      </c>
      <c r="C250" s="199" t="s">
        <v>7756</v>
      </c>
      <c r="D250" s="199" t="s">
        <v>7899</v>
      </c>
      <c r="E250" s="199" t="s">
        <v>7900</v>
      </c>
      <c r="F250" s="200" t="s">
        <v>6507</v>
      </c>
      <c r="G250" s="371">
        <v>774118.61</v>
      </c>
      <c r="H250" s="371"/>
      <c r="I250" s="200" t="s">
        <v>6507</v>
      </c>
      <c r="J250" s="372">
        <v>774118.61</v>
      </c>
      <c r="K250" s="372"/>
    </row>
    <row r="251" spans="2:11" x14ac:dyDescent="0.25">
      <c r="B251" s="211">
        <v>44015</v>
      </c>
      <c r="C251" s="199" t="s">
        <v>7756</v>
      </c>
      <c r="D251" s="199" t="s">
        <v>7901</v>
      </c>
      <c r="E251" s="199" t="s">
        <v>7902</v>
      </c>
      <c r="F251" s="200" t="s">
        <v>6507</v>
      </c>
      <c r="G251" s="371">
        <v>794529.36</v>
      </c>
      <c r="H251" s="371"/>
      <c r="I251" s="200" t="s">
        <v>6507</v>
      </c>
      <c r="J251" s="372">
        <v>794529.36</v>
      </c>
      <c r="K251" s="372"/>
    </row>
    <row r="252" spans="2:11" x14ac:dyDescent="0.25">
      <c r="B252" s="211">
        <v>44015</v>
      </c>
      <c r="C252" s="199" t="s">
        <v>7756</v>
      </c>
      <c r="D252" s="199" t="s">
        <v>7903</v>
      </c>
      <c r="E252" s="199" t="s">
        <v>7904</v>
      </c>
      <c r="F252" s="200" t="s">
        <v>6507</v>
      </c>
      <c r="G252" s="371">
        <v>953812.16</v>
      </c>
      <c r="H252" s="371"/>
      <c r="I252" s="200" t="s">
        <v>6507</v>
      </c>
      <c r="J252" s="372">
        <v>953812.16</v>
      </c>
      <c r="K252" s="372"/>
    </row>
    <row r="253" spans="2:11" x14ac:dyDescent="0.25">
      <c r="B253" s="211">
        <v>44015</v>
      </c>
      <c r="C253" s="199" t="s">
        <v>7756</v>
      </c>
      <c r="D253" s="199" t="s">
        <v>7905</v>
      </c>
      <c r="E253" s="199" t="s">
        <v>7906</v>
      </c>
      <c r="F253" s="200" t="s">
        <v>6507</v>
      </c>
      <c r="G253" s="371">
        <v>9890293.1999999993</v>
      </c>
      <c r="H253" s="371"/>
      <c r="I253" s="200" t="s">
        <v>6507</v>
      </c>
      <c r="J253" s="372">
        <v>9890293.1999999993</v>
      </c>
      <c r="K253" s="372"/>
    </row>
    <row r="254" spans="2:11" x14ac:dyDescent="0.25">
      <c r="B254" s="211">
        <v>44015</v>
      </c>
      <c r="C254" s="199" t="s">
        <v>7756</v>
      </c>
      <c r="D254" s="199" t="s">
        <v>7907</v>
      </c>
      <c r="E254" s="199" t="s">
        <v>7908</v>
      </c>
      <c r="F254" s="200" t="s">
        <v>6507</v>
      </c>
      <c r="G254" s="371">
        <v>1417973.04</v>
      </c>
      <c r="H254" s="371"/>
      <c r="I254" s="200" t="s">
        <v>6507</v>
      </c>
      <c r="J254" s="372">
        <v>1417973.04</v>
      </c>
      <c r="K254" s="372"/>
    </row>
    <row r="255" spans="2:11" x14ac:dyDescent="0.25">
      <c r="B255" s="211">
        <v>44015</v>
      </c>
      <c r="C255" s="199" t="s">
        <v>7756</v>
      </c>
      <c r="D255" s="199" t="s">
        <v>7909</v>
      </c>
      <c r="E255" s="199" t="s">
        <v>7910</v>
      </c>
      <c r="F255" s="200" t="s">
        <v>6507</v>
      </c>
      <c r="G255" s="371">
        <v>7707674.8799999999</v>
      </c>
      <c r="H255" s="371"/>
      <c r="I255" s="200" t="s">
        <v>6507</v>
      </c>
      <c r="J255" s="372">
        <v>7707674.8799999999</v>
      </c>
      <c r="K255" s="372"/>
    </row>
    <row r="256" spans="2:11" x14ac:dyDescent="0.25">
      <c r="B256" s="211">
        <v>44015</v>
      </c>
      <c r="C256" s="199" t="s">
        <v>7756</v>
      </c>
      <c r="D256" s="199" t="s">
        <v>7911</v>
      </c>
      <c r="E256" s="199" t="s">
        <v>7912</v>
      </c>
      <c r="F256" s="200" t="s">
        <v>6507</v>
      </c>
      <c r="G256" s="371">
        <v>4656457.2</v>
      </c>
      <c r="H256" s="371"/>
      <c r="I256" s="200" t="s">
        <v>6507</v>
      </c>
      <c r="J256" s="372">
        <v>4656457.2</v>
      </c>
      <c r="K256" s="372"/>
    </row>
    <row r="257" spans="2:11" x14ac:dyDescent="0.25">
      <c r="B257" s="211">
        <v>44015</v>
      </c>
      <c r="C257" s="199" t="s">
        <v>7756</v>
      </c>
      <c r="D257" s="199" t="s">
        <v>7913</v>
      </c>
      <c r="E257" s="199" t="s">
        <v>7914</v>
      </c>
      <c r="F257" s="200" t="s">
        <v>6507</v>
      </c>
      <c r="G257" s="371">
        <v>10885817.67</v>
      </c>
      <c r="H257" s="371"/>
      <c r="I257" s="200" t="s">
        <v>6507</v>
      </c>
      <c r="J257" s="372">
        <v>10885817.67</v>
      </c>
      <c r="K257" s="372"/>
    </row>
    <row r="258" spans="2:11" x14ac:dyDescent="0.25">
      <c r="B258" s="211">
        <v>44015</v>
      </c>
      <c r="C258" s="199" t="s">
        <v>7756</v>
      </c>
      <c r="D258" s="199" t="s">
        <v>7915</v>
      </c>
      <c r="E258" s="199" t="s">
        <v>7916</v>
      </c>
      <c r="F258" s="200" t="s">
        <v>6507</v>
      </c>
      <c r="G258" s="371">
        <v>6674352.7999999998</v>
      </c>
      <c r="H258" s="371"/>
      <c r="I258" s="200" t="s">
        <v>6507</v>
      </c>
      <c r="J258" s="372">
        <v>6674352.7999999998</v>
      </c>
      <c r="K258" s="372"/>
    </row>
    <row r="259" spans="2:11" x14ac:dyDescent="0.25">
      <c r="B259" s="211">
        <v>44015</v>
      </c>
      <c r="C259" s="199" t="s">
        <v>7756</v>
      </c>
      <c r="D259" s="199" t="s">
        <v>7917</v>
      </c>
      <c r="E259" s="199" t="s">
        <v>7918</v>
      </c>
      <c r="F259" s="200" t="s">
        <v>6507</v>
      </c>
      <c r="G259" s="371">
        <v>1087797.2</v>
      </c>
      <c r="H259" s="371"/>
      <c r="I259" s="200" t="s">
        <v>6507</v>
      </c>
      <c r="J259" s="372">
        <v>1087797.2</v>
      </c>
      <c r="K259" s="372"/>
    </row>
    <row r="260" spans="2:11" x14ac:dyDescent="0.25">
      <c r="B260" s="211">
        <v>44015</v>
      </c>
      <c r="C260" s="199" t="s">
        <v>7756</v>
      </c>
      <c r="D260" s="199" t="s">
        <v>7919</v>
      </c>
      <c r="E260" s="199" t="s">
        <v>7920</v>
      </c>
      <c r="F260" s="200" t="s">
        <v>6507</v>
      </c>
      <c r="G260" s="371">
        <v>8605615.6799999997</v>
      </c>
      <c r="H260" s="371"/>
      <c r="I260" s="200" t="s">
        <v>6507</v>
      </c>
      <c r="J260" s="372">
        <v>8605615.6799999997</v>
      </c>
      <c r="K260" s="372"/>
    </row>
    <row r="261" spans="2:11" x14ac:dyDescent="0.25">
      <c r="B261" s="211">
        <v>44015</v>
      </c>
      <c r="C261" s="199" t="s">
        <v>7756</v>
      </c>
      <c r="D261" s="199" t="s">
        <v>7921</v>
      </c>
      <c r="E261" s="199" t="s">
        <v>7922</v>
      </c>
      <c r="F261" s="200" t="s">
        <v>6507</v>
      </c>
      <c r="G261" s="371">
        <v>6253695.5999999996</v>
      </c>
      <c r="H261" s="371"/>
      <c r="I261" s="200" t="s">
        <v>6507</v>
      </c>
      <c r="J261" s="372">
        <v>6253695.5999999996</v>
      </c>
      <c r="K261" s="372"/>
    </row>
    <row r="262" spans="2:11" x14ac:dyDescent="0.25">
      <c r="B262" s="211">
        <v>44015</v>
      </c>
      <c r="C262" s="199" t="s">
        <v>7756</v>
      </c>
      <c r="D262" s="199" t="s">
        <v>7923</v>
      </c>
      <c r="E262" s="199" t="s">
        <v>7924</v>
      </c>
      <c r="F262" s="200" t="s">
        <v>6507</v>
      </c>
      <c r="G262" s="371">
        <v>8202532.0999999996</v>
      </c>
      <c r="H262" s="371"/>
      <c r="I262" s="200" t="s">
        <v>6507</v>
      </c>
      <c r="J262" s="372">
        <v>8202532.0999999996</v>
      </c>
      <c r="K262" s="372"/>
    </row>
    <row r="263" spans="2:11" x14ac:dyDescent="0.25">
      <c r="B263" s="211">
        <v>44015</v>
      </c>
      <c r="C263" s="199" t="s">
        <v>7756</v>
      </c>
      <c r="D263" s="199" t="s">
        <v>7925</v>
      </c>
      <c r="E263" s="199" t="s">
        <v>7926</v>
      </c>
      <c r="F263" s="200" t="s">
        <v>6507</v>
      </c>
      <c r="G263" s="371">
        <v>5798509.8600000003</v>
      </c>
      <c r="H263" s="371"/>
      <c r="I263" s="200" t="s">
        <v>6507</v>
      </c>
      <c r="J263" s="372">
        <v>5798509.8600000003</v>
      </c>
      <c r="K263" s="372"/>
    </row>
    <row r="264" spans="2:11" x14ac:dyDescent="0.25">
      <c r="B264" s="211">
        <v>44015</v>
      </c>
      <c r="C264" s="199" t="s">
        <v>7756</v>
      </c>
      <c r="D264" s="199" t="s">
        <v>7927</v>
      </c>
      <c r="E264" s="199" t="s">
        <v>7928</v>
      </c>
      <c r="F264" s="200" t="s">
        <v>6507</v>
      </c>
      <c r="G264" s="371">
        <v>6301003.6100000003</v>
      </c>
      <c r="H264" s="371"/>
      <c r="I264" s="200" t="s">
        <v>6507</v>
      </c>
      <c r="J264" s="372">
        <v>6301003.6100000003</v>
      </c>
      <c r="K264" s="372"/>
    </row>
    <row r="265" spans="2:11" x14ac:dyDescent="0.25">
      <c r="B265" s="211">
        <v>44015</v>
      </c>
      <c r="C265" s="199" t="s">
        <v>7756</v>
      </c>
      <c r="D265" s="199" t="s">
        <v>7929</v>
      </c>
      <c r="E265" s="199" t="s">
        <v>7930</v>
      </c>
      <c r="F265" s="200" t="s">
        <v>6507</v>
      </c>
      <c r="G265" s="371">
        <v>13889.5</v>
      </c>
      <c r="H265" s="371"/>
      <c r="I265" s="200" t="s">
        <v>6507</v>
      </c>
      <c r="J265" s="372">
        <v>13889.5</v>
      </c>
      <c r="K265" s="372"/>
    </row>
    <row r="266" spans="2:11" x14ac:dyDescent="0.25">
      <c r="B266" s="211">
        <v>44015</v>
      </c>
      <c r="C266" s="199" t="s">
        <v>7756</v>
      </c>
      <c r="D266" s="199" t="s">
        <v>7931</v>
      </c>
      <c r="E266" s="199" t="s">
        <v>7932</v>
      </c>
      <c r="F266" s="200" t="s">
        <v>6507</v>
      </c>
      <c r="G266" s="371">
        <v>7991027.0999999996</v>
      </c>
      <c r="H266" s="371"/>
      <c r="I266" s="200" t="s">
        <v>6507</v>
      </c>
      <c r="J266" s="372">
        <v>7991027.0999999996</v>
      </c>
      <c r="K266" s="372"/>
    </row>
    <row r="267" spans="2:11" x14ac:dyDescent="0.25">
      <c r="B267" s="211">
        <v>44015</v>
      </c>
      <c r="C267" s="199" t="s">
        <v>7756</v>
      </c>
      <c r="D267" s="199" t="s">
        <v>7933</v>
      </c>
      <c r="E267" s="199" t="s">
        <v>7934</v>
      </c>
      <c r="F267" s="200" t="s">
        <v>6507</v>
      </c>
      <c r="G267" s="371">
        <v>8980964.5800000001</v>
      </c>
      <c r="H267" s="371"/>
      <c r="I267" s="200" t="s">
        <v>6507</v>
      </c>
      <c r="J267" s="372">
        <v>8980964.5800000001</v>
      </c>
      <c r="K267" s="372"/>
    </row>
    <row r="268" spans="2:11" x14ac:dyDescent="0.25">
      <c r="B268" s="211">
        <v>44015</v>
      </c>
      <c r="C268" s="199" t="s">
        <v>7756</v>
      </c>
      <c r="D268" s="199" t="s">
        <v>7935</v>
      </c>
      <c r="E268" s="199" t="s">
        <v>7936</v>
      </c>
      <c r="F268" s="200" t="s">
        <v>6507</v>
      </c>
      <c r="G268" s="371">
        <v>7827016.5700000003</v>
      </c>
      <c r="H268" s="371"/>
      <c r="I268" s="200" t="s">
        <v>6507</v>
      </c>
      <c r="J268" s="372">
        <v>7827016.5700000003</v>
      </c>
      <c r="K268" s="372"/>
    </row>
    <row r="269" spans="2:11" x14ac:dyDescent="0.25">
      <c r="B269" s="211">
        <v>44015</v>
      </c>
      <c r="C269" s="199" t="s">
        <v>7756</v>
      </c>
      <c r="D269" s="199" t="s">
        <v>7937</v>
      </c>
      <c r="E269" s="199" t="s">
        <v>7938</v>
      </c>
      <c r="F269" s="200" t="s">
        <v>6507</v>
      </c>
      <c r="G269" s="371">
        <v>6360931.29</v>
      </c>
      <c r="H269" s="371"/>
      <c r="I269" s="200" t="s">
        <v>6507</v>
      </c>
      <c r="J269" s="372">
        <v>6360931.29</v>
      </c>
      <c r="K269" s="372"/>
    </row>
    <row r="270" spans="2:11" x14ac:dyDescent="0.25">
      <c r="B270" s="211">
        <v>44015</v>
      </c>
      <c r="C270" s="199" t="s">
        <v>7756</v>
      </c>
      <c r="D270" s="199" t="s">
        <v>7939</v>
      </c>
      <c r="E270" s="199" t="s">
        <v>7940</v>
      </c>
      <c r="F270" s="200" t="s">
        <v>6507</v>
      </c>
      <c r="G270" s="371">
        <v>6545285.2800000003</v>
      </c>
      <c r="H270" s="371"/>
      <c r="I270" s="200" t="s">
        <v>6507</v>
      </c>
      <c r="J270" s="372">
        <v>6545285.2800000003</v>
      </c>
      <c r="K270" s="372"/>
    </row>
    <row r="271" spans="2:11" x14ac:dyDescent="0.25">
      <c r="B271" s="211">
        <v>44015</v>
      </c>
      <c r="C271" s="199" t="s">
        <v>7756</v>
      </c>
      <c r="D271" s="199" t="s">
        <v>7941</v>
      </c>
      <c r="E271" s="199" t="s">
        <v>7942</v>
      </c>
      <c r="F271" s="200" t="s">
        <v>6507</v>
      </c>
      <c r="G271" s="371">
        <v>13889.5</v>
      </c>
      <c r="H271" s="371"/>
      <c r="I271" s="200" t="s">
        <v>6507</v>
      </c>
      <c r="J271" s="372">
        <v>13889.5</v>
      </c>
      <c r="K271" s="372"/>
    </row>
    <row r="272" spans="2:11" x14ac:dyDescent="0.25">
      <c r="B272" s="211">
        <v>44015</v>
      </c>
      <c r="C272" s="199" t="s">
        <v>7756</v>
      </c>
      <c r="D272" s="199" t="s">
        <v>7943</v>
      </c>
      <c r="E272" s="199" t="s">
        <v>7944</v>
      </c>
      <c r="F272" s="200" t="s">
        <v>6507</v>
      </c>
      <c r="G272" s="371">
        <v>632748.4</v>
      </c>
      <c r="H272" s="371"/>
      <c r="I272" s="200" t="s">
        <v>6507</v>
      </c>
      <c r="J272" s="372">
        <v>632748.4</v>
      </c>
      <c r="K272" s="372"/>
    </row>
    <row r="273" spans="2:11" x14ac:dyDescent="0.25">
      <c r="B273" s="211">
        <v>44015</v>
      </c>
      <c r="C273" s="199" t="s">
        <v>7756</v>
      </c>
      <c r="D273" s="199" t="s">
        <v>7945</v>
      </c>
      <c r="E273" s="199" t="s">
        <v>7946</v>
      </c>
      <c r="F273" s="200" t="s">
        <v>6507</v>
      </c>
      <c r="G273" s="371">
        <v>8242310.2000000002</v>
      </c>
      <c r="H273" s="371"/>
      <c r="I273" s="200" t="s">
        <v>6507</v>
      </c>
      <c r="J273" s="372">
        <v>8242310.2000000002</v>
      </c>
      <c r="K273" s="372"/>
    </row>
    <row r="274" spans="2:11" x14ac:dyDescent="0.25">
      <c r="B274" s="211">
        <v>44015</v>
      </c>
      <c r="C274" s="199" t="s">
        <v>7756</v>
      </c>
      <c r="D274" s="199" t="s">
        <v>7947</v>
      </c>
      <c r="E274" s="199" t="s">
        <v>7948</v>
      </c>
      <c r="F274" s="200" t="s">
        <v>6507</v>
      </c>
      <c r="G274" s="371">
        <v>37113.449999999997</v>
      </c>
      <c r="H274" s="371"/>
      <c r="I274" s="200" t="s">
        <v>6507</v>
      </c>
      <c r="J274" s="372">
        <v>37113.449999999997</v>
      </c>
      <c r="K274" s="372"/>
    </row>
    <row r="275" spans="2:11" x14ac:dyDescent="0.25">
      <c r="B275" s="211">
        <v>44015</v>
      </c>
      <c r="C275" s="199" t="s">
        <v>7756</v>
      </c>
      <c r="D275" s="199" t="s">
        <v>7949</v>
      </c>
      <c r="E275" s="199" t="s">
        <v>7950</v>
      </c>
      <c r="F275" s="200" t="s">
        <v>6507</v>
      </c>
      <c r="G275" s="371">
        <v>747206.52</v>
      </c>
      <c r="H275" s="371"/>
      <c r="I275" s="200" t="s">
        <v>6507</v>
      </c>
      <c r="J275" s="372">
        <v>747206.52</v>
      </c>
      <c r="K275" s="372"/>
    </row>
    <row r="276" spans="2:11" x14ac:dyDescent="0.25">
      <c r="B276" s="211">
        <v>44015</v>
      </c>
      <c r="C276" s="199" t="s">
        <v>7756</v>
      </c>
      <c r="D276" s="199" t="s">
        <v>7951</v>
      </c>
      <c r="E276" s="199" t="s">
        <v>7952</v>
      </c>
      <c r="F276" s="200" t="s">
        <v>6507</v>
      </c>
      <c r="G276" s="371">
        <v>9647017.1999999993</v>
      </c>
      <c r="H276" s="371"/>
      <c r="I276" s="200" t="s">
        <v>6507</v>
      </c>
      <c r="J276" s="372">
        <v>9647017.1999999993</v>
      </c>
      <c r="K276" s="372"/>
    </row>
    <row r="277" spans="2:11" x14ac:dyDescent="0.25">
      <c r="B277" s="211">
        <v>44015</v>
      </c>
      <c r="C277" s="199" t="s">
        <v>7756</v>
      </c>
      <c r="D277" s="199" t="s">
        <v>7953</v>
      </c>
      <c r="E277" s="199" t="s">
        <v>7954</v>
      </c>
      <c r="F277" s="200" t="s">
        <v>6507</v>
      </c>
      <c r="G277" s="371">
        <v>6243655.5999999996</v>
      </c>
      <c r="H277" s="371"/>
      <c r="I277" s="200" t="s">
        <v>6507</v>
      </c>
      <c r="J277" s="372">
        <v>6243655.5999999996</v>
      </c>
      <c r="K277" s="372"/>
    </row>
    <row r="278" spans="2:11" x14ac:dyDescent="0.25">
      <c r="B278" s="211">
        <v>44015</v>
      </c>
      <c r="C278" s="199" t="s">
        <v>7756</v>
      </c>
      <c r="D278" s="199" t="s">
        <v>7955</v>
      </c>
      <c r="E278" s="199" t="s">
        <v>7956</v>
      </c>
      <c r="F278" s="200" t="s">
        <v>6507</v>
      </c>
      <c r="G278" s="371">
        <v>311354.68</v>
      </c>
      <c r="H278" s="371"/>
      <c r="I278" s="200" t="s">
        <v>6507</v>
      </c>
      <c r="J278" s="372">
        <v>311354.68</v>
      </c>
      <c r="K278" s="372"/>
    </row>
    <row r="279" spans="2:11" x14ac:dyDescent="0.25">
      <c r="B279" s="211">
        <v>44015</v>
      </c>
      <c r="C279" s="199" t="s">
        <v>7756</v>
      </c>
      <c r="D279" s="199" t="s">
        <v>7957</v>
      </c>
      <c r="E279" s="199" t="s">
        <v>7958</v>
      </c>
      <c r="F279" s="200" t="s">
        <v>6507</v>
      </c>
      <c r="G279" s="371">
        <v>2392724.16</v>
      </c>
      <c r="H279" s="371"/>
      <c r="I279" s="200" t="s">
        <v>6507</v>
      </c>
      <c r="J279" s="372">
        <v>2392724.16</v>
      </c>
      <c r="K279" s="372"/>
    </row>
    <row r="280" spans="2:11" x14ac:dyDescent="0.25">
      <c r="B280" s="211">
        <v>44015</v>
      </c>
      <c r="C280" s="199" t="s">
        <v>7756</v>
      </c>
      <c r="D280" s="199" t="s">
        <v>7959</v>
      </c>
      <c r="E280" s="199" t="s">
        <v>7960</v>
      </c>
      <c r="F280" s="200" t="s">
        <v>6507</v>
      </c>
      <c r="G280" s="371">
        <v>7219068.2599999998</v>
      </c>
      <c r="H280" s="371"/>
      <c r="I280" s="200" t="s">
        <v>6507</v>
      </c>
      <c r="J280" s="372">
        <v>7219068.2599999998</v>
      </c>
      <c r="K280" s="372"/>
    </row>
    <row r="281" spans="2:11" x14ac:dyDescent="0.25">
      <c r="B281" s="211">
        <v>44015</v>
      </c>
      <c r="C281" s="199" t="s">
        <v>7756</v>
      </c>
      <c r="D281" s="199" t="s">
        <v>7961</v>
      </c>
      <c r="E281" s="199" t="s">
        <v>7962</v>
      </c>
      <c r="F281" s="200" t="s">
        <v>6507</v>
      </c>
      <c r="G281" s="371">
        <v>10530622.800000001</v>
      </c>
      <c r="H281" s="371"/>
      <c r="I281" s="200" t="s">
        <v>6507</v>
      </c>
      <c r="J281" s="372">
        <v>10530622.800000001</v>
      </c>
      <c r="K281" s="372"/>
    </row>
    <row r="282" spans="2:11" x14ac:dyDescent="0.25">
      <c r="B282" s="211">
        <v>44015</v>
      </c>
      <c r="C282" s="199" t="s">
        <v>7756</v>
      </c>
      <c r="D282" s="199" t="s">
        <v>7963</v>
      </c>
      <c r="E282" s="199" t="s">
        <v>7964</v>
      </c>
      <c r="F282" s="200" t="s">
        <v>6507</v>
      </c>
      <c r="G282" s="371">
        <v>7463967</v>
      </c>
      <c r="H282" s="371"/>
      <c r="I282" s="200" t="s">
        <v>6507</v>
      </c>
      <c r="J282" s="372">
        <v>7463967</v>
      </c>
      <c r="K282" s="372"/>
    </row>
    <row r="283" spans="2:11" x14ac:dyDescent="0.25">
      <c r="B283" s="211">
        <v>44015</v>
      </c>
      <c r="C283" s="199" t="s">
        <v>7756</v>
      </c>
      <c r="D283" s="199" t="s">
        <v>7965</v>
      </c>
      <c r="E283" s="199" t="s">
        <v>7966</v>
      </c>
      <c r="F283" s="200" t="s">
        <v>6507</v>
      </c>
      <c r="G283" s="371">
        <v>6757338.2400000002</v>
      </c>
      <c r="H283" s="371"/>
      <c r="I283" s="200" t="s">
        <v>6507</v>
      </c>
      <c r="J283" s="372">
        <v>6757338.2400000002</v>
      </c>
      <c r="K283" s="372"/>
    </row>
    <row r="284" spans="2:11" x14ac:dyDescent="0.25">
      <c r="B284" s="211">
        <v>44015</v>
      </c>
      <c r="C284" s="199" t="s">
        <v>7756</v>
      </c>
      <c r="D284" s="199" t="s">
        <v>7967</v>
      </c>
      <c r="E284" s="199" t="s">
        <v>7968</v>
      </c>
      <c r="F284" s="200" t="s">
        <v>6507</v>
      </c>
      <c r="G284" s="371">
        <v>10400631.84</v>
      </c>
      <c r="H284" s="371"/>
      <c r="I284" s="200" t="s">
        <v>6507</v>
      </c>
      <c r="J284" s="372">
        <v>10400631.84</v>
      </c>
      <c r="K284" s="372"/>
    </row>
    <row r="285" spans="2:11" x14ac:dyDescent="0.25">
      <c r="B285" s="211">
        <v>44015</v>
      </c>
      <c r="C285" s="199" t="s">
        <v>7756</v>
      </c>
      <c r="D285" s="199" t="s">
        <v>7969</v>
      </c>
      <c r="E285" s="199" t="s">
        <v>7970</v>
      </c>
      <c r="F285" s="200" t="s">
        <v>6507</v>
      </c>
      <c r="G285" s="371">
        <v>11805464.26</v>
      </c>
      <c r="H285" s="371"/>
      <c r="I285" s="200" t="s">
        <v>6507</v>
      </c>
      <c r="J285" s="372">
        <v>11805464.26</v>
      </c>
      <c r="K285" s="372"/>
    </row>
    <row r="286" spans="2:11" x14ac:dyDescent="0.25">
      <c r="B286" s="211">
        <v>44015</v>
      </c>
      <c r="C286" s="199" t="s">
        <v>7756</v>
      </c>
      <c r="D286" s="199" t="s">
        <v>7971</v>
      </c>
      <c r="E286" s="199" t="s">
        <v>7972</v>
      </c>
      <c r="F286" s="200" t="s">
        <v>6507</v>
      </c>
      <c r="G286" s="371">
        <v>597093.12</v>
      </c>
      <c r="H286" s="371"/>
      <c r="I286" s="200" t="s">
        <v>6507</v>
      </c>
      <c r="J286" s="372">
        <v>597093.12</v>
      </c>
      <c r="K286" s="372"/>
    </row>
    <row r="287" spans="2:11" x14ac:dyDescent="0.25">
      <c r="B287" s="211">
        <v>44015</v>
      </c>
      <c r="C287" s="199" t="s">
        <v>7756</v>
      </c>
      <c r="D287" s="199" t="s">
        <v>7973</v>
      </c>
      <c r="E287" s="199" t="s">
        <v>7974</v>
      </c>
      <c r="F287" s="200" t="s">
        <v>6507</v>
      </c>
      <c r="G287" s="371">
        <v>6762842.7999999998</v>
      </c>
      <c r="H287" s="371"/>
      <c r="I287" s="200" t="s">
        <v>6507</v>
      </c>
      <c r="J287" s="372">
        <v>6762842.7999999998</v>
      </c>
      <c r="K287" s="372"/>
    </row>
    <row r="288" spans="2:11" x14ac:dyDescent="0.25">
      <c r="B288" s="211">
        <v>44015</v>
      </c>
      <c r="C288" s="199" t="s">
        <v>7756</v>
      </c>
      <c r="D288" s="199" t="s">
        <v>7975</v>
      </c>
      <c r="E288" s="199" t="s">
        <v>7976</v>
      </c>
      <c r="F288" s="200" t="s">
        <v>6507</v>
      </c>
      <c r="G288" s="371">
        <v>2918617.8</v>
      </c>
      <c r="H288" s="371"/>
      <c r="I288" s="200" t="s">
        <v>6507</v>
      </c>
      <c r="J288" s="372">
        <v>2918617.8</v>
      </c>
      <c r="K288" s="372"/>
    </row>
    <row r="289" spans="2:11" x14ac:dyDescent="0.25">
      <c r="B289" s="211">
        <v>44015</v>
      </c>
      <c r="C289" s="199" t="s">
        <v>7756</v>
      </c>
      <c r="D289" s="199" t="s">
        <v>7977</v>
      </c>
      <c r="E289" s="199" t="s">
        <v>7978</v>
      </c>
      <c r="F289" s="200" t="s">
        <v>6507</v>
      </c>
      <c r="G289" s="371">
        <v>537921.6</v>
      </c>
      <c r="H289" s="371"/>
      <c r="I289" s="200" t="s">
        <v>6507</v>
      </c>
      <c r="J289" s="372">
        <v>537921.6</v>
      </c>
      <c r="K289" s="372"/>
    </row>
    <row r="290" spans="2:11" x14ac:dyDescent="0.25">
      <c r="B290" s="211">
        <v>44015</v>
      </c>
      <c r="C290" s="199" t="s">
        <v>7756</v>
      </c>
      <c r="D290" s="199" t="s">
        <v>7979</v>
      </c>
      <c r="E290" s="199" t="s">
        <v>7980</v>
      </c>
      <c r="F290" s="200" t="s">
        <v>6507</v>
      </c>
      <c r="G290" s="371">
        <v>510200.16</v>
      </c>
      <c r="H290" s="371"/>
      <c r="I290" s="200" t="s">
        <v>6507</v>
      </c>
      <c r="J290" s="372">
        <v>510200.16</v>
      </c>
      <c r="K290" s="372"/>
    </row>
    <row r="291" spans="2:11" x14ac:dyDescent="0.25">
      <c r="B291" s="211">
        <v>44015</v>
      </c>
      <c r="C291" s="199" t="s">
        <v>7756</v>
      </c>
      <c r="D291" s="199" t="s">
        <v>7981</v>
      </c>
      <c r="E291" s="199" t="s">
        <v>7982</v>
      </c>
      <c r="F291" s="200" t="s">
        <v>6507</v>
      </c>
      <c r="G291" s="371">
        <v>1694453.04</v>
      </c>
      <c r="H291" s="371"/>
      <c r="I291" s="200" t="s">
        <v>6507</v>
      </c>
      <c r="J291" s="372">
        <v>1694453.04</v>
      </c>
      <c r="K291" s="372"/>
    </row>
    <row r="292" spans="2:11" x14ac:dyDescent="0.25">
      <c r="B292" s="211">
        <v>44015</v>
      </c>
      <c r="C292" s="199" t="s">
        <v>7756</v>
      </c>
      <c r="D292" s="199" t="s">
        <v>7983</v>
      </c>
      <c r="E292" s="199" t="s">
        <v>7984</v>
      </c>
      <c r="F292" s="200" t="s">
        <v>6507</v>
      </c>
      <c r="G292" s="371">
        <v>220945.36</v>
      </c>
      <c r="H292" s="371"/>
      <c r="I292" s="200" t="s">
        <v>6507</v>
      </c>
      <c r="J292" s="372">
        <v>220945.36</v>
      </c>
      <c r="K292" s="372"/>
    </row>
    <row r="293" spans="2:11" x14ac:dyDescent="0.25">
      <c r="B293" s="211">
        <v>44015</v>
      </c>
      <c r="C293" s="199" t="s">
        <v>7756</v>
      </c>
      <c r="D293" s="199" t="s">
        <v>7985</v>
      </c>
      <c r="E293" s="199" t="s">
        <v>7986</v>
      </c>
      <c r="F293" s="200" t="s">
        <v>6507</v>
      </c>
      <c r="G293" s="371">
        <v>225010.08</v>
      </c>
      <c r="H293" s="371"/>
      <c r="I293" s="200" t="s">
        <v>6507</v>
      </c>
      <c r="J293" s="372">
        <v>225010.08</v>
      </c>
      <c r="K293" s="372"/>
    </row>
    <row r="294" spans="2:11" x14ac:dyDescent="0.25">
      <c r="B294" s="211">
        <v>44015</v>
      </c>
      <c r="C294" s="199" t="s">
        <v>7756</v>
      </c>
      <c r="D294" s="199" t="s">
        <v>7987</v>
      </c>
      <c r="E294" s="199" t="s">
        <v>7988</v>
      </c>
      <c r="F294" s="200" t="s">
        <v>6507</v>
      </c>
      <c r="G294" s="371">
        <v>600679.19999999995</v>
      </c>
      <c r="H294" s="371"/>
      <c r="I294" s="200" t="s">
        <v>6507</v>
      </c>
      <c r="J294" s="372">
        <v>600679.19999999995</v>
      </c>
      <c r="K294" s="372"/>
    </row>
    <row r="295" spans="2:11" x14ac:dyDescent="0.25">
      <c r="B295" s="211">
        <v>44015</v>
      </c>
      <c r="C295" s="199" t="s">
        <v>7756</v>
      </c>
      <c r="D295" s="199" t="s">
        <v>7989</v>
      </c>
      <c r="E295" s="199" t="s">
        <v>7990</v>
      </c>
      <c r="F295" s="200" t="s">
        <v>6507</v>
      </c>
      <c r="G295" s="371">
        <v>6925517.0999999996</v>
      </c>
      <c r="H295" s="371"/>
      <c r="I295" s="200" t="s">
        <v>6507</v>
      </c>
      <c r="J295" s="372">
        <v>6925517.0999999996</v>
      </c>
      <c r="K295" s="372"/>
    </row>
    <row r="296" spans="2:11" x14ac:dyDescent="0.25">
      <c r="B296" s="211">
        <v>44015</v>
      </c>
      <c r="C296" s="199" t="s">
        <v>7756</v>
      </c>
      <c r="D296" s="199" t="s">
        <v>7991</v>
      </c>
      <c r="E296" s="199" t="s">
        <v>7992</v>
      </c>
      <c r="F296" s="200" t="s">
        <v>6507</v>
      </c>
      <c r="G296" s="371">
        <v>502060.4</v>
      </c>
      <c r="H296" s="371"/>
      <c r="I296" s="200" t="s">
        <v>6507</v>
      </c>
      <c r="J296" s="372">
        <v>502060.4</v>
      </c>
      <c r="K296" s="372"/>
    </row>
    <row r="297" spans="2:11" x14ac:dyDescent="0.25">
      <c r="B297" s="211">
        <v>44015</v>
      </c>
      <c r="C297" s="199" t="s">
        <v>7756</v>
      </c>
      <c r="D297" s="199" t="s">
        <v>7993</v>
      </c>
      <c r="E297" s="199" t="s">
        <v>7994</v>
      </c>
      <c r="F297" s="200" t="s">
        <v>6507</v>
      </c>
      <c r="G297" s="371">
        <v>483212.16</v>
      </c>
      <c r="H297" s="371"/>
      <c r="I297" s="200" t="s">
        <v>6507</v>
      </c>
      <c r="J297" s="372">
        <v>483212.16</v>
      </c>
      <c r="K297" s="372"/>
    </row>
    <row r="298" spans="2:11" x14ac:dyDescent="0.25">
      <c r="B298" s="211">
        <v>44015</v>
      </c>
      <c r="C298" s="199" t="s">
        <v>7756</v>
      </c>
      <c r="D298" s="199" t="s">
        <v>7995</v>
      </c>
      <c r="E298" s="199" t="s">
        <v>7996</v>
      </c>
      <c r="F298" s="200" t="s">
        <v>6507</v>
      </c>
      <c r="G298" s="371">
        <v>321264.92</v>
      </c>
      <c r="H298" s="371"/>
      <c r="I298" s="200" t="s">
        <v>6507</v>
      </c>
      <c r="J298" s="372">
        <v>321264.92</v>
      </c>
      <c r="K298" s="372"/>
    </row>
    <row r="299" spans="2:11" x14ac:dyDescent="0.25">
      <c r="B299" s="211">
        <v>44015</v>
      </c>
      <c r="C299" s="199" t="s">
        <v>7756</v>
      </c>
      <c r="D299" s="199" t="s">
        <v>7997</v>
      </c>
      <c r="E299" s="199" t="s">
        <v>7998</v>
      </c>
      <c r="F299" s="200" t="s">
        <v>6507</v>
      </c>
      <c r="G299" s="371">
        <v>329543.2</v>
      </c>
      <c r="H299" s="371"/>
      <c r="I299" s="200" t="s">
        <v>6507</v>
      </c>
      <c r="J299" s="372">
        <v>329543.2</v>
      </c>
      <c r="K299" s="372"/>
    </row>
    <row r="300" spans="2:11" x14ac:dyDescent="0.25">
      <c r="B300" s="211">
        <v>44015</v>
      </c>
      <c r="C300" s="199" t="s">
        <v>7756</v>
      </c>
      <c r="D300" s="199" t="s">
        <v>7999</v>
      </c>
      <c r="E300" s="199" t="s">
        <v>8000</v>
      </c>
      <c r="F300" s="200" t="s">
        <v>6507</v>
      </c>
      <c r="G300" s="371">
        <v>111200</v>
      </c>
      <c r="H300" s="371"/>
      <c r="I300" s="200" t="s">
        <v>6507</v>
      </c>
      <c r="J300" s="372">
        <v>111200</v>
      </c>
      <c r="K300" s="372"/>
    </row>
    <row r="301" spans="2:11" x14ac:dyDescent="0.25">
      <c r="B301" s="211">
        <v>44015</v>
      </c>
      <c r="C301" s="199" t="s">
        <v>7756</v>
      </c>
      <c r="D301" s="199" t="s">
        <v>8001</v>
      </c>
      <c r="E301" s="199" t="s">
        <v>8002</v>
      </c>
      <c r="F301" s="200" t="s">
        <v>6507</v>
      </c>
      <c r="G301" s="371">
        <v>895216.16</v>
      </c>
      <c r="H301" s="371"/>
      <c r="I301" s="200" t="s">
        <v>6507</v>
      </c>
      <c r="J301" s="372">
        <v>895216.16</v>
      </c>
      <c r="K301" s="372"/>
    </row>
    <row r="302" spans="2:11" x14ac:dyDescent="0.25">
      <c r="B302" s="211">
        <v>44015</v>
      </c>
      <c r="C302" s="199" t="s">
        <v>7756</v>
      </c>
      <c r="D302" s="199" t="s">
        <v>7503</v>
      </c>
      <c r="E302" s="199" t="s">
        <v>7504</v>
      </c>
      <c r="F302" s="200" t="s">
        <v>6507</v>
      </c>
      <c r="G302" s="371">
        <v>5029147.2</v>
      </c>
      <c r="H302" s="371"/>
      <c r="I302" s="200" t="s">
        <v>6507</v>
      </c>
      <c r="J302" s="372">
        <v>5029147.2</v>
      </c>
      <c r="K302" s="372"/>
    </row>
    <row r="303" spans="2:11" x14ac:dyDescent="0.25">
      <c r="B303" s="211">
        <v>44015</v>
      </c>
      <c r="C303" s="199" t="s">
        <v>7756</v>
      </c>
      <c r="D303" s="199" t="s">
        <v>8003</v>
      </c>
      <c r="E303" s="199" t="s">
        <v>8004</v>
      </c>
      <c r="F303" s="200" t="s">
        <v>6507</v>
      </c>
      <c r="G303" s="371">
        <v>1381073.64</v>
      </c>
      <c r="H303" s="371"/>
      <c r="I303" s="200" t="s">
        <v>6507</v>
      </c>
      <c r="J303" s="372">
        <v>1381073.64</v>
      </c>
      <c r="K303" s="372"/>
    </row>
    <row r="304" spans="2:11" x14ac:dyDescent="0.25">
      <c r="B304" s="211">
        <v>44015</v>
      </c>
      <c r="C304" s="199" t="s">
        <v>7756</v>
      </c>
      <c r="D304" s="199" t="s">
        <v>8005</v>
      </c>
      <c r="E304" s="199" t="s">
        <v>8006</v>
      </c>
      <c r="F304" s="200" t="s">
        <v>6507</v>
      </c>
      <c r="G304" s="371">
        <v>239618.12</v>
      </c>
      <c r="H304" s="371"/>
      <c r="I304" s="200" t="s">
        <v>6507</v>
      </c>
      <c r="J304" s="372">
        <v>239618.12</v>
      </c>
      <c r="K304" s="372"/>
    </row>
    <row r="305" spans="2:11" x14ac:dyDescent="0.25">
      <c r="B305" s="211">
        <v>44015</v>
      </c>
      <c r="C305" s="199" t="s">
        <v>7756</v>
      </c>
      <c r="D305" s="199" t="s">
        <v>8007</v>
      </c>
      <c r="E305" s="199" t="s">
        <v>8008</v>
      </c>
      <c r="F305" s="200" t="s">
        <v>6507</v>
      </c>
      <c r="G305" s="371">
        <v>467609.76</v>
      </c>
      <c r="H305" s="371"/>
      <c r="I305" s="200" t="s">
        <v>6507</v>
      </c>
      <c r="J305" s="372">
        <v>467609.76</v>
      </c>
      <c r="K305" s="372"/>
    </row>
    <row r="306" spans="2:11" x14ac:dyDescent="0.25">
      <c r="B306" s="211">
        <v>44015</v>
      </c>
      <c r="C306" s="199" t="s">
        <v>7756</v>
      </c>
      <c r="D306" s="199" t="s">
        <v>8009</v>
      </c>
      <c r="E306" s="199" t="s">
        <v>8010</v>
      </c>
      <c r="F306" s="200" t="s">
        <v>6507</v>
      </c>
      <c r="G306" s="371">
        <v>10555501.460000001</v>
      </c>
      <c r="H306" s="371"/>
      <c r="I306" s="200" t="s">
        <v>6507</v>
      </c>
      <c r="J306" s="372">
        <v>10555501.460000001</v>
      </c>
      <c r="K306" s="372"/>
    </row>
    <row r="307" spans="2:11" x14ac:dyDescent="0.25">
      <c r="B307" s="211">
        <v>44015</v>
      </c>
      <c r="C307" s="199" t="s">
        <v>7756</v>
      </c>
      <c r="D307" s="199" t="s">
        <v>8011</v>
      </c>
      <c r="E307" s="199" t="s">
        <v>8012</v>
      </c>
      <c r="F307" s="200" t="s">
        <v>6507</v>
      </c>
      <c r="G307" s="371">
        <v>7463591.9000000004</v>
      </c>
      <c r="H307" s="371"/>
      <c r="I307" s="200" t="s">
        <v>6507</v>
      </c>
      <c r="J307" s="372">
        <v>7463591.9000000004</v>
      </c>
      <c r="K307" s="372"/>
    </row>
    <row r="308" spans="2:11" x14ac:dyDescent="0.25">
      <c r="B308" s="211">
        <v>44015</v>
      </c>
      <c r="C308" s="199" t="s">
        <v>7756</v>
      </c>
      <c r="D308" s="199" t="s">
        <v>8013</v>
      </c>
      <c r="E308" s="199" t="s">
        <v>8014</v>
      </c>
      <c r="F308" s="200" t="s">
        <v>6507</v>
      </c>
      <c r="G308" s="371">
        <v>10817178.949999999</v>
      </c>
      <c r="H308" s="371"/>
      <c r="I308" s="200" t="s">
        <v>6507</v>
      </c>
      <c r="J308" s="372">
        <v>10817178.949999999</v>
      </c>
      <c r="K308" s="372"/>
    </row>
    <row r="309" spans="2:11" x14ac:dyDescent="0.25">
      <c r="B309" s="211">
        <v>44015</v>
      </c>
      <c r="C309" s="199" t="s">
        <v>7756</v>
      </c>
      <c r="D309" s="199" t="s">
        <v>8015</v>
      </c>
      <c r="E309" s="199" t="s">
        <v>8016</v>
      </c>
      <c r="F309" s="200" t="s">
        <v>6507</v>
      </c>
      <c r="G309" s="371">
        <v>4510943.0199999996</v>
      </c>
      <c r="H309" s="371"/>
      <c r="I309" s="200" t="s">
        <v>6507</v>
      </c>
      <c r="J309" s="372">
        <v>4510943.0199999996</v>
      </c>
      <c r="K309" s="372"/>
    </row>
    <row r="310" spans="2:11" x14ac:dyDescent="0.25">
      <c r="B310" s="211">
        <v>44015</v>
      </c>
      <c r="C310" s="199" t="s">
        <v>7756</v>
      </c>
      <c r="D310" s="199" t="s">
        <v>8017</v>
      </c>
      <c r="E310" s="199" t="s">
        <v>8018</v>
      </c>
      <c r="F310" s="200" t="s">
        <v>6507</v>
      </c>
      <c r="G310" s="371">
        <v>10218804.199999999</v>
      </c>
      <c r="H310" s="371"/>
      <c r="I310" s="200" t="s">
        <v>6507</v>
      </c>
      <c r="J310" s="372">
        <v>10218804.199999999</v>
      </c>
      <c r="K310" s="372"/>
    </row>
    <row r="311" spans="2:11" x14ac:dyDescent="0.25">
      <c r="B311" s="211">
        <v>44015</v>
      </c>
      <c r="C311" s="199" t="s">
        <v>7756</v>
      </c>
      <c r="D311" s="199" t="s">
        <v>8019</v>
      </c>
      <c r="E311" s="199" t="s">
        <v>8020</v>
      </c>
      <c r="F311" s="200" t="s">
        <v>6507</v>
      </c>
      <c r="G311" s="371">
        <v>7212503.6600000001</v>
      </c>
      <c r="H311" s="371"/>
      <c r="I311" s="200" t="s">
        <v>6507</v>
      </c>
      <c r="J311" s="372">
        <v>7212503.6600000001</v>
      </c>
      <c r="K311" s="372"/>
    </row>
    <row r="312" spans="2:11" x14ac:dyDescent="0.25">
      <c r="B312" s="211">
        <v>44015</v>
      </c>
      <c r="C312" s="199" t="s">
        <v>7756</v>
      </c>
      <c r="D312" s="199" t="s">
        <v>8021</v>
      </c>
      <c r="E312" s="199" t="s">
        <v>8022</v>
      </c>
      <c r="F312" s="200" t="s">
        <v>6507</v>
      </c>
      <c r="G312" s="371">
        <v>9488922.0899999999</v>
      </c>
      <c r="H312" s="371"/>
      <c r="I312" s="200" t="s">
        <v>6507</v>
      </c>
      <c r="J312" s="372">
        <v>9488922.0899999999</v>
      </c>
      <c r="K312" s="372"/>
    </row>
    <row r="313" spans="2:11" x14ac:dyDescent="0.25">
      <c r="B313" s="211">
        <v>44015</v>
      </c>
      <c r="C313" s="199" t="s">
        <v>7756</v>
      </c>
      <c r="D313" s="199" t="s">
        <v>8023</v>
      </c>
      <c r="E313" s="199" t="s">
        <v>8024</v>
      </c>
      <c r="F313" s="200" t="s">
        <v>6507</v>
      </c>
      <c r="G313" s="371">
        <v>5902217.1699999999</v>
      </c>
      <c r="H313" s="371"/>
      <c r="I313" s="200" t="s">
        <v>6507</v>
      </c>
      <c r="J313" s="372">
        <v>5902217.1699999999</v>
      </c>
      <c r="K313" s="372"/>
    </row>
    <row r="314" spans="2:11" x14ac:dyDescent="0.25">
      <c r="B314" s="211">
        <v>44015</v>
      </c>
      <c r="C314" s="199" t="s">
        <v>7756</v>
      </c>
      <c r="D314" s="199" t="s">
        <v>8025</v>
      </c>
      <c r="E314" s="199" t="s">
        <v>8026</v>
      </c>
      <c r="F314" s="200" t="s">
        <v>6507</v>
      </c>
      <c r="G314" s="371">
        <v>6656647.0599999996</v>
      </c>
      <c r="H314" s="371"/>
      <c r="I314" s="200" t="s">
        <v>6507</v>
      </c>
      <c r="J314" s="372">
        <v>6656647.0599999996</v>
      </c>
      <c r="K314" s="372"/>
    </row>
    <row r="315" spans="2:11" x14ac:dyDescent="0.25">
      <c r="B315" s="211">
        <v>44015</v>
      </c>
      <c r="C315" s="199" t="s">
        <v>7756</v>
      </c>
      <c r="D315" s="199" t="s">
        <v>8027</v>
      </c>
      <c r="E315" s="199" t="s">
        <v>8028</v>
      </c>
      <c r="F315" s="200" t="s">
        <v>6507</v>
      </c>
      <c r="G315" s="371">
        <v>11055687.27</v>
      </c>
      <c r="H315" s="371"/>
      <c r="I315" s="200" t="s">
        <v>6507</v>
      </c>
      <c r="J315" s="372">
        <v>11055687.27</v>
      </c>
      <c r="K315" s="372"/>
    </row>
    <row r="316" spans="2:11" x14ac:dyDescent="0.25">
      <c r="B316" s="211">
        <v>44015</v>
      </c>
      <c r="C316" s="199" t="s">
        <v>7756</v>
      </c>
      <c r="D316" s="199" t="s">
        <v>8029</v>
      </c>
      <c r="E316" s="199" t="s">
        <v>8030</v>
      </c>
      <c r="F316" s="200" t="s">
        <v>6507</v>
      </c>
      <c r="G316" s="371">
        <v>6736805.6799999997</v>
      </c>
      <c r="H316" s="371"/>
      <c r="I316" s="200" t="s">
        <v>6507</v>
      </c>
      <c r="J316" s="372">
        <v>6736805.6799999997</v>
      </c>
      <c r="K316" s="372"/>
    </row>
    <row r="317" spans="2:11" x14ac:dyDescent="0.25">
      <c r="B317" s="211">
        <v>44015</v>
      </c>
      <c r="C317" s="199" t="s">
        <v>7756</v>
      </c>
      <c r="D317" s="199" t="s">
        <v>8031</v>
      </c>
      <c r="E317" s="199" t="s">
        <v>8032</v>
      </c>
      <c r="F317" s="200" t="s">
        <v>6507</v>
      </c>
      <c r="G317" s="371">
        <v>8153271.3600000003</v>
      </c>
      <c r="H317" s="371"/>
      <c r="I317" s="200" t="s">
        <v>6507</v>
      </c>
      <c r="J317" s="372">
        <v>8153271.3600000003</v>
      </c>
      <c r="K317" s="372"/>
    </row>
    <row r="318" spans="2:11" x14ac:dyDescent="0.25">
      <c r="B318" s="211">
        <v>44015</v>
      </c>
      <c r="C318" s="199" t="s">
        <v>7756</v>
      </c>
      <c r="D318" s="199" t="s">
        <v>8033</v>
      </c>
      <c r="E318" s="199" t="s">
        <v>8034</v>
      </c>
      <c r="F318" s="200" t="s">
        <v>6507</v>
      </c>
      <c r="G318" s="371">
        <v>1028438.79</v>
      </c>
      <c r="H318" s="371"/>
      <c r="I318" s="200" t="s">
        <v>6507</v>
      </c>
      <c r="J318" s="372">
        <v>1028438.79</v>
      </c>
      <c r="K318" s="372"/>
    </row>
    <row r="319" spans="2:11" x14ac:dyDescent="0.25">
      <c r="B319" s="211">
        <v>44015</v>
      </c>
      <c r="C319" s="199" t="s">
        <v>7756</v>
      </c>
      <c r="D319" s="199" t="s">
        <v>8035</v>
      </c>
      <c r="E319" s="199" t="s">
        <v>8036</v>
      </c>
      <c r="F319" s="200" t="s">
        <v>6507</v>
      </c>
      <c r="G319" s="371">
        <v>2559904.83</v>
      </c>
      <c r="H319" s="371"/>
      <c r="I319" s="200" t="s">
        <v>6507</v>
      </c>
      <c r="J319" s="372">
        <v>2559904.83</v>
      </c>
      <c r="K319" s="372"/>
    </row>
    <row r="320" spans="2:11" x14ac:dyDescent="0.25">
      <c r="B320" s="211">
        <v>44015</v>
      </c>
      <c r="C320" s="199" t="s">
        <v>7756</v>
      </c>
      <c r="D320" s="199" t="s">
        <v>8037</v>
      </c>
      <c r="E320" s="199" t="s">
        <v>8038</v>
      </c>
      <c r="F320" s="200" t="s">
        <v>6507</v>
      </c>
      <c r="G320" s="371">
        <v>5584668.2999999998</v>
      </c>
      <c r="H320" s="371"/>
      <c r="I320" s="200" t="s">
        <v>6507</v>
      </c>
      <c r="J320" s="372">
        <v>5584668.2999999998</v>
      </c>
      <c r="K320" s="372"/>
    </row>
    <row r="321" spans="2:11" x14ac:dyDescent="0.25">
      <c r="B321" s="211">
        <v>44015</v>
      </c>
      <c r="C321" s="199" t="s">
        <v>7756</v>
      </c>
      <c r="D321" s="199" t="s">
        <v>8039</v>
      </c>
      <c r="E321" s="199" t="s">
        <v>8040</v>
      </c>
      <c r="F321" s="200" t="s">
        <v>6507</v>
      </c>
      <c r="G321" s="371">
        <v>7340858.9400000004</v>
      </c>
      <c r="H321" s="371"/>
      <c r="I321" s="200" t="s">
        <v>6507</v>
      </c>
      <c r="J321" s="372">
        <v>7340858.9400000004</v>
      </c>
      <c r="K321" s="372"/>
    </row>
    <row r="322" spans="2:11" x14ac:dyDescent="0.25">
      <c r="B322" s="211">
        <v>44015</v>
      </c>
      <c r="C322" s="199" t="s">
        <v>7756</v>
      </c>
      <c r="D322" s="199" t="s">
        <v>8041</v>
      </c>
      <c r="E322" s="199" t="s">
        <v>8042</v>
      </c>
      <c r="F322" s="200" t="s">
        <v>6507</v>
      </c>
      <c r="G322" s="371">
        <v>7967931.3200000003</v>
      </c>
      <c r="H322" s="371"/>
      <c r="I322" s="200" t="s">
        <v>6507</v>
      </c>
      <c r="J322" s="372">
        <v>7967931.3200000003</v>
      </c>
      <c r="K322" s="372"/>
    </row>
    <row r="323" spans="2:11" x14ac:dyDescent="0.25">
      <c r="B323" s="211">
        <v>44015</v>
      </c>
      <c r="C323" s="199" t="s">
        <v>7756</v>
      </c>
      <c r="D323" s="199" t="s">
        <v>8043</v>
      </c>
      <c r="E323" s="199" t="s">
        <v>8044</v>
      </c>
      <c r="F323" s="200" t="s">
        <v>6507</v>
      </c>
      <c r="G323" s="371">
        <v>25395</v>
      </c>
      <c r="H323" s="371"/>
      <c r="I323" s="200" t="s">
        <v>6507</v>
      </c>
      <c r="J323" s="372">
        <v>25395</v>
      </c>
      <c r="K323" s="372"/>
    </row>
    <row r="324" spans="2:11" x14ac:dyDescent="0.25">
      <c r="B324" s="211">
        <v>44015</v>
      </c>
      <c r="C324" s="199" t="s">
        <v>7756</v>
      </c>
      <c r="D324" s="199" t="s">
        <v>8045</v>
      </c>
      <c r="E324" s="199" t="s">
        <v>8046</v>
      </c>
      <c r="F324" s="200" t="s">
        <v>6507</v>
      </c>
      <c r="G324" s="371">
        <v>2462485.5499999998</v>
      </c>
      <c r="H324" s="371"/>
      <c r="I324" s="200" t="s">
        <v>6507</v>
      </c>
      <c r="J324" s="372">
        <v>2462485.5499999998</v>
      </c>
      <c r="K324" s="372"/>
    </row>
    <row r="325" spans="2:11" x14ac:dyDescent="0.25">
      <c r="B325" s="211">
        <v>44015</v>
      </c>
      <c r="C325" s="199" t="s">
        <v>7756</v>
      </c>
      <c r="D325" s="199" t="s">
        <v>8047</v>
      </c>
      <c r="E325" s="199" t="s">
        <v>8048</v>
      </c>
      <c r="F325" s="200" t="s">
        <v>6507</v>
      </c>
      <c r="G325" s="371">
        <v>6492984.0999999996</v>
      </c>
      <c r="H325" s="371"/>
      <c r="I325" s="200" t="s">
        <v>6507</v>
      </c>
      <c r="J325" s="372">
        <v>6492984.0999999996</v>
      </c>
      <c r="K325" s="372"/>
    </row>
    <row r="326" spans="2:11" x14ac:dyDescent="0.25">
      <c r="B326" s="211">
        <v>44015</v>
      </c>
      <c r="C326" s="199" t="s">
        <v>7756</v>
      </c>
      <c r="D326" s="199" t="s">
        <v>8049</v>
      </c>
      <c r="E326" s="199" t="s">
        <v>8050</v>
      </c>
      <c r="F326" s="200" t="s">
        <v>6507</v>
      </c>
      <c r="G326" s="371">
        <v>6271482</v>
      </c>
      <c r="H326" s="371"/>
      <c r="I326" s="200" t="s">
        <v>6507</v>
      </c>
      <c r="J326" s="372">
        <v>6271482</v>
      </c>
      <c r="K326" s="372"/>
    </row>
    <row r="327" spans="2:11" x14ac:dyDescent="0.25">
      <c r="B327" s="211">
        <v>44015</v>
      </c>
      <c r="C327" s="199" t="s">
        <v>7756</v>
      </c>
      <c r="D327" s="199" t="s">
        <v>8051</v>
      </c>
      <c r="E327" s="199" t="s">
        <v>8052</v>
      </c>
      <c r="F327" s="200" t="s">
        <v>6507</v>
      </c>
      <c r="G327" s="371">
        <v>4042938.6</v>
      </c>
      <c r="H327" s="371"/>
      <c r="I327" s="200" t="s">
        <v>6507</v>
      </c>
      <c r="J327" s="372">
        <v>4042938.6</v>
      </c>
      <c r="K327" s="372"/>
    </row>
    <row r="328" spans="2:11" x14ac:dyDescent="0.25">
      <c r="B328" s="211">
        <v>44015</v>
      </c>
      <c r="C328" s="199" t="s">
        <v>7756</v>
      </c>
      <c r="D328" s="199" t="s">
        <v>8053</v>
      </c>
      <c r="E328" s="199" t="s">
        <v>8054</v>
      </c>
      <c r="F328" s="200" t="s">
        <v>6507</v>
      </c>
      <c r="G328" s="371">
        <v>4206623.6500000004</v>
      </c>
      <c r="H328" s="371"/>
      <c r="I328" s="200" t="s">
        <v>6507</v>
      </c>
      <c r="J328" s="372">
        <v>4206623.6500000004</v>
      </c>
      <c r="K328" s="372"/>
    </row>
    <row r="329" spans="2:11" x14ac:dyDescent="0.25">
      <c r="B329" s="211">
        <v>44015</v>
      </c>
      <c r="C329" s="199" t="s">
        <v>8055</v>
      </c>
      <c r="D329" s="199" t="s">
        <v>8056</v>
      </c>
      <c r="E329" s="199" t="s">
        <v>8057</v>
      </c>
      <c r="F329" s="200" t="s">
        <v>6507</v>
      </c>
      <c r="G329" s="371">
        <v>49558.34</v>
      </c>
      <c r="H329" s="371"/>
      <c r="I329" s="200" t="s">
        <v>6507</v>
      </c>
      <c r="J329" s="372">
        <v>49558.34</v>
      </c>
      <c r="K329" s="372"/>
    </row>
    <row r="330" spans="2:11" x14ac:dyDescent="0.25">
      <c r="B330" s="211">
        <v>44015</v>
      </c>
      <c r="C330" s="199" t="s">
        <v>8055</v>
      </c>
      <c r="D330" s="199" t="s">
        <v>8058</v>
      </c>
      <c r="E330" s="199" t="s">
        <v>8059</v>
      </c>
      <c r="F330" s="200" t="s">
        <v>6507</v>
      </c>
      <c r="G330" s="371">
        <v>33800</v>
      </c>
      <c r="H330" s="371"/>
      <c r="I330" s="200" t="s">
        <v>6507</v>
      </c>
      <c r="J330" s="372">
        <v>33800</v>
      </c>
      <c r="K330" s="372"/>
    </row>
    <row r="331" spans="2:11" x14ac:dyDescent="0.25">
      <c r="B331" s="211">
        <v>44015</v>
      </c>
      <c r="C331" s="199" t="s">
        <v>8055</v>
      </c>
      <c r="D331" s="199" t="s">
        <v>8060</v>
      </c>
      <c r="E331" s="199" t="s">
        <v>8061</v>
      </c>
      <c r="F331" s="200" t="s">
        <v>6507</v>
      </c>
      <c r="G331" s="371">
        <v>3700</v>
      </c>
      <c r="H331" s="371"/>
      <c r="I331" s="200" t="s">
        <v>6507</v>
      </c>
      <c r="J331" s="372">
        <v>3700</v>
      </c>
      <c r="K331" s="372"/>
    </row>
    <row r="332" spans="2:11" x14ac:dyDescent="0.25">
      <c r="B332" s="211">
        <v>44015</v>
      </c>
      <c r="C332" s="199" t="s">
        <v>8055</v>
      </c>
      <c r="D332" s="199" t="s">
        <v>8060</v>
      </c>
      <c r="E332" s="199" t="s">
        <v>8061</v>
      </c>
      <c r="F332" s="200" t="s">
        <v>6507</v>
      </c>
      <c r="G332" s="371">
        <v>3700</v>
      </c>
      <c r="H332" s="371"/>
      <c r="I332" s="200" t="s">
        <v>6507</v>
      </c>
      <c r="J332" s="372">
        <v>3700</v>
      </c>
      <c r="K332" s="372"/>
    </row>
    <row r="333" spans="2:11" x14ac:dyDescent="0.25">
      <c r="B333" s="211">
        <v>44015</v>
      </c>
      <c r="C333" s="199" t="s">
        <v>8055</v>
      </c>
      <c r="D333" s="199" t="s">
        <v>8060</v>
      </c>
      <c r="E333" s="199" t="s">
        <v>8061</v>
      </c>
      <c r="F333" s="200" t="s">
        <v>6507</v>
      </c>
      <c r="G333" s="371">
        <v>3700</v>
      </c>
      <c r="H333" s="371"/>
      <c r="I333" s="200" t="s">
        <v>6507</v>
      </c>
      <c r="J333" s="372">
        <v>3700</v>
      </c>
      <c r="K333" s="372"/>
    </row>
    <row r="334" spans="2:11" x14ac:dyDescent="0.25">
      <c r="B334" s="211">
        <v>44015</v>
      </c>
      <c r="C334" s="199" t="s">
        <v>8055</v>
      </c>
      <c r="D334" s="199" t="s">
        <v>8060</v>
      </c>
      <c r="E334" s="199" t="s">
        <v>8061</v>
      </c>
      <c r="F334" s="200" t="s">
        <v>6507</v>
      </c>
      <c r="G334" s="371">
        <v>3700</v>
      </c>
      <c r="H334" s="371"/>
      <c r="I334" s="200" t="s">
        <v>6507</v>
      </c>
      <c r="J334" s="372">
        <v>3700</v>
      </c>
      <c r="K334" s="372"/>
    </row>
    <row r="335" spans="2:11" x14ac:dyDescent="0.25">
      <c r="B335" s="211">
        <v>44015</v>
      </c>
      <c r="C335" s="199" t="s">
        <v>8055</v>
      </c>
      <c r="D335" s="199" t="s">
        <v>8060</v>
      </c>
      <c r="E335" s="199" t="s">
        <v>8061</v>
      </c>
      <c r="F335" s="200" t="s">
        <v>6507</v>
      </c>
      <c r="G335" s="371">
        <v>3700</v>
      </c>
      <c r="H335" s="371"/>
      <c r="I335" s="200" t="s">
        <v>6507</v>
      </c>
      <c r="J335" s="372">
        <v>3700</v>
      </c>
      <c r="K335" s="372"/>
    </row>
    <row r="336" spans="2:11" x14ac:dyDescent="0.25">
      <c r="B336" s="211">
        <v>44015</v>
      </c>
      <c r="C336" s="199" t="s">
        <v>8055</v>
      </c>
      <c r="D336" s="199" t="s">
        <v>8060</v>
      </c>
      <c r="E336" s="199" t="s">
        <v>8061</v>
      </c>
      <c r="F336" s="200" t="s">
        <v>6507</v>
      </c>
      <c r="G336" s="371">
        <v>3700</v>
      </c>
      <c r="H336" s="371"/>
      <c r="I336" s="200" t="s">
        <v>6507</v>
      </c>
      <c r="J336" s="372">
        <v>3700</v>
      </c>
      <c r="K336" s="372"/>
    </row>
    <row r="337" spans="2:11" x14ac:dyDescent="0.25">
      <c r="B337" s="211">
        <v>44015</v>
      </c>
      <c r="C337" s="199" t="s">
        <v>8055</v>
      </c>
      <c r="D337" s="199" t="s">
        <v>8060</v>
      </c>
      <c r="E337" s="199" t="s">
        <v>8061</v>
      </c>
      <c r="F337" s="200" t="s">
        <v>6507</v>
      </c>
      <c r="G337" s="371">
        <v>3700</v>
      </c>
      <c r="H337" s="371"/>
      <c r="I337" s="200" t="s">
        <v>6507</v>
      </c>
      <c r="J337" s="372">
        <v>3700</v>
      </c>
      <c r="K337" s="372"/>
    </row>
    <row r="338" spans="2:11" x14ac:dyDescent="0.25">
      <c r="B338" s="211">
        <v>44015</v>
      </c>
      <c r="C338" s="199" t="s">
        <v>8055</v>
      </c>
      <c r="D338" s="199" t="s">
        <v>8060</v>
      </c>
      <c r="E338" s="199" t="s">
        <v>8061</v>
      </c>
      <c r="F338" s="200" t="s">
        <v>6507</v>
      </c>
      <c r="G338" s="371">
        <v>3700</v>
      </c>
      <c r="H338" s="371"/>
      <c r="I338" s="200" t="s">
        <v>6507</v>
      </c>
      <c r="J338" s="372">
        <v>3700</v>
      </c>
      <c r="K338" s="372"/>
    </row>
    <row r="339" spans="2:11" x14ac:dyDescent="0.25">
      <c r="B339" s="211">
        <v>44015</v>
      </c>
      <c r="C339" s="199" t="s">
        <v>8055</v>
      </c>
      <c r="D339" s="199" t="s">
        <v>8060</v>
      </c>
      <c r="E339" s="199" t="s">
        <v>8061</v>
      </c>
      <c r="F339" s="200" t="s">
        <v>6507</v>
      </c>
      <c r="G339" s="371">
        <v>3700</v>
      </c>
      <c r="H339" s="371"/>
      <c r="I339" s="200" t="s">
        <v>6507</v>
      </c>
      <c r="J339" s="372">
        <v>3700</v>
      </c>
      <c r="K339" s="372"/>
    </row>
    <row r="340" spans="2:11" x14ac:dyDescent="0.25">
      <c r="B340" s="211">
        <v>44015</v>
      </c>
      <c r="C340" s="199" t="s">
        <v>8055</v>
      </c>
      <c r="D340" s="199" t="s">
        <v>8060</v>
      </c>
      <c r="E340" s="199" t="s">
        <v>8061</v>
      </c>
      <c r="F340" s="200" t="s">
        <v>6507</v>
      </c>
      <c r="G340" s="371">
        <v>3700</v>
      </c>
      <c r="H340" s="371"/>
      <c r="I340" s="200" t="s">
        <v>6507</v>
      </c>
      <c r="J340" s="372">
        <v>3700</v>
      </c>
      <c r="K340" s="372"/>
    </row>
    <row r="341" spans="2:11" x14ac:dyDescent="0.25">
      <c r="B341" s="211">
        <v>44015</v>
      </c>
      <c r="C341" s="199" t="s">
        <v>8055</v>
      </c>
      <c r="D341" s="199" t="s">
        <v>8060</v>
      </c>
      <c r="E341" s="199" t="s">
        <v>8061</v>
      </c>
      <c r="F341" s="200" t="s">
        <v>6507</v>
      </c>
      <c r="G341" s="371">
        <v>3700</v>
      </c>
      <c r="H341" s="371"/>
      <c r="I341" s="200" t="s">
        <v>6507</v>
      </c>
      <c r="J341" s="372">
        <v>3700</v>
      </c>
      <c r="K341" s="372"/>
    </row>
    <row r="342" spans="2:11" x14ac:dyDescent="0.25">
      <c r="B342" s="211">
        <v>44015</v>
      </c>
      <c r="C342" s="199" t="s">
        <v>8055</v>
      </c>
      <c r="D342" s="199" t="s">
        <v>8060</v>
      </c>
      <c r="E342" s="199" t="s">
        <v>8061</v>
      </c>
      <c r="F342" s="200" t="s">
        <v>6507</v>
      </c>
      <c r="G342" s="371">
        <v>3700</v>
      </c>
      <c r="H342" s="371"/>
      <c r="I342" s="200" t="s">
        <v>6507</v>
      </c>
      <c r="J342" s="372">
        <v>3700</v>
      </c>
      <c r="K342" s="372"/>
    </row>
    <row r="343" spans="2:11" x14ac:dyDescent="0.25">
      <c r="B343" s="211">
        <v>44015</v>
      </c>
      <c r="C343" s="199" t="s">
        <v>8055</v>
      </c>
      <c r="D343" s="199" t="s">
        <v>8060</v>
      </c>
      <c r="E343" s="199" t="s">
        <v>8061</v>
      </c>
      <c r="F343" s="200" t="s">
        <v>6507</v>
      </c>
      <c r="G343" s="371">
        <v>3700</v>
      </c>
      <c r="H343" s="371"/>
      <c r="I343" s="200" t="s">
        <v>6507</v>
      </c>
      <c r="J343" s="372">
        <v>3700</v>
      </c>
      <c r="K343" s="372"/>
    </row>
    <row r="344" spans="2:11" x14ac:dyDescent="0.25">
      <c r="B344" s="211">
        <v>44015</v>
      </c>
      <c r="C344" s="199" t="s">
        <v>8055</v>
      </c>
      <c r="D344" s="199" t="s">
        <v>8060</v>
      </c>
      <c r="E344" s="199" t="s">
        <v>8061</v>
      </c>
      <c r="F344" s="200" t="s">
        <v>6507</v>
      </c>
      <c r="G344" s="371">
        <v>3700</v>
      </c>
      <c r="H344" s="371"/>
      <c r="I344" s="200" t="s">
        <v>6507</v>
      </c>
      <c r="J344" s="372">
        <v>3700</v>
      </c>
      <c r="K344" s="372"/>
    </row>
    <row r="345" spans="2:11" x14ac:dyDescent="0.25">
      <c r="B345" s="211">
        <v>44015</v>
      </c>
      <c r="C345" s="199" t="s">
        <v>8055</v>
      </c>
      <c r="D345" s="199" t="s">
        <v>8060</v>
      </c>
      <c r="E345" s="199" t="s">
        <v>8061</v>
      </c>
      <c r="F345" s="200" t="s">
        <v>6507</v>
      </c>
      <c r="G345" s="371">
        <v>3700</v>
      </c>
      <c r="H345" s="371"/>
      <c r="I345" s="200" t="s">
        <v>6507</v>
      </c>
      <c r="J345" s="372">
        <v>3700</v>
      </c>
      <c r="K345" s="372"/>
    </row>
    <row r="346" spans="2:11" x14ac:dyDescent="0.25">
      <c r="B346" s="211">
        <v>44015</v>
      </c>
      <c r="C346" s="199" t="s">
        <v>8055</v>
      </c>
      <c r="D346" s="199" t="s">
        <v>8060</v>
      </c>
      <c r="E346" s="199" t="s">
        <v>8061</v>
      </c>
      <c r="F346" s="200" t="s">
        <v>6507</v>
      </c>
      <c r="G346" s="371">
        <v>3700</v>
      </c>
      <c r="H346" s="371"/>
      <c r="I346" s="200" t="s">
        <v>6507</v>
      </c>
      <c r="J346" s="372">
        <v>3700</v>
      </c>
      <c r="K346" s="372"/>
    </row>
    <row r="347" spans="2:11" x14ac:dyDescent="0.25">
      <c r="B347" s="211">
        <v>44015</v>
      </c>
      <c r="C347" s="199" t="s">
        <v>8055</v>
      </c>
      <c r="D347" s="199" t="s">
        <v>8060</v>
      </c>
      <c r="E347" s="199" t="s">
        <v>8061</v>
      </c>
      <c r="F347" s="200" t="s">
        <v>6507</v>
      </c>
      <c r="G347" s="371">
        <v>3700</v>
      </c>
      <c r="H347" s="371"/>
      <c r="I347" s="200" t="s">
        <v>6507</v>
      </c>
      <c r="J347" s="372">
        <v>3700</v>
      </c>
      <c r="K347" s="372"/>
    </row>
    <row r="348" spans="2:11" x14ac:dyDescent="0.25">
      <c r="B348" s="211">
        <v>44015</v>
      </c>
      <c r="C348" s="199" t="s">
        <v>8055</v>
      </c>
      <c r="D348" s="199" t="s">
        <v>8060</v>
      </c>
      <c r="E348" s="199" t="s">
        <v>8061</v>
      </c>
      <c r="F348" s="200" t="s">
        <v>6507</v>
      </c>
      <c r="G348" s="371">
        <v>3700</v>
      </c>
      <c r="H348" s="371"/>
      <c r="I348" s="200" t="s">
        <v>6507</v>
      </c>
      <c r="J348" s="372">
        <v>3700</v>
      </c>
      <c r="K348" s="372"/>
    </row>
    <row r="349" spans="2:11" x14ac:dyDescent="0.25">
      <c r="B349" s="211">
        <v>44015</v>
      </c>
      <c r="C349" s="199" t="s">
        <v>8055</v>
      </c>
      <c r="D349" s="199" t="s">
        <v>8060</v>
      </c>
      <c r="E349" s="199" t="s">
        <v>8061</v>
      </c>
      <c r="F349" s="200" t="s">
        <v>6507</v>
      </c>
      <c r="G349" s="371">
        <v>3700</v>
      </c>
      <c r="H349" s="371"/>
      <c r="I349" s="200" t="s">
        <v>6507</v>
      </c>
      <c r="J349" s="372">
        <v>3700</v>
      </c>
      <c r="K349" s="372"/>
    </row>
    <row r="350" spans="2:11" x14ac:dyDescent="0.25">
      <c r="B350" s="211">
        <v>44015</v>
      </c>
      <c r="C350" s="199" t="s">
        <v>8055</v>
      </c>
      <c r="D350" s="199" t="s">
        <v>8062</v>
      </c>
      <c r="E350" s="199" t="s">
        <v>8063</v>
      </c>
      <c r="F350" s="200" t="s">
        <v>6507</v>
      </c>
      <c r="G350" s="371">
        <v>14000</v>
      </c>
      <c r="H350" s="371"/>
      <c r="I350" s="200" t="s">
        <v>6507</v>
      </c>
      <c r="J350" s="372">
        <v>14000</v>
      </c>
      <c r="K350" s="372"/>
    </row>
    <row r="351" spans="2:11" x14ac:dyDescent="0.25">
      <c r="B351" s="211">
        <v>44015</v>
      </c>
      <c r="C351" s="199" t="s">
        <v>8055</v>
      </c>
      <c r="D351" s="199" t="s">
        <v>8064</v>
      </c>
      <c r="E351" s="199" t="s">
        <v>8065</v>
      </c>
      <c r="F351" s="200" t="s">
        <v>6507</v>
      </c>
      <c r="G351" s="371">
        <v>80200</v>
      </c>
      <c r="H351" s="371"/>
      <c r="I351" s="200" t="s">
        <v>6507</v>
      </c>
      <c r="J351" s="372">
        <v>80200</v>
      </c>
      <c r="K351" s="372"/>
    </row>
    <row r="352" spans="2:11" x14ac:dyDescent="0.25">
      <c r="B352" s="211">
        <v>44015</v>
      </c>
      <c r="C352" s="199" t="s">
        <v>8055</v>
      </c>
      <c r="D352" s="199" t="s">
        <v>8060</v>
      </c>
      <c r="E352" s="199" t="s">
        <v>8061</v>
      </c>
      <c r="F352" s="200" t="s">
        <v>6507</v>
      </c>
      <c r="G352" s="371">
        <v>3700</v>
      </c>
      <c r="H352" s="371"/>
      <c r="I352" s="200" t="s">
        <v>6507</v>
      </c>
      <c r="J352" s="372">
        <v>3700</v>
      </c>
      <c r="K352" s="372"/>
    </row>
    <row r="353" spans="2:11" x14ac:dyDescent="0.25">
      <c r="B353" s="211">
        <v>44015</v>
      </c>
      <c r="C353" s="199" t="s">
        <v>8055</v>
      </c>
      <c r="D353" s="199" t="s">
        <v>8060</v>
      </c>
      <c r="E353" s="199" t="s">
        <v>8061</v>
      </c>
      <c r="F353" s="200" t="s">
        <v>6507</v>
      </c>
      <c r="G353" s="371">
        <v>3700</v>
      </c>
      <c r="H353" s="371"/>
      <c r="I353" s="200" t="s">
        <v>6507</v>
      </c>
      <c r="J353" s="372">
        <v>3700</v>
      </c>
      <c r="K353" s="372"/>
    </row>
    <row r="354" spans="2:11" x14ac:dyDescent="0.25">
      <c r="B354" s="211">
        <v>44015</v>
      </c>
      <c r="C354" s="199" t="s">
        <v>8055</v>
      </c>
      <c r="D354" s="199" t="s">
        <v>8060</v>
      </c>
      <c r="E354" s="199" t="s">
        <v>8061</v>
      </c>
      <c r="F354" s="200" t="s">
        <v>6507</v>
      </c>
      <c r="G354" s="371">
        <v>3700</v>
      </c>
      <c r="H354" s="371"/>
      <c r="I354" s="200" t="s">
        <v>6507</v>
      </c>
      <c r="J354" s="372">
        <v>3700</v>
      </c>
      <c r="K354" s="372"/>
    </row>
    <row r="355" spans="2:11" x14ac:dyDescent="0.25">
      <c r="B355" s="211">
        <v>44015</v>
      </c>
      <c r="C355" s="199" t="s">
        <v>8055</v>
      </c>
      <c r="D355" s="199" t="s">
        <v>8060</v>
      </c>
      <c r="E355" s="199" t="s">
        <v>8061</v>
      </c>
      <c r="F355" s="200" t="s">
        <v>6507</v>
      </c>
      <c r="G355" s="371">
        <v>3700</v>
      </c>
      <c r="H355" s="371"/>
      <c r="I355" s="200" t="s">
        <v>6507</v>
      </c>
      <c r="J355" s="372">
        <v>3700</v>
      </c>
      <c r="K355" s="372"/>
    </row>
    <row r="356" spans="2:11" x14ac:dyDescent="0.25">
      <c r="B356" s="211">
        <v>44015</v>
      </c>
      <c r="C356" s="199" t="s">
        <v>8055</v>
      </c>
      <c r="D356" s="199" t="s">
        <v>8060</v>
      </c>
      <c r="E356" s="199" t="s">
        <v>8061</v>
      </c>
      <c r="F356" s="200" t="s">
        <v>6507</v>
      </c>
      <c r="G356" s="371">
        <v>3700</v>
      </c>
      <c r="H356" s="371"/>
      <c r="I356" s="200" t="s">
        <v>6507</v>
      </c>
      <c r="J356" s="372">
        <v>3700</v>
      </c>
      <c r="K356" s="372"/>
    </row>
    <row r="357" spans="2:11" x14ac:dyDescent="0.25">
      <c r="B357" s="211">
        <v>44015</v>
      </c>
      <c r="C357" s="199" t="s">
        <v>8055</v>
      </c>
      <c r="D357" s="199" t="s">
        <v>8060</v>
      </c>
      <c r="E357" s="199" t="s">
        <v>8061</v>
      </c>
      <c r="F357" s="200" t="s">
        <v>6507</v>
      </c>
      <c r="G357" s="371">
        <v>3700</v>
      </c>
      <c r="H357" s="371"/>
      <c r="I357" s="200" t="s">
        <v>6507</v>
      </c>
      <c r="J357" s="372">
        <v>3700</v>
      </c>
      <c r="K357" s="372"/>
    </row>
    <row r="358" spans="2:11" x14ac:dyDescent="0.25">
      <c r="B358" s="211">
        <v>44015</v>
      </c>
      <c r="C358" s="199" t="s">
        <v>8055</v>
      </c>
      <c r="D358" s="199" t="s">
        <v>8060</v>
      </c>
      <c r="E358" s="199" t="s">
        <v>8061</v>
      </c>
      <c r="F358" s="200" t="s">
        <v>6507</v>
      </c>
      <c r="G358" s="371">
        <v>3700</v>
      </c>
      <c r="H358" s="371"/>
      <c r="I358" s="200" t="s">
        <v>6507</v>
      </c>
      <c r="J358" s="372">
        <v>3700</v>
      </c>
      <c r="K358" s="372"/>
    </row>
    <row r="359" spans="2:11" x14ac:dyDescent="0.25">
      <c r="B359" s="211">
        <v>44015</v>
      </c>
      <c r="C359" s="199" t="s">
        <v>8055</v>
      </c>
      <c r="D359" s="199" t="s">
        <v>8060</v>
      </c>
      <c r="E359" s="199" t="s">
        <v>8061</v>
      </c>
      <c r="F359" s="200" t="s">
        <v>6507</v>
      </c>
      <c r="G359" s="371">
        <v>3700</v>
      </c>
      <c r="H359" s="371"/>
      <c r="I359" s="200" t="s">
        <v>6507</v>
      </c>
      <c r="J359" s="372">
        <v>3700</v>
      </c>
      <c r="K359" s="372"/>
    </row>
    <row r="360" spans="2:11" x14ac:dyDescent="0.25">
      <c r="B360" s="211">
        <v>44015</v>
      </c>
      <c r="C360" s="199" t="s">
        <v>8055</v>
      </c>
      <c r="D360" s="199" t="s">
        <v>8060</v>
      </c>
      <c r="E360" s="199" t="s">
        <v>8061</v>
      </c>
      <c r="F360" s="200" t="s">
        <v>6507</v>
      </c>
      <c r="G360" s="371">
        <v>3700</v>
      </c>
      <c r="H360" s="371"/>
      <c r="I360" s="200" t="s">
        <v>6507</v>
      </c>
      <c r="J360" s="372">
        <v>3700</v>
      </c>
      <c r="K360" s="372"/>
    </row>
    <row r="361" spans="2:11" x14ac:dyDescent="0.25">
      <c r="B361" s="211">
        <v>44015</v>
      </c>
      <c r="C361" s="199" t="s">
        <v>8055</v>
      </c>
      <c r="D361" s="199" t="s">
        <v>8060</v>
      </c>
      <c r="E361" s="199" t="s">
        <v>8061</v>
      </c>
      <c r="F361" s="200" t="s">
        <v>6507</v>
      </c>
      <c r="G361" s="371">
        <v>3700</v>
      </c>
      <c r="H361" s="371"/>
      <c r="I361" s="200" t="s">
        <v>6507</v>
      </c>
      <c r="J361" s="372">
        <v>3700</v>
      </c>
      <c r="K361" s="372"/>
    </row>
    <row r="362" spans="2:11" x14ac:dyDescent="0.25">
      <c r="B362" s="211">
        <v>44015</v>
      </c>
      <c r="C362" s="199" t="s">
        <v>8055</v>
      </c>
      <c r="D362" s="199" t="s">
        <v>8060</v>
      </c>
      <c r="E362" s="199" t="s">
        <v>8061</v>
      </c>
      <c r="F362" s="200" t="s">
        <v>6507</v>
      </c>
      <c r="G362" s="371">
        <v>3700</v>
      </c>
      <c r="H362" s="371"/>
      <c r="I362" s="200" t="s">
        <v>6507</v>
      </c>
      <c r="J362" s="372">
        <v>3700</v>
      </c>
      <c r="K362" s="372"/>
    </row>
    <row r="363" spans="2:11" x14ac:dyDescent="0.25">
      <c r="B363" s="211">
        <v>44015</v>
      </c>
      <c r="C363" s="199" t="s">
        <v>8055</v>
      </c>
      <c r="D363" s="199" t="s">
        <v>8060</v>
      </c>
      <c r="E363" s="199" t="s">
        <v>8061</v>
      </c>
      <c r="F363" s="200" t="s">
        <v>6507</v>
      </c>
      <c r="G363" s="371">
        <v>3700</v>
      </c>
      <c r="H363" s="371"/>
      <c r="I363" s="200" t="s">
        <v>6507</v>
      </c>
      <c r="J363" s="372">
        <v>3700</v>
      </c>
      <c r="K363" s="372"/>
    </row>
    <row r="364" spans="2:11" x14ac:dyDescent="0.25">
      <c r="B364" s="211">
        <v>44015</v>
      </c>
      <c r="C364" s="199" t="s">
        <v>8055</v>
      </c>
      <c r="D364" s="199" t="s">
        <v>8060</v>
      </c>
      <c r="E364" s="199" t="s">
        <v>8061</v>
      </c>
      <c r="F364" s="200" t="s">
        <v>6507</v>
      </c>
      <c r="G364" s="371">
        <v>3700</v>
      </c>
      <c r="H364" s="371"/>
      <c r="I364" s="200" t="s">
        <v>6507</v>
      </c>
      <c r="J364" s="372">
        <v>3700</v>
      </c>
      <c r="K364" s="372"/>
    </row>
    <row r="365" spans="2:11" x14ac:dyDescent="0.25">
      <c r="B365" s="211">
        <v>44015</v>
      </c>
      <c r="C365" s="199" t="s">
        <v>8055</v>
      </c>
      <c r="D365" s="199" t="s">
        <v>7489</v>
      </c>
      <c r="E365" s="199" t="s">
        <v>7490</v>
      </c>
      <c r="F365" s="200" t="s">
        <v>6507</v>
      </c>
      <c r="G365" s="371">
        <v>21400</v>
      </c>
      <c r="H365" s="371"/>
      <c r="I365" s="200" t="s">
        <v>6507</v>
      </c>
      <c r="J365" s="372">
        <v>21400</v>
      </c>
      <c r="K365" s="372"/>
    </row>
    <row r="366" spans="2:11" x14ac:dyDescent="0.25">
      <c r="B366" s="211">
        <v>44015</v>
      </c>
      <c r="C366" s="199" t="s">
        <v>8055</v>
      </c>
      <c r="D366" s="199" t="s">
        <v>8066</v>
      </c>
      <c r="E366" s="199" t="s">
        <v>8067</v>
      </c>
      <c r="F366" s="200" t="s">
        <v>6507</v>
      </c>
      <c r="G366" s="371">
        <v>1200</v>
      </c>
      <c r="H366" s="371"/>
      <c r="I366" s="200" t="s">
        <v>6507</v>
      </c>
      <c r="J366" s="372">
        <v>1200</v>
      </c>
      <c r="K366" s="372"/>
    </row>
    <row r="367" spans="2:11" x14ac:dyDescent="0.25">
      <c r="B367" s="211">
        <v>44015</v>
      </c>
      <c r="C367" s="199" t="s">
        <v>8055</v>
      </c>
      <c r="D367" s="199" t="s">
        <v>8068</v>
      </c>
      <c r="E367" s="199" t="s">
        <v>8069</v>
      </c>
      <c r="F367" s="200" t="s">
        <v>6507</v>
      </c>
      <c r="G367" s="371">
        <v>116400</v>
      </c>
      <c r="H367" s="371"/>
      <c r="I367" s="200" t="s">
        <v>6507</v>
      </c>
      <c r="J367" s="372">
        <v>116400</v>
      </c>
      <c r="K367" s="372"/>
    </row>
    <row r="368" spans="2:11" x14ac:dyDescent="0.25">
      <c r="B368" s="211">
        <v>44015</v>
      </c>
      <c r="C368" s="199" t="s">
        <v>8055</v>
      </c>
      <c r="D368" s="199" t="s">
        <v>8070</v>
      </c>
      <c r="E368" s="199" t="s">
        <v>8071</v>
      </c>
      <c r="F368" s="200" t="s">
        <v>6507</v>
      </c>
      <c r="G368" s="371">
        <v>98200</v>
      </c>
      <c r="H368" s="371"/>
      <c r="I368" s="200" t="s">
        <v>6507</v>
      </c>
      <c r="J368" s="372">
        <v>98200</v>
      </c>
      <c r="K368" s="372"/>
    </row>
    <row r="369" spans="2:11" x14ac:dyDescent="0.25">
      <c r="B369" s="211">
        <v>44015</v>
      </c>
      <c r="C369" s="199" t="s">
        <v>8055</v>
      </c>
      <c r="D369" s="199" t="s">
        <v>8072</v>
      </c>
      <c r="E369" s="199" t="s">
        <v>8073</v>
      </c>
      <c r="F369" s="200" t="s">
        <v>6507</v>
      </c>
      <c r="G369" s="371">
        <v>207200</v>
      </c>
      <c r="H369" s="371"/>
      <c r="I369" s="200" t="s">
        <v>6507</v>
      </c>
      <c r="J369" s="372">
        <v>207200</v>
      </c>
      <c r="K369" s="372"/>
    </row>
    <row r="370" spans="2:11" x14ac:dyDescent="0.25">
      <c r="B370" s="211">
        <v>44015</v>
      </c>
      <c r="C370" s="199" t="s">
        <v>8055</v>
      </c>
      <c r="D370" s="199" t="s">
        <v>8074</v>
      </c>
      <c r="E370" s="199" t="s">
        <v>8075</v>
      </c>
      <c r="F370" s="200" t="s">
        <v>6507</v>
      </c>
      <c r="G370" s="371">
        <v>62900</v>
      </c>
      <c r="H370" s="371"/>
      <c r="I370" s="200" t="s">
        <v>6507</v>
      </c>
      <c r="J370" s="372">
        <v>62900</v>
      </c>
      <c r="K370" s="372"/>
    </row>
    <row r="371" spans="2:11" x14ac:dyDescent="0.25">
      <c r="B371" s="211">
        <v>44015</v>
      </c>
      <c r="C371" s="199" t="s">
        <v>8055</v>
      </c>
      <c r="D371" s="199" t="s">
        <v>8076</v>
      </c>
      <c r="E371" s="199" t="s">
        <v>8077</v>
      </c>
      <c r="F371" s="200" t="s">
        <v>6507</v>
      </c>
      <c r="G371" s="371">
        <v>36300</v>
      </c>
      <c r="H371" s="371"/>
      <c r="I371" s="200" t="s">
        <v>6507</v>
      </c>
      <c r="J371" s="372">
        <v>36300</v>
      </c>
      <c r="K371" s="372"/>
    </row>
    <row r="372" spans="2:11" x14ac:dyDescent="0.25">
      <c r="B372" s="211">
        <v>44015</v>
      </c>
      <c r="C372" s="199" t="s">
        <v>8055</v>
      </c>
      <c r="D372" s="199" t="s">
        <v>8078</v>
      </c>
      <c r="E372" s="199" t="s">
        <v>8079</v>
      </c>
      <c r="F372" s="200" t="s">
        <v>6507</v>
      </c>
      <c r="G372" s="371">
        <v>28500</v>
      </c>
      <c r="H372" s="371"/>
      <c r="I372" s="200" t="s">
        <v>6507</v>
      </c>
      <c r="J372" s="372">
        <v>28500</v>
      </c>
      <c r="K372" s="372"/>
    </row>
    <row r="373" spans="2:11" x14ac:dyDescent="0.25">
      <c r="B373" s="211">
        <v>44015</v>
      </c>
      <c r="C373" s="199" t="s">
        <v>8055</v>
      </c>
      <c r="D373" s="199" t="s">
        <v>8080</v>
      </c>
      <c r="E373" s="199" t="s">
        <v>8081</v>
      </c>
      <c r="F373" s="200" t="s">
        <v>6507</v>
      </c>
      <c r="G373" s="371">
        <v>28500</v>
      </c>
      <c r="H373" s="371"/>
      <c r="I373" s="200" t="s">
        <v>6507</v>
      </c>
      <c r="J373" s="372">
        <v>28500</v>
      </c>
      <c r="K373" s="372"/>
    </row>
    <row r="374" spans="2:11" x14ac:dyDescent="0.25">
      <c r="B374" s="211">
        <v>44015</v>
      </c>
      <c r="C374" s="199" t="s">
        <v>8055</v>
      </c>
      <c r="D374" s="199" t="s">
        <v>8082</v>
      </c>
      <c r="E374" s="199" t="s">
        <v>8083</v>
      </c>
      <c r="F374" s="200" t="s">
        <v>6507</v>
      </c>
      <c r="G374" s="371">
        <v>28500</v>
      </c>
      <c r="H374" s="371"/>
      <c r="I374" s="200" t="s">
        <v>6507</v>
      </c>
      <c r="J374" s="372">
        <v>28500</v>
      </c>
      <c r="K374" s="372"/>
    </row>
    <row r="375" spans="2:11" x14ac:dyDescent="0.25">
      <c r="B375" s="211">
        <v>44015</v>
      </c>
      <c r="C375" s="199" t="s">
        <v>8055</v>
      </c>
      <c r="D375" s="199" t="s">
        <v>8084</v>
      </c>
      <c r="E375" s="199" t="s">
        <v>8085</v>
      </c>
      <c r="F375" s="200" t="s">
        <v>6507</v>
      </c>
      <c r="G375" s="371">
        <v>28500</v>
      </c>
      <c r="H375" s="371"/>
      <c r="I375" s="200" t="s">
        <v>6507</v>
      </c>
      <c r="J375" s="372">
        <v>28500</v>
      </c>
      <c r="K375" s="372"/>
    </row>
    <row r="376" spans="2:11" x14ac:dyDescent="0.25">
      <c r="B376" s="211">
        <v>44015</v>
      </c>
      <c r="C376" s="199" t="s">
        <v>8055</v>
      </c>
      <c r="D376" s="199" t="s">
        <v>7679</v>
      </c>
      <c r="E376" s="199" t="s">
        <v>7680</v>
      </c>
      <c r="F376" s="200" t="s">
        <v>6507</v>
      </c>
      <c r="G376" s="371">
        <v>35000</v>
      </c>
      <c r="H376" s="371"/>
      <c r="I376" s="200" t="s">
        <v>6507</v>
      </c>
      <c r="J376" s="372">
        <v>35000</v>
      </c>
      <c r="K376" s="372"/>
    </row>
    <row r="377" spans="2:11" x14ac:dyDescent="0.25">
      <c r="B377" s="211">
        <v>44015</v>
      </c>
      <c r="C377" s="199" t="s">
        <v>8055</v>
      </c>
      <c r="D377" s="199" t="s">
        <v>8086</v>
      </c>
      <c r="E377" s="199" t="s">
        <v>8087</v>
      </c>
      <c r="F377" s="200" t="s">
        <v>6507</v>
      </c>
      <c r="G377" s="371">
        <v>117800</v>
      </c>
      <c r="H377" s="371"/>
      <c r="I377" s="200" t="s">
        <v>6507</v>
      </c>
      <c r="J377" s="372">
        <v>117800</v>
      </c>
      <c r="K377" s="372"/>
    </row>
    <row r="378" spans="2:11" x14ac:dyDescent="0.25">
      <c r="B378" s="211">
        <v>44015</v>
      </c>
      <c r="C378" s="199" t="s">
        <v>8055</v>
      </c>
      <c r="D378" s="199" t="s">
        <v>8088</v>
      </c>
      <c r="E378" s="199" t="s">
        <v>8089</v>
      </c>
      <c r="F378" s="200" t="s">
        <v>6507</v>
      </c>
      <c r="G378" s="371">
        <v>18900</v>
      </c>
      <c r="H378" s="371"/>
      <c r="I378" s="200" t="s">
        <v>6507</v>
      </c>
      <c r="J378" s="372">
        <v>18900</v>
      </c>
      <c r="K378" s="372"/>
    </row>
    <row r="379" spans="2:11" x14ac:dyDescent="0.25">
      <c r="B379" s="211">
        <v>44015</v>
      </c>
      <c r="C379" s="199" t="s">
        <v>8055</v>
      </c>
      <c r="D379" s="199" t="s">
        <v>8090</v>
      </c>
      <c r="E379" s="199" t="s">
        <v>8091</v>
      </c>
      <c r="F379" s="200" t="s">
        <v>6507</v>
      </c>
      <c r="G379" s="371">
        <v>22500</v>
      </c>
      <c r="H379" s="371"/>
      <c r="I379" s="200" t="s">
        <v>6507</v>
      </c>
      <c r="J379" s="372">
        <v>22500</v>
      </c>
      <c r="K379" s="372"/>
    </row>
    <row r="380" spans="2:11" x14ac:dyDescent="0.25">
      <c r="B380" s="211">
        <v>44015</v>
      </c>
      <c r="C380" s="199" t="s">
        <v>8092</v>
      </c>
      <c r="D380" s="199" t="s">
        <v>8093</v>
      </c>
      <c r="E380" s="199" t="s">
        <v>8094</v>
      </c>
      <c r="F380" s="200" t="s">
        <v>6507</v>
      </c>
      <c r="G380" s="371">
        <v>8900</v>
      </c>
      <c r="H380" s="371"/>
      <c r="I380" s="200" t="s">
        <v>6507</v>
      </c>
      <c r="J380" s="372">
        <v>8900</v>
      </c>
      <c r="K380" s="372"/>
    </row>
    <row r="381" spans="2:11" x14ac:dyDescent="0.25">
      <c r="B381" s="211">
        <v>44015</v>
      </c>
      <c r="C381" s="199" t="s">
        <v>8095</v>
      </c>
      <c r="D381" s="199" t="s">
        <v>8096</v>
      </c>
      <c r="E381" s="199" t="s">
        <v>8097</v>
      </c>
      <c r="F381" s="200" t="s">
        <v>6507</v>
      </c>
      <c r="G381" s="371">
        <v>70168.33</v>
      </c>
      <c r="H381" s="371"/>
      <c r="I381" s="200" t="s">
        <v>6507</v>
      </c>
      <c r="J381" s="372">
        <v>70168.33</v>
      </c>
      <c r="K381" s="372"/>
    </row>
    <row r="382" spans="2:11" x14ac:dyDescent="0.25">
      <c r="B382" s="211">
        <v>44015</v>
      </c>
      <c r="C382" s="199" t="s">
        <v>8098</v>
      </c>
      <c r="D382" s="199" t="s">
        <v>8099</v>
      </c>
      <c r="E382" s="199" t="s">
        <v>8100</v>
      </c>
      <c r="F382" s="200" t="s">
        <v>6507</v>
      </c>
      <c r="G382" s="371">
        <v>1655403.96</v>
      </c>
      <c r="H382" s="371"/>
      <c r="I382" s="200" t="s">
        <v>6507</v>
      </c>
      <c r="J382" s="372">
        <v>1655403.96</v>
      </c>
      <c r="K382" s="372"/>
    </row>
    <row r="383" spans="2:11" x14ac:dyDescent="0.25">
      <c r="B383" s="211">
        <v>44015</v>
      </c>
      <c r="C383" s="199" t="s">
        <v>8101</v>
      </c>
      <c r="D383" s="199" t="s">
        <v>8102</v>
      </c>
      <c r="E383" s="199" t="s">
        <v>7431</v>
      </c>
      <c r="F383" s="200" t="s">
        <v>6507</v>
      </c>
      <c r="G383" s="371">
        <v>622846.06000000006</v>
      </c>
      <c r="H383" s="371"/>
      <c r="I383" s="200" t="s">
        <v>6507</v>
      </c>
      <c r="J383" s="372">
        <v>622846.06000000006</v>
      </c>
      <c r="K383" s="372"/>
    </row>
    <row r="384" spans="2:11" x14ac:dyDescent="0.25">
      <c r="B384" s="211">
        <v>44015</v>
      </c>
      <c r="C384" s="199" t="s">
        <v>8101</v>
      </c>
      <c r="D384" s="199" t="s">
        <v>8103</v>
      </c>
      <c r="E384" s="199" t="s">
        <v>8104</v>
      </c>
      <c r="F384" s="200" t="s">
        <v>6507</v>
      </c>
      <c r="G384" s="371">
        <v>57500</v>
      </c>
      <c r="H384" s="371"/>
      <c r="I384" s="200" t="s">
        <v>6507</v>
      </c>
      <c r="J384" s="372">
        <v>57500</v>
      </c>
      <c r="K384" s="372"/>
    </row>
    <row r="385" spans="2:11" x14ac:dyDescent="0.25">
      <c r="B385" s="211">
        <v>44015</v>
      </c>
      <c r="C385" s="199" t="s">
        <v>8101</v>
      </c>
      <c r="D385" s="199" t="s">
        <v>8105</v>
      </c>
      <c r="E385" s="199" t="s">
        <v>8106</v>
      </c>
      <c r="F385" s="200" t="s">
        <v>6507</v>
      </c>
      <c r="G385" s="371">
        <v>57500</v>
      </c>
      <c r="H385" s="371"/>
      <c r="I385" s="200" t="s">
        <v>6507</v>
      </c>
      <c r="J385" s="372">
        <v>57500</v>
      </c>
      <c r="K385" s="372"/>
    </row>
    <row r="386" spans="2:11" x14ac:dyDescent="0.25">
      <c r="B386" s="211">
        <v>44015</v>
      </c>
      <c r="C386" s="199" t="s">
        <v>8101</v>
      </c>
      <c r="D386" s="199" t="s">
        <v>8107</v>
      </c>
      <c r="E386" s="199" t="s">
        <v>8108</v>
      </c>
      <c r="F386" s="200" t="s">
        <v>6507</v>
      </c>
      <c r="G386" s="382">
        <v>200</v>
      </c>
      <c r="H386" s="382"/>
      <c r="I386" s="200" t="s">
        <v>6507</v>
      </c>
      <c r="J386" s="383">
        <v>200</v>
      </c>
      <c r="K386" s="383"/>
    </row>
    <row r="387" spans="2:11" x14ac:dyDescent="0.25">
      <c r="B387" s="211">
        <v>44015</v>
      </c>
      <c r="C387" s="199" t="s">
        <v>8101</v>
      </c>
      <c r="D387" s="199" t="s">
        <v>8109</v>
      </c>
      <c r="E387" s="199" t="s">
        <v>8110</v>
      </c>
      <c r="F387" s="200" t="s">
        <v>6507</v>
      </c>
      <c r="G387" s="382">
        <v>200</v>
      </c>
      <c r="H387" s="382"/>
      <c r="I387" s="200" t="s">
        <v>6507</v>
      </c>
      <c r="J387" s="383">
        <v>200</v>
      </c>
      <c r="K387" s="383"/>
    </row>
    <row r="388" spans="2:11" x14ac:dyDescent="0.25">
      <c r="B388" s="211">
        <v>44015</v>
      </c>
      <c r="C388" s="199" t="s">
        <v>8101</v>
      </c>
      <c r="D388" s="199" t="s">
        <v>8111</v>
      </c>
      <c r="E388" s="199" t="s">
        <v>8112</v>
      </c>
      <c r="F388" s="200" t="s">
        <v>6507</v>
      </c>
      <c r="G388" s="382">
        <v>400</v>
      </c>
      <c r="H388" s="382"/>
      <c r="I388" s="200" t="s">
        <v>6507</v>
      </c>
      <c r="J388" s="383">
        <v>400</v>
      </c>
      <c r="K388" s="383"/>
    </row>
    <row r="389" spans="2:11" x14ac:dyDescent="0.25">
      <c r="B389" s="211">
        <v>44015</v>
      </c>
      <c r="C389" s="199" t="s">
        <v>8101</v>
      </c>
      <c r="D389" s="199" t="s">
        <v>8113</v>
      </c>
      <c r="E389" s="199" t="s">
        <v>8114</v>
      </c>
      <c r="F389" s="200" t="s">
        <v>6507</v>
      </c>
      <c r="G389" s="382">
        <v>400</v>
      </c>
      <c r="H389" s="382"/>
      <c r="I389" s="200" t="s">
        <v>6507</v>
      </c>
      <c r="J389" s="383">
        <v>400</v>
      </c>
      <c r="K389" s="383"/>
    </row>
    <row r="390" spans="2:11" x14ac:dyDescent="0.25">
      <c r="B390" s="211">
        <v>44015</v>
      </c>
      <c r="C390" s="199" t="s">
        <v>8101</v>
      </c>
      <c r="D390" s="199" t="s">
        <v>8115</v>
      </c>
      <c r="E390" s="199" t="s">
        <v>8116</v>
      </c>
      <c r="F390" s="200" t="s">
        <v>6507</v>
      </c>
      <c r="G390" s="371">
        <v>2800</v>
      </c>
      <c r="H390" s="371"/>
      <c r="I390" s="200" t="s">
        <v>6507</v>
      </c>
      <c r="J390" s="372">
        <v>2800</v>
      </c>
      <c r="K390" s="372"/>
    </row>
    <row r="391" spans="2:11" x14ac:dyDescent="0.25">
      <c r="B391" s="211">
        <v>44015</v>
      </c>
      <c r="C391" s="199" t="s">
        <v>8101</v>
      </c>
      <c r="D391" s="199" t="s">
        <v>8117</v>
      </c>
      <c r="E391" s="199" t="s">
        <v>8118</v>
      </c>
      <c r="F391" s="200" t="s">
        <v>6507</v>
      </c>
      <c r="G391" s="382">
        <v>500</v>
      </c>
      <c r="H391" s="382"/>
      <c r="I391" s="200" t="s">
        <v>6507</v>
      </c>
      <c r="J391" s="383">
        <v>500</v>
      </c>
      <c r="K391" s="383"/>
    </row>
    <row r="392" spans="2:11" x14ac:dyDescent="0.25">
      <c r="B392" s="211">
        <v>44015</v>
      </c>
      <c r="C392" s="199" t="s">
        <v>8101</v>
      </c>
      <c r="D392" s="199" t="s">
        <v>8119</v>
      </c>
      <c r="E392" s="199" t="s">
        <v>8120</v>
      </c>
      <c r="F392" s="200" t="s">
        <v>6507</v>
      </c>
      <c r="G392" s="382">
        <v>500</v>
      </c>
      <c r="H392" s="382"/>
      <c r="I392" s="200" t="s">
        <v>6507</v>
      </c>
      <c r="J392" s="383">
        <v>500</v>
      </c>
      <c r="K392" s="383"/>
    </row>
    <row r="393" spans="2:11" x14ac:dyDescent="0.25">
      <c r="B393" s="211">
        <v>44015</v>
      </c>
      <c r="C393" s="199" t="s">
        <v>8101</v>
      </c>
      <c r="D393" s="199" t="s">
        <v>8119</v>
      </c>
      <c r="E393" s="199" t="s">
        <v>8120</v>
      </c>
      <c r="F393" s="200" t="s">
        <v>6507</v>
      </c>
      <c r="G393" s="382">
        <v>500</v>
      </c>
      <c r="H393" s="382"/>
      <c r="I393" s="200" t="s">
        <v>6507</v>
      </c>
      <c r="J393" s="383">
        <v>500</v>
      </c>
      <c r="K393" s="383"/>
    </row>
    <row r="394" spans="2:11" x14ac:dyDescent="0.25">
      <c r="B394" s="211">
        <v>44015</v>
      </c>
      <c r="C394" s="199" t="s">
        <v>8101</v>
      </c>
      <c r="D394" s="199" t="s">
        <v>8121</v>
      </c>
      <c r="E394" s="199" t="s">
        <v>8122</v>
      </c>
      <c r="F394" s="200" t="s">
        <v>6507</v>
      </c>
      <c r="G394" s="382">
        <v>500</v>
      </c>
      <c r="H394" s="382"/>
      <c r="I394" s="200" t="s">
        <v>6507</v>
      </c>
      <c r="J394" s="383">
        <v>500</v>
      </c>
      <c r="K394" s="383"/>
    </row>
    <row r="395" spans="2:11" x14ac:dyDescent="0.25">
      <c r="B395" s="211">
        <v>44015</v>
      </c>
      <c r="C395" s="199" t="s">
        <v>8101</v>
      </c>
      <c r="D395" s="199" t="s">
        <v>8121</v>
      </c>
      <c r="E395" s="199" t="s">
        <v>8122</v>
      </c>
      <c r="F395" s="200" t="s">
        <v>6507</v>
      </c>
      <c r="G395" s="382">
        <v>500</v>
      </c>
      <c r="H395" s="382"/>
      <c r="I395" s="200" t="s">
        <v>6507</v>
      </c>
      <c r="J395" s="383">
        <v>500</v>
      </c>
      <c r="K395" s="383"/>
    </row>
    <row r="396" spans="2:11" x14ac:dyDescent="0.25">
      <c r="B396" s="211">
        <v>44015</v>
      </c>
      <c r="C396" s="199" t="s">
        <v>8101</v>
      </c>
      <c r="D396" s="199" t="s">
        <v>8123</v>
      </c>
      <c r="E396" s="199" t="s">
        <v>8124</v>
      </c>
      <c r="F396" s="200" t="s">
        <v>6507</v>
      </c>
      <c r="G396" s="382">
        <v>500</v>
      </c>
      <c r="H396" s="382"/>
      <c r="I396" s="200" t="s">
        <v>6507</v>
      </c>
      <c r="J396" s="383">
        <v>500</v>
      </c>
      <c r="K396" s="383"/>
    </row>
    <row r="397" spans="2:11" x14ac:dyDescent="0.25">
      <c r="B397" s="211">
        <v>44015</v>
      </c>
      <c r="C397" s="199" t="s">
        <v>8101</v>
      </c>
      <c r="D397" s="199" t="s">
        <v>8123</v>
      </c>
      <c r="E397" s="199" t="s">
        <v>8124</v>
      </c>
      <c r="F397" s="200" t="s">
        <v>6507</v>
      </c>
      <c r="G397" s="382">
        <v>500</v>
      </c>
      <c r="H397" s="382"/>
      <c r="I397" s="200" t="s">
        <v>6507</v>
      </c>
      <c r="J397" s="383">
        <v>500</v>
      </c>
      <c r="K397" s="383"/>
    </row>
    <row r="398" spans="2:11" x14ac:dyDescent="0.25">
      <c r="B398" s="211">
        <v>44015</v>
      </c>
      <c r="C398" s="199" t="s">
        <v>8101</v>
      </c>
      <c r="D398" s="199" t="s">
        <v>8123</v>
      </c>
      <c r="E398" s="199" t="s">
        <v>8124</v>
      </c>
      <c r="F398" s="200" t="s">
        <v>6507</v>
      </c>
      <c r="G398" s="382">
        <v>500</v>
      </c>
      <c r="H398" s="382"/>
      <c r="I398" s="200" t="s">
        <v>6507</v>
      </c>
      <c r="J398" s="383">
        <v>500</v>
      </c>
      <c r="K398" s="383"/>
    </row>
    <row r="399" spans="2:11" x14ac:dyDescent="0.25">
      <c r="B399" s="211">
        <v>44015</v>
      </c>
      <c r="C399" s="199" t="s">
        <v>8101</v>
      </c>
      <c r="D399" s="199" t="s">
        <v>8123</v>
      </c>
      <c r="E399" s="199" t="s">
        <v>8124</v>
      </c>
      <c r="F399" s="200" t="s">
        <v>6507</v>
      </c>
      <c r="G399" s="382">
        <v>500</v>
      </c>
      <c r="H399" s="382"/>
      <c r="I399" s="200" t="s">
        <v>6507</v>
      </c>
      <c r="J399" s="383">
        <v>500</v>
      </c>
      <c r="K399" s="383"/>
    </row>
    <row r="400" spans="2:11" x14ac:dyDescent="0.25">
      <c r="B400" s="211">
        <v>44015</v>
      </c>
      <c r="C400" s="199" t="s">
        <v>8101</v>
      </c>
      <c r="D400" s="199" t="s">
        <v>8123</v>
      </c>
      <c r="E400" s="199" t="s">
        <v>8124</v>
      </c>
      <c r="F400" s="200" t="s">
        <v>6507</v>
      </c>
      <c r="G400" s="382">
        <v>500</v>
      </c>
      <c r="H400" s="382"/>
      <c r="I400" s="200" t="s">
        <v>6507</v>
      </c>
      <c r="J400" s="383">
        <v>500</v>
      </c>
      <c r="K400" s="383"/>
    </row>
    <row r="401" spans="2:11" x14ac:dyDescent="0.25">
      <c r="B401" s="211">
        <v>44015</v>
      </c>
      <c r="C401" s="199" t="s">
        <v>8101</v>
      </c>
      <c r="D401" s="199" t="s">
        <v>8123</v>
      </c>
      <c r="E401" s="199" t="s">
        <v>8124</v>
      </c>
      <c r="F401" s="200" t="s">
        <v>6507</v>
      </c>
      <c r="G401" s="382">
        <v>500</v>
      </c>
      <c r="H401" s="382"/>
      <c r="I401" s="200" t="s">
        <v>6507</v>
      </c>
      <c r="J401" s="383">
        <v>500</v>
      </c>
      <c r="K401" s="383"/>
    </row>
    <row r="402" spans="2:11" x14ac:dyDescent="0.25">
      <c r="B402" s="211">
        <v>44015</v>
      </c>
      <c r="C402" s="199" t="s">
        <v>8101</v>
      </c>
      <c r="D402" s="199" t="s">
        <v>8123</v>
      </c>
      <c r="E402" s="199" t="s">
        <v>8124</v>
      </c>
      <c r="F402" s="200" t="s">
        <v>6507</v>
      </c>
      <c r="G402" s="382">
        <v>500</v>
      </c>
      <c r="H402" s="382"/>
      <c r="I402" s="200" t="s">
        <v>6507</v>
      </c>
      <c r="J402" s="383">
        <v>500</v>
      </c>
      <c r="K402" s="383"/>
    </row>
    <row r="403" spans="2:11" x14ac:dyDescent="0.25">
      <c r="B403" s="211">
        <v>44015</v>
      </c>
      <c r="C403" s="199" t="s">
        <v>8101</v>
      </c>
      <c r="D403" s="199" t="s">
        <v>8123</v>
      </c>
      <c r="E403" s="199" t="s">
        <v>8124</v>
      </c>
      <c r="F403" s="200" t="s">
        <v>6507</v>
      </c>
      <c r="G403" s="382">
        <v>500</v>
      </c>
      <c r="H403" s="382"/>
      <c r="I403" s="200" t="s">
        <v>6507</v>
      </c>
      <c r="J403" s="383">
        <v>500</v>
      </c>
      <c r="K403" s="383"/>
    </row>
    <row r="404" spans="2:11" x14ac:dyDescent="0.25">
      <c r="B404" s="211">
        <v>44015</v>
      </c>
      <c r="C404" s="199" t="s">
        <v>8101</v>
      </c>
      <c r="D404" s="199" t="s">
        <v>8123</v>
      </c>
      <c r="E404" s="199" t="s">
        <v>8124</v>
      </c>
      <c r="F404" s="200" t="s">
        <v>6507</v>
      </c>
      <c r="G404" s="382">
        <v>500</v>
      </c>
      <c r="H404" s="382"/>
      <c r="I404" s="200" t="s">
        <v>6507</v>
      </c>
      <c r="J404" s="383">
        <v>500</v>
      </c>
      <c r="K404" s="383"/>
    </row>
    <row r="405" spans="2:11" x14ac:dyDescent="0.25">
      <c r="B405" s="211">
        <v>44015</v>
      </c>
      <c r="C405" s="199" t="s">
        <v>8101</v>
      </c>
      <c r="D405" s="199" t="s">
        <v>8123</v>
      </c>
      <c r="E405" s="199" t="s">
        <v>8124</v>
      </c>
      <c r="F405" s="200" t="s">
        <v>6507</v>
      </c>
      <c r="G405" s="382">
        <v>500</v>
      </c>
      <c r="H405" s="382"/>
      <c r="I405" s="200" t="s">
        <v>6507</v>
      </c>
      <c r="J405" s="383">
        <v>500</v>
      </c>
      <c r="K405" s="383"/>
    </row>
    <row r="406" spans="2:11" x14ac:dyDescent="0.25">
      <c r="B406" s="211">
        <v>44015</v>
      </c>
      <c r="C406" s="199" t="s">
        <v>8101</v>
      </c>
      <c r="D406" s="199" t="s">
        <v>8123</v>
      </c>
      <c r="E406" s="199" t="s">
        <v>8124</v>
      </c>
      <c r="F406" s="200" t="s">
        <v>6507</v>
      </c>
      <c r="G406" s="382">
        <v>500</v>
      </c>
      <c r="H406" s="382"/>
      <c r="I406" s="200" t="s">
        <v>6507</v>
      </c>
      <c r="J406" s="383">
        <v>500</v>
      </c>
      <c r="K406" s="383"/>
    </row>
    <row r="407" spans="2:11" x14ac:dyDescent="0.25">
      <c r="B407" s="211">
        <v>44015</v>
      </c>
      <c r="C407" s="199" t="s">
        <v>8101</v>
      </c>
      <c r="D407" s="199" t="s">
        <v>8125</v>
      </c>
      <c r="E407" s="199" t="s">
        <v>8126</v>
      </c>
      <c r="F407" s="200" t="s">
        <v>6507</v>
      </c>
      <c r="G407" s="382">
        <v>500</v>
      </c>
      <c r="H407" s="382"/>
      <c r="I407" s="200" t="s">
        <v>6507</v>
      </c>
      <c r="J407" s="383">
        <v>500</v>
      </c>
      <c r="K407" s="383"/>
    </row>
    <row r="408" spans="2:11" x14ac:dyDescent="0.25">
      <c r="B408" s="211">
        <v>44015</v>
      </c>
      <c r="C408" s="199" t="s">
        <v>8101</v>
      </c>
      <c r="D408" s="199" t="s">
        <v>8125</v>
      </c>
      <c r="E408" s="199" t="s">
        <v>8126</v>
      </c>
      <c r="F408" s="200" t="s">
        <v>6507</v>
      </c>
      <c r="G408" s="382">
        <v>500</v>
      </c>
      <c r="H408" s="382"/>
      <c r="I408" s="200" t="s">
        <v>6507</v>
      </c>
      <c r="J408" s="383">
        <v>500</v>
      </c>
      <c r="K408" s="383"/>
    </row>
    <row r="409" spans="2:11" x14ac:dyDescent="0.25">
      <c r="B409" s="211">
        <v>44015</v>
      </c>
      <c r="C409" s="199" t="s">
        <v>8101</v>
      </c>
      <c r="D409" s="199" t="s">
        <v>8125</v>
      </c>
      <c r="E409" s="199" t="s">
        <v>8126</v>
      </c>
      <c r="F409" s="200" t="s">
        <v>6507</v>
      </c>
      <c r="G409" s="382">
        <v>500</v>
      </c>
      <c r="H409" s="382"/>
      <c r="I409" s="200" t="s">
        <v>6507</v>
      </c>
      <c r="J409" s="383">
        <v>500</v>
      </c>
      <c r="K409" s="383"/>
    </row>
    <row r="410" spans="2:11" x14ac:dyDescent="0.25">
      <c r="B410" s="211">
        <v>44015</v>
      </c>
      <c r="C410" s="199" t="s">
        <v>8101</v>
      </c>
      <c r="D410" s="199" t="s">
        <v>8125</v>
      </c>
      <c r="E410" s="199" t="s">
        <v>8126</v>
      </c>
      <c r="F410" s="200" t="s">
        <v>6507</v>
      </c>
      <c r="G410" s="382">
        <v>500</v>
      </c>
      <c r="H410" s="382"/>
      <c r="I410" s="200" t="s">
        <v>6507</v>
      </c>
      <c r="J410" s="383">
        <v>500</v>
      </c>
      <c r="K410" s="383"/>
    </row>
    <row r="411" spans="2:11" x14ac:dyDescent="0.25">
      <c r="B411" s="211">
        <v>44015</v>
      </c>
      <c r="C411" s="199" t="s">
        <v>8101</v>
      </c>
      <c r="D411" s="199" t="s">
        <v>8125</v>
      </c>
      <c r="E411" s="199" t="s">
        <v>8126</v>
      </c>
      <c r="F411" s="200" t="s">
        <v>6507</v>
      </c>
      <c r="G411" s="382">
        <v>500</v>
      </c>
      <c r="H411" s="382"/>
      <c r="I411" s="200" t="s">
        <v>6507</v>
      </c>
      <c r="J411" s="383">
        <v>500</v>
      </c>
      <c r="K411" s="383"/>
    </row>
    <row r="412" spans="2:11" x14ac:dyDescent="0.25">
      <c r="B412" s="211">
        <v>44015</v>
      </c>
      <c r="C412" s="199" t="s">
        <v>8101</v>
      </c>
      <c r="D412" s="199" t="s">
        <v>8125</v>
      </c>
      <c r="E412" s="199" t="s">
        <v>8126</v>
      </c>
      <c r="F412" s="200" t="s">
        <v>6507</v>
      </c>
      <c r="G412" s="382">
        <v>500</v>
      </c>
      <c r="H412" s="382"/>
      <c r="I412" s="200" t="s">
        <v>6507</v>
      </c>
      <c r="J412" s="383">
        <v>500</v>
      </c>
      <c r="K412" s="383"/>
    </row>
    <row r="413" spans="2:11" x14ac:dyDescent="0.25">
      <c r="B413" s="211">
        <v>44015</v>
      </c>
      <c r="C413" s="199" t="s">
        <v>8101</v>
      </c>
      <c r="D413" s="199" t="s">
        <v>8125</v>
      </c>
      <c r="E413" s="199" t="s">
        <v>8126</v>
      </c>
      <c r="F413" s="200" t="s">
        <v>6507</v>
      </c>
      <c r="G413" s="382">
        <v>500</v>
      </c>
      <c r="H413" s="382"/>
      <c r="I413" s="200" t="s">
        <v>6507</v>
      </c>
      <c r="J413" s="383">
        <v>500</v>
      </c>
      <c r="K413" s="383"/>
    </row>
    <row r="414" spans="2:11" x14ac:dyDescent="0.25">
      <c r="B414" s="211">
        <v>44015</v>
      </c>
      <c r="C414" s="199" t="s">
        <v>8101</v>
      </c>
      <c r="D414" s="199" t="s">
        <v>8127</v>
      </c>
      <c r="E414" s="199" t="s">
        <v>8128</v>
      </c>
      <c r="F414" s="200" t="s">
        <v>6507</v>
      </c>
      <c r="G414" s="382">
        <v>500</v>
      </c>
      <c r="H414" s="382"/>
      <c r="I414" s="200" t="s">
        <v>6507</v>
      </c>
      <c r="J414" s="383">
        <v>500</v>
      </c>
      <c r="K414" s="383"/>
    </row>
    <row r="415" spans="2:11" x14ac:dyDescent="0.25">
      <c r="B415" s="211">
        <v>44015</v>
      </c>
      <c r="C415" s="199" t="s">
        <v>8101</v>
      </c>
      <c r="D415" s="199" t="s">
        <v>8129</v>
      </c>
      <c r="E415" s="199" t="s">
        <v>8130</v>
      </c>
      <c r="F415" s="200" t="s">
        <v>6507</v>
      </c>
      <c r="G415" s="371">
        <v>18200</v>
      </c>
      <c r="H415" s="371"/>
      <c r="I415" s="200" t="s">
        <v>6507</v>
      </c>
      <c r="J415" s="372">
        <v>18200</v>
      </c>
      <c r="K415" s="372"/>
    </row>
    <row r="416" spans="2:11" x14ac:dyDescent="0.25">
      <c r="B416" s="211">
        <v>44015</v>
      </c>
      <c r="C416" s="199" t="s">
        <v>8101</v>
      </c>
      <c r="D416" s="199" t="s">
        <v>8131</v>
      </c>
      <c r="E416" s="199" t="s">
        <v>8132</v>
      </c>
      <c r="F416" s="200" t="s">
        <v>6507</v>
      </c>
      <c r="G416" s="371">
        <v>35000</v>
      </c>
      <c r="H416" s="371"/>
      <c r="I416" s="200" t="s">
        <v>6507</v>
      </c>
      <c r="J416" s="372">
        <v>35000</v>
      </c>
      <c r="K416" s="372"/>
    </row>
    <row r="417" spans="2:11" x14ac:dyDescent="0.25">
      <c r="B417" s="211">
        <v>44015</v>
      </c>
      <c r="C417" s="199" t="s">
        <v>8101</v>
      </c>
      <c r="D417" s="199" t="s">
        <v>8133</v>
      </c>
      <c r="E417" s="199" t="s">
        <v>8134</v>
      </c>
      <c r="F417" s="200" t="s">
        <v>6507</v>
      </c>
      <c r="G417" s="371">
        <v>3500</v>
      </c>
      <c r="H417" s="371"/>
      <c r="I417" s="200" t="s">
        <v>6507</v>
      </c>
      <c r="J417" s="372">
        <v>3500</v>
      </c>
      <c r="K417" s="372"/>
    </row>
    <row r="418" spans="2:11" x14ac:dyDescent="0.25">
      <c r="B418" s="211">
        <v>44015</v>
      </c>
      <c r="C418" s="199" t="s">
        <v>8101</v>
      </c>
      <c r="D418" s="199" t="s">
        <v>8133</v>
      </c>
      <c r="E418" s="199" t="s">
        <v>8134</v>
      </c>
      <c r="F418" s="200" t="s">
        <v>6507</v>
      </c>
      <c r="G418" s="371">
        <v>61700</v>
      </c>
      <c r="H418" s="371"/>
      <c r="I418" s="200" t="s">
        <v>6507</v>
      </c>
      <c r="J418" s="372">
        <v>61700</v>
      </c>
      <c r="K418" s="372"/>
    </row>
    <row r="419" spans="2:11" x14ac:dyDescent="0.25">
      <c r="B419" s="211">
        <v>44015</v>
      </c>
      <c r="C419" s="199" t="s">
        <v>8101</v>
      </c>
      <c r="D419" s="199" t="s">
        <v>8135</v>
      </c>
      <c r="E419" s="199" t="s">
        <v>8136</v>
      </c>
      <c r="F419" s="200" t="s">
        <v>6507</v>
      </c>
      <c r="G419" s="371">
        <v>95300</v>
      </c>
      <c r="H419" s="371"/>
      <c r="I419" s="200" t="s">
        <v>6507</v>
      </c>
      <c r="J419" s="372">
        <v>95300</v>
      </c>
      <c r="K419" s="372"/>
    </row>
    <row r="420" spans="2:11" x14ac:dyDescent="0.25">
      <c r="B420" s="211">
        <v>44015</v>
      </c>
      <c r="C420" s="199" t="s">
        <v>8101</v>
      </c>
      <c r="D420" s="199" t="s">
        <v>8137</v>
      </c>
      <c r="E420" s="199" t="s">
        <v>8138</v>
      </c>
      <c r="F420" s="200" t="s">
        <v>6507</v>
      </c>
      <c r="G420" s="371">
        <v>13200</v>
      </c>
      <c r="H420" s="371"/>
      <c r="I420" s="200" t="s">
        <v>6507</v>
      </c>
      <c r="J420" s="372">
        <v>13200</v>
      </c>
      <c r="K420" s="372"/>
    </row>
    <row r="421" spans="2:11" x14ac:dyDescent="0.25">
      <c r="B421" s="211">
        <v>44015</v>
      </c>
      <c r="C421" s="199" t="s">
        <v>8101</v>
      </c>
      <c r="D421" s="199" t="s">
        <v>8139</v>
      </c>
      <c r="E421" s="199" t="s">
        <v>8140</v>
      </c>
      <c r="F421" s="200" t="s">
        <v>6507</v>
      </c>
      <c r="G421" s="371">
        <v>5200</v>
      </c>
      <c r="H421" s="371"/>
      <c r="I421" s="200" t="s">
        <v>6507</v>
      </c>
      <c r="J421" s="372">
        <v>5200</v>
      </c>
      <c r="K421" s="372"/>
    </row>
    <row r="422" spans="2:11" x14ac:dyDescent="0.25">
      <c r="B422" s="211">
        <v>44015</v>
      </c>
      <c r="C422" s="199" t="s">
        <v>8101</v>
      </c>
      <c r="D422" s="199" t="s">
        <v>8141</v>
      </c>
      <c r="E422" s="199" t="s">
        <v>8142</v>
      </c>
      <c r="F422" s="200" t="s">
        <v>6507</v>
      </c>
      <c r="G422" s="371">
        <v>15700</v>
      </c>
      <c r="H422" s="371"/>
      <c r="I422" s="200" t="s">
        <v>6507</v>
      </c>
      <c r="J422" s="372">
        <v>15700</v>
      </c>
      <c r="K422" s="372"/>
    </row>
    <row r="423" spans="2:11" x14ac:dyDescent="0.25">
      <c r="B423" s="211">
        <v>44015</v>
      </c>
      <c r="C423" s="199" t="s">
        <v>8101</v>
      </c>
      <c r="D423" s="199" t="s">
        <v>8143</v>
      </c>
      <c r="E423" s="199" t="s">
        <v>8144</v>
      </c>
      <c r="F423" s="200" t="s">
        <v>6507</v>
      </c>
      <c r="G423" s="371">
        <v>15700</v>
      </c>
      <c r="H423" s="371"/>
      <c r="I423" s="200" t="s">
        <v>6507</v>
      </c>
      <c r="J423" s="372">
        <v>15700</v>
      </c>
      <c r="K423" s="372"/>
    </row>
    <row r="424" spans="2:11" x14ac:dyDescent="0.25">
      <c r="B424" s="211">
        <v>44015</v>
      </c>
      <c r="C424" s="199" t="s">
        <v>8101</v>
      </c>
      <c r="D424" s="199" t="s">
        <v>8145</v>
      </c>
      <c r="E424" s="199" t="s">
        <v>8146</v>
      </c>
      <c r="F424" s="200" t="s">
        <v>6507</v>
      </c>
      <c r="G424" s="371">
        <v>15700</v>
      </c>
      <c r="H424" s="371"/>
      <c r="I424" s="200" t="s">
        <v>6507</v>
      </c>
      <c r="J424" s="372">
        <v>15700</v>
      </c>
      <c r="K424" s="372"/>
    </row>
    <row r="425" spans="2:11" x14ac:dyDescent="0.25">
      <c r="B425" s="211">
        <v>44015</v>
      </c>
      <c r="C425" s="199" t="s">
        <v>8101</v>
      </c>
      <c r="D425" s="199" t="s">
        <v>8147</v>
      </c>
      <c r="E425" s="199" t="s">
        <v>8148</v>
      </c>
      <c r="F425" s="200" t="s">
        <v>6507</v>
      </c>
      <c r="G425" s="371">
        <v>15700</v>
      </c>
      <c r="H425" s="371"/>
      <c r="I425" s="200" t="s">
        <v>6507</v>
      </c>
      <c r="J425" s="372">
        <v>15700</v>
      </c>
      <c r="K425" s="372"/>
    </row>
    <row r="426" spans="2:11" x14ac:dyDescent="0.25">
      <c r="B426" s="211">
        <v>44015</v>
      </c>
      <c r="C426" s="199" t="s">
        <v>8101</v>
      </c>
      <c r="D426" s="199" t="s">
        <v>8149</v>
      </c>
      <c r="E426" s="199" t="s">
        <v>8150</v>
      </c>
      <c r="F426" s="200" t="s">
        <v>6507</v>
      </c>
      <c r="G426" s="371">
        <v>5200</v>
      </c>
      <c r="H426" s="371"/>
      <c r="I426" s="200" t="s">
        <v>6507</v>
      </c>
      <c r="J426" s="372">
        <v>5200</v>
      </c>
      <c r="K426" s="372"/>
    </row>
    <row r="427" spans="2:11" x14ac:dyDescent="0.25">
      <c r="B427" s="211">
        <v>44015</v>
      </c>
      <c r="C427" s="199" t="s">
        <v>8101</v>
      </c>
      <c r="D427" s="199" t="s">
        <v>8149</v>
      </c>
      <c r="E427" s="199" t="s">
        <v>8150</v>
      </c>
      <c r="F427" s="200" t="s">
        <v>6507</v>
      </c>
      <c r="G427" s="371">
        <v>5200</v>
      </c>
      <c r="H427" s="371"/>
      <c r="I427" s="200" t="s">
        <v>6507</v>
      </c>
      <c r="J427" s="372">
        <v>5200</v>
      </c>
      <c r="K427" s="372"/>
    </row>
    <row r="428" spans="2:11" x14ac:dyDescent="0.25">
      <c r="B428" s="211">
        <v>44015</v>
      </c>
      <c r="C428" s="199" t="s">
        <v>8101</v>
      </c>
      <c r="D428" s="199" t="s">
        <v>8151</v>
      </c>
      <c r="E428" s="199" t="s">
        <v>8152</v>
      </c>
      <c r="F428" s="200" t="s">
        <v>6507</v>
      </c>
      <c r="G428" s="371">
        <v>2700</v>
      </c>
      <c r="H428" s="371"/>
      <c r="I428" s="200" t="s">
        <v>6507</v>
      </c>
      <c r="J428" s="372">
        <v>2700</v>
      </c>
      <c r="K428" s="372"/>
    </row>
    <row r="429" spans="2:11" x14ac:dyDescent="0.25">
      <c r="B429" s="211">
        <v>44015</v>
      </c>
      <c r="C429" s="199" t="s">
        <v>8101</v>
      </c>
      <c r="D429" s="199" t="s">
        <v>8123</v>
      </c>
      <c r="E429" s="199" t="s">
        <v>8124</v>
      </c>
      <c r="F429" s="200" t="s">
        <v>6507</v>
      </c>
      <c r="G429" s="382">
        <v>500</v>
      </c>
      <c r="H429" s="382"/>
      <c r="I429" s="200" t="s">
        <v>6507</v>
      </c>
      <c r="J429" s="383">
        <v>500</v>
      </c>
      <c r="K429" s="383"/>
    </row>
    <row r="430" spans="2:11" x14ac:dyDescent="0.25">
      <c r="B430" s="211">
        <v>44015</v>
      </c>
      <c r="C430" s="199" t="s">
        <v>8101</v>
      </c>
      <c r="D430" s="199" t="s">
        <v>8113</v>
      </c>
      <c r="E430" s="199" t="s">
        <v>8114</v>
      </c>
      <c r="F430" s="200" t="s">
        <v>6507</v>
      </c>
      <c r="G430" s="382">
        <v>400</v>
      </c>
      <c r="H430" s="382"/>
      <c r="I430" s="200" t="s">
        <v>6507</v>
      </c>
      <c r="J430" s="383">
        <v>400</v>
      </c>
      <c r="K430" s="383"/>
    </row>
    <row r="431" spans="2:11" x14ac:dyDescent="0.25">
      <c r="B431" s="211">
        <v>44015</v>
      </c>
      <c r="C431" s="199" t="s">
        <v>8101</v>
      </c>
      <c r="D431" s="199" t="s">
        <v>8153</v>
      </c>
      <c r="E431" s="199" t="s">
        <v>8154</v>
      </c>
      <c r="F431" s="200" t="s">
        <v>6507</v>
      </c>
      <c r="G431" s="371">
        <v>13100</v>
      </c>
      <c r="H431" s="371"/>
      <c r="I431" s="200" t="s">
        <v>6507</v>
      </c>
      <c r="J431" s="372">
        <v>13100</v>
      </c>
      <c r="K431" s="372"/>
    </row>
    <row r="432" spans="2:11" x14ac:dyDescent="0.25">
      <c r="B432" s="211">
        <v>44015</v>
      </c>
      <c r="C432" s="199" t="s">
        <v>8101</v>
      </c>
      <c r="D432" s="199" t="s">
        <v>8153</v>
      </c>
      <c r="E432" s="199" t="s">
        <v>8154</v>
      </c>
      <c r="F432" s="200" t="s">
        <v>6507</v>
      </c>
      <c r="G432" s="371">
        <v>13100</v>
      </c>
      <c r="H432" s="371"/>
      <c r="I432" s="200" t="s">
        <v>6507</v>
      </c>
      <c r="J432" s="372">
        <v>13100</v>
      </c>
      <c r="K432" s="372"/>
    </row>
    <row r="433" spans="2:11" x14ac:dyDescent="0.25">
      <c r="B433" s="211">
        <v>44015</v>
      </c>
      <c r="C433" s="199" t="s">
        <v>8101</v>
      </c>
      <c r="D433" s="199" t="s">
        <v>8155</v>
      </c>
      <c r="E433" s="199" t="s">
        <v>8156</v>
      </c>
      <c r="F433" s="200" t="s">
        <v>6507</v>
      </c>
      <c r="G433" s="371">
        <v>23800</v>
      </c>
      <c r="H433" s="371"/>
      <c r="I433" s="200" t="s">
        <v>6507</v>
      </c>
      <c r="J433" s="372">
        <v>23800</v>
      </c>
      <c r="K433" s="372"/>
    </row>
    <row r="434" spans="2:11" x14ac:dyDescent="0.25">
      <c r="B434" s="211">
        <v>44015</v>
      </c>
      <c r="C434" s="199" t="s">
        <v>8101</v>
      </c>
      <c r="D434" s="199" t="s">
        <v>8125</v>
      </c>
      <c r="E434" s="199" t="s">
        <v>8126</v>
      </c>
      <c r="F434" s="200" t="s">
        <v>6507</v>
      </c>
      <c r="G434" s="371">
        <v>5300</v>
      </c>
      <c r="H434" s="371"/>
      <c r="I434" s="200" t="s">
        <v>6507</v>
      </c>
      <c r="J434" s="372">
        <v>5300</v>
      </c>
      <c r="K434" s="372"/>
    </row>
    <row r="435" spans="2:11" x14ac:dyDescent="0.25">
      <c r="B435" s="211">
        <v>44015</v>
      </c>
      <c r="C435" s="199" t="s">
        <v>8101</v>
      </c>
      <c r="D435" s="199" t="s">
        <v>8125</v>
      </c>
      <c r="E435" s="199" t="s">
        <v>8126</v>
      </c>
      <c r="F435" s="200" t="s">
        <v>6507</v>
      </c>
      <c r="G435" s="371">
        <v>5300</v>
      </c>
      <c r="H435" s="371"/>
      <c r="I435" s="200" t="s">
        <v>6507</v>
      </c>
      <c r="J435" s="372">
        <v>5300</v>
      </c>
      <c r="K435" s="372"/>
    </row>
    <row r="436" spans="2:11" x14ac:dyDescent="0.25">
      <c r="B436" s="211">
        <v>44015</v>
      </c>
      <c r="C436" s="199" t="s">
        <v>8101</v>
      </c>
      <c r="D436" s="199" t="s">
        <v>8125</v>
      </c>
      <c r="E436" s="199" t="s">
        <v>8126</v>
      </c>
      <c r="F436" s="200" t="s">
        <v>6507</v>
      </c>
      <c r="G436" s="371">
        <v>5300</v>
      </c>
      <c r="H436" s="371"/>
      <c r="I436" s="200" t="s">
        <v>6507</v>
      </c>
      <c r="J436" s="372">
        <v>5300</v>
      </c>
      <c r="K436" s="372"/>
    </row>
    <row r="437" spans="2:11" x14ac:dyDescent="0.25">
      <c r="B437" s="211">
        <v>44015</v>
      </c>
      <c r="C437" s="199" t="s">
        <v>8101</v>
      </c>
      <c r="D437" s="199" t="s">
        <v>8125</v>
      </c>
      <c r="E437" s="199" t="s">
        <v>8126</v>
      </c>
      <c r="F437" s="200" t="s">
        <v>6507</v>
      </c>
      <c r="G437" s="371">
        <v>5300</v>
      </c>
      <c r="H437" s="371"/>
      <c r="I437" s="200" t="s">
        <v>6507</v>
      </c>
      <c r="J437" s="372">
        <v>5300</v>
      </c>
      <c r="K437" s="372"/>
    </row>
    <row r="438" spans="2:11" x14ac:dyDescent="0.25">
      <c r="B438" s="211">
        <v>44015</v>
      </c>
      <c r="C438" s="199" t="s">
        <v>8101</v>
      </c>
      <c r="D438" s="199" t="s">
        <v>8125</v>
      </c>
      <c r="E438" s="199" t="s">
        <v>8126</v>
      </c>
      <c r="F438" s="200" t="s">
        <v>6507</v>
      </c>
      <c r="G438" s="371">
        <v>5300</v>
      </c>
      <c r="H438" s="371"/>
      <c r="I438" s="200" t="s">
        <v>6507</v>
      </c>
      <c r="J438" s="372">
        <v>5300</v>
      </c>
      <c r="K438" s="372"/>
    </row>
    <row r="439" spans="2:11" x14ac:dyDescent="0.25">
      <c r="B439" s="211">
        <v>44015</v>
      </c>
      <c r="C439" s="199" t="s">
        <v>8101</v>
      </c>
      <c r="D439" s="199" t="s">
        <v>8125</v>
      </c>
      <c r="E439" s="199" t="s">
        <v>8126</v>
      </c>
      <c r="F439" s="200" t="s">
        <v>6507</v>
      </c>
      <c r="G439" s="371">
        <v>5300</v>
      </c>
      <c r="H439" s="371"/>
      <c r="I439" s="200" t="s">
        <v>6507</v>
      </c>
      <c r="J439" s="372">
        <v>5300</v>
      </c>
      <c r="K439" s="372"/>
    </row>
    <row r="440" spans="2:11" x14ac:dyDescent="0.25">
      <c r="B440" s="211">
        <v>44015</v>
      </c>
      <c r="C440" s="199" t="s">
        <v>8101</v>
      </c>
      <c r="D440" s="199" t="s">
        <v>8125</v>
      </c>
      <c r="E440" s="199" t="s">
        <v>8126</v>
      </c>
      <c r="F440" s="200" t="s">
        <v>6507</v>
      </c>
      <c r="G440" s="371">
        <v>5300</v>
      </c>
      <c r="H440" s="371"/>
      <c r="I440" s="200" t="s">
        <v>6507</v>
      </c>
      <c r="J440" s="372">
        <v>5300</v>
      </c>
      <c r="K440" s="372"/>
    </row>
    <row r="441" spans="2:11" x14ac:dyDescent="0.25">
      <c r="B441" s="211">
        <v>44015</v>
      </c>
      <c r="C441" s="199" t="s">
        <v>8101</v>
      </c>
      <c r="D441" s="199" t="s">
        <v>8125</v>
      </c>
      <c r="E441" s="199" t="s">
        <v>8126</v>
      </c>
      <c r="F441" s="200" t="s">
        <v>6507</v>
      </c>
      <c r="G441" s="371">
        <v>5300</v>
      </c>
      <c r="H441" s="371"/>
      <c r="I441" s="200" t="s">
        <v>6507</v>
      </c>
      <c r="J441" s="372">
        <v>5300</v>
      </c>
      <c r="K441" s="372"/>
    </row>
    <row r="442" spans="2:11" x14ac:dyDescent="0.25">
      <c r="B442" s="211">
        <v>44015</v>
      </c>
      <c r="C442" s="199" t="s">
        <v>8101</v>
      </c>
      <c r="D442" s="199" t="s">
        <v>8125</v>
      </c>
      <c r="E442" s="199" t="s">
        <v>8126</v>
      </c>
      <c r="F442" s="200" t="s">
        <v>6507</v>
      </c>
      <c r="G442" s="371">
        <v>5300</v>
      </c>
      <c r="H442" s="371"/>
      <c r="I442" s="200" t="s">
        <v>6507</v>
      </c>
      <c r="J442" s="372">
        <v>5300</v>
      </c>
      <c r="K442" s="372"/>
    </row>
    <row r="443" spans="2:11" x14ac:dyDescent="0.25">
      <c r="B443" s="211">
        <v>44015</v>
      </c>
      <c r="C443" s="199" t="s">
        <v>8101</v>
      </c>
      <c r="D443" s="199" t="s">
        <v>8125</v>
      </c>
      <c r="E443" s="199" t="s">
        <v>8126</v>
      </c>
      <c r="F443" s="200" t="s">
        <v>6507</v>
      </c>
      <c r="G443" s="371">
        <v>5300</v>
      </c>
      <c r="H443" s="371"/>
      <c r="I443" s="200" t="s">
        <v>6507</v>
      </c>
      <c r="J443" s="372">
        <v>5300</v>
      </c>
      <c r="K443" s="372"/>
    </row>
    <row r="444" spans="2:11" x14ac:dyDescent="0.25">
      <c r="B444" s="211">
        <v>44015</v>
      </c>
      <c r="C444" s="199" t="s">
        <v>8101</v>
      </c>
      <c r="D444" s="199" t="s">
        <v>8157</v>
      </c>
      <c r="E444" s="199" t="s">
        <v>8158</v>
      </c>
      <c r="F444" s="200" t="s">
        <v>6507</v>
      </c>
      <c r="G444" s="371">
        <v>141800</v>
      </c>
      <c r="H444" s="371"/>
      <c r="I444" s="200" t="s">
        <v>6507</v>
      </c>
      <c r="J444" s="372">
        <v>141800</v>
      </c>
      <c r="K444" s="372"/>
    </row>
    <row r="445" spans="2:11" x14ac:dyDescent="0.25">
      <c r="B445" s="211">
        <v>44015</v>
      </c>
      <c r="C445" s="199" t="s">
        <v>8101</v>
      </c>
      <c r="D445" s="199" t="s">
        <v>8123</v>
      </c>
      <c r="E445" s="199" t="s">
        <v>8124</v>
      </c>
      <c r="F445" s="200" t="s">
        <v>6507</v>
      </c>
      <c r="G445" s="382">
        <v>500</v>
      </c>
      <c r="H445" s="382"/>
      <c r="I445" s="200" t="s">
        <v>6507</v>
      </c>
      <c r="J445" s="383">
        <v>500</v>
      </c>
      <c r="K445" s="383"/>
    </row>
    <row r="446" spans="2:11" x14ac:dyDescent="0.25">
      <c r="B446" s="211">
        <v>44015</v>
      </c>
      <c r="C446" s="199" t="s">
        <v>8101</v>
      </c>
      <c r="D446" s="199" t="s">
        <v>8125</v>
      </c>
      <c r="E446" s="199" t="s">
        <v>8126</v>
      </c>
      <c r="F446" s="200" t="s">
        <v>6507</v>
      </c>
      <c r="G446" s="371">
        <v>5300</v>
      </c>
      <c r="H446" s="371"/>
      <c r="I446" s="200" t="s">
        <v>6507</v>
      </c>
      <c r="J446" s="372">
        <v>5300</v>
      </c>
      <c r="K446" s="372"/>
    </row>
    <row r="447" spans="2:11" x14ac:dyDescent="0.25">
      <c r="B447" s="211">
        <v>44015</v>
      </c>
      <c r="C447" s="199" t="s">
        <v>8101</v>
      </c>
      <c r="D447" s="199" t="s">
        <v>8159</v>
      </c>
      <c r="E447" s="199" t="s">
        <v>8160</v>
      </c>
      <c r="F447" s="200" t="s">
        <v>6507</v>
      </c>
      <c r="G447" s="371">
        <v>170000</v>
      </c>
      <c r="H447" s="371"/>
      <c r="I447" s="200" t="s">
        <v>6507</v>
      </c>
      <c r="J447" s="372">
        <v>170000</v>
      </c>
      <c r="K447" s="372"/>
    </row>
    <row r="448" spans="2:11" x14ac:dyDescent="0.25">
      <c r="B448" s="211">
        <v>44015</v>
      </c>
      <c r="C448" s="199" t="s">
        <v>8101</v>
      </c>
      <c r="D448" s="199" t="s">
        <v>8161</v>
      </c>
      <c r="E448" s="199" t="s">
        <v>8162</v>
      </c>
      <c r="F448" s="200" t="s">
        <v>6507</v>
      </c>
      <c r="G448" s="371">
        <v>73552.539999999994</v>
      </c>
      <c r="H448" s="371"/>
      <c r="I448" s="200" t="s">
        <v>6507</v>
      </c>
      <c r="J448" s="372">
        <v>73552.539999999994</v>
      </c>
      <c r="K448" s="372"/>
    </row>
    <row r="449" spans="2:11" x14ac:dyDescent="0.25">
      <c r="B449" s="211">
        <v>44015</v>
      </c>
      <c r="C449" s="199" t="s">
        <v>8101</v>
      </c>
      <c r="D449" s="199" t="s">
        <v>8161</v>
      </c>
      <c r="E449" s="199" t="s">
        <v>8162</v>
      </c>
      <c r="F449" s="200" t="s">
        <v>6507</v>
      </c>
      <c r="G449" s="371">
        <v>73552.539999999994</v>
      </c>
      <c r="H449" s="371"/>
      <c r="I449" s="200" t="s">
        <v>6507</v>
      </c>
      <c r="J449" s="372">
        <v>73552.539999999994</v>
      </c>
      <c r="K449" s="372"/>
    </row>
    <row r="450" spans="2:11" x14ac:dyDescent="0.25">
      <c r="B450" s="211">
        <v>44015</v>
      </c>
      <c r="C450" s="199" t="s">
        <v>8101</v>
      </c>
      <c r="D450" s="199" t="s">
        <v>8163</v>
      </c>
      <c r="E450" s="199" t="s">
        <v>8164</v>
      </c>
      <c r="F450" s="200" t="s">
        <v>6507</v>
      </c>
      <c r="G450" s="371">
        <v>422291.33</v>
      </c>
      <c r="H450" s="371"/>
      <c r="I450" s="200" t="s">
        <v>6507</v>
      </c>
      <c r="J450" s="372">
        <v>422291.33</v>
      </c>
      <c r="K450" s="372"/>
    </row>
    <row r="451" spans="2:11" x14ac:dyDescent="0.25">
      <c r="B451" s="211">
        <v>44015</v>
      </c>
      <c r="C451" s="199" t="s">
        <v>8101</v>
      </c>
      <c r="D451" s="199" t="s">
        <v>8165</v>
      </c>
      <c r="E451" s="199" t="s">
        <v>8166</v>
      </c>
      <c r="F451" s="200" t="s">
        <v>6507</v>
      </c>
      <c r="G451" s="371">
        <v>337833.06</v>
      </c>
      <c r="H451" s="371"/>
      <c r="I451" s="200" t="s">
        <v>6507</v>
      </c>
      <c r="J451" s="372">
        <v>337833.06</v>
      </c>
      <c r="K451" s="372"/>
    </row>
    <row r="452" spans="2:11" x14ac:dyDescent="0.25">
      <c r="B452" s="211">
        <v>44015</v>
      </c>
      <c r="C452" s="199" t="s">
        <v>8101</v>
      </c>
      <c r="D452" s="199" t="s">
        <v>8167</v>
      </c>
      <c r="E452" s="199" t="s">
        <v>8168</v>
      </c>
      <c r="F452" s="200" t="s">
        <v>6507</v>
      </c>
      <c r="G452" s="371">
        <v>55655.3</v>
      </c>
      <c r="H452" s="371"/>
      <c r="I452" s="200" t="s">
        <v>6507</v>
      </c>
      <c r="J452" s="372">
        <v>55655.3</v>
      </c>
      <c r="K452" s="372"/>
    </row>
    <row r="453" spans="2:11" x14ac:dyDescent="0.25">
      <c r="B453" s="211">
        <v>44015</v>
      </c>
      <c r="C453" s="199" t="s">
        <v>8101</v>
      </c>
      <c r="D453" s="199" t="s">
        <v>8167</v>
      </c>
      <c r="E453" s="199" t="s">
        <v>8168</v>
      </c>
      <c r="F453" s="200" t="s">
        <v>6507</v>
      </c>
      <c r="G453" s="371">
        <v>55655.29</v>
      </c>
      <c r="H453" s="371"/>
      <c r="I453" s="200" t="s">
        <v>6507</v>
      </c>
      <c r="J453" s="372">
        <v>55655.29</v>
      </c>
      <c r="K453" s="372"/>
    </row>
    <row r="454" spans="2:11" x14ac:dyDescent="0.25">
      <c r="B454" s="211">
        <v>44015</v>
      </c>
      <c r="C454" s="199" t="s">
        <v>8169</v>
      </c>
      <c r="D454" s="199" t="s">
        <v>8170</v>
      </c>
      <c r="E454" s="199" t="s">
        <v>8171</v>
      </c>
      <c r="F454" s="200" t="s">
        <v>6507</v>
      </c>
      <c r="G454" s="371">
        <v>1620386.5</v>
      </c>
      <c r="H454" s="371"/>
      <c r="I454" s="200" t="s">
        <v>6507</v>
      </c>
      <c r="J454" s="372">
        <v>1620386.5</v>
      </c>
      <c r="K454" s="372"/>
    </row>
    <row r="455" spans="2:11" x14ac:dyDescent="0.25">
      <c r="B455" s="211">
        <v>44015</v>
      </c>
      <c r="C455" s="199" t="s">
        <v>8169</v>
      </c>
      <c r="D455" s="199" t="s">
        <v>8172</v>
      </c>
      <c r="E455" s="199" t="s">
        <v>8173</v>
      </c>
      <c r="F455" s="200" t="s">
        <v>6507</v>
      </c>
      <c r="G455" s="371">
        <v>1099834</v>
      </c>
      <c r="H455" s="371"/>
      <c r="I455" s="200" t="s">
        <v>6507</v>
      </c>
      <c r="J455" s="372">
        <v>1099834</v>
      </c>
      <c r="K455" s="372"/>
    </row>
    <row r="456" spans="2:11" x14ac:dyDescent="0.25">
      <c r="B456" s="211">
        <v>44015</v>
      </c>
      <c r="C456" s="199" t="s">
        <v>8169</v>
      </c>
      <c r="D456" s="199" t="s">
        <v>8174</v>
      </c>
      <c r="E456" s="199" t="s">
        <v>8175</v>
      </c>
      <c r="F456" s="200" t="s">
        <v>6507</v>
      </c>
      <c r="G456" s="371">
        <v>1652420.5</v>
      </c>
      <c r="H456" s="371"/>
      <c r="I456" s="200" t="s">
        <v>6507</v>
      </c>
      <c r="J456" s="372">
        <v>1652420.5</v>
      </c>
      <c r="K456" s="372"/>
    </row>
    <row r="457" spans="2:11" x14ac:dyDescent="0.25">
      <c r="B457" s="211">
        <v>44015</v>
      </c>
      <c r="C457" s="199" t="s">
        <v>8176</v>
      </c>
      <c r="D457" s="199" t="s">
        <v>8177</v>
      </c>
      <c r="E457" s="199" t="s">
        <v>8178</v>
      </c>
      <c r="F457" s="200" t="s">
        <v>6507</v>
      </c>
      <c r="G457" s="371">
        <v>2400</v>
      </c>
      <c r="H457" s="371"/>
      <c r="I457" s="200" t="s">
        <v>6507</v>
      </c>
      <c r="J457" s="372">
        <v>2400</v>
      </c>
      <c r="K457" s="372"/>
    </row>
    <row r="458" spans="2:11" x14ac:dyDescent="0.25">
      <c r="B458" s="211">
        <v>44015</v>
      </c>
      <c r="C458" s="199" t="s">
        <v>8176</v>
      </c>
      <c r="D458" s="199" t="s">
        <v>8179</v>
      </c>
      <c r="E458" s="199" t="s">
        <v>8180</v>
      </c>
      <c r="F458" s="200" t="s">
        <v>6507</v>
      </c>
      <c r="G458" s="371">
        <v>14400</v>
      </c>
      <c r="H458" s="371"/>
      <c r="I458" s="200" t="s">
        <v>6507</v>
      </c>
      <c r="J458" s="372">
        <v>14400</v>
      </c>
      <c r="K458" s="372"/>
    </row>
    <row r="459" spans="2:11" x14ac:dyDescent="0.25">
      <c r="B459" s="211">
        <v>44015</v>
      </c>
      <c r="C459" s="199" t="s">
        <v>8176</v>
      </c>
      <c r="D459" s="199" t="s">
        <v>8181</v>
      </c>
      <c r="E459" s="199" t="s">
        <v>8182</v>
      </c>
      <c r="F459" s="200" t="s">
        <v>6507</v>
      </c>
      <c r="G459" s="371">
        <v>19900</v>
      </c>
      <c r="H459" s="371"/>
      <c r="I459" s="200" t="s">
        <v>6507</v>
      </c>
      <c r="J459" s="372">
        <v>19900</v>
      </c>
      <c r="K459" s="372"/>
    </row>
    <row r="460" spans="2:11" x14ac:dyDescent="0.25">
      <c r="B460" s="211">
        <v>44015</v>
      </c>
      <c r="C460" s="199" t="s">
        <v>8176</v>
      </c>
      <c r="D460" s="199" t="s">
        <v>8183</v>
      </c>
      <c r="E460" s="199" t="s">
        <v>8184</v>
      </c>
      <c r="F460" s="200" t="s">
        <v>6507</v>
      </c>
      <c r="G460" s="371">
        <v>80700</v>
      </c>
      <c r="H460" s="371"/>
      <c r="I460" s="200" t="s">
        <v>6507</v>
      </c>
      <c r="J460" s="372">
        <v>80700</v>
      </c>
      <c r="K460" s="372"/>
    </row>
    <row r="461" spans="2:11" x14ac:dyDescent="0.25">
      <c r="B461" s="211">
        <v>44015</v>
      </c>
      <c r="C461" s="199" t="s">
        <v>8185</v>
      </c>
      <c r="D461" s="199" t="s">
        <v>8186</v>
      </c>
      <c r="E461" s="199" t="s">
        <v>8187</v>
      </c>
      <c r="F461" s="200" t="s">
        <v>6507</v>
      </c>
      <c r="G461" s="371">
        <v>4600</v>
      </c>
      <c r="H461" s="371"/>
      <c r="I461" s="200" t="s">
        <v>6507</v>
      </c>
      <c r="J461" s="372">
        <v>4600</v>
      </c>
      <c r="K461" s="372"/>
    </row>
    <row r="462" spans="2:11" x14ac:dyDescent="0.25">
      <c r="B462" s="211">
        <v>44015</v>
      </c>
      <c r="C462" s="199" t="s">
        <v>8185</v>
      </c>
      <c r="D462" s="199" t="s">
        <v>8188</v>
      </c>
      <c r="E462" s="199" t="s">
        <v>8189</v>
      </c>
      <c r="F462" s="200" t="s">
        <v>6507</v>
      </c>
      <c r="G462" s="371">
        <v>26000</v>
      </c>
      <c r="H462" s="371"/>
      <c r="I462" s="200" t="s">
        <v>6507</v>
      </c>
      <c r="J462" s="372">
        <v>26000</v>
      </c>
      <c r="K462" s="372"/>
    </row>
    <row r="463" spans="2:11" x14ac:dyDescent="0.25">
      <c r="B463" s="211">
        <v>44015</v>
      </c>
      <c r="C463" s="199" t="s">
        <v>8185</v>
      </c>
      <c r="D463" s="199" t="s">
        <v>8190</v>
      </c>
      <c r="E463" s="199" t="s">
        <v>8191</v>
      </c>
      <c r="F463" s="200" t="s">
        <v>6507</v>
      </c>
      <c r="G463" s="371">
        <v>10900</v>
      </c>
      <c r="H463" s="371"/>
      <c r="I463" s="200" t="s">
        <v>6507</v>
      </c>
      <c r="J463" s="372">
        <v>10900</v>
      </c>
      <c r="K463" s="372"/>
    </row>
    <row r="464" spans="2:11" x14ac:dyDescent="0.25">
      <c r="B464" s="211">
        <v>44015</v>
      </c>
      <c r="C464" s="199" t="s">
        <v>8185</v>
      </c>
      <c r="D464" s="199" t="s">
        <v>8192</v>
      </c>
      <c r="E464" s="199" t="s">
        <v>8193</v>
      </c>
      <c r="F464" s="200" t="s">
        <v>6507</v>
      </c>
      <c r="G464" s="371">
        <v>8100</v>
      </c>
      <c r="H464" s="371"/>
      <c r="I464" s="200" t="s">
        <v>6507</v>
      </c>
      <c r="J464" s="372">
        <v>8100</v>
      </c>
      <c r="K464" s="372"/>
    </row>
    <row r="465" spans="2:11" x14ac:dyDescent="0.25">
      <c r="B465" s="211">
        <v>44015</v>
      </c>
      <c r="C465" s="199" t="s">
        <v>8185</v>
      </c>
      <c r="D465" s="199" t="s">
        <v>8192</v>
      </c>
      <c r="E465" s="199" t="s">
        <v>8193</v>
      </c>
      <c r="F465" s="200" t="s">
        <v>6507</v>
      </c>
      <c r="G465" s="371">
        <v>8100</v>
      </c>
      <c r="H465" s="371"/>
      <c r="I465" s="200" t="s">
        <v>6507</v>
      </c>
      <c r="J465" s="372">
        <v>8100</v>
      </c>
      <c r="K465" s="372"/>
    </row>
    <row r="466" spans="2:11" x14ac:dyDescent="0.25">
      <c r="B466" s="211">
        <v>44015</v>
      </c>
      <c r="C466" s="199" t="s">
        <v>8185</v>
      </c>
      <c r="D466" s="199" t="s">
        <v>8192</v>
      </c>
      <c r="E466" s="199" t="s">
        <v>8193</v>
      </c>
      <c r="F466" s="200" t="s">
        <v>6507</v>
      </c>
      <c r="G466" s="371">
        <v>8100</v>
      </c>
      <c r="H466" s="371"/>
      <c r="I466" s="200" t="s">
        <v>6507</v>
      </c>
      <c r="J466" s="372">
        <v>8100</v>
      </c>
      <c r="K466" s="372"/>
    </row>
    <row r="467" spans="2:11" x14ac:dyDescent="0.25">
      <c r="B467" s="211">
        <v>44015</v>
      </c>
      <c r="C467" s="199" t="s">
        <v>8185</v>
      </c>
      <c r="D467" s="199" t="s">
        <v>8194</v>
      </c>
      <c r="E467" s="199" t="s">
        <v>8195</v>
      </c>
      <c r="F467" s="200" t="s">
        <v>6507</v>
      </c>
      <c r="G467" s="382">
        <v>300</v>
      </c>
      <c r="H467" s="382"/>
      <c r="I467" s="200" t="s">
        <v>6507</v>
      </c>
      <c r="J467" s="383">
        <v>300</v>
      </c>
      <c r="K467" s="383"/>
    </row>
    <row r="468" spans="2:11" x14ac:dyDescent="0.25">
      <c r="B468" s="211">
        <v>44015</v>
      </c>
      <c r="C468" s="199" t="s">
        <v>8185</v>
      </c>
      <c r="D468" s="199" t="s">
        <v>8196</v>
      </c>
      <c r="E468" s="199" t="s">
        <v>8197</v>
      </c>
      <c r="F468" s="200" t="s">
        <v>6507</v>
      </c>
      <c r="G468" s="371">
        <v>2427347.6800000002</v>
      </c>
      <c r="H468" s="371"/>
      <c r="I468" s="200" t="s">
        <v>6507</v>
      </c>
      <c r="J468" s="372">
        <v>2427347.6800000002</v>
      </c>
      <c r="K468" s="372"/>
    </row>
    <row r="469" spans="2:11" x14ac:dyDescent="0.25">
      <c r="B469" s="211">
        <v>44015</v>
      </c>
      <c r="C469" s="199" t="s">
        <v>8185</v>
      </c>
      <c r="D469" s="199" t="s">
        <v>8198</v>
      </c>
      <c r="E469" s="199" t="s">
        <v>8199</v>
      </c>
      <c r="F469" s="200" t="s">
        <v>6507</v>
      </c>
      <c r="G469" s="371">
        <v>6564665.5700000003</v>
      </c>
      <c r="H469" s="371"/>
      <c r="I469" s="200" t="s">
        <v>6507</v>
      </c>
      <c r="J469" s="372">
        <v>6564665.5700000003</v>
      </c>
      <c r="K469" s="372"/>
    </row>
    <row r="470" spans="2:11" x14ac:dyDescent="0.25">
      <c r="B470" s="211">
        <v>44015</v>
      </c>
      <c r="C470" s="199" t="s">
        <v>8200</v>
      </c>
      <c r="D470" s="199" t="s">
        <v>8201</v>
      </c>
      <c r="E470" s="199" t="s">
        <v>8202</v>
      </c>
      <c r="F470" s="200" t="s">
        <v>6507</v>
      </c>
      <c r="G470" s="371">
        <v>250418.2</v>
      </c>
      <c r="H470" s="371"/>
      <c r="I470" s="200" t="s">
        <v>6507</v>
      </c>
      <c r="J470" s="372">
        <v>250418.2</v>
      </c>
      <c r="K470" s="372"/>
    </row>
    <row r="471" spans="2:11" x14ac:dyDescent="0.25">
      <c r="B471" s="211">
        <v>44015</v>
      </c>
      <c r="C471" s="199" t="s">
        <v>8200</v>
      </c>
      <c r="D471" s="199" t="s">
        <v>8203</v>
      </c>
      <c r="E471" s="199" t="s">
        <v>8204</v>
      </c>
      <c r="F471" s="200" t="s">
        <v>6507</v>
      </c>
      <c r="G471" s="371">
        <v>3052671.86</v>
      </c>
      <c r="H471" s="371"/>
      <c r="I471" s="200" t="s">
        <v>6507</v>
      </c>
      <c r="J471" s="372">
        <v>3052671.86</v>
      </c>
      <c r="K471" s="372"/>
    </row>
    <row r="472" spans="2:11" x14ac:dyDescent="0.25">
      <c r="B472" s="211">
        <v>44015</v>
      </c>
      <c r="C472" s="199" t="s">
        <v>8205</v>
      </c>
      <c r="D472" s="199" t="s">
        <v>8206</v>
      </c>
      <c r="E472" s="199" t="s">
        <v>8207</v>
      </c>
      <c r="F472" s="200" t="s">
        <v>6507</v>
      </c>
      <c r="G472" s="371">
        <v>1329411</v>
      </c>
      <c r="H472" s="371"/>
      <c r="I472" s="200" t="s">
        <v>6507</v>
      </c>
      <c r="J472" s="372">
        <v>1329411</v>
      </c>
      <c r="K472" s="372"/>
    </row>
    <row r="473" spans="2:11" x14ac:dyDescent="0.25">
      <c r="B473" s="211">
        <v>44015</v>
      </c>
      <c r="C473" s="199" t="s">
        <v>8205</v>
      </c>
      <c r="D473" s="199" t="s">
        <v>8208</v>
      </c>
      <c r="E473" s="199" t="s">
        <v>8209</v>
      </c>
      <c r="F473" s="200" t="s">
        <v>6507</v>
      </c>
      <c r="G473" s="371">
        <v>1550979.5</v>
      </c>
      <c r="H473" s="371"/>
      <c r="I473" s="200" t="s">
        <v>6507</v>
      </c>
      <c r="J473" s="372">
        <v>1550979.5</v>
      </c>
      <c r="K473" s="372"/>
    </row>
    <row r="474" spans="2:11" x14ac:dyDescent="0.25">
      <c r="B474" s="211">
        <v>44015</v>
      </c>
      <c r="C474" s="199" t="s">
        <v>8205</v>
      </c>
      <c r="D474" s="199" t="s">
        <v>8210</v>
      </c>
      <c r="E474" s="199" t="s">
        <v>8211</v>
      </c>
      <c r="F474" s="200" t="s">
        <v>6507</v>
      </c>
      <c r="G474" s="371">
        <v>1251995.5</v>
      </c>
      <c r="H474" s="371"/>
      <c r="I474" s="200" t="s">
        <v>6507</v>
      </c>
      <c r="J474" s="372">
        <v>1251995.5</v>
      </c>
      <c r="K474" s="372"/>
    </row>
    <row r="475" spans="2:11" x14ac:dyDescent="0.25">
      <c r="B475" s="211">
        <v>44015</v>
      </c>
      <c r="C475" s="199" t="s">
        <v>8205</v>
      </c>
      <c r="D475" s="199" t="s">
        <v>8212</v>
      </c>
      <c r="E475" s="199" t="s">
        <v>8213</v>
      </c>
      <c r="F475" s="200" t="s">
        <v>6507</v>
      </c>
      <c r="G475" s="371">
        <v>1572335.5</v>
      </c>
      <c r="H475" s="371"/>
      <c r="I475" s="200" t="s">
        <v>6507</v>
      </c>
      <c r="J475" s="372">
        <v>1572335.5</v>
      </c>
      <c r="K475" s="372"/>
    </row>
    <row r="476" spans="2:11" x14ac:dyDescent="0.25">
      <c r="B476" s="211">
        <v>44015</v>
      </c>
      <c r="C476" s="199" t="s">
        <v>8205</v>
      </c>
      <c r="D476" s="199" t="s">
        <v>8214</v>
      </c>
      <c r="E476" s="199" t="s">
        <v>8215</v>
      </c>
      <c r="F476" s="200" t="s">
        <v>6507</v>
      </c>
      <c r="G476" s="371">
        <v>640453.55000000005</v>
      </c>
      <c r="H476" s="371"/>
      <c r="I476" s="200" t="s">
        <v>6507</v>
      </c>
      <c r="J476" s="372">
        <v>640453.55000000005</v>
      </c>
      <c r="K476" s="372"/>
    </row>
    <row r="477" spans="2:11" x14ac:dyDescent="0.25">
      <c r="B477" s="211">
        <v>44015</v>
      </c>
      <c r="C477" s="199" t="s">
        <v>8205</v>
      </c>
      <c r="D477" s="199" t="s">
        <v>8216</v>
      </c>
      <c r="E477" s="199" t="s">
        <v>8217</v>
      </c>
      <c r="F477" s="200" t="s">
        <v>6507</v>
      </c>
      <c r="G477" s="371">
        <v>1817929.5</v>
      </c>
      <c r="H477" s="371"/>
      <c r="I477" s="200" t="s">
        <v>6507</v>
      </c>
      <c r="J477" s="372">
        <v>1817929.5</v>
      </c>
      <c r="K477" s="372"/>
    </row>
    <row r="478" spans="2:11" x14ac:dyDescent="0.25">
      <c r="B478" s="211">
        <v>44015</v>
      </c>
      <c r="C478" s="199" t="s">
        <v>8205</v>
      </c>
      <c r="D478" s="199" t="s">
        <v>8218</v>
      </c>
      <c r="E478" s="199" t="s">
        <v>8219</v>
      </c>
      <c r="F478" s="200" t="s">
        <v>6507</v>
      </c>
      <c r="G478" s="371">
        <v>1102503.5</v>
      </c>
      <c r="H478" s="371"/>
      <c r="I478" s="200" t="s">
        <v>6507</v>
      </c>
      <c r="J478" s="372">
        <v>1102503.5</v>
      </c>
      <c r="K478" s="372"/>
    </row>
    <row r="479" spans="2:11" x14ac:dyDescent="0.25">
      <c r="B479" s="211">
        <v>44015</v>
      </c>
      <c r="C479" s="199" t="s">
        <v>8220</v>
      </c>
      <c r="D479" s="199" t="s">
        <v>8221</v>
      </c>
      <c r="E479" s="199" t="s">
        <v>8222</v>
      </c>
      <c r="F479" s="200" t="s">
        <v>6507</v>
      </c>
      <c r="G479" s="371">
        <v>77273</v>
      </c>
      <c r="H479" s="371"/>
      <c r="I479" s="200" t="s">
        <v>6507</v>
      </c>
      <c r="J479" s="372">
        <v>77273</v>
      </c>
      <c r="K479" s="372"/>
    </row>
    <row r="480" spans="2:11" x14ac:dyDescent="0.25">
      <c r="B480" s="211">
        <v>44015</v>
      </c>
      <c r="C480" s="199" t="s">
        <v>8220</v>
      </c>
      <c r="D480" s="199" t="s">
        <v>8223</v>
      </c>
      <c r="E480" s="199" t="s">
        <v>8224</v>
      </c>
      <c r="F480" s="200" t="s">
        <v>6507</v>
      </c>
      <c r="G480" s="371">
        <v>41575</v>
      </c>
      <c r="H480" s="371"/>
      <c r="I480" s="200" t="s">
        <v>6507</v>
      </c>
      <c r="J480" s="372">
        <v>41575</v>
      </c>
      <c r="K480" s="372"/>
    </row>
    <row r="481" spans="2:11" x14ac:dyDescent="0.25">
      <c r="B481" s="211">
        <v>44015</v>
      </c>
      <c r="C481" s="199" t="s">
        <v>8220</v>
      </c>
      <c r="D481" s="199" t="s">
        <v>8225</v>
      </c>
      <c r="E481" s="199" t="s">
        <v>8226</v>
      </c>
      <c r="F481" s="200" t="s">
        <v>6507</v>
      </c>
      <c r="G481" s="371">
        <v>10300</v>
      </c>
      <c r="H481" s="371"/>
      <c r="I481" s="200" t="s">
        <v>6507</v>
      </c>
      <c r="J481" s="372">
        <v>10300</v>
      </c>
      <c r="K481" s="372"/>
    </row>
    <row r="482" spans="2:11" x14ac:dyDescent="0.25">
      <c r="B482" s="211">
        <v>44015</v>
      </c>
      <c r="C482" s="199" t="s">
        <v>8220</v>
      </c>
      <c r="D482" s="199" t="s">
        <v>8227</v>
      </c>
      <c r="E482" s="199" t="s">
        <v>8228</v>
      </c>
      <c r="F482" s="200" t="s">
        <v>6507</v>
      </c>
      <c r="G482" s="382">
        <v>200</v>
      </c>
      <c r="H482" s="382"/>
      <c r="I482" s="200" t="s">
        <v>6507</v>
      </c>
      <c r="J482" s="383">
        <v>200</v>
      </c>
      <c r="K482" s="383"/>
    </row>
    <row r="483" spans="2:11" x14ac:dyDescent="0.25">
      <c r="B483" s="211">
        <v>44015</v>
      </c>
      <c r="C483" s="199" t="s">
        <v>8220</v>
      </c>
      <c r="D483" s="199" t="s">
        <v>8227</v>
      </c>
      <c r="E483" s="199" t="s">
        <v>8228</v>
      </c>
      <c r="F483" s="200" t="s">
        <v>6507</v>
      </c>
      <c r="G483" s="382">
        <v>200</v>
      </c>
      <c r="H483" s="382"/>
      <c r="I483" s="200" t="s">
        <v>6507</v>
      </c>
      <c r="J483" s="383">
        <v>200</v>
      </c>
      <c r="K483" s="383"/>
    </row>
    <row r="484" spans="2:11" x14ac:dyDescent="0.25">
      <c r="B484" s="211">
        <v>44015</v>
      </c>
      <c r="C484" s="199" t="s">
        <v>8220</v>
      </c>
      <c r="D484" s="199" t="s">
        <v>8229</v>
      </c>
      <c r="E484" s="199" t="s">
        <v>8230</v>
      </c>
      <c r="F484" s="200" t="s">
        <v>6507</v>
      </c>
      <c r="G484" s="382">
        <v>200</v>
      </c>
      <c r="H484" s="382"/>
      <c r="I484" s="200" t="s">
        <v>6507</v>
      </c>
      <c r="J484" s="383">
        <v>200</v>
      </c>
      <c r="K484" s="383"/>
    </row>
    <row r="485" spans="2:11" x14ac:dyDescent="0.25">
      <c r="B485" s="211">
        <v>44015</v>
      </c>
      <c r="C485" s="199" t="s">
        <v>8220</v>
      </c>
      <c r="D485" s="199" t="s">
        <v>8231</v>
      </c>
      <c r="E485" s="199" t="s">
        <v>8232</v>
      </c>
      <c r="F485" s="200" t="s">
        <v>6507</v>
      </c>
      <c r="G485" s="371">
        <v>6700</v>
      </c>
      <c r="H485" s="371"/>
      <c r="I485" s="200" t="s">
        <v>6507</v>
      </c>
      <c r="J485" s="372">
        <v>6700</v>
      </c>
      <c r="K485" s="372"/>
    </row>
    <row r="486" spans="2:11" x14ac:dyDescent="0.25">
      <c r="B486" s="211">
        <v>44015</v>
      </c>
      <c r="C486" s="199" t="s">
        <v>8220</v>
      </c>
      <c r="D486" s="199" t="s">
        <v>8231</v>
      </c>
      <c r="E486" s="199" t="s">
        <v>8232</v>
      </c>
      <c r="F486" s="200" t="s">
        <v>6507</v>
      </c>
      <c r="G486" s="371">
        <v>13400</v>
      </c>
      <c r="H486" s="371"/>
      <c r="I486" s="200" t="s">
        <v>6507</v>
      </c>
      <c r="J486" s="372">
        <v>13400</v>
      </c>
      <c r="K486" s="372"/>
    </row>
    <row r="487" spans="2:11" x14ac:dyDescent="0.25">
      <c r="B487" s="211">
        <v>44015</v>
      </c>
      <c r="C487" s="199" t="s">
        <v>8220</v>
      </c>
      <c r="D487" s="199" t="s">
        <v>8233</v>
      </c>
      <c r="E487" s="199" t="s">
        <v>8234</v>
      </c>
      <c r="F487" s="200" t="s">
        <v>6507</v>
      </c>
      <c r="G487" s="371">
        <v>3700</v>
      </c>
      <c r="H487" s="371"/>
      <c r="I487" s="200" t="s">
        <v>6507</v>
      </c>
      <c r="J487" s="372">
        <v>3700</v>
      </c>
      <c r="K487" s="372"/>
    </row>
    <row r="488" spans="2:11" x14ac:dyDescent="0.25">
      <c r="B488" s="211">
        <v>44015</v>
      </c>
      <c r="C488" s="199" t="s">
        <v>8220</v>
      </c>
      <c r="D488" s="199" t="s">
        <v>8233</v>
      </c>
      <c r="E488" s="199" t="s">
        <v>8234</v>
      </c>
      <c r="F488" s="200" t="s">
        <v>6507</v>
      </c>
      <c r="G488" s="371">
        <v>3700</v>
      </c>
      <c r="H488" s="371"/>
      <c r="I488" s="200" t="s">
        <v>6507</v>
      </c>
      <c r="J488" s="372">
        <v>3700</v>
      </c>
      <c r="K488" s="372"/>
    </row>
    <row r="489" spans="2:11" x14ac:dyDescent="0.25">
      <c r="B489" s="211">
        <v>44015</v>
      </c>
      <c r="C489" s="199" t="s">
        <v>8220</v>
      </c>
      <c r="D489" s="199" t="s">
        <v>8233</v>
      </c>
      <c r="E489" s="199" t="s">
        <v>8234</v>
      </c>
      <c r="F489" s="200" t="s">
        <v>6507</v>
      </c>
      <c r="G489" s="371">
        <v>3700</v>
      </c>
      <c r="H489" s="371"/>
      <c r="I489" s="200" t="s">
        <v>6507</v>
      </c>
      <c r="J489" s="372">
        <v>3700</v>
      </c>
      <c r="K489" s="372"/>
    </row>
    <row r="490" spans="2:11" x14ac:dyDescent="0.25">
      <c r="B490" s="211">
        <v>44015</v>
      </c>
      <c r="C490" s="199" t="s">
        <v>8220</v>
      </c>
      <c r="D490" s="199" t="s">
        <v>8233</v>
      </c>
      <c r="E490" s="199" t="s">
        <v>8234</v>
      </c>
      <c r="F490" s="200" t="s">
        <v>6507</v>
      </c>
      <c r="G490" s="371">
        <v>3700</v>
      </c>
      <c r="H490" s="371"/>
      <c r="I490" s="200" t="s">
        <v>6507</v>
      </c>
      <c r="J490" s="372">
        <v>3700</v>
      </c>
      <c r="K490" s="372"/>
    </row>
    <row r="491" spans="2:11" x14ac:dyDescent="0.25">
      <c r="B491" s="211">
        <v>44015</v>
      </c>
      <c r="C491" s="199" t="s">
        <v>8220</v>
      </c>
      <c r="D491" s="199" t="s">
        <v>8233</v>
      </c>
      <c r="E491" s="199" t="s">
        <v>8234</v>
      </c>
      <c r="F491" s="200" t="s">
        <v>6507</v>
      </c>
      <c r="G491" s="371">
        <v>3700</v>
      </c>
      <c r="H491" s="371"/>
      <c r="I491" s="200" t="s">
        <v>6507</v>
      </c>
      <c r="J491" s="372">
        <v>3700</v>
      </c>
      <c r="K491" s="372"/>
    </row>
    <row r="492" spans="2:11" x14ac:dyDescent="0.25">
      <c r="B492" s="211">
        <v>44015</v>
      </c>
      <c r="C492" s="199" t="s">
        <v>8220</v>
      </c>
      <c r="D492" s="199" t="s">
        <v>8233</v>
      </c>
      <c r="E492" s="199" t="s">
        <v>8234</v>
      </c>
      <c r="F492" s="200" t="s">
        <v>6507</v>
      </c>
      <c r="G492" s="371">
        <v>3700</v>
      </c>
      <c r="H492" s="371"/>
      <c r="I492" s="200" t="s">
        <v>6507</v>
      </c>
      <c r="J492" s="372">
        <v>3700</v>
      </c>
      <c r="K492" s="372"/>
    </row>
    <row r="493" spans="2:11" x14ac:dyDescent="0.25">
      <c r="B493" s="211">
        <v>44015</v>
      </c>
      <c r="C493" s="199" t="s">
        <v>8220</v>
      </c>
      <c r="D493" s="199" t="s">
        <v>8233</v>
      </c>
      <c r="E493" s="199" t="s">
        <v>8234</v>
      </c>
      <c r="F493" s="200" t="s">
        <v>6507</v>
      </c>
      <c r="G493" s="371">
        <v>3700</v>
      </c>
      <c r="H493" s="371"/>
      <c r="I493" s="200" t="s">
        <v>6507</v>
      </c>
      <c r="J493" s="372">
        <v>3700</v>
      </c>
      <c r="K493" s="372"/>
    </row>
    <row r="494" spans="2:11" x14ac:dyDescent="0.25">
      <c r="B494" s="211">
        <v>44015</v>
      </c>
      <c r="C494" s="199" t="s">
        <v>8220</v>
      </c>
      <c r="D494" s="199" t="s">
        <v>8233</v>
      </c>
      <c r="E494" s="199" t="s">
        <v>8234</v>
      </c>
      <c r="F494" s="200" t="s">
        <v>6507</v>
      </c>
      <c r="G494" s="371">
        <v>3700</v>
      </c>
      <c r="H494" s="371"/>
      <c r="I494" s="200" t="s">
        <v>6507</v>
      </c>
      <c r="J494" s="372">
        <v>3700</v>
      </c>
      <c r="K494" s="372"/>
    </row>
    <row r="495" spans="2:11" x14ac:dyDescent="0.25">
      <c r="B495" s="211">
        <v>44015</v>
      </c>
      <c r="C495" s="199" t="s">
        <v>8220</v>
      </c>
      <c r="D495" s="199" t="s">
        <v>8235</v>
      </c>
      <c r="E495" s="199" t="s">
        <v>8236</v>
      </c>
      <c r="F495" s="200" t="s">
        <v>6507</v>
      </c>
      <c r="G495" s="371">
        <v>3700</v>
      </c>
      <c r="H495" s="371"/>
      <c r="I495" s="200" t="s">
        <v>6507</v>
      </c>
      <c r="J495" s="372">
        <v>3700</v>
      </c>
      <c r="K495" s="372"/>
    </row>
    <row r="496" spans="2:11" x14ac:dyDescent="0.25">
      <c r="B496" s="211">
        <v>44015</v>
      </c>
      <c r="C496" s="199" t="s">
        <v>8220</v>
      </c>
      <c r="D496" s="199" t="s">
        <v>8235</v>
      </c>
      <c r="E496" s="199" t="s">
        <v>8236</v>
      </c>
      <c r="F496" s="200" t="s">
        <v>6507</v>
      </c>
      <c r="G496" s="371">
        <v>3700</v>
      </c>
      <c r="H496" s="371"/>
      <c r="I496" s="200" t="s">
        <v>6507</v>
      </c>
      <c r="J496" s="372">
        <v>3700</v>
      </c>
      <c r="K496" s="372"/>
    </row>
    <row r="497" spans="2:11" x14ac:dyDescent="0.25">
      <c r="B497" s="211">
        <v>44015</v>
      </c>
      <c r="C497" s="199" t="s">
        <v>8220</v>
      </c>
      <c r="D497" s="199" t="s">
        <v>8235</v>
      </c>
      <c r="E497" s="199" t="s">
        <v>8236</v>
      </c>
      <c r="F497" s="200" t="s">
        <v>6507</v>
      </c>
      <c r="G497" s="371">
        <v>3700</v>
      </c>
      <c r="H497" s="371"/>
      <c r="I497" s="200" t="s">
        <v>6507</v>
      </c>
      <c r="J497" s="372">
        <v>3700</v>
      </c>
      <c r="K497" s="372"/>
    </row>
    <row r="498" spans="2:11" x14ac:dyDescent="0.25">
      <c r="B498" s="211">
        <v>44015</v>
      </c>
      <c r="C498" s="199" t="s">
        <v>8220</v>
      </c>
      <c r="D498" s="199" t="s">
        <v>8235</v>
      </c>
      <c r="E498" s="199" t="s">
        <v>8236</v>
      </c>
      <c r="F498" s="200" t="s">
        <v>6507</v>
      </c>
      <c r="G498" s="371">
        <v>3700</v>
      </c>
      <c r="H498" s="371"/>
      <c r="I498" s="200" t="s">
        <v>6507</v>
      </c>
      <c r="J498" s="372">
        <v>3700</v>
      </c>
      <c r="K498" s="372"/>
    </row>
    <row r="499" spans="2:11" x14ac:dyDescent="0.25">
      <c r="B499" s="211">
        <v>44015</v>
      </c>
      <c r="C499" s="199" t="s">
        <v>8220</v>
      </c>
      <c r="D499" s="199" t="s">
        <v>8235</v>
      </c>
      <c r="E499" s="199" t="s">
        <v>8236</v>
      </c>
      <c r="F499" s="200" t="s">
        <v>6507</v>
      </c>
      <c r="G499" s="371">
        <v>3700</v>
      </c>
      <c r="H499" s="371"/>
      <c r="I499" s="200" t="s">
        <v>6507</v>
      </c>
      <c r="J499" s="372">
        <v>3700</v>
      </c>
      <c r="K499" s="372"/>
    </row>
    <row r="500" spans="2:11" x14ac:dyDescent="0.25">
      <c r="B500" s="211">
        <v>44015</v>
      </c>
      <c r="C500" s="199" t="s">
        <v>8220</v>
      </c>
      <c r="D500" s="199" t="s">
        <v>8235</v>
      </c>
      <c r="E500" s="199" t="s">
        <v>8236</v>
      </c>
      <c r="F500" s="200" t="s">
        <v>6507</v>
      </c>
      <c r="G500" s="371">
        <v>3700</v>
      </c>
      <c r="H500" s="371"/>
      <c r="I500" s="200" t="s">
        <v>6507</v>
      </c>
      <c r="J500" s="372">
        <v>3700</v>
      </c>
      <c r="K500" s="372"/>
    </row>
    <row r="501" spans="2:11" x14ac:dyDescent="0.25">
      <c r="B501" s="211">
        <v>44015</v>
      </c>
      <c r="C501" s="199" t="s">
        <v>8220</v>
      </c>
      <c r="D501" s="199" t="s">
        <v>8235</v>
      </c>
      <c r="E501" s="199" t="s">
        <v>8236</v>
      </c>
      <c r="F501" s="200" t="s">
        <v>6507</v>
      </c>
      <c r="G501" s="371">
        <v>3700</v>
      </c>
      <c r="H501" s="371"/>
      <c r="I501" s="200" t="s">
        <v>6507</v>
      </c>
      <c r="J501" s="372">
        <v>3700</v>
      </c>
      <c r="K501" s="372"/>
    </row>
    <row r="502" spans="2:11" x14ac:dyDescent="0.25">
      <c r="B502" s="211">
        <v>44015</v>
      </c>
      <c r="C502" s="199" t="s">
        <v>8220</v>
      </c>
      <c r="D502" s="199" t="s">
        <v>8235</v>
      </c>
      <c r="E502" s="199" t="s">
        <v>8236</v>
      </c>
      <c r="F502" s="200" t="s">
        <v>6507</v>
      </c>
      <c r="G502" s="371">
        <v>3700</v>
      </c>
      <c r="H502" s="371"/>
      <c r="I502" s="200" t="s">
        <v>6507</v>
      </c>
      <c r="J502" s="372">
        <v>3700</v>
      </c>
      <c r="K502" s="372"/>
    </row>
    <row r="503" spans="2:11" x14ac:dyDescent="0.25">
      <c r="B503" s="211">
        <v>44015</v>
      </c>
      <c r="C503" s="199" t="s">
        <v>8220</v>
      </c>
      <c r="D503" s="199" t="s">
        <v>8235</v>
      </c>
      <c r="E503" s="199" t="s">
        <v>8236</v>
      </c>
      <c r="F503" s="200" t="s">
        <v>6507</v>
      </c>
      <c r="G503" s="371">
        <v>3700</v>
      </c>
      <c r="H503" s="371"/>
      <c r="I503" s="200" t="s">
        <v>6507</v>
      </c>
      <c r="J503" s="372">
        <v>3700</v>
      </c>
      <c r="K503" s="372"/>
    </row>
    <row r="504" spans="2:11" x14ac:dyDescent="0.25">
      <c r="B504" s="211">
        <v>44015</v>
      </c>
      <c r="C504" s="199" t="s">
        <v>8220</v>
      </c>
      <c r="D504" s="199" t="s">
        <v>8235</v>
      </c>
      <c r="E504" s="199" t="s">
        <v>8236</v>
      </c>
      <c r="F504" s="200" t="s">
        <v>6507</v>
      </c>
      <c r="G504" s="371">
        <v>3700</v>
      </c>
      <c r="H504" s="371"/>
      <c r="I504" s="200" t="s">
        <v>6507</v>
      </c>
      <c r="J504" s="372">
        <v>3700</v>
      </c>
      <c r="K504" s="372"/>
    </row>
    <row r="505" spans="2:11" x14ac:dyDescent="0.25">
      <c r="B505" s="211">
        <v>44015</v>
      </c>
      <c r="C505" s="199" t="s">
        <v>8220</v>
      </c>
      <c r="D505" s="199" t="s">
        <v>8235</v>
      </c>
      <c r="E505" s="199" t="s">
        <v>8236</v>
      </c>
      <c r="F505" s="200" t="s">
        <v>6507</v>
      </c>
      <c r="G505" s="371">
        <v>3700</v>
      </c>
      <c r="H505" s="371"/>
      <c r="I505" s="200" t="s">
        <v>6507</v>
      </c>
      <c r="J505" s="372">
        <v>3700</v>
      </c>
      <c r="K505" s="372"/>
    </row>
    <row r="506" spans="2:11" x14ac:dyDescent="0.25">
      <c r="B506" s="211">
        <v>44015</v>
      </c>
      <c r="C506" s="199" t="s">
        <v>8220</v>
      </c>
      <c r="D506" s="199" t="s">
        <v>8235</v>
      </c>
      <c r="E506" s="199" t="s">
        <v>8236</v>
      </c>
      <c r="F506" s="200" t="s">
        <v>6507</v>
      </c>
      <c r="G506" s="371">
        <v>3700</v>
      </c>
      <c r="H506" s="371"/>
      <c r="I506" s="200" t="s">
        <v>6507</v>
      </c>
      <c r="J506" s="372">
        <v>3700</v>
      </c>
      <c r="K506" s="372"/>
    </row>
    <row r="507" spans="2:11" x14ac:dyDescent="0.25">
      <c r="B507" s="211">
        <v>44015</v>
      </c>
      <c r="C507" s="199" t="s">
        <v>8220</v>
      </c>
      <c r="D507" s="199" t="s">
        <v>8235</v>
      </c>
      <c r="E507" s="199" t="s">
        <v>8236</v>
      </c>
      <c r="F507" s="200" t="s">
        <v>6507</v>
      </c>
      <c r="G507" s="371">
        <v>3700</v>
      </c>
      <c r="H507" s="371"/>
      <c r="I507" s="200" t="s">
        <v>6507</v>
      </c>
      <c r="J507" s="372">
        <v>3700</v>
      </c>
      <c r="K507" s="372"/>
    </row>
    <row r="508" spans="2:11" x14ac:dyDescent="0.25">
      <c r="B508" s="211">
        <v>44015</v>
      </c>
      <c r="C508" s="199" t="s">
        <v>8220</v>
      </c>
      <c r="D508" s="199" t="s">
        <v>8235</v>
      </c>
      <c r="E508" s="199" t="s">
        <v>8236</v>
      </c>
      <c r="F508" s="200" t="s">
        <v>6507</v>
      </c>
      <c r="G508" s="371">
        <v>3700</v>
      </c>
      <c r="H508" s="371"/>
      <c r="I508" s="200" t="s">
        <v>6507</v>
      </c>
      <c r="J508" s="372">
        <v>3700</v>
      </c>
      <c r="K508" s="372"/>
    </row>
    <row r="509" spans="2:11" x14ac:dyDescent="0.25">
      <c r="B509" s="211">
        <v>44015</v>
      </c>
      <c r="C509" s="199" t="s">
        <v>8220</v>
      </c>
      <c r="D509" s="199" t="s">
        <v>8235</v>
      </c>
      <c r="E509" s="199" t="s">
        <v>8236</v>
      </c>
      <c r="F509" s="200" t="s">
        <v>6507</v>
      </c>
      <c r="G509" s="371">
        <v>3700</v>
      </c>
      <c r="H509" s="371"/>
      <c r="I509" s="200" t="s">
        <v>6507</v>
      </c>
      <c r="J509" s="372">
        <v>3700</v>
      </c>
      <c r="K509" s="372"/>
    </row>
    <row r="510" spans="2:11" x14ac:dyDescent="0.25">
      <c r="B510" s="211">
        <v>44015</v>
      </c>
      <c r="C510" s="199" t="s">
        <v>8220</v>
      </c>
      <c r="D510" s="199" t="s">
        <v>8235</v>
      </c>
      <c r="E510" s="199" t="s">
        <v>8236</v>
      </c>
      <c r="F510" s="200" t="s">
        <v>6507</v>
      </c>
      <c r="G510" s="371">
        <v>3700</v>
      </c>
      <c r="H510" s="371"/>
      <c r="I510" s="200" t="s">
        <v>6507</v>
      </c>
      <c r="J510" s="372">
        <v>3700</v>
      </c>
      <c r="K510" s="372"/>
    </row>
    <row r="511" spans="2:11" x14ac:dyDescent="0.25">
      <c r="B511" s="211">
        <v>44015</v>
      </c>
      <c r="C511" s="199" t="s">
        <v>8220</v>
      </c>
      <c r="D511" s="199" t="s">
        <v>8235</v>
      </c>
      <c r="E511" s="199" t="s">
        <v>8236</v>
      </c>
      <c r="F511" s="200" t="s">
        <v>6507</v>
      </c>
      <c r="G511" s="371">
        <v>3700</v>
      </c>
      <c r="H511" s="371"/>
      <c r="I511" s="200" t="s">
        <v>6507</v>
      </c>
      <c r="J511" s="372">
        <v>3700</v>
      </c>
      <c r="K511" s="372"/>
    </row>
    <row r="512" spans="2:11" x14ac:dyDescent="0.25">
      <c r="B512" s="211">
        <v>44015</v>
      </c>
      <c r="C512" s="199" t="s">
        <v>8220</v>
      </c>
      <c r="D512" s="199" t="s">
        <v>8237</v>
      </c>
      <c r="E512" s="199" t="s">
        <v>8238</v>
      </c>
      <c r="F512" s="200" t="s">
        <v>6507</v>
      </c>
      <c r="G512" s="371">
        <v>950500</v>
      </c>
      <c r="H512" s="371"/>
      <c r="I512" s="200" t="s">
        <v>6507</v>
      </c>
      <c r="J512" s="372">
        <v>950500</v>
      </c>
      <c r="K512" s="372"/>
    </row>
    <row r="513" spans="2:11" x14ac:dyDescent="0.25">
      <c r="B513" s="211">
        <v>44015</v>
      </c>
      <c r="C513" s="199" t="s">
        <v>8220</v>
      </c>
      <c r="D513" s="199" t="s">
        <v>8239</v>
      </c>
      <c r="E513" s="199" t="s">
        <v>8240</v>
      </c>
      <c r="F513" s="200" t="s">
        <v>6507</v>
      </c>
      <c r="G513" s="371">
        <v>231600</v>
      </c>
      <c r="H513" s="371"/>
      <c r="I513" s="200" t="s">
        <v>6507</v>
      </c>
      <c r="J513" s="372">
        <v>231600</v>
      </c>
      <c r="K513" s="372"/>
    </row>
    <row r="514" spans="2:11" x14ac:dyDescent="0.25">
      <c r="B514" s="211">
        <v>44015</v>
      </c>
      <c r="C514" s="199" t="s">
        <v>8220</v>
      </c>
      <c r="D514" s="199" t="s">
        <v>8241</v>
      </c>
      <c r="E514" s="199" t="s">
        <v>8242</v>
      </c>
      <c r="F514" s="200" t="s">
        <v>6507</v>
      </c>
      <c r="G514" s="371">
        <v>238600</v>
      </c>
      <c r="H514" s="371"/>
      <c r="I514" s="200" t="s">
        <v>6507</v>
      </c>
      <c r="J514" s="372">
        <v>238600</v>
      </c>
      <c r="K514" s="372"/>
    </row>
    <row r="515" spans="2:11" x14ac:dyDescent="0.25">
      <c r="B515" s="211">
        <v>44015</v>
      </c>
      <c r="C515" s="199" t="s">
        <v>8220</v>
      </c>
      <c r="D515" s="199" t="s">
        <v>8243</v>
      </c>
      <c r="E515" s="199" t="s">
        <v>8244</v>
      </c>
      <c r="F515" s="200" t="s">
        <v>6507</v>
      </c>
      <c r="G515" s="371">
        <v>17300</v>
      </c>
      <c r="H515" s="371"/>
      <c r="I515" s="200" t="s">
        <v>6507</v>
      </c>
      <c r="J515" s="372">
        <v>17300</v>
      </c>
      <c r="K515" s="372"/>
    </row>
    <row r="516" spans="2:11" x14ac:dyDescent="0.25">
      <c r="B516" s="211">
        <v>44015</v>
      </c>
      <c r="C516" s="199" t="s">
        <v>8220</v>
      </c>
      <c r="D516" s="199" t="s">
        <v>8245</v>
      </c>
      <c r="E516" s="199" t="s">
        <v>8246</v>
      </c>
      <c r="F516" s="200" t="s">
        <v>6507</v>
      </c>
      <c r="G516" s="371">
        <v>15100</v>
      </c>
      <c r="H516" s="371"/>
      <c r="I516" s="200" t="s">
        <v>6507</v>
      </c>
      <c r="J516" s="372">
        <v>15100</v>
      </c>
      <c r="K516" s="372"/>
    </row>
    <row r="517" spans="2:11" x14ac:dyDescent="0.25">
      <c r="B517" s="211">
        <v>44015</v>
      </c>
      <c r="C517" s="199" t="s">
        <v>8220</v>
      </c>
      <c r="D517" s="199" t="s">
        <v>8233</v>
      </c>
      <c r="E517" s="199" t="s">
        <v>8234</v>
      </c>
      <c r="F517" s="200" t="s">
        <v>6507</v>
      </c>
      <c r="G517" s="371">
        <v>3700</v>
      </c>
      <c r="H517" s="371"/>
      <c r="I517" s="200" t="s">
        <v>6507</v>
      </c>
      <c r="J517" s="372">
        <v>3700</v>
      </c>
      <c r="K517" s="372"/>
    </row>
    <row r="518" spans="2:11" x14ac:dyDescent="0.25">
      <c r="B518" s="211">
        <v>44015</v>
      </c>
      <c r="C518" s="199" t="s">
        <v>8220</v>
      </c>
      <c r="D518" s="199" t="s">
        <v>8233</v>
      </c>
      <c r="E518" s="199" t="s">
        <v>8234</v>
      </c>
      <c r="F518" s="200" t="s">
        <v>6507</v>
      </c>
      <c r="G518" s="371">
        <v>3700</v>
      </c>
      <c r="H518" s="371"/>
      <c r="I518" s="200" t="s">
        <v>6507</v>
      </c>
      <c r="J518" s="372">
        <v>3700</v>
      </c>
      <c r="K518" s="372"/>
    </row>
    <row r="519" spans="2:11" x14ac:dyDescent="0.25">
      <c r="B519" s="211">
        <v>44015</v>
      </c>
      <c r="C519" s="199" t="s">
        <v>8220</v>
      </c>
      <c r="D519" s="199" t="s">
        <v>8233</v>
      </c>
      <c r="E519" s="199" t="s">
        <v>8234</v>
      </c>
      <c r="F519" s="200" t="s">
        <v>6507</v>
      </c>
      <c r="G519" s="371">
        <v>3700</v>
      </c>
      <c r="H519" s="371"/>
      <c r="I519" s="200" t="s">
        <v>6507</v>
      </c>
      <c r="J519" s="372">
        <v>3700</v>
      </c>
      <c r="K519" s="372"/>
    </row>
    <row r="520" spans="2:11" x14ac:dyDescent="0.25">
      <c r="B520" s="211">
        <v>44015</v>
      </c>
      <c r="C520" s="199" t="s">
        <v>8220</v>
      </c>
      <c r="D520" s="199" t="s">
        <v>8247</v>
      </c>
      <c r="E520" s="199" t="s">
        <v>8248</v>
      </c>
      <c r="F520" s="200" t="s">
        <v>6507</v>
      </c>
      <c r="G520" s="371">
        <v>332600</v>
      </c>
      <c r="H520" s="371"/>
      <c r="I520" s="200" t="s">
        <v>6507</v>
      </c>
      <c r="J520" s="372">
        <v>332600</v>
      </c>
      <c r="K520" s="372"/>
    </row>
    <row r="521" spans="2:11" x14ac:dyDescent="0.25">
      <c r="B521" s="211">
        <v>44015</v>
      </c>
      <c r="C521" s="199" t="s">
        <v>8220</v>
      </c>
      <c r="D521" s="199" t="s">
        <v>8249</v>
      </c>
      <c r="E521" s="199" t="s">
        <v>8250</v>
      </c>
      <c r="F521" s="200" t="s">
        <v>6507</v>
      </c>
      <c r="G521" s="371">
        <v>12700</v>
      </c>
      <c r="H521" s="371"/>
      <c r="I521" s="200" t="s">
        <v>6507</v>
      </c>
      <c r="J521" s="372">
        <v>12700</v>
      </c>
      <c r="K521" s="372"/>
    </row>
    <row r="522" spans="2:11" x14ac:dyDescent="0.25">
      <c r="B522" s="211">
        <v>44015</v>
      </c>
      <c r="C522" s="199" t="s">
        <v>8220</v>
      </c>
      <c r="D522" s="199" t="s">
        <v>8251</v>
      </c>
      <c r="E522" s="199" t="s">
        <v>8252</v>
      </c>
      <c r="F522" s="200" t="s">
        <v>6507</v>
      </c>
      <c r="G522" s="371">
        <v>2500</v>
      </c>
      <c r="H522" s="371"/>
      <c r="I522" s="200" t="s">
        <v>6507</v>
      </c>
      <c r="J522" s="372">
        <v>2500</v>
      </c>
      <c r="K522" s="372"/>
    </row>
    <row r="523" spans="2:11" x14ac:dyDescent="0.25">
      <c r="B523" s="211">
        <v>44015</v>
      </c>
      <c r="C523" s="199" t="s">
        <v>8220</v>
      </c>
      <c r="D523" s="199" t="s">
        <v>8233</v>
      </c>
      <c r="E523" s="199" t="s">
        <v>8234</v>
      </c>
      <c r="F523" s="200" t="s">
        <v>6507</v>
      </c>
      <c r="G523" s="371">
        <v>3700</v>
      </c>
      <c r="H523" s="371"/>
      <c r="I523" s="200" t="s">
        <v>6507</v>
      </c>
      <c r="J523" s="372">
        <v>3700</v>
      </c>
      <c r="K523" s="372"/>
    </row>
    <row r="524" spans="2:11" x14ac:dyDescent="0.25">
      <c r="B524" s="211">
        <v>44015</v>
      </c>
      <c r="C524" s="199" t="s">
        <v>8220</v>
      </c>
      <c r="D524" s="199" t="s">
        <v>8235</v>
      </c>
      <c r="E524" s="199" t="s">
        <v>8236</v>
      </c>
      <c r="F524" s="200" t="s">
        <v>6507</v>
      </c>
      <c r="G524" s="371">
        <v>3700</v>
      </c>
      <c r="H524" s="371"/>
      <c r="I524" s="200" t="s">
        <v>6507</v>
      </c>
      <c r="J524" s="372">
        <v>3700</v>
      </c>
      <c r="K524" s="372"/>
    </row>
    <row r="525" spans="2:11" x14ac:dyDescent="0.25">
      <c r="B525" s="211">
        <v>44015</v>
      </c>
      <c r="C525" s="199" t="s">
        <v>8220</v>
      </c>
      <c r="D525" s="199" t="s">
        <v>8225</v>
      </c>
      <c r="E525" s="199" t="s">
        <v>8226</v>
      </c>
      <c r="F525" s="200" t="s">
        <v>6507</v>
      </c>
      <c r="G525" s="371">
        <v>10300</v>
      </c>
      <c r="H525" s="371"/>
      <c r="I525" s="200" t="s">
        <v>6507</v>
      </c>
      <c r="J525" s="372">
        <v>10300</v>
      </c>
      <c r="K525" s="372"/>
    </row>
    <row r="526" spans="2:11" x14ac:dyDescent="0.25">
      <c r="B526" s="211">
        <v>44015</v>
      </c>
      <c r="C526" s="199" t="s">
        <v>8220</v>
      </c>
      <c r="D526" s="199" t="s">
        <v>8253</v>
      </c>
      <c r="E526" s="199" t="s">
        <v>8254</v>
      </c>
      <c r="F526" s="200" t="s">
        <v>6507</v>
      </c>
      <c r="G526" s="371">
        <v>210900</v>
      </c>
      <c r="H526" s="371"/>
      <c r="I526" s="200" t="s">
        <v>6507</v>
      </c>
      <c r="J526" s="372">
        <v>210900</v>
      </c>
      <c r="K526" s="372"/>
    </row>
    <row r="527" spans="2:11" x14ac:dyDescent="0.25">
      <c r="B527" s="211">
        <v>44015</v>
      </c>
      <c r="C527" s="199" t="s">
        <v>8220</v>
      </c>
      <c r="D527" s="199" t="s">
        <v>8255</v>
      </c>
      <c r="E527" s="199" t="s">
        <v>8256</v>
      </c>
      <c r="F527" s="200" t="s">
        <v>6507</v>
      </c>
      <c r="G527" s="371">
        <v>84300</v>
      </c>
      <c r="H527" s="371"/>
      <c r="I527" s="200" t="s">
        <v>6507</v>
      </c>
      <c r="J527" s="372">
        <v>84300</v>
      </c>
      <c r="K527" s="372"/>
    </row>
    <row r="528" spans="2:11" x14ac:dyDescent="0.25">
      <c r="B528" s="211">
        <v>44015</v>
      </c>
      <c r="C528" s="199" t="s">
        <v>8220</v>
      </c>
      <c r="D528" s="199" t="s">
        <v>8257</v>
      </c>
      <c r="E528" s="199" t="s">
        <v>8258</v>
      </c>
      <c r="F528" s="200" t="s">
        <v>6507</v>
      </c>
      <c r="G528" s="371">
        <v>55400</v>
      </c>
      <c r="H528" s="371"/>
      <c r="I528" s="200" t="s">
        <v>6507</v>
      </c>
      <c r="J528" s="372">
        <v>55400</v>
      </c>
      <c r="K528" s="372"/>
    </row>
    <row r="529" spans="2:11" x14ac:dyDescent="0.25">
      <c r="B529" s="211">
        <v>44015</v>
      </c>
      <c r="C529" s="199" t="s">
        <v>8220</v>
      </c>
      <c r="D529" s="199" t="s">
        <v>8259</v>
      </c>
      <c r="E529" s="199" t="s">
        <v>8260</v>
      </c>
      <c r="F529" s="200" t="s">
        <v>6507</v>
      </c>
      <c r="G529" s="371">
        <v>1226700</v>
      </c>
      <c r="H529" s="371"/>
      <c r="I529" s="200" t="s">
        <v>6507</v>
      </c>
      <c r="J529" s="372">
        <v>1226700</v>
      </c>
      <c r="K529" s="372"/>
    </row>
    <row r="530" spans="2:11" x14ac:dyDescent="0.25">
      <c r="B530" s="211">
        <v>44015</v>
      </c>
      <c r="C530" s="199" t="s">
        <v>8220</v>
      </c>
      <c r="D530" s="199" t="s">
        <v>8261</v>
      </c>
      <c r="E530" s="199" t="s">
        <v>8262</v>
      </c>
      <c r="F530" s="200" t="s">
        <v>6507</v>
      </c>
      <c r="G530" s="371">
        <v>266700</v>
      </c>
      <c r="H530" s="371"/>
      <c r="I530" s="200" t="s">
        <v>6507</v>
      </c>
      <c r="J530" s="372">
        <v>266700</v>
      </c>
      <c r="K530" s="372"/>
    </row>
    <row r="531" spans="2:11" x14ac:dyDescent="0.25">
      <c r="B531" s="211">
        <v>44015</v>
      </c>
      <c r="C531" s="199" t="s">
        <v>8220</v>
      </c>
      <c r="D531" s="199" t="s">
        <v>8263</v>
      </c>
      <c r="E531" s="199" t="s">
        <v>8264</v>
      </c>
      <c r="F531" s="200" t="s">
        <v>6507</v>
      </c>
      <c r="G531" s="371">
        <v>300400</v>
      </c>
      <c r="H531" s="371"/>
      <c r="I531" s="200" t="s">
        <v>6507</v>
      </c>
      <c r="J531" s="372">
        <v>300400</v>
      </c>
      <c r="K531" s="372"/>
    </row>
    <row r="532" spans="2:11" x14ac:dyDescent="0.25">
      <c r="B532" s="211">
        <v>44015</v>
      </c>
      <c r="C532" s="199" t="s">
        <v>8220</v>
      </c>
      <c r="D532" s="199" t="s">
        <v>8265</v>
      </c>
      <c r="E532" s="199" t="s">
        <v>8266</v>
      </c>
      <c r="F532" s="200" t="s">
        <v>6507</v>
      </c>
      <c r="G532" s="371">
        <v>29500</v>
      </c>
      <c r="H532" s="371"/>
      <c r="I532" s="200" t="s">
        <v>6507</v>
      </c>
      <c r="J532" s="372">
        <v>29500</v>
      </c>
      <c r="K532" s="372"/>
    </row>
    <row r="533" spans="2:11" x14ac:dyDescent="0.25">
      <c r="B533" s="211">
        <v>44015</v>
      </c>
      <c r="C533" s="199" t="s">
        <v>8220</v>
      </c>
      <c r="D533" s="199" t="s">
        <v>8267</v>
      </c>
      <c r="E533" s="199" t="s">
        <v>8268</v>
      </c>
      <c r="F533" s="200" t="s">
        <v>6507</v>
      </c>
      <c r="G533" s="371">
        <v>60800</v>
      </c>
      <c r="H533" s="371"/>
      <c r="I533" s="200" t="s">
        <v>6507</v>
      </c>
      <c r="J533" s="372">
        <v>60800</v>
      </c>
      <c r="K533" s="372"/>
    </row>
    <row r="534" spans="2:11" x14ac:dyDescent="0.25">
      <c r="B534" s="211">
        <v>44015</v>
      </c>
      <c r="C534" s="199" t="s">
        <v>8220</v>
      </c>
      <c r="D534" s="199" t="s">
        <v>8269</v>
      </c>
      <c r="E534" s="199" t="s">
        <v>8270</v>
      </c>
      <c r="F534" s="200" t="s">
        <v>6507</v>
      </c>
      <c r="G534" s="371">
        <v>516600</v>
      </c>
      <c r="H534" s="371"/>
      <c r="I534" s="200" t="s">
        <v>6507</v>
      </c>
      <c r="J534" s="372">
        <v>516600</v>
      </c>
      <c r="K534" s="372"/>
    </row>
    <row r="535" spans="2:11" x14ac:dyDescent="0.25">
      <c r="B535" s="211">
        <v>44015</v>
      </c>
      <c r="C535" s="199" t="s">
        <v>8220</v>
      </c>
      <c r="D535" s="199" t="s">
        <v>8271</v>
      </c>
      <c r="E535" s="199" t="s">
        <v>8272</v>
      </c>
      <c r="F535" s="200" t="s">
        <v>6507</v>
      </c>
      <c r="G535" s="371">
        <v>128000</v>
      </c>
      <c r="H535" s="371"/>
      <c r="I535" s="200" t="s">
        <v>6507</v>
      </c>
      <c r="J535" s="372">
        <v>128000</v>
      </c>
      <c r="K535" s="372"/>
    </row>
    <row r="536" spans="2:11" x14ac:dyDescent="0.25">
      <c r="B536" s="211">
        <v>44015</v>
      </c>
      <c r="C536" s="199" t="s">
        <v>8220</v>
      </c>
      <c r="D536" s="199" t="s">
        <v>8273</v>
      </c>
      <c r="E536" s="199" t="s">
        <v>8274</v>
      </c>
      <c r="F536" s="200" t="s">
        <v>6507</v>
      </c>
      <c r="G536" s="371">
        <v>61800</v>
      </c>
      <c r="H536" s="371"/>
      <c r="I536" s="200" t="s">
        <v>6507</v>
      </c>
      <c r="J536" s="372">
        <v>61800</v>
      </c>
      <c r="K536" s="372"/>
    </row>
    <row r="537" spans="2:11" x14ac:dyDescent="0.25">
      <c r="B537" s="211">
        <v>44015</v>
      </c>
      <c r="C537" s="199" t="s">
        <v>8220</v>
      </c>
      <c r="D537" s="199" t="s">
        <v>8275</v>
      </c>
      <c r="E537" s="199" t="s">
        <v>8276</v>
      </c>
      <c r="F537" s="200" t="s">
        <v>6507</v>
      </c>
      <c r="G537" s="371">
        <v>260800</v>
      </c>
      <c r="H537" s="371"/>
      <c r="I537" s="200" t="s">
        <v>6507</v>
      </c>
      <c r="J537" s="372">
        <v>260800</v>
      </c>
      <c r="K537" s="372"/>
    </row>
    <row r="538" spans="2:11" x14ac:dyDescent="0.25">
      <c r="B538" s="211">
        <v>44015</v>
      </c>
      <c r="C538" s="199" t="s">
        <v>8220</v>
      </c>
      <c r="D538" s="199" t="s">
        <v>8277</v>
      </c>
      <c r="E538" s="199" t="s">
        <v>8278</v>
      </c>
      <c r="F538" s="200" t="s">
        <v>6507</v>
      </c>
      <c r="G538" s="371">
        <v>2075423.73</v>
      </c>
      <c r="H538" s="371"/>
      <c r="I538" s="200" t="s">
        <v>6507</v>
      </c>
      <c r="J538" s="372">
        <v>2075423.73</v>
      </c>
      <c r="K538" s="372"/>
    </row>
    <row r="539" spans="2:11" x14ac:dyDescent="0.25">
      <c r="B539" s="211">
        <v>44015</v>
      </c>
      <c r="C539" s="199" t="s">
        <v>8279</v>
      </c>
      <c r="D539" s="199" t="s">
        <v>8280</v>
      </c>
      <c r="E539" s="199" t="s">
        <v>8281</v>
      </c>
      <c r="F539" s="200" t="s">
        <v>6507</v>
      </c>
      <c r="G539" s="371">
        <v>5000</v>
      </c>
      <c r="H539" s="371"/>
      <c r="I539" s="200" t="s">
        <v>6507</v>
      </c>
      <c r="J539" s="372">
        <v>5000</v>
      </c>
      <c r="K539" s="372"/>
    </row>
    <row r="540" spans="2:11" x14ac:dyDescent="0.25">
      <c r="B540" s="211">
        <v>44015</v>
      </c>
      <c r="C540" s="199" t="s">
        <v>8279</v>
      </c>
      <c r="D540" s="199" t="s">
        <v>8282</v>
      </c>
      <c r="E540" s="199" t="s">
        <v>8283</v>
      </c>
      <c r="F540" s="200" t="s">
        <v>6507</v>
      </c>
      <c r="G540" s="371">
        <v>22400</v>
      </c>
      <c r="H540" s="371"/>
      <c r="I540" s="200" t="s">
        <v>6507</v>
      </c>
      <c r="J540" s="372">
        <v>22400</v>
      </c>
      <c r="K540" s="372"/>
    </row>
    <row r="541" spans="2:11" x14ac:dyDescent="0.25">
      <c r="B541" s="211">
        <v>44015</v>
      </c>
      <c r="C541" s="199" t="s">
        <v>8279</v>
      </c>
      <c r="D541" s="199" t="s">
        <v>8284</v>
      </c>
      <c r="E541" s="199" t="s">
        <v>8285</v>
      </c>
      <c r="F541" s="200" t="s">
        <v>6507</v>
      </c>
      <c r="G541" s="371">
        <v>22400</v>
      </c>
      <c r="H541" s="371"/>
      <c r="I541" s="200" t="s">
        <v>6507</v>
      </c>
      <c r="J541" s="372">
        <v>22400</v>
      </c>
      <c r="K541" s="372"/>
    </row>
    <row r="542" spans="2:11" x14ac:dyDescent="0.25">
      <c r="B542" s="211">
        <v>44015</v>
      </c>
      <c r="C542" s="199" t="s">
        <v>8279</v>
      </c>
      <c r="D542" s="199" t="s">
        <v>8286</v>
      </c>
      <c r="E542" s="199" t="s">
        <v>8287</v>
      </c>
      <c r="F542" s="200" t="s">
        <v>6507</v>
      </c>
      <c r="G542" s="371">
        <v>5600</v>
      </c>
      <c r="H542" s="371"/>
      <c r="I542" s="200" t="s">
        <v>6507</v>
      </c>
      <c r="J542" s="372">
        <v>5600</v>
      </c>
      <c r="K542" s="372"/>
    </row>
    <row r="543" spans="2:11" x14ac:dyDescent="0.25">
      <c r="B543" s="211">
        <v>44015</v>
      </c>
      <c r="C543" s="199" t="s">
        <v>8288</v>
      </c>
      <c r="D543" s="199" t="s">
        <v>8289</v>
      </c>
      <c r="E543" s="199" t="s">
        <v>8290</v>
      </c>
      <c r="F543" s="200" t="s">
        <v>6507</v>
      </c>
      <c r="G543" s="371">
        <v>3900</v>
      </c>
      <c r="H543" s="371"/>
      <c r="I543" s="200" t="s">
        <v>6507</v>
      </c>
      <c r="J543" s="372">
        <v>3900</v>
      </c>
      <c r="K543" s="372"/>
    </row>
    <row r="544" spans="2:11" x14ac:dyDescent="0.25">
      <c r="B544" s="211">
        <v>44015</v>
      </c>
      <c r="C544" s="199" t="s">
        <v>8288</v>
      </c>
      <c r="D544" s="199" t="s">
        <v>8291</v>
      </c>
      <c r="E544" s="199" t="s">
        <v>8292</v>
      </c>
      <c r="F544" s="200" t="s">
        <v>6507</v>
      </c>
      <c r="G544" s="371">
        <v>14000</v>
      </c>
      <c r="H544" s="371"/>
      <c r="I544" s="200" t="s">
        <v>6507</v>
      </c>
      <c r="J544" s="372">
        <v>14000</v>
      </c>
      <c r="K544" s="372"/>
    </row>
    <row r="545" spans="2:11" x14ac:dyDescent="0.25">
      <c r="B545" s="211">
        <v>44015</v>
      </c>
      <c r="C545" s="199" t="s">
        <v>8288</v>
      </c>
      <c r="D545" s="199" t="s">
        <v>8293</v>
      </c>
      <c r="E545" s="199" t="s">
        <v>8294</v>
      </c>
      <c r="F545" s="200" t="s">
        <v>6507</v>
      </c>
      <c r="G545" s="371">
        <v>168900</v>
      </c>
      <c r="H545" s="371"/>
      <c r="I545" s="200" t="s">
        <v>6507</v>
      </c>
      <c r="J545" s="372">
        <v>168900</v>
      </c>
      <c r="K545" s="372"/>
    </row>
    <row r="546" spans="2:11" x14ac:dyDescent="0.25">
      <c r="B546" s="211">
        <v>44015</v>
      </c>
      <c r="C546" s="199" t="s">
        <v>8288</v>
      </c>
      <c r="D546" s="199" t="s">
        <v>8295</v>
      </c>
      <c r="E546" s="199" t="s">
        <v>8296</v>
      </c>
      <c r="F546" s="200" t="s">
        <v>6507</v>
      </c>
      <c r="G546" s="371">
        <v>184900</v>
      </c>
      <c r="H546" s="371"/>
      <c r="I546" s="200" t="s">
        <v>6507</v>
      </c>
      <c r="J546" s="372">
        <v>184900</v>
      </c>
      <c r="K546" s="372"/>
    </row>
    <row r="547" spans="2:11" x14ac:dyDescent="0.25">
      <c r="B547" s="211">
        <v>44015</v>
      </c>
      <c r="C547" s="199" t="s">
        <v>8288</v>
      </c>
      <c r="D547" s="199" t="s">
        <v>8297</v>
      </c>
      <c r="E547" s="199" t="s">
        <v>8298</v>
      </c>
      <c r="F547" s="200" t="s">
        <v>6507</v>
      </c>
      <c r="G547" s="371">
        <v>49600</v>
      </c>
      <c r="H547" s="371"/>
      <c r="I547" s="200" t="s">
        <v>6507</v>
      </c>
      <c r="J547" s="372">
        <v>49600</v>
      </c>
      <c r="K547" s="372"/>
    </row>
    <row r="548" spans="2:11" x14ac:dyDescent="0.25">
      <c r="B548" s="211">
        <v>44015</v>
      </c>
      <c r="C548" s="199" t="s">
        <v>8288</v>
      </c>
      <c r="D548" s="199" t="s">
        <v>8299</v>
      </c>
      <c r="E548" s="199" t="s">
        <v>8300</v>
      </c>
      <c r="F548" s="200" t="s">
        <v>6507</v>
      </c>
      <c r="G548" s="371">
        <v>112200</v>
      </c>
      <c r="H548" s="371"/>
      <c r="I548" s="200" t="s">
        <v>6507</v>
      </c>
      <c r="J548" s="372">
        <v>112200</v>
      </c>
      <c r="K548" s="372"/>
    </row>
    <row r="549" spans="2:11" x14ac:dyDescent="0.25">
      <c r="B549" s="211">
        <v>44015</v>
      </c>
      <c r="C549" s="199" t="s">
        <v>8288</v>
      </c>
      <c r="D549" s="199" t="s">
        <v>8301</v>
      </c>
      <c r="E549" s="199" t="s">
        <v>8302</v>
      </c>
      <c r="F549" s="200" t="s">
        <v>6507</v>
      </c>
      <c r="G549" s="371">
        <v>2891068.5</v>
      </c>
      <c r="H549" s="371"/>
      <c r="I549" s="200" t="s">
        <v>6507</v>
      </c>
      <c r="J549" s="372">
        <v>2891068.5</v>
      </c>
      <c r="K549" s="372"/>
    </row>
    <row r="550" spans="2:11" x14ac:dyDescent="0.25">
      <c r="B550" s="211">
        <v>44015</v>
      </c>
      <c r="C550" s="199" t="s">
        <v>8288</v>
      </c>
      <c r="D550" s="199" t="s">
        <v>8303</v>
      </c>
      <c r="E550" s="199" t="s">
        <v>8304</v>
      </c>
      <c r="F550" s="200" t="s">
        <v>6507</v>
      </c>
      <c r="G550" s="371">
        <v>239830.52</v>
      </c>
      <c r="H550" s="371"/>
      <c r="I550" s="200" t="s">
        <v>6507</v>
      </c>
      <c r="J550" s="372">
        <v>239830.52</v>
      </c>
      <c r="K550" s="372"/>
    </row>
    <row r="551" spans="2:11" x14ac:dyDescent="0.25">
      <c r="B551" s="211">
        <v>44015</v>
      </c>
      <c r="C551" s="199" t="s">
        <v>8305</v>
      </c>
      <c r="D551" s="199" t="s">
        <v>8306</v>
      </c>
      <c r="E551" s="199" t="s">
        <v>8307</v>
      </c>
      <c r="F551" s="200" t="s">
        <v>6507</v>
      </c>
      <c r="G551" s="371">
        <v>3700</v>
      </c>
      <c r="H551" s="371"/>
      <c r="I551" s="200" t="s">
        <v>6507</v>
      </c>
      <c r="J551" s="372">
        <v>3700</v>
      </c>
      <c r="K551" s="372"/>
    </row>
    <row r="552" spans="2:11" x14ac:dyDescent="0.25">
      <c r="B552" s="211">
        <v>44015</v>
      </c>
      <c r="C552" s="199" t="s">
        <v>8305</v>
      </c>
      <c r="D552" s="199" t="s">
        <v>8308</v>
      </c>
      <c r="E552" s="199" t="s">
        <v>8309</v>
      </c>
      <c r="F552" s="200" t="s">
        <v>6507</v>
      </c>
      <c r="G552" s="371">
        <v>9400</v>
      </c>
      <c r="H552" s="371"/>
      <c r="I552" s="200" t="s">
        <v>6507</v>
      </c>
      <c r="J552" s="372">
        <v>9400</v>
      </c>
      <c r="K552" s="372"/>
    </row>
    <row r="553" spans="2:11" x14ac:dyDescent="0.25">
      <c r="B553" s="211">
        <v>44015</v>
      </c>
      <c r="C553" s="199" t="s">
        <v>8305</v>
      </c>
      <c r="D553" s="199" t="s">
        <v>8310</v>
      </c>
      <c r="E553" s="199" t="s">
        <v>8311</v>
      </c>
      <c r="F553" s="200" t="s">
        <v>6507</v>
      </c>
      <c r="G553" s="371">
        <v>8900</v>
      </c>
      <c r="H553" s="371"/>
      <c r="I553" s="200" t="s">
        <v>6507</v>
      </c>
      <c r="J553" s="372">
        <v>8900</v>
      </c>
      <c r="K553" s="372"/>
    </row>
    <row r="554" spans="2:11" x14ac:dyDescent="0.25">
      <c r="B554" s="211">
        <v>44015</v>
      </c>
      <c r="C554" s="199" t="s">
        <v>8312</v>
      </c>
      <c r="D554" s="199" t="s">
        <v>8313</v>
      </c>
      <c r="E554" s="199" t="s">
        <v>8314</v>
      </c>
      <c r="F554" s="200" t="s">
        <v>6507</v>
      </c>
      <c r="G554" s="371">
        <v>143299.78</v>
      </c>
      <c r="H554" s="371"/>
      <c r="I554" s="200" t="s">
        <v>6507</v>
      </c>
      <c r="J554" s="372">
        <v>143299.78</v>
      </c>
      <c r="K554" s="372"/>
    </row>
    <row r="555" spans="2:11" x14ac:dyDescent="0.25">
      <c r="B555" s="211">
        <v>44015</v>
      </c>
      <c r="C555" s="199" t="s">
        <v>8312</v>
      </c>
      <c r="D555" s="199" t="s">
        <v>8315</v>
      </c>
      <c r="E555" s="199" t="s">
        <v>8316</v>
      </c>
      <c r="F555" s="200" t="s">
        <v>6507</v>
      </c>
      <c r="G555" s="371">
        <v>4819516.67</v>
      </c>
      <c r="H555" s="371"/>
      <c r="I555" s="200" t="s">
        <v>6507</v>
      </c>
      <c r="J555" s="372">
        <v>4819516.67</v>
      </c>
      <c r="K555" s="372"/>
    </row>
    <row r="556" spans="2:11" x14ac:dyDescent="0.25">
      <c r="B556" s="211">
        <v>44015</v>
      </c>
      <c r="C556" s="199" t="s">
        <v>8312</v>
      </c>
      <c r="D556" s="199" t="s">
        <v>8317</v>
      </c>
      <c r="E556" s="199" t="s">
        <v>8318</v>
      </c>
      <c r="F556" s="200" t="s">
        <v>6507</v>
      </c>
      <c r="G556" s="371">
        <v>1977850</v>
      </c>
      <c r="H556" s="371"/>
      <c r="I556" s="200" t="s">
        <v>6507</v>
      </c>
      <c r="J556" s="372">
        <v>1977850</v>
      </c>
      <c r="K556" s="372"/>
    </row>
    <row r="557" spans="2:11" x14ac:dyDescent="0.25">
      <c r="B557" s="211">
        <v>44015</v>
      </c>
      <c r="C557" s="199" t="s">
        <v>8312</v>
      </c>
      <c r="D557" s="199" t="s">
        <v>8319</v>
      </c>
      <c r="E557" s="199" t="s">
        <v>8320</v>
      </c>
      <c r="F557" s="200" t="s">
        <v>6507</v>
      </c>
      <c r="G557" s="371">
        <v>4986183.33</v>
      </c>
      <c r="H557" s="371"/>
      <c r="I557" s="200" t="s">
        <v>6507</v>
      </c>
      <c r="J557" s="372">
        <v>4986183.33</v>
      </c>
      <c r="K557" s="372"/>
    </row>
    <row r="558" spans="2:11" x14ac:dyDescent="0.25">
      <c r="B558" s="211">
        <v>44015</v>
      </c>
      <c r="C558" s="199" t="s">
        <v>8312</v>
      </c>
      <c r="D558" s="199" t="s">
        <v>8321</v>
      </c>
      <c r="E558" s="199" t="s">
        <v>8322</v>
      </c>
      <c r="F558" s="200" t="s">
        <v>6507</v>
      </c>
      <c r="G558" s="371">
        <v>1102000</v>
      </c>
      <c r="H558" s="371"/>
      <c r="I558" s="200" t="s">
        <v>6507</v>
      </c>
      <c r="J558" s="372">
        <v>1102000</v>
      </c>
      <c r="K558" s="372"/>
    </row>
    <row r="559" spans="2:11" x14ac:dyDescent="0.25">
      <c r="B559" s="211">
        <v>44015</v>
      </c>
      <c r="C559" s="199" t="s">
        <v>8312</v>
      </c>
      <c r="D559" s="199" t="s">
        <v>8323</v>
      </c>
      <c r="E559" s="199" t="s">
        <v>8324</v>
      </c>
      <c r="F559" s="200" t="s">
        <v>6507</v>
      </c>
      <c r="G559" s="371">
        <v>3548850</v>
      </c>
      <c r="H559" s="371"/>
      <c r="I559" s="200" t="s">
        <v>6507</v>
      </c>
      <c r="J559" s="372">
        <v>3548850</v>
      </c>
      <c r="K559" s="372"/>
    </row>
    <row r="560" spans="2:11" x14ac:dyDescent="0.25">
      <c r="B560" s="211">
        <v>44015</v>
      </c>
      <c r="C560" s="199" t="s">
        <v>8312</v>
      </c>
      <c r="D560" s="199" t="s">
        <v>8325</v>
      </c>
      <c r="E560" s="199" t="s">
        <v>8326</v>
      </c>
      <c r="F560" s="200" t="s">
        <v>6507</v>
      </c>
      <c r="G560" s="371">
        <v>639433.32999999996</v>
      </c>
      <c r="H560" s="371"/>
      <c r="I560" s="200" t="s">
        <v>6507</v>
      </c>
      <c r="J560" s="372">
        <v>639433.32999999996</v>
      </c>
      <c r="K560" s="372"/>
    </row>
    <row r="561" spans="2:11" x14ac:dyDescent="0.25">
      <c r="B561" s="211">
        <v>44015</v>
      </c>
      <c r="C561" s="199" t="s">
        <v>8312</v>
      </c>
      <c r="D561" s="199" t="s">
        <v>8327</v>
      </c>
      <c r="E561" s="199" t="s">
        <v>8328</v>
      </c>
      <c r="F561" s="200" t="s">
        <v>6507</v>
      </c>
      <c r="G561" s="371">
        <v>5461183.3300000001</v>
      </c>
      <c r="H561" s="371"/>
      <c r="I561" s="200" t="s">
        <v>6507</v>
      </c>
      <c r="J561" s="372">
        <v>5461183.3300000001</v>
      </c>
      <c r="K561" s="372"/>
    </row>
    <row r="562" spans="2:11" x14ac:dyDescent="0.25">
      <c r="B562" s="211">
        <v>44015</v>
      </c>
      <c r="C562" s="199" t="s">
        <v>8312</v>
      </c>
      <c r="D562" s="199" t="s">
        <v>8329</v>
      </c>
      <c r="E562" s="199" t="s">
        <v>8330</v>
      </c>
      <c r="F562" s="200" t="s">
        <v>6507</v>
      </c>
      <c r="G562" s="371">
        <v>712000</v>
      </c>
      <c r="H562" s="371"/>
      <c r="I562" s="200" t="s">
        <v>6507</v>
      </c>
      <c r="J562" s="372">
        <v>712000</v>
      </c>
      <c r="K562" s="372"/>
    </row>
    <row r="563" spans="2:11" x14ac:dyDescent="0.25">
      <c r="B563" s="211">
        <v>44015</v>
      </c>
      <c r="C563" s="199" t="s">
        <v>8312</v>
      </c>
      <c r="D563" s="199" t="s">
        <v>8331</v>
      </c>
      <c r="E563" s="199" t="s">
        <v>8332</v>
      </c>
      <c r="F563" s="200" t="s">
        <v>6507</v>
      </c>
      <c r="G563" s="371">
        <v>152000</v>
      </c>
      <c r="H563" s="371"/>
      <c r="I563" s="200" t="s">
        <v>6507</v>
      </c>
      <c r="J563" s="372">
        <v>152000</v>
      </c>
      <c r="K563" s="372"/>
    </row>
    <row r="564" spans="2:11" x14ac:dyDescent="0.25">
      <c r="B564" s="211">
        <v>44015</v>
      </c>
      <c r="C564" s="199" t="s">
        <v>8312</v>
      </c>
      <c r="D564" s="199" t="s">
        <v>8333</v>
      </c>
      <c r="E564" s="199" t="s">
        <v>8334</v>
      </c>
      <c r="F564" s="200" t="s">
        <v>6507</v>
      </c>
      <c r="G564" s="371">
        <v>42000</v>
      </c>
      <c r="H564" s="371"/>
      <c r="I564" s="200" t="s">
        <v>6507</v>
      </c>
      <c r="J564" s="372">
        <v>42000</v>
      </c>
      <c r="K564" s="372"/>
    </row>
    <row r="565" spans="2:11" x14ac:dyDescent="0.25">
      <c r="B565" s="211">
        <v>44015</v>
      </c>
      <c r="C565" s="199" t="s">
        <v>8312</v>
      </c>
      <c r="D565" s="199" t="s">
        <v>8335</v>
      </c>
      <c r="E565" s="199" t="s">
        <v>8336</v>
      </c>
      <c r="F565" s="200" t="s">
        <v>6507</v>
      </c>
      <c r="G565" s="371">
        <v>614000</v>
      </c>
      <c r="H565" s="371"/>
      <c r="I565" s="200" t="s">
        <v>6507</v>
      </c>
      <c r="J565" s="372">
        <v>614000</v>
      </c>
      <c r="K565" s="372"/>
    </row>
    <row r="566" spans="2:11" x14ac:dyDescent="0.25">
      <c r="B566" s="211">
        <v>44015</v>
      </c>
      <c r="C566" s="199" t="s">
        <v>8312</v>
      </c>
      <c r="D566" s="199" t="s">
        <v>8337</v>
      </c>
      <c r="E566" s="199" t="s">
        <v>8338</v>
      </c>
      <c r="F566" s="200" t="s">
        <v>6507</v>
      </c>
      <c r="G566" s="371">
        <v>191000</v>
      </c>
      <c r="H566" s="371"/>
      <c r="I566" s="200" t="s">
        <v>6507</v>
      </c>
      <c r="J566" s="372">
        <v>191000</v>
      </c>
      <c r="K566" s="372"/>
    </row>
    <row r="567" spans="2:11" x14ac:dyDescent="0.25">
      <c r="B567" s="211">
        <v>44015</v>
      </c>
      <c r="C567" s="199" t="s">
        <v>8312</v>
      </c>
      <c r="D567" s="199" t="s">
        <v>8339</v>
      </c>
      <c r="E567" s="199" t="s">
        <v>8340</v>
      </c>
      <c r="F567" s="200" t="s">
        <v>6507</v>
      </c>
      <c r="G567" s="371">
        <v>272000</v>
      </c>
      <c r="H567" s="371"/>
      <c r="I567" s="200" t="s">
        <v>6507</v>
      </c>
      <c r="J567" s="372">
        <v>272000</v>
      </c>
      <c r="K567" s="372"/>
    </row>
    <row r="568" spans="2:11" x14ac:dyDescent="0.25">
      <c r="B568" s="211">
        <v>44015</v>
      </c>
      <c r="C568" s="199" t="s">
        <v>8312</v>
      </c>
      <c r="D568" s="199" t="s">
        <v>8341</v>
      </c>
      <c r="E568" s="199" t="s">
        <v>8342</v>
      </c>
      <c r="F568" s="200" t="s">
        <v>6507</v>
      </c>
      <c r="G568" s="371">
        <v>272000</v>
      </c>
      <c r="H568" s="371"/>
      <c r="I568" s="200" t="s">
        <v>6507</v>
      </c>
      <c r="J568" s="372">
        <v>272000</v>
      </c>
      <c r="K568" s="372"/>
    </row>
    <row r="569" spans="2:11" x14ac:dyDescent="0.25">
      <c r="B569" s="211">
        <v>44015</v>
      </c>
      <c r="C569" s="199" t="s">
        <v>8312</v>
      </c>
      <c r="D569" s="199" t="s">
        <v>8343</v>
      </c>
      <c r="E569" s="199" t="s">
        <v>8344</v>
      </c>
      <c r="F569" s="200" t="s">
        <v>6507</v>
      </c>
      <c r="G569" s="371">
        <v>308000</v>
      </c>
      <c r="H569" s="371"/>
      <c r="I569" s="200" t="s">
        <v>6507</v>
      </c>
      <c r="J569" s="372">
        <v>308000</v>
      </c>
      <c r="K569" s="372"/>
    </row>
    <row r="570" spans="2:11" x14ac:dyDescent="0.25">
      <c r="B570" s="211">
        <v>44015</v>
      </c>
      <c r="C570" s="199" t="s">
        <v>8312</v>
      </c>
      <c r="D570" s="199" t="s">
        <v>8345</v>
      </c>
      <c r="E570" s="199" t="s">
        <v>8346</v>
      </c>
      <c r="F570" s="200" t="s">
        <v>6507</v>
      </c>
      <c r="G570" s="371">
        <v>169000</v>
      </c>
      <c r="H570" s="371"/>
      <c r="I570" s="200" t="s">
        <v>6507</v>
      </c>
      <c r="J570" s="372">
        <v>169000</v>
      </c>
      <c r="K570" s="372"/>
    </row>
    <row r="571" spans="2:11" x14ac:dyDescent="0.25">
      <c r="B571" s="211">
        <v>44015</v>
      </c>
      <c r="C571" s="199" t="s">
        <v>8312</v>
      </c>
      <c r="D571" s="199" t="s">
        <v>8347</v>
      </c>
      <c r="E571" s="199" t="s">
        <v>8348</v>
      </c>
      <c r="F571" s="200" t="s">
        <v>6507</v>
      </c>
      <c r="G571" s="371">
        <v>169000</v>
      </c>
      <c r="H571" s="371"/>
      <c r="I571" s="200" t="s">
        <v>6507</v>
      </c>
      <c r="J571" s="372">
        <v>169000</v>
      </c>
      <c r="K571" s="372"/>
    </row>
    <row r="572" spans="2:11" x14ac:dyDescent="0.25">
      <c r="B572" s="211">
        <v>44015</v>
      </c>
      <c r="C572" s="199" t="s">
        <v>8312</v>
      </c>
      <c r="D572" s="199" t="s">
        <v>8349</v>
      </c>
      <c r="E572" s="199" t="s">
        <v>8350</v>
      </c>
      <c r="F572" s="200" t="s">
        <v>6507</v>
      </c>
      <c r="G572" s="371">
        <v>1317000</v>
      </c>
      <c r="H572" s="371"/>
      <c r="I572" s="200" t="s">
        <v>6507</v>
      </c>
      <c r="J572" s="372">
        <v>1317000</v>
      </c>
      <c r="K572" s="372"/>
    </row>
    <row r="573" spans="2:11" x14ac:dyDescent="0.25">
      <c r="B573" s="211">
        <v>44015</v>
      </c>
      <c r="C573" s="199" t="s">
        <v>8312</v>
      </c>
      <c r="D573" s="199" t="s">
        <v>8351</v>
      </c>
      <c r="E573" s="199" t="s">
        <v>8352</v>
      </c>
      <c r="F573" s="200" t="s">
        <v>6507</v>
      </c>
      <c r="G573" s="371">
        <v>975000</v>
      </c>
      <c r="H573" s="371"/>
      <c r="I573" s="200" t="s">
        <v>6507</v>
      </c>
      <c r="J573" s="372">
        <v>975000</v>
      </c>
      <c r="K573" s="372"/>
    </row>
    <row r="574" spans="2:11" x14ac:dyDescent="0.25">
      <c r="B574" s="211">
        <v>44015</v>
      </c>
      <c r="C574" s="199" t="s">
        <v>8312</v>
      </c>
      <c r="D574" s="199" t="s">
        <v>8353</v>
      </c>
      <c r="E574" s="199" t="s">
        <v>8354</v>
      </c>
      <c r="F574" s="200" t="s">
        <v>6507</v>
      </c>
      <c r="G574" s="371">
        <v>1245000</v>
      </c>
      <c r="H574" s="371"/>
      <c r="I574" s="200" t="s">
        <v>6507</v>
      </c>
      <c r="J574" s="372">
        <v>1245000</v>
      </c>
      <c r="K574" s="372"/>
    </row>
    <row r="575" spans="2:11" x14ac:dyDescent="0.25">
      <c r="B575" s="211">
        <v>44015</v>
      </c>
      <c r="C575" s="199" t="s">
        <v>8312</v>
      </c>
      <c r="D575" s="199" t="s">
        <v>8355</v>
      </c>
      <c r="E575" s="199" t="s">
        <v>8356</v>
      </c>
      <c r="F575" s="200" t="s">
        <v>6507</v>
      </c>
      <c r="G575" s="371">
        <v>199000</v>
      </c>
      <c r="H575" s="371"/>
      <c r="I575" s="200" t="s">
        <v>6507</v>
      </c>
      <c r="J575" s="372">
        <v>199000</v>
      </c>
      <c r="K575" s="372"/>
    </row>
    <row r="576" spans="2:11" x14ac:dyDescent="0.25">
      <c r="B576" s="211">
        <v>44015</v>
      </c>
      <c r="C576" s="199" t="s">
        <v>8312</v>
      </c>
      <c r="D576" s="199" t="s">
        <v>8357</v>
      </c>
      <c r="E576" s="199" t="s">
        <v>8358</v>
      </c>
      <c r="F576" s="200" t="s">
        <v>6507</v>
      </c>
      <c r="G576" s="371">
        <v>199000</v>
      </c>
      <c r="H576" s="371"/>
      <c r="I576" s="200" t="s">
        <v>6507</v>
      </c>
      <c r="J576" s="372">
        <v>199000</v>
      </c>
      <c r="K576" s="372"/>
    </row>
    <row r="577" spans="2:11" x14ac:dyDescent="0.25">
      <c r="B577" s="211">
        <v>44015</v>
      </c>
      <c r="C577" s="199" t="s">
        <v>8312</v>
      </c>
      <c r="D577" s="199" t="s">
        <v>8359</v>
      </c>
      <c r="E577" s="199" t="s">
        <v>8360</v>
      </c>
      <c r="F577" s="200" t="s">
        <v>6507</v>
      </c>
      <c r="G577" s="371">
        <v>75000</v>
      </c>
      <c r="H577" s="371"/>
      <c r="I577" s="200" t="s">
        <v>6507</v>
      </c>
      <c r="J577" s="372">
        <v>75000</v>
      </c>
      <c r="K577" s="372"/>
    </row>
    <row r="578" spans="2:11" x14ac:dyDescent="0.25">
      <c r="B578" s="211">
        <v>44015</v>
      </c>
      <c r="C578" s="199" t="s">
        <v>8312</v>
      </c>
      <c r="D578" s="199" t="s">
        <v>8361</v>
      </c>
      <c r="E578" s="199" t="s">
        <v>8362</v>
      </c>
      <c r="F578" s="200" t="s">
        <v>6507</v>
      </c>
      <c r="G578" s="371">
        <v>407000</v>
      </c>
      <c r="H578" s="371"/>
      <c r="I578" s="200" t="s">
        <v>6507</v>
      </c>
      <c r="J578" s="372">
        <v>407000</v>
      </c>
      <c r="K578" s="372"/>
    </row>
    <row r="579" spans="2:11" x14ac:dyDescent="0.25">
      <c r="B579" s="211">
        <v>44015</v>
      </c>
      <c r="C579" s="199" t="s">
        <v>8312</v>
      </c>
      <c r="D579" s="199" t="s">
        <v>8363</v>
      </c>
      <c r="E579" s="199" t="s">
        <v>8364</v>
      </c>
      <c r="F579" s="200" t="s">
        <v>6507</v>
      </c>
      <c r="G579" s="371">
        <v>839000</v>
      </c>
      <c r="H579" s="371"/>
      <c r="I579" s="200" t="s">
        <v>6507</v>
      </c>
      <c r="J579" s="372">
        <v>839000</v>
      </c>
      <c r="K579" s="372"/>
    </row>
    <row r="580" spans="2:11" x14ac:dyDescent="0.25">
      <c r="B580" s="211">
        <v>44015</v>
      </c>
      <c r="C580" s="199" t="s">
        <v>8312</v>
      </c>
      <c r="D580" s="199" t="s">
        <v>8365</v>
      </c>
      <c r="E580" s="199" t="s">
        <v>8366</v>
      </c>
      <c r="F580" s="200" t="s">
        <v>6507</v>
      </c>
      <c r="G580" s="371">
        <v>72000</v>
      </c>
      <c r="H580" s="371"/>
      <c r="I580" s="200" t="s">
        <v>6507</v>
      </c>
      <c r="J580" s="372">
        <v>72000</v>
      </c>
      <c r="K580" s="372"/>
    </row>
    <row r="581" spans="2:11" x14ac:dyDescent="0.25">
      <c r="B581" s="211">
        <v>44015</v>
      </c>
      <c r="C581" s="199" t="s">
        <v>8312</v>
      </c>
      <c r="D581" s="199" t="s">
        <v>8367</v>
      </c>
      <c r="E581" s="199" t="s">
        <v>8368</v>
      </c>
      <c r="F581" s="200" t="s">
        <v>6507</v>
      </c>
      <c r="G581" s="371">
        <v>1570000</v>
      </c>
      <c r="H581" s="371"/>
      <c r="I581" s="200" t="s">
        <v>6507</v>
      </c>
      <c r="J581" s="372">
        <v>1570000</v>
      </c>
      <c r="K581" s="372"/>
    </row>
    <row r="582" spans="2:11" x14ac:dyDescent="0.25">
      <c r="B582" s="211">
        <v>44015</v>
      </c>
      <c r="C582" s="199" t="s">
        <v>8312</v>
      </c>
      <c r="D582" s="199" t="s">
        <v>8369</v>
      </c>
      <c r="E582" s="199" t="s">
        <v>8370</v>
      </c>
      <c r="F582" s="200" t="s">
        <v>6507</v>
      </c>
      <c r="G582" s="371">
        <v>345000</v>
      </c>
      <c r="H582" s="371"/>
      <c r="I582" s="200" t="s">
        <v>6507</v>
      </c>
      <c r="J582" s="372">
        <v>345000</v>
      </c>
      <c r="K582" s="372"/>
    </row>
    <row r="583" spans="2:11" x14ac:dyDescent="0.25">
      <c r="B583" s="211">
        <v>44015</v>
      </c>
      <c r="C583" s="199" t="s">
        <v>8312</v>
      </c>
      <c r="D583" s="199" t="s">
        <v>8201</v>
      </c>
      <c r="E583" s="199" t="s">
        <v>8202</v>
      </c>
      <c r="F583" s="200" t="s">
        <v>6507</v>
      </c>
      <c r="G583" s="371">
        <v>436273</v>
      </c>
      <c r="H583" s="371"/>
      <c r="I583" s="200" t="s">
        <v>6507</v>
      </c>
      <c r="J583" s="372">
        <v>436273</v>
      </c>
      <c r="K583" s="372"/>
    </row>
    <row r="584" spans="2:11" x14ac:dyDescent="0.25">
      <c r="B584" s="211">
        <v>44015</v>
      </c>
      <c r="C584" s="199" t="s">
        <v>8312</v>
      </c>
      <c r="D584" s="199" t="s">
        <v>8371</v>
      </c>
      <c r="E584" s="199" t="s">
        <v>8372</v>
      </c>
      <c r="F584" s="200" t="s">
        <v>6507</v>
      </c>
      <c r="G584" s="371">
        <v>633000</v>
      </c>
      <c r="H584" s="371"/>
      <c r="I584" s="200" t="s">
        <v>6507</v>
      </c>
      <c r="J584" s="372">
        <v>633000</v>
      </c>
      <c r="K584" s="372"/>
    </row>
    <row r="585" spans="2:11" x14ac:dyDescent="0.25">
      <c r="B585" s="211">
        <v>44015</v>
      </c>
      <c r="C585" s="199" t="s">
        <v>8312</v>
      </c>
      <c r="D585" s="199" t="s">
        <v>8373</v>
      </c>
      <c r="E585" s="199" t="s">
        <v>8374</v>
      </c>
      <c r="F585" s="200" t="s">
        <v>6507</v>
      </c>
      <c r="G585" s="371">
        <v>348000</v>
      </c>
      <c r="H585" s="371"/>
      <c r="I585" s="200" t="s">
        <v>6507</v>
      </c>
      <c r="J585" s="372">
        <v>348000</v>
      </c>
      <c r="K585" s="372"/>
    </row>
    <row r="586" spans="2:11" x14ac:dyDescent="0.25">
      <c r="B586" s="211">
        <v>44015</v>
      </c>
      <c r="C586" s="199" t="s">
        <v>8312</v>
      </c>
      <c r="D586" s="199" t="s">
        <v>8375</v>
      </c>
      <c r="E586" s="199" t="s">
        <v>8376</v>
      </c>
      <c r="F586" s="200" t="s">
        <v>6507</v>
      </c>
      <c r="G586" s="371">
        <v>3081000</v>
      </c>
      <c r="H586" s="371"/>
      <c r="I586" s="200" t="s">
        <v>6507</v>
      </c>
      <c r="J586" s="372">
        <v>3081000</v>
      </c>
      <c r="K586" s="372"/>
    </row>
    <row r="587" spans="2:11" x14ac:dyDescent="0.25">
      <c r="B587" s="211">
        <v>44015</v>
      </c>
      <c r="C587" s="199" t="s">
        <v>8312</v>
      </c>
      <c r="D587" s="199" t="s">
        <v>8377</v>
      </c>
      <c r="E587" s="199" t="s">
        <v>8378</v>
      </c>
      <c r="F587" s="200" t="s">
        <v>6507</v>
      </c>
      <c r="G587" s="371">
        <v>1903000</v>
      </c>
      <c r="H587" s="371"/>
      <c r="I587" s="200" t="s">
        <v>6507</v>
      </c>
      <c r="J587" s="372">
        <v>1903000</v>
      </c>
      <c r="K587" s="372"/>
    </row>
    <row r="588" spans="2:11" x14ac:dyDescent="0.25">
      <c r="B588" s="211">
        <v>44015</v>
      </c>
      <c r="C588" s="199" t="s">
        <v>8312</v>
      </c>
      <c r="D588" s="199" t="s">
        <v>8379</v>
      </c>
      <c r="E588" s="199" t="s">
        <v>8380</v>
      </c>
      <c r="F588" s="200" t="s">
        <v>6507</v>
      </c>
      <c r="G588" s="371">
        <v>2110000</v>
      </c>
      <c r="H588" s="371"/>
      <c r="I588" s="200" t="s">
        <v>6507</v>
      </c>
      <c r="J588" s="372">
        <v>2110000</v>
      </c>
      <c r="K588" s="372"/>
    </row>
    <row r="589" spans="2:11" x14ac:dyDescent="0.25">
      <c r="B589" s="211">
        <v>44015</v>
      </c>
      <c r="C589" s="199" t="s">
        <v>8312</v>
      </c>
      <c r="D589" s="199" t="s">
        <v>8381</v>
      </c>
      <c r="E589" s="199" t="s">
        <v>8382</v>
      </c>
      <c r="F589" s="200" t="s">
        <v>6507</v>
      </c>
      <c r="G589" s="371">
        <v>1258000</v>
      </c>
      <c r="H589" s="371"/>
      <c r="I589" s="200" t="s">
        <v>6507</v>
      </c>
      <c r="J589" s="372">
        <v>1258000</v>
      </c>
      <c r="K589" s="372"/>
    </row>
    <row r="590" spans="2:11" x14ac:dyDescent="0.25">
      <c r="B590" s="211">
        <v>44015</v>
      </c>
      <c r="C590" s="199" t="s">
        <v>8312</v>
      </c>
      <c r="D590" s="199" t="s">
        <v>8383</v>
      </c>
      <c r="E590" s="199" t="s">
        <v>8384</v>
      </c>
      <c r="F590" s="200" t="s">
        <v>6507</v>
      </c>
      <c r="G590" s="371">
        <v>465000</v>
      </c>
      <c r="H590" s="371"/>
      <c r="I590" s="200" t="s">
        <v>6507</v>
      </c>
      <c r="J590" s="372">
        <v>465000</v>
      </c>
      <c r="K590" s="372"/>
    </row>
    <row r="591" spans="2:11" x14ac:dyDescent="0.25">
      <c r="B591" s="211">
        <v>44015</v>
      </c>
      <c r="C591" s="199" t="s">
        <v>8312</v>
      </c>
      <c r="D591" s="199" t="s">
        <v>8385</v>
      </c>
      <c r="E591" s="199" t="s">
        <v>8386</v>
      </c>
      <c r="F591" s="200" t="s">
        <v>6507</v>
      </c>
      <c r="G591" s="371">
        <v>3673000</v>
      </c>
      <c r="H591" s="371"/>
      <c r="I591" s="200" t="s">
        <v>6507</v>
      </c>
      <c r="J591" s="372">
        <v>3673000</v>
      </c>
      <c r="K591" s="372"/>
    </row>
    <row r="592" spans="2:11" x14ac:dyDescent="0.25">
      <c r="B592" s="211">
        <v>44015</v>
      </c>
      <c r="C592" s="199" t="s">
        <v>8312</v>
      </c>
      <c r="D592" s="199" t="s">
        <v>8387</v>
      </c>
      <c r="E592" s="199" t="s">
        <v>8388</v>
      </c>
      <c r="F592" s="200" t="s">
        <v>6507</v>
      </c>
      <c r="G592" s="371">
        <v>746070</v>
      </c>
      <c r="H592" s="371"/>
      <c r="I592" s="200" t="s">
        <v>6507</v>
      </c>
      <c r="J592" s="372">
        <v>746070</v>
      </c>
      <c r="K592" s="372"/>
    </row>
    <row r="593" spans="2:11" x14ac:dyDescent="0.25">
      <c r="B593" s="211">
        <v>44015</v>
      </c>
      <c r="C593" s="199" t="s">
        <v>8312</v>
      </c>
      <c r="D593" s="199" t="s">
        <v>8389</v>
      </c>
      <c r="E593" s="199" t="s">
        <v>8390</v>
      </c>
      <c r="F593" s="200" t="s">
        <v>6507</v>
      </c>
      <c r="G593" s="371">
        <v>407000</v>
      </c>
      <c r="H593" s="371"/>
      <c r="I593" s="200" t="s">
        <v>6507</v>
      </c>
      <c r="J593" s="372">
        <v>407000</v>
      </c>
      <c r="K593" s="372"/>
    </row>
    <row r="594" spans="2:11" x14ac:dyDescent="0.25">
      <c r="B594" s="211">
        <v>44015</v>
      </c>
      <c r="C594" s="199" t="s">
        <v>8312</v>
      </c>
      <c r="D594" s="199" t="s">
        <v>8391</v>
      </c>
      <c r="E594" s="199" t="s">
        <v>8392</v>
      </c>
      <c r="F594" s="200" t="s">
        <v>6507</v>
      </c>
      <c r="G594" s="371">
        <v>407000</v>
      </c>
      <c r="H594" s="371"/>
      <c r="I594" s="200" t="s">
        <v>6507</v>
      </c>
      <c r="J594" s="372">
        <v>407000</v>
      </c>
      <c r="K594" s="372"/>
    </row>
    <row r="595" spans="2:11" x14ac:dyDescent="0.25">
      <c r="B595" s="211">
        <v>44015</v>
      </c>
      <c r="C595" s="199" t="s">
        <v>8312</v>
      </c>
      <c r="D595" s="199" t="s">
        <v>8393</v>
      </c>
      <c r="E595" s="199" t="s">
        <v>8394</v>
      </c>
      <c r="F595" s="200" t="s">
        <v>6507</v>
      </c>
      <c r="G595" s="371">
        <v>449000</v>
      </c>
      <c r="H595" s="371"/>
      <c r="I595" s="200" t="s">
        <v>6507</v>
      </c>
      <c r="J595" s="372">
        <v>449000</v>
      </c>
      <c r="K595" s="372"/>
    </row>
    <row r="596" spans="2:11" x14ac:dyDescent="0.25">
      <c r="B596" s="211">
        <v>44015</v>
      </c>
      <c r="C596" s="199" t="s">
        <v>8312</v>
      </c>
      <c r="D596" s="199" t="s">
        <v>8395</v>
      </c>
      <c r="E596" s="199" t="s">
        <v>8396</v>
      </c>
      <c r="F596" s="200" t="s">
        <v>6507</v>
      </c>
      <c r="G596" s="371">
        <v>449000</v>
      </c>
      <c r="H596" s="371"/>
      <c r="I596" s="200" t="s">
        <v>6507</v>
      </c>
      <c r="J596" s="372">
        <v>449000</v>
      </c>
      <c r="K596" s="372"/>
    </row>
    <row r="597" spans="2:11" x14ac:dyDescent="0.25">
      <c r="B597" s="211">
        <v>44015</v>
      </c>
      <c r="C597" s="199" t="s">
        <v>8312</v>
      </c>
      <c r="D597" s="199" t="s">
        <v>8397</v>
      </c>
      <c r="E597" s="199" t="s">
        <v>8398</v>
      </c>
      <c r="F597" s="200" t="s">
        <v>6507</v>
      </c>
      <c r="G597" s="371">
        <v>165000</v>
      </c>
      <c r="H597" s="371"/>
      <c r="I597" s="200" t="s">
        <v>6507</v>
      </c>
      <c r="J597" s="372">
        <v>165000</v>
      </c>
      <c r="K597" s="372"/>
    </row>
    <row r="598" spans="2:11" x14ac:dyDescent="0.25">
      <c r="B598" s="211">
        <v>44015</v>
      </c>
      <c r="C598" s="199" t="s">
        <v>8312</v>
      </c>
      <c r="D598" s="199" t="s">
        <v>8399</v>
      </c>
      <c r="E598" s="199" t="s">
        <v>8400</v>
      </c>
      <c r="F598" s="200" t="s">
        <v>6507</v>
      </c>
      <c r="G598" s="371">
        <v>165000</v>
      </c>
      <c r="H598" s="371"/>
      <c r="I598" s="200" t="s">
        <v>6507</v>
      </c>
      <c r="J598" s="372">
        <v>165000</v>
      </c>
      <c r="K598" s="372"/>
    </row>
    <row r="599" spans="2:11" x14ac:dyDescent="0.25">
      <c r="B599" s="211">
        <v>44015</v>
      </c>
      <c r="C599" s="199" t="s">
        <v>8312</v>
      </c>
      <c r="D599" s="199" t="s">
        <v>8401</v>
      </c>
      <c r="E599" s="199" t="s">
        <v>8402</v>
      </c>
      <c r="F599" s="200" t="s">
        <v>6507</v>
      </c>
      <c r="G599" s="371">
        <v>293000</v>
      </c>
      <c r="H599" s="371"/>
      <c r="I599" s="200" t="s">
        <v>6507</v>
      </c>
      <c r="J599" s="372">
        <v>293000</v>
      </c>
      <c r="K599" s="372"/>
    </row>
    <row r="600" spans="2:11" x14ac:dyDescent="0.25">
      <c r="B600" s="211">
        <v>44015</v>
      </c>
      <c r="C600" s="199" t="s">
        <v>8312</v>
      </c>
      <c r="D600" s="199" t="s">
        <v>8403</v>
      </c>
      <c r="E600" s="199" t="s">
        <v>8404</v>
      </c>
      <c r="F600" s="200" t="s">
        <v>6507</v>
      </c>
      <c r="G600" s="371">
        <v>441000</v>
      </c>
      <c r="H600" s="371"/>
      <c r="I600" s="200" t="s">
        <v>6507</v>
      </c>
      <c r="J600" s="372">
        <v>441000</v>
      </c>
      <c r="K600" s="372"/>
    </row>
    <row r="601" spans="2:11" x14ac:dyDescent="0.25">
      <c r="B601" s="211">
        <v>44015</v>
      </c>
      <c r="C601" s="199" t="s">
        <v>8312</v>
      </c>
      <c r="D601" s="199" t="s">
        <v>8405</v>
      </c>
      <c r="E601" s="199" t="s">
        <v>8406</v>
      </c>
      <c r="F601" s="200" t="s">
        <v>6507</v>
      </c>
      <c r="G601" s="371">
        <v>1646891.91</v>
      </c>
      <c r="H601" s="371"/>
      <c r="I601" s="200" t="s">
        <v>6507</v>
      </c>
      <c r="J601" s="372">
        <v>1646891.91</v>
      </c>
      <c r="K601" s="372"/>
    </row>
    <row r="602" spans="2:11" x14ac:dyDescent="0.25">
      <c r="B602" s="211">
        <v>44015</v>
      </c>
      <c r="C602" s="199" t="s">
        <v>8312</v>
      </c>
      <c r="D602" s="199" t="s">
        <v>8407</v>
      </c>
      <c r="E602" s="199" t="s">
        <v>8408</v>
      </c>
      <c r="F602" s="200" t="s">
        <v>6507</v>
      </c>
      <c r="G602" s="371">
        <v>2889000</v>
      </c>
      <c r="H602" s="371"/>
      <c r="I602" s="200" t="s">
        <v>6507</v>
      </c>
      <c r="J602" s="372">
        <v>2889000</v>
      </c>
      <c r="K602" s="372"/>
    </row>
    <row r="603" spans="2:11" x14ac:dyDescent="0.25">
      <c r="B603" s="211">
        <v>44015</v>
      </c>
      <c r="C603" s="199" t="s">
        <v>8312</v>
      </c>
      <c r="D603" s="199" t="s">
        <v>8409</v>
      </c>
      <c r="E603" s="199" t="s">
        <v>8410</v>
      </c>
      <c r="F603" s="200" t="s">
        <v>6507</v>
      </c>
      <c r="G603" s="371">
        <v>572000</v>
      </c>
      <c r="H603" s="371"/>
      <c r="I603" s="200" t="s">
        <v>6507</v>
      </c>
      <c r="J603" s="372">
        <v>572000</v>
      </c>
      <c r="K603" s="372"/>
    </row>
    <row r="604" spans="2:11" x14ac:dyDescent="0.25">
      <c r="B604" s="211">
        <v>44015</v>
      </c>
      <c r="C604" s="199" t="s">
        <v>8312</v>
      </c>
      <c r="D604" s="199" t="s">
        <v>8411</v>
      </c>
      <c r="E604" s="199" t="s">
        <v>8412</v>
      </c>
      <c r="F604" s="200" t="s">
        <v>6507</v>
      </c>
      <c r="G604" s="371">
        <v>317000</v>
      </c>
      <c r="H604" s="371"/>
      <c r="I604" s="200" t="s">
        <v>6507</v>
      </c>
      <c r="J604" s="372">
        <v>317000</v>
      </c>
      <c r="K604" s="372"/>
    </row>
    <row r="605" spans="2:11" x14ac:dyDescent="0.25">
      <c r="B605" s="211">
        <v>44015</v>
      </c>
      <c r="C605" s="199" t="s">
        <v>8312</v>
      </c>
      <c r="D605" s="199" t="s">
        <v>8413</v>
      </c>
      <c r="E605" s="199" t="s">
        <v>8414</v>
      </c>
      <c r="F605" s="200" t="s">
        <v>6507</v>
      </c>
      <c r="G605" s="371">
        <v>11820181.539999999</v>
      </c>
      <c r="H605" s="371"/>
      <c r="I605" s="200" t="s">
        <v>6507</v>
      </c>
      <c r="J605" s="372">
        <v>11820181.539999999</v>
      </c>
      <c r="K605" s="372"/>
    </row>
    <row r="606" spans="2:11" x14ac:dyDescent="0.25">
      <c r="B606" s="211">
        <v>44015</v>
      </c>
      <c r="C606" s="199" t="s">
        <v>8312</v>
      </c>
      <c r="D606" s="199" t="s">
        <v>8415</v>
      </c>
      <c r="E606" s="199" t="s">
        <v>8416</v>
      </c>
      <c r="F606" s="200" t="s">
        <v>6507</v>
      </c>
      <c r="G606" s="371">
        <v>3186000</v>
      </c>
      <c r="H606" s="371"/>
      <c r="I606" s="200" t="s">
        <v>6507</v>
      </c>
      <c r="J606" s="372">
        <v>3186000</v>
      </c>
      <c r="K606" s="372"/>
    </row>
    <row r="607" spans="2:11" x14ac:dyDescent="0.25">
      <c r="B607" s="211">
        <v>44015</v>
      </c>
      <c r="C607" s="199" t="s">
        <v>8312</v>
      </c>
      <c r="D607" s="199" t="s">
        <v>8417</v>
      </c>
      <c r="E607" s="199" t="s">
        <v>8418</v>
      </c>
      <c r="F607" s="200" t="s">
        <v>6507</v>
      </c>
      <c r="G607" s="371">
        <v>38628</v>
      </c>
      <c r="H607" s="371"/>
      <c r="I607" s="200" t="s">
        <v>6507</v>
      </c>
      <c r="J607" s="372">
        <v>38628</v>
      </c>
      <c r="K607" s="372"/>
    </row>
    <row r="608" spans="2:11" x14ac:dyDescent="0.25">
      <c r="B608" s="211">
        <v>44015</v>
      </c>
      <c r="C608" s="199" t="s">
        <v>8312</v>
      </c>
      <c r="D608" s="199" t="s">
        <v>8419</v>
      </c>
      <c r="E608" s="199" t="s">
        <v>8420</v>
      </c>
      <c r="F608" s="200" t="s">
        <v>6507</v>
      </c>
      <c r="G608" s="371">
        <v>5657000</v>
      </c>
      <c r="H608" s="371"/>
      <c r="I608" s="200" t="s">
        <v>6507</v>
      </c>
      <c r="J608" s="372">
        <v>5657000</v>
      </c>
      <c r="K608" s="372"/>
    </row>
    <row r="609" spans="2:11" x14ac:dyDescent="0.25">
      <c r="B609" s="211">
        <v>44015</v>
      </c>
      <c r="C609" s="199" t="s">
        <v>8312</v>
      </c>
      <c r="D609" s="199" t="s">
        <v>8421</v>
      </c>
      <c r="E609" s="199" t="s">
        <v>8422</v>
      </c>
      <c r="F609" s="200" t="s">
        <v>6507</v>
      </c>
      <c r="G609" s="371">
        <v>8755550</v>
      </c>
      <c r="H609" s="371"/>
      <c r="I609" s="200" t="s">
        <v>6507</v>
      </c>
      <c r="J609" s="372">
        <v>8755550</v>
      </c>
      <c r="K609" s="372"/>
    </row>
    <row r="610" spans="2:11" x14ac:dyDescent="0.25">
      <c r="B610" s="211">
        <v>44015</v>
      </c>
      <c r="C610" s="199" t="s">
        <v>8312</v>
      </c>
      <c r="D610" s="199" t="s">
        <v>8423</v>
      </c>
      <c r="E610" s="199" t="s">
        <v>8424</v>
      </c>
      <c r="F610" s="200" t="s">
        <v>6507</v>
      </c>
      <c r="G610" s="371">
        <v>566008.47</v>
      </c>
      <c r="H610" s="371"/>
      <c r="I610" s="200" t="s">
        <v>6507</v>
      </c>
      <c r="J610" s="372">
        <v>566008.47</v>
      </c>
      <c r="K610" s="372"/>
    </row>
    <row r="611" spans="2:11" x14ac:dyDescent="0.25">
      <c r="B611" s="211">
        <v>44015</v>
      </c>
      <c r="C611" s="199" t="s">
        <v>8312</v>
      </c>
      <c r="D611" s="199" t="s">
        <v>8425</v>
      </c>
      <c r="E611" s="199" t="s">
        <v>8426</v>
      </c>
      <c r="F611" s="200" t="s">
        <v>6507</v>
      </c>
      <c r="G611" s="371">
        <v>47881.36</v>
      </c>
      <c r="H611" s="371"/>
      <c r="I611" s="200" t="s">
        <v>6507</v>
      </c>
      <c r="J611" s="372">
        <v>47881.36</v>
      </c>
      <c r="K611" s="372"/>
    </row>
    <row r="612" spans="2:11" x14ac:dyDescent="0.25">
      <c r="B612" s="211">
        <v>44015</v>
      </c>
      <c r="C612" s="199" t="s">
        <v>8312</v>
      </c>
      <c r="D612" s="199" t="s">
        <v>8427</v>
      </c>
      <c r="E612" s="199" t="s">
        <v>8428</v>
      </c>
      <c r="F612" s="200" t="s">
        <v>6507</v>
      </c>
      <c r="G612" s="371">
        <v>513474.58</v>
      </c>
      <c r="H612" s="371"/>
      <c r="I612" s="200" t="s">
        <v>6507</v>
      </c>
      <c r="J612" s="372">
        <v>513474.58</v>
      </c>
      <c r="K612" s="372"/>
    </row>
    <row r="613" spans="2:11" x14ac:dyDescent="0.25">
      <c r="B613" s="211">
        <v>44015</v>
      </c>
      <c r="C613" s="199" t="s">
        <v>8312</v>
      </c>
      <c r="D613" s="199" t="s">
        <v>8429</v>
      </c>
      <c r="E613" s="199" t="s">
        <v>8430</v>
      </c>
      <c r="F613" s="200" t="s">
        <v>6507</v>
      </c>
      <c r="G613" s="371">
        <v>4282203.3899999997</v>
      </c>
      <c r="H613" s="371"/>
      <c r="I613" s="200" t="s">
        <v>6507</v>
      </c>
      <c r="J613" s="372">
        <v>4282203.3899999997</v>
      </c>
      <c r="K613" s="372"/>
    </row>
    <row r="614" spans="2:11" x14ac:dyDescent="0.25">
      <c r="B614" s="211">
        <v>44015</v>
      </c>
      <c r="C614" s="199" t="s">
        <v>8312</v>
      </c>
      <c r="D614" s="199" t="s">
        <v>8431</v>
      </c>
      <c r="E614" s="199" t="s">
        <v>8432</v>
      </c>
      <c r="F614" s="200" t="s">
        <v>6507</v>
      </c>
      <c r="G614" s="371">
        <v>48983.05</v>
      </c>
      <c r="H614" s="371"/>
      <c r="I614" s="200" t="s">
        <v>6507</v>
      </c>
      <c r="J614" s="372">
        <v>48983.05</v>
      </c>
      <c r="K614" s="372"/>
    </row>
    <row r="615" spans="2:11" x14ac:dyDescent="0.25">
      <c r="B615" s="211">
        <v>44015</v>
      </c>
      <c r="C615" s="199" t="s">
        <v>8312</v>
      </c>
      <c r="D615" s="199" t="s">
        <v>8433</v>
      </c>
      <c r="E615" s="199" t="s">
        <v>8434</v>
      </c>
      <c r="F615" s="200" t="s">
        <v>6507</v>
      </c>
      <c r="G615" s="371">
        <v>8915254.2400000002</v>
      </c>
      <c r="H615" s="371"/>
      <c r="I615" s="200" t="s">
        <v>6507</v>
      </c>
      <c r="J615" s="372">
        <v>8915254.2400000002</v>
      </c>
      <c r="K615" s="372"/>
    </row>
    <row r="616" spans="2:11" x14ac:dyDescent="0.25">
      <c r="B616" s="211">
        <v>44015</v>
      </c>
      <c r="C616" s="199" t="s">
        <v>8312</v>
      </c>
      <c r="D616" s="199" t="s">
        <v>8435</v>
      </c>
      <c r="E616" s="199" t="s">
        <v>8436</v>
      </c>
      <c r="F616" s="200" t="s">
        <v>6507</v>
      </c>
      <c r="G616" s="371">
        <v>582500</v>
      </c>
      <c r="H616" s="371"/>
      <c r="I616" s="200" t="s">
        <v>6507</v>
      </c>
      <c r="J616" s="372">
        <v>582500</v>
      </c>
      <c r="K616" s="372"/>
    </row>
    <row r="617" spans="2:11" x14ac:dyDescent="0.25">
      <c r="B617" s="211">
        <v>44015</v>
      </c>
      <c r="C617" s="199" t="s">
        <v>8312</v>
      </c>
      <c r="D617" s="199" t="s">
        <v>8437</v>
      </c>
      <c r="E617" s="199" t="s">
        <v>8438</v>
      </c>
      <c r="F617" s="200" t="s">
        <v>6507</v>
      </c>
      <c r="G617" s="371">
        <v>491666.67</v>
      </c>
      <c r="H617" s="371"/>
      <c r="I617" s="200" t="s">
        <v>6507</v>
      </c>
      <c r="J617" s="372">
        <v>491666.67</v>
      </c>
      <c r="K617" s="372"/>
    </row>
    <row r="618" spans="2:11" x14ac:dyDescent="0.25">
      <c r="B618" s="211">
        <v>44015</v>
      </c>
      <c r="C618" s="199" t="s">
        <v>8312</v>
      </c>
      <c r="D618" s="199" t="s">
        <v>8439</v>
      </c>
      <c r="E618" s="199" t="s">
        <v>8440</v>
      </c>
      <c r="F618" s="200" t="s">
        <v>6507</v>
      </c>
      <c r="G618" s="371">
        <v>525000</v>
      </c>
      <c r="H618" s="371"/>
      <c r="I618" s="200" t="s">
        <v>6507</v>
      </c>
      <c r="J618" s="372">
        <v>525000</v>
      </c>
      <c r="K618" s="372"/>
    </row>
    <row r="619" spans="2:11" x14ac:dyDescent="0.25">
      <c r="B619" s="211">
        <v>44015</v>
      </c>
      <c r="C619" s="199" t="s">
        <v>8441</v>
      </c>
      <c r="D619" s="199" t="s">
        <v>8442</v>
      </c>
      <c r="E619" s="199" t="s">
        <v>8443</v>
      </c>
      <c r="F619" s="200" t="s">
        <v>6507</v>
      </c>
      <c r="G619" s="371">
        <v>41522.910000000003</v>
      </c>
      <c r="H619" s="371"/>
      <c r="I619" s="200" t="s">
        <v>6507</v>
      </c>
      <c r="J619" s="372">
        <v>41522.910000000003</v>
      </c>
      <c r="K619" s="372"/>
    </row>
    <row r="620" spans="2:11" x14ac:dyDescent="0.25">
      <c r="B620" s="211">
        <v>44015</v>
      </c>
      <c r="C620" s="199" t="s">
        <v>8441</v>
      </c>
      <c r="D620" s="199" t="s">
        <v>8444</v>
      </c>
      <c r="E620" s="199" t="s">
        <v>8445</v>
      </c>
      <c r="F620" s="200" t="s">
        <v>6507</v>
      </c>
      <c r="G620" s="371">
        <v>125628</v>
      </c>
      <c r="H620" s="371"/>
      <c r="I620" s="200" t="s">
        <v>6507</v>
      </c>
      <c r="J620" s="372">
        <v>125628</v>
      </c>
      <c r="K620" s="372"/>
    </row>
    <row r="621" spans="2:11" x14ac:dyDescent="0.25">
      <c r="B621" s="211">
        <v>44015</v>
      </c>
      <c r="C621" s="199" t="s">
        <v>8441</v>
      </c>
      <c r="D621" s="199" t="s">
        <v>8446</v>
      </c>
      <c r="E621" s="199" t="s">
        <v>8447</v>
      </c>
      <c r="F621" s="200" t="s">
        <v>6507</v>
      </c>
      <c r="G621" s="371">
        <v>8000</v>
      </c>
      <c r="H621" s="371"/>
      <c r="I621" s="200" t="s">
        <v>6507</v>
      </c>
      <c r="J621" s="372">
        <v>8000</v>
      </c>
      <c r="K621" s="372"/>
    </row>
    <row r="622" spans="2:11" x14ac:dyDescent="0.25">
      <c r="B622" s="211">
        <v>44015</v>
      </c>
      <c r="C622" s="199" t="s">
        <v>8441</v>
      </c>
      <c r="D622" s="199" t="s">
        <v>8448</v>
      </c>
      <c r="E622" s="199" t="s">
        <v>8449</v>
      </c>
      <c r="F622" s="200" t="s">
        <v>6507</v>
      </c>
      <c r="G622" s="371">
        <v>28600</v>
      </c>
      <c r="H622" s="371"/>
      <c r="I622" s="200" t="s">
        <v>6507</v>
      </c>
      <c r="J622" s="372">
        <v>28600</v>
      </c>
      <c r="K622" s="372"/>
    </row>
    <row r="623" spans="2:11" x14ac:dyDescent="0.25">
      <c r="B623" s="211">
        <v>44015</v>
      </c>
      <c r="C623" s="199" t="s">
        <v>8441</v>
      </c>
      <c r="D623" s="199" t="s">
        <v>8448</v>
      </c>
      <c r="E623" s="199" t="s">
        <v>8449</v>
      </c>
      <c r="F623" s="200" t="s">
        <v>6507</v>
      </c>
      <c r="G623" s="371">
        <v>28600</v>
      </c>
      <c r="H623" s="371"/>
      <c r="I623" s="200" t="s">
        <v>6507</v>
      </c>
      <c r="J623" s="372">
        <v>28600</v>
      </c>
      <c r="K623" s="372"/>
    </row>
    <row r="624" spans="2:11" x14ac:dyDescent="0.25">
      <c r="B624" s="211">
        <v>44015</v>
      </c>
      <c r="C624" s="199" t="s">
        <v>8441</v>
      </c>
      <c r="D624" s="199" t="s">
        <v>8448</v>
      </c>
      <c r="E624" s="199" t="s">
        <v>8449</v>
      </c>
      <c r="F624" s="200" t="s">
        <v>6507</v>
      </c>
      <c r="G624" s="371">
        <v>28600</v>
      </c>
      <c r="H624" s="371"/>
      <c r="I624" s="200" t="s">
        <v>6507</v>
      </c>
      <c r="J624" s="372">
        <v>28600</v>
      </c>
      <c r="K624" s="372"/>
    </row>
    <row r="625" spans="2:11" x14ac:dyDescent="0.25">
      <c r="B625" s="211">
        <v>44015</v>
      </c>
      <c r="C625" s="199" t="s">
        <v>8441</v>
      </c>
      <c r="D625" s="199" t="s">
        <v>8450</v>
      </c>
      <c r="E625" s="199" t="s">
        <v>8451</v>
      </c>
      <c r="F625" s="200" t="s">
        <v>6507</v>
      </c>
      <c r="G625" s="371">
        <v>339700</v>
      </c>
      <c r="H625" s="371"/>
      <c r="I625" s="200" t="s">
        <v>6507</v>
      </c>
      <c r="J625" s="372">
        <v>339700</v>
      </c>
      <c r="K625" s="372"/>
    </row>
    <row r="626" spans="2:11" x14ac:dyDescent="0.25">
      <c r="B626" s="211">
        <v>44015</v>
      </c>
      <c r="C626" s="199" t="s">
        <v>8441</v>
      </c>
      <c r="D626" s="199" t="s">
        <v>8452</v>
      </c>
      <c r="E626" s="199" t="s">
        <v>8453</v>
      </c>
      <c r="F626" s="200" t="s">
        <v>6507</v>
      </c>
      <c r="G626" s="371">
        <v>281300</v>
      </c>
      <c r="H626" s="371"/>
      <c r="I626" s="200" t="s">
        <v>6507</v>
      </c>
      <c r="J626" s="372">
        <v>281300</v>
      </c>
      <c r="K626" s="372"/>
    </row>
    <row r="627" spans="2:11" x14ac:dyDescent="0.25">
      <c r="B627" s="211">
        <v>44015</v>
      </c>
      <c r="C627" s="199" t="s">
        <v>8441</v>
      </c>
      <c r="D627" s="199" t="s">
        <v>8454</v>
      </c>
      <c r="E627" s="199" t="s">
        <v>8455</v>
      </c>
      <c r="F627" s="200" t="s">
        <v>6507</v>
      </c>
      <c r="G627" s="371">
        <v>60500</v>
      </c>
      <c r="H627" s="371"/>
      <c r="I627" s="200" t="s">
        <v>6507</v>
      </c>
      <c r="J627" s="372">
        <v>60500</v>
      </c>
      <c r="K627" s="372"/>
    </row>
    <row r="628" spans="2:11" x14ac:dyDescent="0.25">
      <c r="B628" s="211">
        <v>44015</v>
      </c>
      <c r="C628" s="199" t="s">
        <v>8441</v>
      </c>
      <c r="D628" s="199" t="s">
        <v>8456</v>
      </c>
      <c r="E628" s="199" t="s">
        <v>8457</v>
      </c>
      <c r="F628" s="200" t="s">
        <v>6507</v>
      </c>
      <c r="G628" s="371">
        <v>10000</v>
      </c>
      <c r="H628" s="371"/>
      <c r="I628" s="200" t="s">
        <v>6507</v>
      </c>
      <c r="J628" s="372">
        <v>10000</v>
      </c>
      <c r="K628" s="372"/>
    </row>
    <row r="629" spans="2:11" x14ac:dyDescent="0.25">
      <c r="B629" s="211">
        <v>44015</v>
      </c>
      <c r="C629" s="199" t="s">
        <v>8441</v>
      </c>
      <c r="D629" s="199" t="s">
        <v>8458</v>
      </c>
      <c r="E629" s="199" t="s">
        <v>8459</v>
      </c>
      <c r="F629" s="200" t="s">
        <v>6507</v>
      </c>
      <c r="G629" s="371">
        <v>1215497.44</v>
      </c>
      <c r="H629" s="371"/>
      <c r="I629" s="200" t="s">
        <v>6507</v>
      </c>
      <c r="J629" s="372">
        <v>1215497.44</v>
      </c>
      <c r="K629" s="372"/>
    </row>
    <row r="630" spans="2:11" x14ac:dyDescent="0.25">
      <c r="B630" s="211">
        <v>44015</v>
      </c>
      <c r="C630" s="199" t="s">
        <v>8441</v>
      </c>
      <c r="D630" s="199" t="s">
        <v>8460</v>
      </c>
      <c r="E630" s="199" t="s">
        <v>8461</v>
      </c>
      <c r="F630" s="200" t="s">
        <v>6507</v>
      </c>
      <c r="G630" s="371">
        <v>135000</v>
      </c>
      <c r="H630" s="371"/>
      <c r="I630" s="200" t="s">
        <v>6507</v>
      </c>
      <c r="J630" s="372">
        <v>135000</v>
      </c>
      <c r="K630" s="372"/>
    </row>
    <row r="631" spans="2:11" x14ac:dyDescent="0.25">
      <c r="B631" s="211">
        <v>44015</v>
      </c>
      <c r="C631" s="199" t="s">
        <v>8441</v>
      </c>
      <c r="D631" s="199" t="s">
        <v>8462</v>
      </c>
      <c r="E631" s="199" t="s">
        <v>8463</v>
      </c>
      <c r="F631" s="200" t="s">
        <v>6507</v>
      </c>
      <c r="G631" s="371">
        <v>274900</v>
      </c>
      <c r="H631" s="371"/>
      <c r="I631" s="200" t="s">
        <v>6507</v>
      </c>
      <c r="J631" s="372">
        <v>274900</v>
      </c>
      <c r="K631" s="372"/>
    </row>
    <row r="632" spans="2:11" x14ac:dyDescent="0.25">
      <c r="B632" s="211">
        <v>44015</v>
      </c>
      <c r="C632" s="199" t="s">
        <v>8441</v>
      </c>
      <c r="D632" s="199" t="s">
        <v>8464</v>
      </c>
      <c r="E632" s="199" t="s">
        <v>8465</v>
      </c>
      <c r="F632" s="200" t="s">
        <v>6507</v>
      </c>
      <c r="G632" s="371">
        <v>74300</v>
      </c>
      <c r="H632" s="371"/>
      <c r="I632" s="200" t="s">
        <v>6507</v>
      </c>
      <c r="J632" s="372">
        <v>74300</v>
      </c>
      <c r="K632" s="372"/>
    </row>
    <row r="633" spans="2:11" x14ac:dyDescent="0.25">
      <c r="B633" s="211">
        <v>44015</v>
      </c>
      <c r="C633" s="199" t="s">
        <v>8441</v>
      </c>
      <c r="D633" s="199" t="s">
        <v>7519</v>
      </c>
      <c r="E633" s="199" t="s">
        <v>7520</v>
      </c>
      <c r="F633" s="200" t="s">
        <v>6507</v>
      </c>
      <c r="G633" s="371">
        <v>8800</v>
      </c>
      <c r="H633" s="371"/>
      <c r="I633" s="200" t="s">
        <v>6507</v>
      </c>
      <c r="J633" s="372">
        <v>8800</v>
      </c>
      <c r="K633" s="372"/>
    </row>
    <row r="634" spans="2:11" x14ac:dyDescent="0.25">
      <c r="B634" s="211">
        <v>44015</v>
      </c>
      <c r="C634" s="199" t="s">
        <v>8441</v>
      </c>
      <c r="D634" s="199" t="s">
        <v>8466</v>
      </c>
      <c r="E634" s="199" t="s">
        <v>8467</v>
      </c>
      <c r="F634" s="200" t="s">
        <v>6507</v>
      </c>
      <c r="G634" s="371">
        <v>9300</v>
      </c>
      <c r="H634" s="371"/>
      <c r="I634" s="200" t="s">
        <v>6507</v>
      </c>
      <c r="J634" s="372">
        <v>9300</v>
      </c>
      <c r="K634" s="372"/>
    </row>
    <row r="635" spans="2:11" x14ac:dyDescent="0.25">
      <c r="B635" s="211">
        <v>44015</v>
      </c>
      <c r="C635" s="199" t="s">
        <v>8441</v>
      </c>
      <c r="D635" s="199" t="s">
        <v>8468</v>
      </c>
      <c r="E635" s="199" t="s">
        <v>8469</v>
      </c>
      <c r="F635" s="200" t="s">
        <v>6507</v>
      </c>
      <c r="G635" s="371">
        <v>19800</v>
      </c>
      <c r="H635" s="371"/>
      <c r="I635" s="200" t="s">
        <v>6507</v>
      </c>
      <c r="J635" s="372">
        <v>19800</v>
      </c>
      <c r="K635" s="372"/>
    </row>
    <row r="636" spans="2:11" x14ac:dyDescent="0.25">
      <c r="B636" s="211">
        <v>44015</v>
      </c>
      <c r="C636" s="199" t="s">
        <v>8441</v>
      </c>
      <c r="D636" s="199" t="s">
        <v>8470</v>
      </c>
      <c r="E636" s="199" t="s">
        <v>8471</v>
      </c>
      <c r="F636" s="200" t="s">
        <v>6507</v>
      </c>
      <c r="G636" s="371">
        <v>8800</v>
      </c>
      <c r="H636" s="371"/>
      <c r="I636" s="200" t="s">
        <v>6507</v>
      </c>
      <c r="J636" s="372">
        <v>8800</v>
      </c>
      <c r="K636" s="372"/>
    </row>
    <row r="637" spans="2:11" x14ac:dyDescent="0.25">
      <c r="B637" s="211">
        <v>44015</v>
      </c>
      <c r="C637" s="199" t="s">
        <v>8441</v>
      </c>
      <c r="D637" s="199" t="s">
        <v>8472</v>
      </c>
      <c r="E637" s="199" t="s">
        <v>8473</v>
      </c>
      <c r="F637" s="200" t="s">
        <v>6507</v>
      </c>
      <c r="G637" s="371">
        <v>316200</v>
      </c>
      <c r="H637" s="371"/>
      <c r="I637" s="200" t="s">
        <v>6507</v>
      </c>
      <c r="J637" s="372">
        <v>316200</v>
      </c>
      <c r="K637" s="372"/>
    </row>
    <row r="638" spans="2:11" x14ac:dyDescent="0.25">
      <c r="B638" s="211">
        <v>44015</v>
      </c>
      <c r="C638" s="199" t="s">
        <v>8441</v>
      </c>
      <c r="D638" s="199" t="s">
        <v>8474</v>
      </c>
      <c r="E638" s="199" t="s">
        <v>8475</v>
      </c>
      <c r="F638" s="200" t="s">
        <v>6507</v>
      </c>
      <c r="G638" s="371">
        <v>10900</v>
      </c>
      <c r="H638" s="371"/>
      <c r="I638" s="200" t="s">
        <v>6507</v>
      </c>
      <c r="J638" s="372">
        <v>10900</v>
      </c>
      <c r="K638" s="372"/>
    </row>
    <row r="639" spans="2:11" x14ac:dyDescent="0.25">
      <c r="B639" s="211">
        <v>44015</v>
      </c>
      <c r="C639" s="199" t="s">
        <v>8441</v>
      </c>
      <c r="D639" s="199" t="s">
        <v>8476</v>
      </c>
      <c r="E639" s="199" t="s">
        <v>8477</v>
      </c>
      <c r="F639" s="200" t="s">
        <v>6507</v>
      </c>
      <c r="G639" s="371">
        <v>17800</v>
      </c>
      <c r="H639" s="371"/>
      <c r="I639" s="200" t="s">
        <v>6507</v>
      </c>
      <c r="J639" s="372">
        <v>17800</v>
      </c>
      <c r="K639" s="372"/>
    </row>
    <row r="640" spans="2:11" x14ac:dyDescent="0.25">
      <c r="B640" s="211">
        <v>44015</v>
      </c>
      <c r="C640" s="199" t="s">
        <v>8441</v>
      </c>
      <c r="D640" s="199" t="s">
        <v>8478</v>
      </c>
      <c r="E640" s="199" t="s">
        <v>8479</v>
      </c>
      <c r="F640" s="200" t="s">
        <v>6507</v>
      </c>
      <c r="G640" s="371">
        <v>7700</v>
      </c>
      <c r="H640" s="371"/>
      <c r="I640" s="200" t="s">
        <v>6507</v>
      </c>
      <c r="J640" s="372">
        <v>7700</v>
      </c>
      <c r="K640" s="372"/>
    </row>
    <row r="641" spans="2:11" x14ac:dyDescent="0.25">
      <c r="B641" s="211">
        <v>44015</v>
      </c>
      <c r="C641" s="199" t="s">
        <v>8441</v>
      </c>
      <c r="D641" s="199" t="s">
        <v>8480</v>
      </c>
      <c r="E641" s="199" t="s">
        <v>8481</v>
      </c>
      <c r="F641" s="200" t="s">
        <v>6507</v>
      </c>
      <c r="G641" s="371">
        <v>135700</v>
      </c>
      <c r="H641" s="371"/>
      <c r="I641" s="200" t="s">
        <v>6507</v>
      </c>
      <c r="J641" s="372">
        <v>135700</v>
      </c>
      <c r="K641" s="372"/>
    </row>
    <row r="642" spans="2:11" x14ac:dyDescent="0.25">
      <c r="B642" s="211">
        <v>44015</v>
      </c>
      <c r="C642" s="199" t="s">
        <v>8441</v>
      </c>
      <c r="D642" s="199" t="s">
        <v>8482</v>
      </c>
      <c r="E642" s="199" t="s">
        <v>8483</v>
      </c>
      <c r="F642" s="200" t="s">
        <v>6507</v>
      </c>
      <c r="G642" s="371">
        <v>40700</v>
      </c>
      <c r="H642" s="371"/>
      <c r="I642" s="200" t="s">
        <v>6507</v>
      </c>
      <c r="J642" s="372">
        <v>40700</v>
      </c>
      <c r="K642" s="372"/>
    </row>
    <row r="643" spans="2:11" x14ac:dyDescent="0.25">
      <c r="B643" s="211">
        <v>44015</v>
      </c>
      <c r="C643" s="199" t="s">
        <v>8441</v>
      </c>
      <c r="D643" s="199" t="s">
        <v>8484</v>
      </c>
      <c r="E643" s="199" t="s">
        <v>8485</v>
      </c>
      <c r="F643" s="200" t="s">
        <v>6507</v>
      </c>
      <c r="G643" s="371">
        <v>450500</v>
      </c>
      <c r="H643" s="371"/>
      <c r="I643" s="200" t="s">
        <v>6507</v>
      </c>
      <c r="J643" s="372">
        <v>450500</v>
      </c>
      <c r="K643" s="372"/>
    </row>
    <row r="644" spans="2:11" x14ac:dyDescent="0.25">
      <c r="B644" s="211">
        <v>44015</v>
      </c>
      <c r="C644" s="199" t="s">
        <v>8441</v>
      </c>
      <c r="D644" s="199" t="s">
        <v>8486</v>
      </c>
      <c r="E644" s="199" t="s">
        <v>8487</v>
      </c>
      <c r="F644" s="200" t="s">
        <v>6507</v>
      </c>
      <c r="G644" s="371">
        <v>484500</v>
      </c>
      <c r="H644" s="371"/>
      <c r="I644" s="200" t="s">
        <v>6507</v>
      </c>
      <c r="J644" s="372">
        <v>484500</v>
      </c>
      <c r="K644" s="372"/>
    </row>
    <row r="645" spans="2:11" x14ac:dyDescent="0.25">
      <c r="B645" s="211">
        <v>44015</v>
      </c>
      <c r="C645" s="199" t="s">
        <v>8441</v>
      </c>
      <c r="D645" s="199" t="s">
        <v>8488</v>
      </c>
      <c r="E645" s="199" t="s">
        <v>8489</v>
      </c>
      <c r="F645" s="200" t="s">
        <v>6507</v>
      </c>
      <c r="G645" s="371">
        <v>132240</v>
      </c>
      <c r="H645" s="371"/>
      <c r="I645" s="200" t="s">
        <v>6507</v>
      </c>
      <c r="J645" s="372">
        <v>132240</v>
      </c>
      <c r="K645" s="372"/>
    </row>
    <row r="646" spans="2:11" x14ac:dyDescent="0.25">
      <c r="B646" s="211">
        <v>44015</v>
      </c>
      <c r="C646" s="199" t="s">
        <v>8441</v>
      </c>
      <c r="D646" s="199" t="s">
        <v>8490</v>
      </c>
      <c r="E646" s="199" t="s">
        <v>8491</v>
      </c>
      <c r="F646" s="200" t="s">
        <v>6507</v>
      </c>
      <c r="G646" s="371">
        <v>23200</v>
      </c>
      <c r="H646" s="371"/>
      <c r="I646" s="200" t="s">
        <v>6507</v>
      </c>
      <c r="J646" s="372">
        <v>23200</v>
      </c>
      <c r="K646" s="372"/>
    </row>
    <row r="647" spans="2:11" x14ac:dyDescent="0.25">
      <c r="B647" s="211">
        <v>44015</v>
      </c>
      <c r="C647" s="199" t="s">
        <v>8441</v>
      </c>
      <c r="D647" s="199" t="s">
        <v>8492</v>
      </c>
      <c r="E647" s="199" t="s">
        <v>8493</v>
      </c>
      <c r="F647" s="200" t="s">
        <v>6507</v>
      </c>
      <c r="G647" s="371">
        <v>343100</v>
      </c>
      <c r="H647" s="371"/>
      <c r="I647" s="200" t="s">
        <v>6507</v>
      </c>
      <c r="J647" s="372">
        <v>343100</v>
      </c>
      <c r="K647" s="372"/>
    </row>
    <row r="648" spans="2:11" x14ac:dyDescent="0.25">
      <c r="B648" s="211">
        <v>44015</v>
      </c>
      <c r="C648" s="199" t="s">
        <v>8441</v>
      </c>
      <c r="D648" s="199" t="s">
        <v>8494</v>
      </c>
      <c r="E648" s="199" t="s">
        <v>8495</v>
      </c>
      <c r="F648" s="200" t="s">
        <v>6507</v>
      </c>
      <c r="G648" s="371">
        <v>392892</v>
      </c>
      <c r="H648" s="371"/>
      <c r="I648" s="200" t="s">
        <v>6507</v>
      </c>
      <c r="J648" s="372">
        <v>392892</v>
      </c>
      <c r="K648" s="372"/>
    </row>
    <row r="649" spans="2:11" x14ac:dyDescent="0.25">
      <c r="B649" s="211">
        <v>44015</v>
      </c>
      <c r="C649" s="199" t="s">
        <v>8441</v>
      </c>
      <c r="D649" s="199" t="s">
        <v>7629</v>
      </c>
      <c r="E649" s="199" t="s">
        <v>7630</v>
      </c>
      <c r="F649" s="200" t="s">
        <v>6507</v>
      </c>
      <c r="G649" s="371">
        <v>480675</v>
      </c>
      <c r="H649" s="371"/>
      <c r="I649" s="200" t="s">
        <v>6507</v>
      </c>
      <c r="J649" s="372">
        <v>480675</v>
      </c>
      <c r="K649" s="372"/>
    </row>
    <row r="650" spans="2:11" x14ac:dyDescent="0.25">
      <c r="B650" s="211">
        <v>44015</v>
      </c>
      <c r="C650" s="199" t="s">
        <v>8441</v>
      </c>
      <c r="D650" s="199" t="s">
        <v>8496</v>
      </c>
      <c r="E650" s="199" t="s">
        <v>8497</v>
      </c>
      <c r="F650" s="200" t="s">
        <v>6507</v>
      </c>
      <c r="G650" s="371">
        <v>1214140.5</v>
      </c>
      <c r="H650" s="371"/>
      <c r="I650" s="200" t="s">
        <v>6507</v>
      </c>
      <c r="J650" s="372">
        <v>1214140.5</v>
      </c>
      <c r="K650" s="372"/>
    </row>
    <row r="651" spans="2:11" x14ac:dyDescent="0.25">
      <c r="B651" s="211">
        <v>44015</v>
      </c>
      <c r="C651" s="199" t="s">
        <v>8441</v>
      </c>
      <c r="D651" s="199" t="s">
        <v>8498</v>
      </c>
      <c r="E651" s="199" t="s">
        <v>8499</v>
      </c>
      <c r="F651" s="200" t="s">
        <v>6507</v>
      </c>
      <c r="G651" s="371">
        <v>120339</v>
      </c>
      <c r="H651" s="371"/>
      <c r="I651" s="200" t="s">
        <v>6507</v>
      </c>
      <c r="J651" s="372">
        <v>120339</v>
      </c>
      <c r="K651" s="372"/>
    </row>
    <row r="652" spans="2:11" x14ac:dyDescent="0.25">
      <c r="B652" s="211">
        <v>44015</v>
      </c>
      <c r="C652" s="199" t="s">
        <v>8441</v>
      </c>
      <c r="D652" s="199" t="s">
        <v>7679</v>
      </c>
      <c r="E652" s="199" t="s">
        <v>7680</v>
      </c>
      <c r="F652" s="200" t="s">
        <v>6507</v>
      </c>
      <c r="G652" s="371">
        <v>35000</v>
      </c>
      <c r="H652" s="371"/>
      <c r="I652" s="200" t="s">
        <v>6507</v>
      </c>
      <c r="J652" s="372">
        <v>35000</v>
      </c>
      <c r="K652" s="372"/>
    </row>
    <row r="653" spans="2:11" x14ac:dyDescent="0.25">
      <c r="B653" s="211">
        <v>44015</v>
      </c>
      <c r="C653" s="199" t="s">
        <v>8500</v>
      </c>
      <c r="D653" s="199" t="s">
        <v>8501</v>
      </c>
      <c r="E653" s="199" t="s">
        <v>8502</v>
      </c>
      <c r="F653" s="200" t="s">
        <v>6507</v>
      </c>
      <c r="G653" s="371">
        <v>21800</v>
      </c>
      <c r="H653" s="371"/>
      <c r="I653" s="200" t="s">
        <v>6507</v>
      </c>
      <c r="J653" s="372">
        <v>21800</v>
      </c>
      <c r="K653" s="372"/>
    </row>
    <row r="654" spans="2:11" x14ac:dyDescent="0.25">
      <c r="B654" s="211">
        <v>44015</v>
      </c>
      <c r="C654" s="199" t="s">
        <v>8503</v>
      </c>
      <c r="D654" s="199" t="s">
        <v>8504</v>
      </c>
      <c r="E654" s="199" t="s">
        <v>8505</v>
      </c>
      <c r="F654" s="200" t="s">
        <v>6507</v>
      </c>
      <c r="G654" s="371">
        <v>2877562.11</v>
      </c>
      <c r="H654" s="371"/>
      <c r="I654" s="200" t="s">
        <v>6507</v>
      </c>
      <c r="J654" s="372">
        <v>2877562.11</v>
      </c>
      <c r="K654" s="372"/>
    </row>
    <row r="655" spans="2:11" x14ac:dyDescent="0.25">
      <c r="B655" s="211">
        <v>44015</v>
      </c>
      <c r="C655" s="199" t="s">
        <v>8506</v>
      </c>
      <c r="D655" s="199" t="s">
        <v>8507</v>
      </c>
      <c r="E655" s="199" t="s">
        <v>8508</v>
      </c>
      <c r="F655" s="200" t="s">
        <v>6507</v>
      </c>
      <c r="G655" s="371">
        <v>466716</v>
      </c>
      <c r="H655" s="371"/>
      <c r="I655" s="200" t="s">
        <v>6507</v>
      </c>
      <c r="J655" s="372">
        <v>466716</v>
      </c>
      <c r="K655" s="372"/>
    </row>
    <row r="656" spans="2:11" x14ac:dyDescent="0.25">
      <c r="B656" s="211">
        <v>44015</v>
      </c>
      <c r="C656" s="199" t="s">
        <v>8506</v>
      </c>
      <c r="D656" s="199" t="s">
        <v>8509</v>
      </c>
      <c r="E656" s="199" t="s">
        <v>8510</v>
      </c>
      <c r="F656" s="200" t="s">
        <v>6507</v>
      </c>
      <c r="G656" s="371">
        <v>202920</v>
      </c>
      <c r="H656" s="371"/>
      <c r="I656" s="200" t="s">
        <v>6507</v>
      </c>
      <c r="J656" s="372">
        <v>202920</v>
      </c>
      <c r="K656" s="372"/>
    </row>
    <row r="657" spans="2:11" x14ac:dyDescent="0.25">
      <c r="B657" s="211">
        <v>44078</v>
      </c>
      <c r="C657" s="199" t="s">
        <v>8506</v>
      </c>
      <c r="D657" s="199" t="s">
        <v>8511</v>
      </c>
      <c r="E657" s="199" t="s">
        <v>8512</v>
      </c>
      <c r="F657" s="200" t="s">
        <v>6507</v>
      </c>
      <c r="G657" s="371">
        <v>142044</v>
      </c>
      <c r="H657" s="371"/>
      <c r="I657" s="200" t="s">
        <v>6507</v>
      </c>
      <c r="J657" s="372">
        <v>142044</v>
      </c>
      <c r="K657" s="372"/>
    </row>
    <row r="658" spans="2:11" x14ac:dyDescent="0.25">
      <c r="B658" s="211">
        <v>44089</v>
      </c>
      <c r="C658" s="199" t="s">
        <v>8513</v>
      </c>
      <c r="D658" s="199" t="s">
        <v>8514</v>
      </c>
      <c r="E658" s="199" t="s">
        <v>8357</v>
      </c>
      <c r="F658" s="200" t="s">
        <v>6507</v>
      </c>
      <c r="G658" s="371">
        <v>199000</v>
      </c>
      <c r="H658" s="371"/>
      <c r="I658" s="200" t="s">
        <v>6507</v>
      </c>
      <c r="J658" s="372">
        <v>199000</v>
      </c>
      <c r="K658" s="372"/>
    </row>
    <row r="659" spans="2:11" hidden="1" x14ac:dyDescent="0.25">
      <c r="B659" s="211">
        <v>44104</v>
      </c>
      <c r="C659" s="199" t="s">
        <v>8515</v>
      </c>
      <c r="D659" s="199" t="s">
        <v>8369</v>
      </c>
      <c r="E659" s="199" t="s">
        <v>8369</v>
      </c>
      <c r="F659" s="200" t="s">
        <v>6509</v>
      </c>
      <c r="G659" s="371">
        <v>345000</v>
      </c>
      <c r="H659" s="371"/>
      <c r="I659" s="200" t="s">
        <v>6507</v>
      </c>
      <c r="J659" s="372">
        <v>345000</v>
      </c>
      <c r="K659" s="372"/>
    </row>
    <row r="660" spans="2:11" hidden="1" x14ac:dyDescent="0.25">
      <c r="B660" s="211">
        <v>44104</v>
      </c>
      <c r="C660" s="199" t="s">
        <v>8516</v>
      </c>
      <c r="D660" s="199" t="s">
        <v>8517</v>
      </c>
      <c r="E660" s="199" t="s">
        <v>8517</v>
      </c>
      <c r="F660" s="200" t="s">
        <v>6509</v>
      </c>
      <c r="G660" s="371">
        <v>14233.43</v>
      </c>
      <c r="H660" s="371"/>
      <c r="I660" s="200" t="s">
        <v>6507</v>
      </c>
      <c r="J660" s="372">
        <v>14233.43</v>
      </c>
      <c r="K660" s="372"/>
    </row>
    <row r="661" spans="2:11" hidden="1" x14ac:dyDescent="0.25">
      <c r="B661" s="211">
        <v>44104</v>
      </c>
      <c r="C661" s="199" t="s">
        <v>8518</v>
      </c>
      <c r="D661" s="199" t="s">
        <v>8519</v>
      </c>
      <c r="E661" s="199" t="s">
        <v>8519</v>
      </c>
      <c r="F661" s="200" t="s">
        <v>6509</v>
      </c>
      <c r="G661" s="371">
        <v>19592.12</v>
      </c>
      <c r="H661" s="371"/>
      <c r="I661" s="200" t="s">
        <v>6507</v>
      </c>
      <c r="J661" s="372">
        <v>19592.12</v>
      </c>
      <c r="K661" s="372"/>
    </row>
    <row r="662" spans="2:11" hidden="1" x14ac:dyDescent="0.25">
      <c r="B662" s="211">
        <v>44105</v>
      </c>
      <c r="C662" s="199" t="s">
        <v>8520</v>
      </c>
      <c r="D662" s="199" t="s">
        <v>8521</v>
      </c>
      <c r="E662" s="199" t="s">
        <v>8521</v>
      </c>
      <c r="F662" s="200" t="s">
        <v>6509</v>
      </c>
      <c r="G662" s="371">
        <v>545530.96</v>
      </c>
      <c r="H662" s="371"/>
      <c r="I662" s="200" t="s">
        <v>6507</v>
      </c>
      <c r="J662" s="372">
        <v>545530.96</v>
      </c>
      <c r="K662" s="372"/>
    </row>
    <row r="663" spans="2:11" hidden="1" x14ac:dyDescent="0.25">
      <c r="B663" s="211">
        <v>44116</v>
      </c>
      <c r="C663" s="199" t="s">
        <v>8522</v>
      </c>
      <c r="D663" s="199" t="s">
        <v>8523</v>
      </c>
      <c r="E663" s="199" t="s">
        <v>8523</v>
      </c>
      <c r="F663" s="200" t="s">
        <v>6509</v>
      </c>
      <c r="G663" s="371">
        <v>2419960.86</v>
      </c>
      <c r="H663" s="371"/>
      <c r="I663" s="200" t="s">
        <v>6507</v>
      </c>
      <c r="J663" s="372">
        <v>2419960.86</v>
      </c>
      <c r="K663" s="372"/>
    </row>
    <row r="664" spans="2:11" hidden="1" x14ac:dyDescent="0.25">
      <c r="B664" s="211">
        <v>44116</v>
      </c>
      <c r="C664" s="199" t="s">
        <v>8524</v>
      </c>
      <c r="D664" s="199" t="s">
        <v>8525</v>
      </c>
      <c r="E664" s="199" t="s">
        <v>8525</v>
      </c>
      <c r="F664" s="200" t="s">
        <v>6509</v>
      </c>
      <c r="G664" s="371">
        <v>50462.51</v>
      </c>
      <c r="H664" s="371"/>
      <c r="I664" s="200" t="s">
        <v>6507</v>
      </c>
      <c r="J664" s="372">
        <v>50462.51</v>
      </c>
      <c r="K664" s="372"/>
    </row>
    <row r="665" spans="2:11" hidden="1" x14ac:dyDescent="0.25">
      <c r="B665" s="211">
        <v>44116</v>
      </c>
      <c r="C665" s="199" t="s">
        <v>8526</v>
      </c>
      <c r="D665" s="199" t="s">
        <v>8527</v>
      </c>
      <c r="E665" s="199" t="s">
        <v>8527</v>
      </c>
      <c r="F665" s="200" t="s">
        <v>6509</v>
      </c>
      <c r="G665" s="371">
        <v>27435.200000000001</v>
      </c>
      <c r="H665" s="371"/>
      <c r="I665" s="200" t="s">
        <v>6507</v>
      </c>
      <c r="J665" s="372">
        <v>27435.200000000001</v>
      </c>
      <c r="K665" s="372"/>
    </row>
    <row r="666" spans="2:11" hidden="1" x14ac:dyDescent="0.25">
      <c r="B666" s="211">
        <v>44116</v>
      </c>
      <c r="C666" s="199" t="s">
        <v>8528</v>
      </c>
      <c r="D666" s="199" t="s">
        <v>8529</v>
      </c>
      <c r="E666" s="199" t="s">
        <v>8529</v>
      </c>
      <c r="F666" s="200" t="s">
        <v>6509</v>
      </c>
      <c r="G666" s="371">
        <v>5697.28</v>
      </c>
      <c r="H666" s="371"/>
      <c r="I666" s="200" t="s">
        <v>6507</v>
      </c>
      <c r="J666" s="372">
        <v>5697.28</v>
      </c>
      <c r="K666" s="372"/>
    </row>
    <row r="667" spans="2:11" hidden="1" x14ac:dyDescent="0.25">
      <c r="B667" s="211">
        <v>44118</v>
      </c>
      <c r="C667" s="199" t="s">
        <v>8530</v>
      </c>
      <c r="D667" s="199" t="s">
        <v>8531</v>
      </c>
      <c r="E667" s="199" t="s">
        <v>8531</v>
      </c>
      <c r="F667" s="200" t="s">
        <v>6509</v>
      </c>
      <c r="G667" s="371">
        <v>11677.5</v>
      </c>
      <c r="H667" s="371"/>
      <c r="I667" s="200" t="s">
        <v>6507</v>
      </c>
      <c r="J667" s="372">
        <v>11677.5</v>
      </c>
      <c r="K667" s="372"/>
    </row>
    <row r="668" spans="2:11" hidden="1" x14ac:dyDescent="0.25">
      <c r="B668" s="211">
        <v>44118</v>
      </c>
      <c r="C668" s="199" t="s">
        <v>8532</v>
      </c>
      <c r="D668" s="199" t="s">
        <v>8533</v>
      </c>
      <c r="E668" s="199" t="s">
        <v>8533</v>
      </c>
      <c r="F668" s="200" t="s">
        <v>6509</v>
      </c>
      <c r="G668" s="371">
        <v>61029.5</v>
      </c>
      <c r="H668" s="371"/>
      <c r="I668" s="200" t="s">
        <v>6507</v>
      </c>
      <c r="J668" s="372">
        <v>61029.5</v>
      </c>
      <c r="K668" s="372"/>
    </row>
    <row r="669" spans="2:11" hidden="1" x14ac:dyDescent="0.25">
      <c r="B669" s="211">
        <v>44120</v>
      </c>
      <c r="C669" s="199" t="s">
        <v>8534</v>
      </c>
      <c r="D669" s="199" t="s">
        <v>8535</v>
      </c>
      <c r="E669" s="199" t="s">
        <v>8535</v>
      </c>
      <c r="F669" s="200" t="s">
        <v>6509</v>
      </c>
      <c r="G669" s="371">
        <v>7194.38</v>
      </c>
      <c r="H669" s="371"/>
      <c r="I669" s="200" t="s">
        <v>6507</v>
      </c>
      <c r="J669" s="372">
        <v>7194.38</v>
      </c>
      <c r="K669" s="372"/>
    </row>
    <row r="670" spans="2:11" x14ac:dyDescent="0.25">
      <c r="B670" s="211">
        <v>44126</v>
      </c>
      <c r="C670" s="199" t="s">
        <v>8536</v>
      </c>
      <c r="D670" s="199" t="s">
        <v>8537</v>
      </c>
      <c r="E670" s="199" t="s">
        <v>8538</v>
      </c>
      <c r="F670" s="200" t="s">
        <v>6507</v>
      </c>
      <c r="G670" s="371">
        <v>58325</v>
      </c>
      <c r="H670" s="371"/>
      <c r="I670" s="200" t="s">
        <v>6507</v>
      </c>
      <c r="J670" s="372">
        <v>58325</v>
      </c>
      <c r="K670" s="372"/>
    </row>
    <row r="671" spans="2:11" x14ac:dyDescent="0.25">
      <c r="B671" s="211">
        <v>44126</v>
      </c>
      <c r="C671" s="199" t="s">
        <v>8539</v>
      </c>
      <c r="D671" s="199" t="s">
        <v>8540</v>
      </c>
      <c r="E671" s="199" t="s">
        <v>8541</v>
      </c>
      <c r="F671" s="200" t="s">
        <v>6507</v>
      </c>
      <c r="G671" s="371">
        <v>6324.69</v>
      </c>
      <c r="H671" s="371"/>
      <c r="I671" s="200" t="s">
        <v>6507</v>
      </c>
      <c r="J671" s="372">
        <v>6324.69</v>
      </c>
      <c r="K671" s="372"/>
    </row>
    <row r="672" spans="2:11" x14ac:dyDescent="0.25">
      <c r="B672" s="211">
        <v>44133</v>
      </c>
      <c r="C672" s="199" t="s">
        <v>8539</v>
      </c>
      <c r="D672" s="199" t="s">
        <v>8542</v>
      </c>
      <c r="E672" s="199" t="s">
        <v>8543</v>
      </c>
      <c r="F672" s="200" t="s">
        <v>6507</v>
      </c>
      <c r="G672" s="371">
        <v>303152.53999999998</v>
      </c>
      <c r="H672" s="371"/>
      <c r="I672" s="200" t="s">
        <v>6507</v>
      </c>
      <c r="J672" s="372">
        <v>303152.53999999998</v>
      </c>
      <c r="K672" s="372"/>
    </row>
    <row r="673" spans="2:11" x14ac:dyDescent="0.25">
      <c r="B673" s="211">
        <v>44133</v>
      </c>
      <c r="C673" s="199" t="s">
        <v>8544</v>
      </c>
      <c r="D673" s="199" t="s">
        <v>8545</v>
      </c>
      <c r="E673" s="199" t="s">
        <v>8546</v>
      </c>
      <c r="F673" s="200" t="s">
        <v>6507</v>
      </c>
      <c r="G673" s="371">
        <v>33989.58</v>
      </c>
      <c r="H673" s="371"/>
      <c r="I673" s="200" t="s">
        <v>6507</v>
      </c>
      <c r="J673" s="372">
        <v>33989.58</v>
      </c>
      <c r="K673" s="372"/>
    </row>
    <row r="674" spans="2:11" x14ac:dyDescent="0.25">
      <c r="B674" s="211">
        <v>44134</v>
      </c>
      <c r="C674" s="199" t="s">
        <v>8544</v>
      </c>
      <c r="D674" s="199" t="s">
        <v>8547</v>
      </c>
      <c r="E674" s="199" t="s">
        <v>8548</v>
      </c>
      <c r="F674" s="200" t="s">
        <v>6507</v>
      </c>
      <c r="G674" s="371">
        <v>15886.66</v>
      </c>
      <c r="H674" s="371"/>
      <c r="I674" s="200" t="s">
        <v>6507</v>
      </c>
      <c r="J674" s="372">
        <v>15886.66</v>
      </c>
      <c r="K674" s="372"/>
    </row>
    <row r="675" spans="2:11" x14ac:dyDescent="0.25">
      <c r="B675" s="211">
        <v>44134</v>
      </c>
      <c r="C675" s="199" t="s">
        <v>8549</v>
      </c>
      <c r="D675" s="199" t="s">
        <v>8550</v>
      </c>
      <c r="E675" s="199" t="s">
        <v>8551</v>
      </c>
      <c r="F675" s="200" t="s">
        <v>6507</v>
      </c>
      <c r="G675" s="371">
        <v>70189.77</v>
      </c>
      <c r="H675" s="371"/>
      <c r="I675" s="200" t="s">
        <v>6507</v>
      </c>
      <c r="J675" s="372">
        <v>70189.77</v>
      </c>
      <c r="K675" s="372"/>
    </row>
    <row r="676" spans="2:11" x14ac:dyDescent="0.25">
      <c r="B676" s="211">
        <v>44134</v>
      </c>
      <c r="C676" s="199" t="s">
        <v>8549</v>
      </c>
      <c r="D676" s="199" t="s">
        <v>8552</v>
      </c>
      <c r="E676" s="199" t="s">
        <v>8553</v>
      </c>
      <c r="F676" s="200" t="s">
        <v>6507</v>
      </c>
      <c r="G676" s="371">
        <v>49672.76</v>
      </c>
      <c r="H676" s="371"/>
      <c r="I676" s="200" t="s">
        <v>6507</v>
      </c>
      <c r="J676" s="372">
        <v>49672.76</v>
      </c>
      <c r="K676" s="372"/>
    </row>
    <row r="677" spans="2:11" x14ac:dyDescent="0.25">
      <c r="B677" s="211">
        <v>44134</v>
      </c>
      <c r="C677" s="199" t="s">
        <v>8549</v>
      </c>
      <c r="D677" s="199" t="s">
        <v>8554</v>
      </c>
      <c r="E677" s="199" t="s">
        <v>8555</v>
      </c>
      <c r="F677" s="200" t="s">
        <v>6507</v>
      </c>
      <c r="G677" s="371">
        <v>48592.92</v>
      </c>
      <c r="H677" s="371"/>
      <c r="I677" s="200" t="s">
        <v>6507</v>
      </c>
      <c r="J677" s="372">
        <v>48592.92</v>
      </c>
      <c r="K677" s="372"/>
    </row>
    <row r="678" spans="2:11" x14ac:dyDescent="0.25">
      <c r="B678" s="211">
        <v>44134</v>
      </c>
      <c r="C678" s="199" t="s">
        <v>8549</v>
      </c>
      <c r="D678" s="199" t="s">
        <v>8556</v>
      </c>
      <c r="E678" s="199" t="s">
        <v>8557</v>
      </c>
      <c r="F678" s="200" t="s">
        <v>6507</v>
      </c>
      <c r="G678" s="371">
        <v>43000</v>
      </c>
      <c r="H678" s="371"/>
      <c r="I678" s="200" t="s">
        <v>6507</v>
      </c>
      <c r="J678" s="372">
        <v>43000</v>
      </c>
      <c r="K678" s="372"/>
    </row>
    <row r="679" spans="2:11" x14ac:dyDescent="0.25">
      <c r="B679" s="211">
        <v>44135</v>
      </c>
      <c r="C679" s="199" t="s">
        <v>8549</v>
      </c>
      <c r="D679" s="199" t="s">
        <v>8558</v>
      </c>
      <c r="E679" s="199" t="s">
        <v>8559</v>
      </c>
      <c r="F679" s="200" t="s">
        <v>6507</v>
      </c>
      <c r="G679" s="371">
        <v>41158.75</v>
      </c>
      <c r="H679" s="371"/>
      <c r="I679" s="200" t="s">
        <v>6507</v>
      </c>
      <c r="J679" s="372">
        <v>41158.75</v>
      </c>
      <c r="K679" s="372"/>
    </row>
    <row r="680" spans="2:11" hidden="1" x14ac:dyDescent="0.25">
      <c r="B680" s="211">
        <v>44135</v>
      </c>
      <c r="C680" s="199" t="s">
        <v>8560</v>
      </c>
      <c r="D680" s="199" t="s">
        <v>8561</v>
      </c>
      <c r="E680" s="199" t="s">
        <v>8561</v>
      </c>
      <c r="F680" s="200" t="s">
        <v>6509</v>
      </c>
      <c r="G680" s="371">
        <v>24712.09</v>
      </c>
      <c r="H680" s="371"/>
      <c r="I680" s="200" t="s">
        <v>6507</v>
      </c>
      <c r="J680" s="372">
        <v>24712.09</v>
      </c>
      <c r="K680" s="372"/>
    </row>
    <row r="681" spans="2:11" hidden="1" x14ac:dyDescent="0.25">
      <c r="B681" s="211">
        <v>44135</v>
      </c>
      <c r="C681" s="199" t="s">
        <v>8562</v>
      </c>
      <c r="D681" s="199" t="s">
        <v>8563</v>
      </c>
      <c r="E681" s="199" t="s">
        <v>8563</v>
      </c>
      <c r="F681" s="200" t="s">
        <v>6509</v>
      </c>
      <c r="G681" s="371">
        <v>27116.53</v>
      </c>
      <c r="H681" s="371"/>
      <c r="I681" s="200" t="s">
        <v>6507</v>
      </c>
      <c r="J681" s="372">
        <v>27116.53</v>
      </c>
      <c r="K681" s="372"/>
    </row>
    <row r="682" spans="2:11" hidden="1" x14ac:dyDescent="0.25">
      <c r="B682" s="211">
        <v>44135</v>
      </c>
      <c r="C682" s="199" t="s">
        <v>8564</v>
      </c>
      <c r="D682" s="199" t="s">
        <v>8565</v>
      </c>
      <c r="E682" s="199" t="s">
        <v>8565</v>
      </c>
      <c r="F682" s="200" t="s">
        <v>6509</v>
      </c>
      <c r="G682" s="371">
        <v>24410.25</v>
      </c>
      <c r="H682" s="371"/>
      <c r="I682" s="200" t="s">
        <v>6507</v>
      </c>
      <c r="J682" s="372">
        <v>24410.25</v>
      </c>
      <c r="K682" s="372"/>
    </row>
    <row r="683" spans="2:11" hidden="1" x14ac:dyDescent="0.25">
      <c r="B683" s="211">
        <v>44135</v>
      </c>
      <c r="C683" s="199" t="s">
        <v>8566</v>
      </c>
      <c r="D683" s="199" t="s">
        <v>8567</v>
      </c>
      <c r="E683" s="199" t="s">
        <v>8567</v>
      </c>
      <c r="F683" s="200" t="s">
        <v>6509</v>
      </c>
      <c r="G683" s="371">
        <v>51916.57</v>
      </c>
      <c r="H683" s="371"/>
      <c r="I683" s="200" t="s">
        <v>6507</v>
      </c>
      <c r="J683" s="372">
        <v>51916.57</v>
      </c>
      <c r="K683" s="372"/>
    </row>
    <row r="684" spans="2:11" hidden="1" x14ac:dyDescent="0.25">
      <c r="B684" s="211">
        <v>44155</v>
      </c>
      <c r="C684" s="199" t="s">
        <v>8568</v>
      </c>
      <c r="D684" s="199" t="s">
        <v>8569</v>
      </c>
      <c r="E684" s="199" t="s">
        <v>8569</v>
      </c>
      <c r="F684" s="200" t="s">
        <v>6509</v>
      </c>
      <c r="G684" s="371">
        <v>20042.009999999998</v>
      </c>
      <c r="H684" s="371"/>
      <c r="I684" s="200" t="s">
        <v>6507</v>
      </c>
      <c r="J684" s="372">
        <v>20042.009999999998</v>
      </c>
      <c r="K684" s="372"/>
    </row>
    <row r="685" spans="2:11" hidden="1" x14ac:dyDescent="0.25">
      <c r="B685" s="211">
        <v>44155</v>
      </c>
      <c r="C685" s="199" t="s">
        <v>8570</v>
      </c>
      <c r="D685" s="199" t="s">
        <v>8571</v>
      </c>
      <c r="E685" s="199" t="s">
        <v>8571</v>
      </c>
      <c r="F685" s="200" t="s">
        <v>6509</v>
      </c>
      <c r="G685" s="371">
        <v>48728.18</v>
      </c>
      <c r="H685" s="371"/>
      <c r="I685" s="200" t="s">
        <v>6507</v>
      </c>
      <c r="J685" s="372">
        <v>48728.18</v>
      </c>
      <c r="K685" s="372"/>
    </row>
    <row r="686" spans="2:11" hidden="1" x14ac:dyDescent="0.25">
      <c r="B686" s="211">
        <v>44165</v>
      </c>
      <c r="C686" s="199" t="s">
        <v>8572</v>
      </c>
      <c r="D686" s="199" t="s">
        <v>8573</v>
      </c>
      <c r="E686" s="199" t="s">
        <v>8573</v>
      </c>
      <c r="F686" s="200" t="s">
        <v>6509</v>
      </c>
      <c r="G686" s="371">
        <v>18179.330000000002</v>
      </c>
      <c r="H686" s="371"/>
      <c r="I686" s="200" t="s">
        <v>6507</v>
      </c>
      <c r="J686" s="372">
        <v>18179.330000000002</v>
      </c>
      <c r="K686" s="372"/>
    </row>
    <row r="687" spans="2:11" hidden="1" x14ac:dyDescent="0.25">
      <c r="B687" s="211">
        <v>44165</v>
      </c>
      <c r="C687" s="199" t="s">
        <v>8574</v>
      </c>
      <c r="D687" s="199" t="s">
        <v>8575</v>
      </c>
      <c r="E687" s="199" t="s">
        <v>8575</v>
      </c>
      <c r="F687" s="200" t="s">
        <v>6509</v>
      </c>
      <c r="G687" s="382">
        <v>908.25</v>
      </c>
      <c r="H687" s="382"/>
      <c r="I687" s="200" t="s">
        <v>6507</v>
      </c>
      <c r="J687" s="383">
        <v>908.25</v>
      </c>
      <c r="K687" s="383"/>
    </row>
    <row r="688" spans="2:11" hidden="1" x14ac:dyDescent="0.25">
      <c r="B688" s="211">
        <v>44165</v>
      </c>
      <c r="C688" s="199" t="s">
        <v>8574</v>
      </c>
      <c r="D688" s="199" t="s">
        <v>8575</v>
      </c>
      <c r="E688" s="199" t="s">
        <v>8575</v>
      </c>
      <c r="F688" s="200" t="s">
        <v>6509</v>
      </c>
      <c r="G688" s="382">
        <v>908.25</v>
      </c>
      <c r="H688" s="382"/>
      <c r="I688" s="200" t="s">
        <v>6507</v>
      </c>
      <c r="J688" s="383">
        <v>908.25</v>
      </c>
      <c r="K688" s="383"/>
    </row>
    <row r="689" spans="2:11" hidden="1" x14ac:dyDescent="0.25">
      <c r="B689" s="211">
        <v>44165</v>
      </c>
      <c r="C689" s="199" t="s">
        <v>8576</v>
      </c>
      <c r="D689" s="199" t="s">
        <v>8577</v>
      </c>
      <c r="E689" s="199" t="s">
        <v>8577</v>
      </c>
      <c r="F689" s="200" t="s">
        <v>6509</v>
      </c>
      <c r="G689" s="382">
        <v>458.45</v>
      </c>
      <c r="H689" s="382"/>
      <c r="I689" s="200" t="s">
        <v>6507</v>
      </c>
      <c r="J689" s="383">
        <v>458.45</v>
      </c>
      <c r="K689" s="383"/>
    </row>
    <row r="690" spans="2:11" hidden="1" x14ac:dyDescent="0.25">
      <c r="B690" s="211">
        <v>44165</v>
      </c>
      <c r="C690" s="199" t="s">
        <v>8578</v>
      </c>
      <c r="D690" s="199" t="s">
        <v>8579</v>
      </c>
      <c r="E690" s="199" t="s">
        <v>8579</v>
      </c>
      <c r="F690" s="200" t="s">
        <v>6509</v>
      </c>
      <c r="G690" s="371">
        <v>3238.56</v>
      </c>
      <c r="H690" s="371"/>
      <c r="I690" s="200" t="s">
        <v>6507</v>
      </c>
      <c r="J690" s="372">
        <v>3238.56</v>
      </c>
      <c r="K690" s="372"/>
    </row>
    <row r="691" spans="2:11" hidden="1" x14ac:dyDescent="0.25">
      <c r="B691" s="211">
        <v>44165</v>
      </c>
      <c r="C691" s="199" t="s">
        <v>8580</v>
      </c>
      <c r="D691" s="199" t="s">
        <v>8581</v>
      </c>
      <c r="E691" s="199" t="s">
        <v>8581</v>
      </c>
      <c r="F691" s="200" t="s">
        <v>6509</v>
      </c>
      <c r="G691" s="371">
        <v>2476.67</v>
      </c>
      <c r="H691" s="371"/>
      <c r="I691" s="200" t="s">
        <v>6507</v>
      </c>
      <c r="J691" s="372">
        <v>2476.67</v>
      </c>
      <c r="K691" s="372"/>
    </row>
    <row r="692" spans="2:11" hidden="1" x14ac:dyDescent="0.25">
      <c r="B692" s="211">
        <v>44169</v>
      </c>
      <c r="C692" s="199" t="s">
        <v>8582</v>
      </c>
      <c r="D692" s="199" t="s">
        <v>8583</v>
      </c>
      <c r="E692" s="199" t="s">
        <v>8583</v>
      </c>
      <c r="F692" s="200" t="s">
        <v>6509</v>
      </c>
      <c r="G692" s="382">
        <v>570.9</v>
      </c>
      <c r="H692" s="382"/>
      <c r="I692" s="200" t="s">
        <v>6507</v>
      </c>
      <c r="J692" s="383">
        <v>570.9</v>
      </c>
      <c r="K692" s="383"/>
    </row>
    <row r="693" spans="2:11" hidden="1" x14ac:dyDescent="0.25">
      <c r="B693" s="211">
        <v>44173</v>
      </c>
      <c r="C693" s="199" t="s">
        <v>8584</v>
      </c>
      <c r="D693" s="199" t="s">
        <v>8585</v>
      </c>
      <c r="E693" s="199" t="s">
        <v>8585</v>
      </c>
      <c r="F693" s="200" t="s">
        <v>6509</v>
      </c>
      <c r="G693" s="371">
        <v>35075.379999999997</v>
      </c>
      <c r="H693" s="371"/>
      <c r="I693" s="200" t="s">
        <v>6507</v>
      </c>
      <c r="J693" s="372">
        <v>35075.379999999997</v>
      </c>
      <c r="K693" s="372"/>
    </row>
    <row r="694" spans="2:11" hidden="1" x14ac:dyDescent="0.25">
      <c r="B694" s="211">
        <v>44173</v>
      </c>
      <c r="C694" s="199" t="s">
        <v>8586</v>
      </c>
      <c r="D694" s="199" t="s">
        <v>8587</v>
      </c>
      <c r="E694" s="199" t="s">
        <v>8587</v>
      </c>
      <c r="F694" s="200" t="s">
        <v>6509</v>
      </c>
      <c r="G694" s="371">
        <v>314406.78000000003</v>
      </c>
      <c r="H694" s="371"/>
      <c r="I694" s="200" t="s">
        <v>6507</v>
      </c>
      <c r="J694" s="372">
        <v>314406.78000000003</v>
      </c>
      <c r="K694" s="372"/>
    </row>
    <row r="695" spans="2:11" hidden="1" x14ac:dyDescent="0.25">
      <c r="B695" s="199"/>
      <c r="C695" s="199" t="s">
        <v>8588</v>
      </c>
      <c r="D695" s="199" t="s">
        <v>8589</v>
      </c>
      <c r="E695" s="199" t="s">
        <v>8589</v>
      </c>
      <c r="F695" s="200" t="s">
        <v>6509</v>
      </c>
      <c r="G695" s="371">
        <v>117796.61</v>
      </c>
      <c r="H695" s="371"/>
      <c r="I695" s="200" t="s">
        <v>6507</v>
      </c>
      <c r="J695" s="372">
        <v>117796.61</v>
      </c>
      <c r="K695" s="372"/>
    </row>
    <row r="696" spans="2:11" hidden="1" x14ac:dyDescent="0.25">
      <c r="B696" s="384"/>
      <c r="C696" s="384"/>
      <c r="D696" s="384"/>
      <c r="E696" s="384"/>
      <c r="F696" s="385">
        <v>1789174393.3199999</v>
      </c>
      <c r="G696" s="385"/>
      <c r="H696" s="385"/>
      <c r="I696" s="386">
        <v>1789174393.3199999</v>
      </c>
      <c r="J696" s="386"/>
      <c r="K696" s="386"/>
    </row>
  </sheetData>
  <autoFilter ref="B10:K696">
    <filterColumn colId="4">
      <filters>
        <filter val="01.01.1"/>
      </filters>
    </filterColumn>
    <filterColumn colId="5" showButton="0"/>
    <filterColumn colId="7">
      <filters>
        <filter val="01.01.1"/>
      </filters>
    </filterColumn>
    <filterColumn colId="8" showButton="0"/>
  </autoFilter>
  <mergeCells count="1381">
    <mergeCell ref="G688:H688"/>
    <mergeCell ref="J688:K688"/>
    <mergeCell ref="G683:H683"/>
    <mergeCell ref="J683:K683"/>
    <mergeCell ref="G684:H684"/>
    <mergeCell ref="J684:K684"/>
    <mergeCell ref="G685:H685"/>
    <mergeCell ref="J685:K685"/>
    <mergeCell ref="G680:H680"/>
    <mergeCell ref="J680:K680"/>
    <mergeCell ref="G681:H681"/>
    <mergeCell ref="J681:K681"/>
    <mergeCell ref="G682:H682"/>
    <mergeCell ref="J682:K682"/>
    <mergeCell ref="G695:H695"/>
    <mergeCell ref="J695:K695"/>
    <mergeCell ref="B696:E696"/>
    <mergeCell ref="F696:H696"/>
    <mergeCell ref="I696:K696"/>
    <mergeCell ref="G692:H692"/>
    <mergeCell ref="J692:K692"/>
    <mergeCell ref="G693:H693"/>
    <mergeCell ref="J693:K693"/>
    <mergeCell ref="G694:H694"/>
    <mergeCell ref="J694:K694"/>
    <mergeCell ref="G689:H689"/>
    <mergeCell ref="J689:K689"/>
    <mergeCell ref="G690:H690"/>
    <mergeCell ref="J690:K690"/>
    <mergeCell ref="G691:H691"/>
    <mergeCell ref="J691:K691"/>
    <mergeCell ref="G679:H679"/>
    <mergeCell ref="J679:K679"/>
    <mergeCell ref="G674:H674"/>
    <mergeCell ref="J674:K674"/>
    <mergeCell ref="G675:H675"/>
    <mergeCell ref="J675:K675"/>
    <mergeCell ref="G676:H676"/>
    <mergeCell ref="J676:K676"/>
    <mergeCell ref="G671:H671"/>
    <mergeCell ref="J671:K671"/>
    <mergeCell ref="G672:H672"/>
    <mergeCell ref="J672:K672"/>
    <mergeCell ref="G673:H673"/>
    <mergeCell ref="J673:K673"/>
    <mergeCell ref="G686:H686"/>
    <mergeCell ref="J686:K686"/>
    <mergeCell ref="G687:H687"/>
    <mergeCell ref="J687:K687"/>
    <mergeCell ref="G670:H670"/>
    <mergeCell ref="J670:K670"/>
    <mergeCell ref="G665:H665"/>
    <mergeCell ref="J665:K665"/>
    <mergeCell ref="G666:H666"/>
    <mergeCell ref="J666:K666"/>
    <mergeCell ref="G667:H667"/>
    <mergeCell ref="J667:K667"/>
    <mergeCell ref="G662:H662"/>
    <mergeCell ref="J662:K662"/>
    <mergeCell ref="G663:H663"/>
    <mergeCell ref="J663:K663"/>
    <mergeCell ref="G664:H664"/>
    <mergeCell ref="J664:K664"/>
    <mergeCell ref="G677:H677"/>
    <mergeCell ref="J677:K677"/>
    <mergeCell ref="G678:H678"/>
    <mergeCell ref="J678:K678"/>
    <mergeCell ref="G661:H661"/>
    <mergeCell ref="J661:K661"/>
    <mergeCell ref="G656:H656"/>
    <mergeCell ref="J656:K656"/>
    <mergeCell ref="G657:H657"/>
    <mergeCell ref="J657:K657"/>
    <mergeCell ref="G658:H658"/>
    <mergeCell ref="J658:K658"/>
    <mergeCell ref="G653:H653"/>
    <mergeCell ref="J653:K653"/>
    <mergeCell ref="G654:H654"/>
    <mergeCell ref="J654:K654"/>
    <mergeCell ref="G655:H655"/>
    <mergeCell ref="J655:K655"/>
    <mergeCell ref="G668:H668"/>
    <mergeCell ref="J668:K668"/>
    <mergeCell ref="G669:H669"/>
    <mergeCell ref="J669:K669"/>
    <mergeCell ref="G652:H652"/>
    <mergeCell ref="J652:K652"/>
    <mergeCell ref="G647:H647"/>
    <mergeCell ref="J647:K647"/>
    <mergeCell ref="G648:H648"/>
    <mergeCell ref="J648:K648"/>
    <mergeCell ref="G649:H649"/>
    <mergeCell ref="J649:K649"/>
    <mergeCell ref="G644:H644"/>
    <mergeCell ref="J644:K644"/>
    <mergeCell ref="G645:H645"/>
    <mergeCell ref="J645:K645"/>
    <mergeCell ref="G646:H646"/>
    <mergeCell ref="J646:K646"/>
    <mergeCell ref="G659:H659"/>
    <mergeCell ref="J659:K659"/>
    <mergeCell ref="G660:H660"/>
    <mergeCell ref="J660:K660"/>
    <mergeCell ref="G643:H643"/>
    <mergeCell ref="J643:K643"/>
    <mergeCell ref="G638:H638"/>
    <mergeCell ref="J638:K638"/>
    <mergeCell ref="G639:H639"/>
    <mergeCell ref="J639:K639"/>
    <mergeCell ref="G640:H640"/>
    <mergeCell ref="J640:K640"/>
    <mergeCell ref="G635:H635"/>
    <mergeCell ref="J635:K635"/>
    <mergeCell ref="G636:H636"/>
    <mergeCell ref="J636:K636"/>
    <mergeCell ref="G637:H637"/>
    <mergeCell ref="J637:K637"/>
    <mergeCell ref="G650:H650"/>
    <mergeCell ref="J650:K650"/>
    <mergeCell ref="G651:H651"/>
    <mergeCell ref="J651:K651"/>
    <mergeCell ref="G634:H634"/>
    <mergeCell ref="J634:K634"/>
    <mergeCell ref="G629:H629"/>
    <mergeCell ref="J629:K629"/>
    <mergeCell ref="G630:H630"/>
    <mergeCell ref="J630:K630"/>
    <mergeCell ref="G631:H631"/>
    <mergeCell ref="J631:K631"/>
    <mergeCell ref="G626:H626"/>
    <mergeCell ref="J626:K626"/>
    <mergeCell ref="G627:H627"/>
    <mergeCell ref="J627:K627"/>
    <mergeCell ref="G628:H628"/>
    <mergeCell ref="J628:K628"/>
    <mergeCell ref="G641:H641"/>
    <mergeCell ref="J641:K641"/>
    <mergeCell ref="G642:H642"/>
    <mergeCell ref="J642:K642"/>
    <mergeCell ref="G625:H625"/>
    <mergeCell ref="J625:K625"/>
    <mergeCell ref="G620:H620"/>
    <mergeCell ref="J620:K620"/>
    <mergeCell ref="G621:H621"/>
    <mergeCell ref="J621:K621"/>
    <mergeCell ref="G622:H622"/>
    <mergeCell ref="J622:K622"/>
    <mergeCell ref="G617:H617"/>
    <mergeCell ref="J617:K617"/>
    <mergeCell ref="G618:H618"/>
    <mergeCell ref="J618:K618"/>
    <mergeCell ref="G619:H619"/>
    <mergeCell ref="J619:K619"/>
    <mergeCell ref="G632:H632"/>
    <mergeCell ref="J632:K632"/>
    <mergeCell ref="G633:H633"/>
    <mergeCell ref="J633:K633"/>
    <mergeCell ref="G616:H616"/>
    <mergeCell ref="J616:K616"/>
    <mergeCell ref="G611:H611"/>
    <mergeCell ref="J611:K611"/>
    <mergeCell ref="G612:H612"/>
    <mergeCell ref="J612:K612"/>
    <mergeCell ref="G613:H613"/>
    <mergeCell ref="J613:K613"/>
    <mergeCell ref="G608:H608"/>
    <mergeCell ref="J608:K608"/>
    <mergeCell ref="G609:H609"/>
    <mergeCell ref="J609:K609"/>
    <mergeCell ref="G610:H610"/>
    <mergeCell ref="J610:K610"/>
    <mergeCell ref="G623:H623"/>
    <mergeCell ref="J623:K623"/>
    <mergeCell ref="G624:H624"/>
    <mergeCell ref="J624:K624"/>
    <mergeCell ref="G607:H607"/>
    <mergeCell ref="J607:K607"/>
    <mergeCell ref="G602:H602"/>
    <mergeCell ref="J602:K602"/>
    <mergeCell ref="G603:H603"/>
    <mergeCell ref="J603:K603"/>
    <mergeCell ref="G604:H604"/>
    <mergeCell ref="J604:K604"/>
    <mergeCell ref="G599:H599"/>
    <mergeCell ref="J599:K599"/>
    <mergeCell ref="G600:H600"/>
    <mergeCell ref="J600:K600"/>
    <mergeCell ref="G601:H601"/>
    <mergeCell ref="J601:K601"/>
    <mergeCell ref="G614:H614"/>
    <mergeCell ref="J614:K614"/>
    <mergeCell ref="G615:H615"/>
    <mergeCell ref="J615:K615"/>
    <mergeCell ref="G598:H598"/>
    <mergeCell ref="J598:K598"/>
    <mergeCell ref="G593:H593"/>
    <mergeCell ref="J593:K593"/>
    <mergeCell ref="G594:H594"/>
    <mergeCell ref="J594:K594"/>
    <mergeCell ref="G595:H595"/>
    <mergeCell ref="J595:K595"/>
    <mergeCell ref="G590:H590"/>
    <mergeCell ref="J590:K590"/>
    <mergeCell ref="G591:H591"/>
    <mergeCell ref="J591:K591"/>
    <mergeCell ref="G592:H592"/>
    <mergeCell ref="J592:K592"/>
    <mergeCell ref="G605:H605"/>
    <mergeCell ref="J605:K605"/>
    <mergeCell ref="G606:H606"/>
    <mergeCell ref="J606:K606"/>
    <mergeCell ref="G589:H589"/>
    <mergeCell ref="J589:K589"/>
    <mergeCell ref="G584:H584"/>
    <mergeCell ref="J584:K584"/>
    <mergeCell ref="G585:H585"/>
    <mergeCell ref="J585:K585"/>
    <mergeCell ref="G586:H586"/>
    <mergeCell ref="J586:K586"/>
    <mergeCell ref="G581:H581"/>
    <mergeCell ref="J581:K581"/>
    <mergeCell ref="G582:H582"/>
    <mergeCell ref="J582:K582"/>
    <mergeCell ref="G583:H583"/>
    <mergeCell ref="J583:K583"/>
    <mergeCell ref="G596:H596"/>
    <mergeCell ref="J596:K596"/>
    <mergeCell ref="G597:H597"/>
    <mergeCell ref="J597:K597"/>
    <mergeCell ref="G580:H580"/>
    <mergeCell ref="J580:K580"/>
    <mergeCell ref="G575:H575"/>
    <mergeCell ref="J575:K575"/>
    <mergeCell ref="G576:H576"/>
    <mergeCell ref="J576:K576"/>
    <mergeCell ref="G577:H577"/>
    <mergeCell ref="J577:K577"/>
    <mergeCell ref="G572:H572"/>
    <mergeCell ref="J572:K572"/>
    <mergeCell ref="G573:H573"/>
    <mergeCell ref="J573:K573"/>
    <mergeCell ref="G574:H574"/>
    <mergeCell ref="J574:K574"/>
    <mergeCell ref="G587:H587"/>
    <mergeCell ref="J587:K587"/>
    <mergeCell ref="G588:H588"/>
    <mergeCell ref="J588:K588"/>
    <mergeCell ref="G571:H571"/>
    <mergeCell ref="J571:K571"/>
    <mergeCell ref="G566:H566"/>
    <mergeCell ref="J566:K566"/>
    <mergeCell ref="G567:H567"/>
    <mergeCell ref="J567:K567"/>
    <mergeCell ref="G568:H568"/>
    <mergeCell ref="J568:K568"/>
    <mergeCell ref="G563:H563"/>
    <mergeCell ref="J563:K563"/>
    <mergeCell ref="G564:H564"/>
    <mergeCell ref="J564:K564"/>
    <mergeCell ref="G565:H565"/>
    <mergeCell ref="J565:K565"/>
    <mergeCell ref="G578:H578"/>
    <mergeCell ref="J578:K578"/>
    <mergeCell ref="G579:H579"/>
    <mergeCell ref="J579:K579"/>
    <mergeCell ref="G562:H562"/>
    <mergeCell ref="J562:K562"/>
    <mergeCell ref="G557:H557"/>
    <mergeCell ref="J557:K557"/>
    <mergeCell ref="G558:H558"/>
    <mergeCell ref="J558:K558"/>
    <mergeCell ref="G559:H559"/>
    <mergeCell ref="J559:K559"/>
    <mergeCell ref="G554:H554"/>
    <mergeCell ref="J554:K554"/>
    <mergeCell ref="G555:H555"/>
    <mergeCell ref="J555:K555"/>
    <mergeCell ref="G556:H556"/>
    <mergeCell ref="J556:K556"/>
    <mergeCell ref="G569:H569"/>
    <mergeCell ref="J569:K569"/>
    <mergeCell ref="G570:H570"/>
    <mergeCell ref="J570:K570"/>
    <mergeCell ref="G553:H553"/>
    <mergeCell ref="J553:K553"/>
    <mergeCell ref="G548:H548"/>
    <mergeCell ref="J548:K548"/>
    <mergeCell ref="G549:H549"/>
    <mergeCell ref="J549:K549"/>
    <mergeCell ref="G550:H550"/>
    <mergeCell ref="J550:K550"/>
    <mergeCell ref="G545:H545"/>
    <mergeCell ref="J545:K545"/>
    <mergeCell ref="G546:H546"/>
    <mergeCell ref="J546:K546"/>
    <mergeCell ref="G547:H547"/>
    <mergeCell ref="J547:K547"/>
    <mergeCell ref="G560:H560"/>
    <mergeCell ref="J560:K560"/>
    <mergeCell ref="G561:H561"/>
    <mergeCell ref="J561:K561"/>
    <mergeCell ref="G544:H544"/>
    <mergeCell ref="J544:K544"/>
    <mergeCell ref="G539:H539"/>
    <mergeCell ref="J539:K539"/>
    <mergeCell ref="G540:H540"/>
    <mergeCell ref="J540:K540"/>
    <mergeCell ref="G541:H541"/>
    <mergeCell ref="J541:K541"/>
    <mergeCell ref="G536:H536"/>
    <mergeCell ref="J536:K536"/>
    <mergeCell ref="G537:H537"/>
    <mergeCell ref="J537:K537"/>
    <mergeCell ref="G538:H538"/>
    <mergeCell ref="J538:K538"/>
    <mergeCell ref="G551:H551"/>
    <mergeCell ref="J551:K551"/>
    <mergeCell ref="G552:H552"/>
    <mergeCell ref="J552:K552"/>
    <mergeCell ref="G535:H535"/>
    <mergeCell ref="J535:K535"/>
    <mergeCell ref="G530:H530"/>
    <mergeCell ref="J530:K530"/>
    <mergeCell ref="G531:H531"/>
    <mergeCell ref="J531:K531"/>
    <mergeCell ref="G532:H532"/>
    <mergeCell ref="J532:K532"/>
    <mergeCell ref="G527:H527"/>
    <mergeCell ref="J527:K527"/>
    <mergeCell ref="G528:H528"/>
    <mergeCell ref="J528:K528"/>
    <mergeCell ref="G529:H529"/>
    <mergeCell ref="J529:K529"/>
    <mergeCell ref="G542:H542"/>
    <mergeCell ref="J542:K542"/>
    <mergeCell ref="G543:H543"/>
    <mergeCell ref="J543:K543"/>
    <mergeCell ref="G526:H526"/>
    <mergeCell ref="J526:K526"/>
    <mergeCell ref="G521:H521"/>
    <mergeCell ref="J521:K521"/>
    <mergeCell ref="G522:H522"/>
    <mergeCell ref="J522:K522"/>
    <mergeCell ref="G523:H523"/>
    <mergeCell ref="J523:K523"/>
    <mergeCell ref="G518:H518"/>
    <mergeCell ref="J518:K518"/>
    <mergeCell ref="G519:H519"/>
    <mergeCell ref="J519:K519"/>
    <mergeCell ref="G520:H520"/>
    <mergeCell ref="J520:K520"/>
    <mergeCell ref="G533:H533"/>
    <mergeCell ref="J533:K533"/>
    <mergeCell ref="G534:H534"/>
    <mergeCell ref="J534:K534"/>
    <mergeCell ref="G517:H517"/>
    <mergeCell ref="J517:K517"/>
    <mergeCell ref="G512:H512"/>
    <mergeCell ref="J512:K512"/>
    <mergeCell ref="G513:H513"/>
    <mergeCell ref="J513:K513"/>
    <mergeCell ref="G514:H514"/>
    <mergeCell ref="J514:K514"/>
    <mergeCell ref="G509:H509"/>
    <mergeCell ref="J509:K509"/>
    <mergeCell ref="G510:H510"/>
    <mergeCell ref="J510:K510"/>
    <mergeCell ref="G511:H511"/>
    <mergeCell ref="J511:K511"/>
    <mergeCell ref="G524:H524"/>
    <mergeCell ref="J524:K524"/>
    <mergeCell ref="G525:H525"/>
    <mergeCell ref="J525:K525"/>
    <mergeCell ref="G508:H508"/>
    <mergeCell ref="J508:K508"/>
    <mergeCell ref="G503:H503"/>
    <mergeCell ref="J503:K503"/>
    <mergeCell ref="G504:H504"/>
    <mergeCell ref="J504:K504"/>
    <mergeCell ref="G505:H505"/>
    <mergeCell ref="J505:K505"/>
    <mergeCell ref="G500:H500"/>
    <mergeCell ref="J500:K500"/>
    <mergeCell ref="G501:H501"/>
    <mergeCell ref="J501:K501"/>
    <mergeCell ref="G502:H502"/>
    <mergeCell ref="J502:K502"/>
    <mergeCell ref="G515:H515"/>
    <mergeCell ref="J515:K515"/>
    <mergeCell ref="G516:H516"/>
    <mergeCell ref="J516:K516"/>
    <mergeCell ref="G499:H499"/>
    <mergeCell ref="J499:K499"/>
    <mergeCell ref="G494:H494"/>
    <mergeCell ref="J494:K494"/>
    <mergeCell ref="G495:H495"/>
    <mergeCell ref="J495:K495"/>
    <mergeCell ref="G496:H496"/>
    <mergeCell ref="J496:K496"/>
    <mergeCell ref="G491:H491"/>
    <mergeCell ref="J491:K491"/>
    <mergeCell ref="G492:H492"/>
    <mergeCell ref="J492:K492"/>
    <mergeCell ref="G493:H493"/>
    <mergeCell ref="J493:K493"/>
    <mergeCell ref="G506:H506"/>
    <mergeCell ref="J506:K506"/>
    <mergeCell ref="G507:H507"/>
    <mergeCell ref="J507:K507"/>
    <mergeCell ref="G490:H490"/>
    <mergeCell ref="J490:K490"/>
    <mergeCell ref="G485:H485"/>
    <mergeCell ref="J485:K485"/>
    <mergeCell ref="G486:H486"/>
    <mergeCell ref="J486:K486"/>
    <mergeCell ref="G487:H487"/>
    <mergeCell ref="J487:K487"/>
    <mergeCell ref="G482:H482"/>
    <mergeCell ref="J482:K482"/>
    <mergeCell ref="G483:H483"/>
    <mergeCell ref="J483:K483"/>
    <mergeCell ref="G484:H484"/>
    <mergeCell ref="J484:K484"/>
    <mergeCell ref="G497:H497"/>
    <mergeCell ref="J497:K497"/>
    <mergeCell ref="G498:H498"/>
    <mergeCell ref="J498:K498"/>
    <mergeCell ref="G481:H481"/>
    <mergeCell ref="J481:K481"/>
    <mergeCell ref="G476:H476"/>
    <mergeCell ref="J476:K476"/>
    <mergeCell ref="G477:H477"/>
    <mergeCell ref="J477:K477"/>
    <mergeCell ref="G478:H478"/>
    <mergeCell ref="J478:K478"/>
    <mergeCell ref="G473:H473"/>
    <mergeCell ref="J473:K473"/>
    <mergeCell ref="G474:H474"/>
    <mergeCell ref="J474:K474"/>
    <mergeCell ref="G475:H475"/>
    <mergeCell ref="J475:K475"/>
    <mergeCell ref="G488:H488"/>
    <mergeCell ref="J488:K488"/>
    <mergeCell ref="G489:H489"/>
    <mergeCell ref="J489:K489"/>
    <mergeCell ref="G472:H472"/>
    <mergeCell ref="J472:K472"/>
    <mergeCell ref="G467:H467"/>
    <mergeCell ref="J467:K467"/>
    <mergeCell ref="G468:H468"/>
    <mergeCell ref="J468:K468"/>
    <mergeCell ref="G469:H469"/>
    <mergeCell ref="J469:K469"/>
    <mergeCell ref="G464:H464"/>
    <mergeCell ref="J464:K464"/>
    <mergeCell ref="G465:H465"/>
    <mergeCell ref="J465:K465"/>
    <mergeCell ref="G466:H466"/>
    <mergeCell ref="J466:K466"/>
    <mergeCell ref="G479:H479"/>
    <mergeCell ref="J479:K479"/>
    <mergeCell ref="G480:H480"/>
    <mergeCell ref="J480:K480"/>
    <mergeCell ref="G463:H463"/>
    <mergeCell ref="J463:K463"/>
    <mergeCell ref="G458:H458"/>
    <mergeCell ref="J458:K458"/>
    <mergeCell ref="G459:H459"/>
    <mergeCell ref="J459:K459"/>
    <mergeCell ref="G460:H460"/>
    <mergeCell ref="J460:K460"/>
    <mergeCell ref="G455:H455"/>
    <mergeCell ref="J455:K455"/>
    <mergeCell ref="G456:H456"/>
    <mergeCell ref="J456:K456"/>
    <mergeCell ref="G457:H457"/>
    <mergeCell ref="J457:K457"/>
    <mergeCell ref="G470:H470"/>
    <mergeCell ref="J470:K470"/>
    <mergeCell ref="G471:H471"/>
    <mergeCell ref="J471:K471"/>
    <mergeCell ref="G454:H454"/>
    <mergeCell ref="J454:K454"/>
    <mergeCell ref="G449:H449"/>
    <mergeCell ref="J449:K449"/>
    <mergeCell ref="G450:H450"/>
    <mergeCell ref="J450:K450"/>
    <mergeCell ref="G451:H451"/>
    <mergeCell ref="J451:K451"/>
    <mergeCell ref="G446:H446"/>
    <mergeCell ref="J446:K446"/>
    <mergeCell ref="G447:H447"/>
    <mergeCell ref="J447:K447"/>
    <mergeCell ref="G448:H448"/>
    <mergeCell ref="J448:K448"/>
    <mergeCell ref="G461:H461"/>
    <mergeCell ref="J461:K461"/>
    <mergeCell ref="G462:H462"/>
    <mergeCell ref="J462:K462"/>
    <mergeCell ref="G445:H445"/>
    <mergeCell ref="J445:K445"/>
    <mergeCell ref="G440:H440"/>
    <mergeCell ref="J440:K440"/>
    <mergeCell ref="G441:H441"/>
    <mergeCell ref="J441:K441"/>
    <mergeCell ref="G442:H442"/>
    <mergeCell ref="J442:K442"/>
    <mergeCell ref="G437:H437"/>
    <mergeCell ref="J437:K437"/>
    <mergeCell ref="G438:H438"/>
    <mergeCell ref="J438:K438"/>
    <mergeCell ref="G439:H439"/>
    <mergeCell ref="J439:K439"/>
    <mergeCell ref="G452:H452"/>
    <mergeCell ref="J452:K452"/>
    <mergeCell ref="G453:H453"/>
    <mergeCell ref="J453:K453"/>
    <mergeCell ref="G436:H436"/>
    <mergeCell ref="J436:K436"/>
    <mergeCell ref="G431:H431"/>
    <mergeCell ref="J431:K431"/>
    <mergeCell ref="G432:H432"/>
    <mergeCell ref="J432:K432"/>
    <mergeCell ref="G433:H433"/>
    <mergeCell ref="J433:K433"/>
    <mergeCell ref="G428:H428"/>
    <mergeCell ref="J428:K428"/>
    <mergeCell ref="G429:H429"/>
    <mergeCell ref="J429:K429"/>
    <mergeCell ref="G430:H430"/>
    <mergeCell ref="J430:K430"/>
    <mergeCell ref="G443:H443"/>
    <mergeCell ref="J443:K443"/>
    <mergeCell ref="G444:H444"/>
    <mergeCell ref="J444:K444"/>
    <mergeCell ref="G427:H427"/>
    <mergeCell ref="J427:K427"/>
    <mergeCell ref="G422:H422"/>
    <mergeCell ref="J422:K422"/>
    <mergeCell ref="G423:H423"/>
    <mergeCell ref="J423:K423"/>
    <mergeCell ref="G424:H424"/>
    <mergeCell ref="J424:K424"/>
    <mergeCell ref="G419:H419"/>
    <mergeCell ref="J419:K419"/>
    <mergeCell ref="G420:H420"/>
    <mergeCell ref="J420:K420"/>
    <mergeCell ref="G421:H421"/>
    <mergeCell ref="J421:K421"/>
    <mergeCell ref="G434:H434"/>
    <mergeCell ref="J434:K434"/>
    <mergeCell ref="G435:H435"/>
    <mergeCell ref="J435:K435"/>
    <mergeCell ref="G418:H418"/>
    <mergeCell ref="J418:K418"/>
    <mergeCell ref="G413:H413"/>
    <mergeCell ref="J413:K413"/>
    <mergeCell ref="G414:H414"/>
    <mergeCell ref="J414:K414"/>
    <mergeCell ref="G415:H415"/>
    <mergeCell ref="J415:K415"/>
    <mergeCell ref="G410:H410"/>
    <mergeCell ref="J410:K410"/>
    <mergeCell ref="G411:H411"/>
    <mergeCell ref="J411:K411"/>
    <mergeCell ref="G412:H412"/>
    <mergeCell ref="J412:K412"/>
    <mergeCell ref="G425:H425"/>
    <mergeCell ref="J425:K425"/>
    <mergeCell ref="G426:H426"/>
    <mergeCell ref="J426:K426"/>
    <mergeCell ref="G409:H409"/>
    <mergeCell ref="J409:K409"/>
    <mergeCell ref="G404:H404"/>
    <mergeCell ref="J404:K404"/>
    <mergeCell ref="G405:H405"/>
    <mergeCell ref="J405:K405"/>
    <mergeCell ref="G406:H406"/>
    <mergeCell ref="J406:K406"/>
    <mergeCell ref="G401:H401"/>
    <mergeCell ref="J401:K401"/>
    <mergeCell ref="G402:H402"/>
    <mergeCell ref="J402:K402"/>
    <mergeCell ref="G403:H403"/>
    <mergeCell ref="J403:K403"/>
    <mergeCell ref="G416:H416"/>
    <mergeCell ref="J416:K416"/>
    <mergeCell ref="G417:H417"/>
    <mergeCell ref="J417:K417"/>
    <mergeCell ref="G400:H400"/>
    <mergeCell ref="J400:K400"/>
    <mergeCell ref="G395:H395"/>
    <mergeCell ref="J395:K395"/>
    <mergeCell ref="G396:H396"/>
    <mergeCell ref="J396:K396"/>
    <mergeCell ref="G397:H397"/>
    <mergeCell ref="J397:K397"/>
    <mergeCell ref="G392:H392"/>
    <mergeCell ref="J392:K392"/>
    <mergeCell ref="G393:H393"/>
    <mergeCell ref="J393:K393"/>
    <mergeCell ref="G394:H394"/>
    <mergeCell ref="J394:K394"/>
    <mergeCell ref="G407:H407"/>
    <mergeCell ref="J407:K407"/>
    <mergeCell ref="G408:H408"/>
    <mergeCell ref="J408:K408"/>
    <mergeCell ref="G391:H391"/>
    <mergeCell ref="J391:K391"/>
    <mergeCell ref="G386:H386"/>
    <mergeCell ref="J386:K386"/>
    <mergeCell ref="G387:H387"/>
    <mergeCell ref="J387:K387"/>
    <mergeCell ref="G388:H388"/>
    <mergeCell ref="J388:K388"/>
    <mergeCell ref="G383:H383"/>
    <mergeCell ref="J383:K383"/>
    <mergeCell ref="G384:H384"/>
    <mergeCell ref="J384:K384"/>
    <mergeCell ref="G385:H385"/>
    <mergeCell ref="J385:K385"/>
    <mergeCell ref="G398:H398"/>
    <mergeCell ref="J398:K398"/>
    <mergeCell ref="G399:H399"/>
    <mergeCell ref="J399:K399"/>
    <mergeCell ref="G382:H382"/>
    <mergeCell ref="J382:K382"/>
    <mergeCell ref="G377:H377"/>
    <mergeCell ref="J377:K377"/>
    <mergeCell ref="G378:H378"/>
    <mergeCell ref="J378:K378"/>
    <mergeCell ref="G379:H379"/>
    <mergeCell ref="J379:K379"/>
    <mergeCell ref="G374:H374"/>
    <mergeCell ref="J374:K374"/>
    <mergeCell ref="G375:H375"/>
    <mergeCell ref="J375:K375"/>
    <mergeCell ref="G376:H376"/>
    <mergeCell ref="J376:K376"/>
    <mergeCell ref="G389:H389"/>
    <mergeCell ref="J389:K389"/>
    <mergeCell ref="G390:H390"/>
    <mergeCell ref="J390:K390"/>
    <mergeCell ref="G373:H373"/>
    <mergeCell ref="J373:K373"/>
    <mergeCell ref="G368:H368"/>
    <mergeCell ref="J368:K368"/>
    <mergeCell ref="G369:H369"/>
    <mergeCell ref="J369:K369"/>
    <mergeCell ref="G370:H370"/>
    <mergeCell ref="J370:K370"/>
    <mergeCell ref="G365:H365"/>
    <mergeCell ref="J365:K365"/>
    <mergeCell ref="G366:H366"/>
    <mergeCell ref="J366:K366"/>
    <mergeCell ref="G367:H367"/>
    <mergeCell ref="J367:K367"/>
    <mergeCell ref="G380:H380"/>
    <mergeCell ref="J380:K380"/>
    <mergeCell ref="G381:H381"/>
    <mergeCell ref="J381:K381"/>
    <mergeCell ref="G364:H364"/>
    <mergeCell ref="J364:K364"/>
    <mergeCell ref="G359:H359"/>
    <mergeCell ref="J359:K359"/>
    <mergeCell ref="G360:H360"/>
    <mergeCell ref="J360:K360"/>
    <mergeCell ref="G361:H361"/>
    <mergeCell ref="J361:K361"/>
    <mergeCell ref="G356:H356"/>
    <mergeCell ref="J356:K356"/>
    <mergeCell ref="G357:H357"/>
    <mergeCell ref="J357:K357"/>
    <mergeCell ref="G358:H358"/>
    <mergeCell ref="J358:K358"/>
    <mergeCell ref="G371:H371"/>
    <mergeCell ref="J371:K371"/>
    <mergeCell ref="G372:H372"/>
    <mergeCell ref="J372:K372"/>
    <mergeCell ref="G355:H355"/>
    <mergeCell ref="J355:K355"/>
    <mergeCell ref="G350:H350"/>
    <mergeCell ref="J350:K350"/>
    <mergeCell ref="G351:H351"/>
    <mergeCell ref="J351:K351"/>
    <mergeCell ref="G352:H352"/>
    <mergeCell ref="J352:K352"/>
    <mergeCell ref="G347:H347"/>
    <mergeCell ref="J347:K347"/>
    <mergeCell ref="G348:H348"/>
    <mergeCell ref="J348:K348"/>
    <mergeCell ref="G349:H349"/>
    <mergeCell ref="J349:K349"/>
    <mergeCell ref="G362:H362"/>
    <mergeCell ref="J362:K362"/>
    <mergeCell ref="G363:H363"/>
    <mergeCell ref="J363:K363"/>
    <mergeCell ref="G346:H346"/>
    <mergeCell ref="J346:K346"/>
    <mergeCell ref="G341:H341"/>
    <mergeCell ref="J341:K341"/>
    <mergeCell ref="G342:H342"/>
    <mergeCell ref="J342:K342"/>
    <mergeCell ref="G343:H343"/>
    <mergeCell ref="J343:K343"/>
    <mergeCell ref="G338:H338"/>
    <mergeCell ref="J338:K338"/>
    <mergeCell ref="G339:H339"/>
    <mergeCell ref="J339:K339"/>
    <mergeCell ref="G340:H340"/>
    <mergeCell ref="J340:K340"/>
    <mergeCell ref="G353:H353"/>
    <mergeCell ref="J353:K353"/>
    <mergeCell ref="G354:H354"/>
    <mergeCell ref="J354:K354"/>
    <mergeCell ref="G337:H337"/>
    <mergeCell ref="J337:K337"/>
    <mergeCell ref="G332:H332"/>
    <mergeCell ref="J332:K332"/>
    <mergeCell ref="G333:H333"/>
    <mergeCell ref="J333:K333"/>
    <mergeCell ref="G334:H334"/>
    <mergeCell ref="J334:K334"/>
    <mergeCell ref="G329:H329"/>
    <mergeCell ref="J329:K329"/>
    <mergeCell ref="G330:H330"/>
    <mergeCell ref="J330:K330"/>
    <mergeCell ref="G331:H331"/>
    <mergeCell ref="J331:K331"/>
    <mergeCell ref="G344:H344"/>
    <mergeCell ref="J344:K344"/>
    <mergeCell ref="G345:H345"/>
    <mergeCell ref="J345:K345"/>
    <mergeCell ref="G328:H328"/>
    <mergeCell ref="J328:K328"/>
    <mergeCell ref="G323:H323"/>
    <mergeCell ref="J323:K323"/>
    <mergeCell ref="G324:H324"/>
    <mergeCell ref="J324:K324"/>
    <mergeCell ref="G325:H325"/>
    <mergeCell ref="J325:K325"/>
    <mergeCell ref="G320:H320"/>
    <mergeCell ref="J320:K320"/>
    <mergeCell ref="G321:H321"/>
    <mergeCell ref="J321:K321"/>
    <mergeCell ref="G322:H322"/>
    <mergeCell ref="J322:K322"/>
    <mergeCell ref="G335:H335"/>
    <mergeCell ref="J335:K335"/>
    <mergeCell ref="G336:H336"/>
    <mergeCell ref="J336:K336"/>
    <mergeCell ref="G319:H319"/>
    <mergeCell ref="J319:K319"/>
    <mergeCell ref="G314:H314"/>
    <mergeCell ref="J314:K314"/>
    <mergeCell ref="G315:H315"/>
    <mergeCell ref="J315:K315"/>
    <mergeCell ref="G316:H316"/>
    <mergeCell ref="J316:K316"/>
    <mergeCell ref="G311:H311"/>
    <mergeCell ref="J311:K311"/>
    <mergeCell ref="G312:H312"/>
    <mergeCell ref="J312:K312"/>
    <mergeCell ref="G313:H313"/>
    <mergeCell ref="J313:K313"/>
    <mergeCell ref="G326:H326"/>
    <mergeCell ref="J326:K326"/>
    <mergeCell ref="G327:H327"/>
    <mergeCell ref="J327:K327"/>
    <mergeCell ref="G310:H310"/>
    <mergeCell ref="J310:K310"/>
    <mergeCell ref="G305:H305"/>
    <mergeCell ref="J305:K305"/>
    <mergeCell ref="G306:H306"/>
    <mergeCell ref="J306:K306"/>
    <mergeCell ref="G307:H307"/>
    <mergeCell ref="J307:K307"/>
    <mergeCell ref="G302:H302"/>
    <mergeCell ref="J302:K302"/>
    <mergeCell ref="G303:H303"/>
    <mergeCell ref="J303:K303"/>
    <mergeCell ref="G304:H304"/>
    <mergeCell ref="J304:K304"/>
    <mergeCell ref="G317:H317"/>
    <mergeCell ref="J317:K317"/>
    <mergeCell ref="G318:H318"/>
    <mergeCell ref="J318:K318"/>
    <mergeCell ref="G301:H301"/>
    <mergeCell ref="J301:K301"/>
    <mergeCell ref="G296:H296"/>
    <mergeCell ref="J296:K296"/>
    <mergeCell ref="G297:H297"/>
    <mergeCell ref="J297:K297"/>
    <mergeCell ref="G298:H298"/>
    <mergeCell ref="J298:K298"/>
    <mergeCell ref="G293:H293"/>
    <mergeCell ref="J293:K293"/>
    <mergeCell ref="G294:H294"/>
    <mergeCell ref="J294:K294"/>
    <mergeCell ref="G295:H295"/>
    <mergeCell ref="J295:K295"/>
    <mergeCell ref="G308:H308"/>
    <mergeCell ref="J308:K308"/>
    <mergeCell ref="G309:H309"/>
    <mergeCell ref="J309:K309"/>
    <mergeCell ref="G292:H292"/>
    <mergeCell ref="J292:K292"/>
    <mergeCell ref="G287:H287"/>
    <mergeCell ref="J287:K287"/>
    <mergeCell ref="G288:H288"/>
    <mergeCell ref="J288:K288"/>
    <mergeCell ref="G289:H289"/>
    <mergeCell ref="J289:K289"/>
    <mergeCell ref="G284:H284"/>
    <mergeCell ref="J284:K284"/>
    <mergeCell ref="G285:H285"/>
    <mergeCell ref="J285:K285"/>
    <mergeCell ref="G286:H286"/>
    <mergeCell ref="J286:K286"/>
    <mergeCell ref="G299:H299"/>
    <mergeCell ref="J299:K299"/>
    <mergeCell ref="G300:H300"/>
    <mergeCell ref="J300:K300"/>
    <mergeCell ref="G283:H283"/>
    <mergeCell ref="J283:K283"/>
    <mergeCell ref="G278:H278"/>
    <mergeCell ref="J278:K278"/>
    <mergeCell ref="G279:H279"/>
    <mergeCell ref="J279:K279"/>
    <mergeCell ref="G280:H280"/>
    <mergeCell ref="J280:K280"/>
    <mergeCell ref="G275:H275"/>
    <mergeCell ref="J275:K275"/>
    <mergeCell ref="G276:H276"/>
    <mergeCell ref="J276:K276"/>
    <mergeCell ref="G277:H277"/>
    <mergeCell ref="J277:K277"/>
    <mergeCell ref="G290:H290"/>
    <mergeCell ref="J290:K290"/>
    <mergeCell ref="G291:H291"/>
    <mergeCell ref="J291:K291"/>
    <mergeCell ref="G274:H274"/>
    <mergeCell ref="J274:K274"/>
    <mergeCell ref="G269:H269"/>
    <mergeCell ref="J269:K269"/>
    <mergeCell ref="G270:H270"/>
    <mergeCell ref="J270:K270"/>
    <mergeCell ref="G271:H271"/>
    <mergeCell ref="J271:K271"/>
    <mergeCell ref="G266:H266"/>
    <mergeCell ref="J266:K266"/>
    <mergeCell ref="G267:H267"/>
    <mergeCell ref="J267:K267"/>
    <mergeCell ref="G268:H268"/>
    <mergeCell ref="J268:K268"/>
    <mergeCell ref="G281:H281"/>
    <mergeCell ref="J281:K281"/>
    <mergeCell ref="G282:H282"/>
    <mergeCell ref="J282:K282"/>
    <mergeCell ref="G265:H265"/>
    <mergeCell ref="J265:K265"/>
    <mergeCell ref="G260:H260"/>
    <mergeCell ref="J260:K260"/>
    <mergeCell ref="G261:H261"/>
    <mergeCell ref="J261:K261"/>
    <mergeCell ref="G262:H262"/>
    <mergeCell ref="J262:K262"/>
    <mergeCell ref="G257:H257"/>
    <mergeCell ref="J257:K257"/>
    <mergeCell ref="G258:H258"/>
    <mergeCell ref="J258:K258"/>
    <mergeCell ref="G259:H259"/>
    <mergeCell ref="J259:K259"/>
    <mergeCell ref="G272:H272"/>
    <mergeCell ref="J272:K272"/>
    <mergeCell ref="G273:H273"/>
    <mergeCell ref="J273:K273"/>
    <mergeCell ref="G256:H256"/>
    <mergeCell ref="J256:K256"/>
    <mergeCell ref="G251:H251"/>
    <mergeCell ref="J251:K251"/>
    <mergeCell ref="G252:H252"/>
    <mergeCell ref="J252:K252"/>
    <mergeCell ref="G253:H253"/>
    <mergeCell ref="J253:K253"/>
    <mergeCell ref="G248:H248"/>
    <mergeCell ref="J248:K248"/>
    <mergeCell ref="G249:H249"/>
    <mergeCell ref="J249:K249"/>
    <mergeCell ref="G250:H250"/>
    <mergeCell ref="J250:K250"/>
    <mergeCell ref="G263:H263"/>
    <mergeCell ref="J263:K263"/>
    <mergeCell ref="G264:H264"/>
    <mergeCell ref="J264:K264"/>
    <mergeCell ref="G247:H247"/>
    <mergeCell ref="J247:K247"/>
    <mergeCell ref="G242:H242"/>
    <mergeCell ref="J242:K242"/>
    <mergeCell ref="G243:H243"/>
    <mergeCell ref="J243:K243"/>
    <mergeCell ref="G244:H244"/>
    <mergeCell ref="J244:K244"/>
    <mergeCell ref="G239:H239"/>
    <mergeCell ref="J239:K239"/>
    <mergeCell ref="G240:H240"/>
    <mergeCell ref="J240:K240"/>
    <mergeCell ref="G241:H241"/>
    <mergeCell ref="J241:K241"/>
    <mergeCell ref="G254:H254"/>
    <mergeCell ref="J254:K254"/>
    <mergeCell ref="G255:H255"/>
    <mergeCell ref="J255:K255"/>
    <mergeCell ref="G238:H238"/>
    <mergeCell ref="J238:K238"/>
    <mergeCell ref="G233:H233"/>
    <mergeCell ref="J233:K233"/>
    <mergeCell ref="G234:H234"/>
    <mergeCell ref="J234:K234"/>
    <mergeCell ref="G235:H235"/>
    <mergeCell ref="J235:K235"/>
    <mergeCell ref="G230:H230"/>
    <mergeCell ref="J230:K230"/>
    <mergeCell ref="G231:H231"/>
    <mergeCell ref="J231:K231"/>
    <mergeCell ref="G232:H232"/>
    <mergeCell ref="J232:K232"/>
    <mergeCell ref="G245:H245"/>
    <mergeCell ref="J245:K245"/>
    <mergeCell ref="G246:H246"/>
    <mergeCell ref="J246:K246"/>
    <mergeCell ref="G229:H229"/>
    <mergeCell ref="J229:K229"/>
    <mergeCell ref="G224:H224"/>
    <mergeCell ref="J224:K224"/>
    <mergeCell ref="G225:H225"/>
    <mergeCell ref="J225:K225"/>
    <mergeCell ref="G226:H226"/>
    <mergeCell ref="J226:K226"/>
    <mergeCell ref="G221:H221"/>
    <mergeCell ref="J221:K221"/>
    <mergeCell ref="G222:H222"/>
    <mergeCell ref="J222:K222"/>
    <mergeCell ref="G223:H223"/>
    <mergeCell ref="J223:K223"/>
    <mergeCell ref="G236:H236"/>
    <mergeCell ref="J236:K236"/>
    <mergeCell ref="G237:H237"/>
    <mergeCell ref="J237:K237"/>
    <mergeCell ref="G220:H220"/>
    <mergeCell ref="J220:K220"/>
    <mergeCell ref="G215:H215"/>
    <mergeCell ref="J215:K215"/>
    <mergeCell ref="G216:H216"/>
    <mergeCell ref="J216:K216"/>
    <mergeCell ref="G217:H217"/>
    <mergeCell ref="J217:K217"/>
    <mergeCell ref="G212:H212"/>
    <mergeCell ref="J212:K212"/>
    <mergeCell ref="G213:H213"/>
    <mergeCell ref="J213:K213"/>
    <mergeCell ref="G214:H214"/>
    <mergeCell ref="J214:K214"/>
    <mergeCell ref="G227:H227"/>
    <mergeCell ref="J227:K227"/>
    <mergeCell ref="G228:H228"/>
    <mergeCell ref="J228:K228"/>
    <mergeCell ref="G211:H211"/>
    <mergeCell ref="J211:K211"/>
    <mergeCell ref="G206:H206"/>
    <mergeCell ref="J206:K206"/>
    <mergeCell ref="G207:H207"/>
    <mergeCell ref="J207:K207"/>
    <mergeCell ref="G208:H208"/>
    <mergeCell ref="J208:K208"/>
    <mergeCell ref="G203:H203"/>
    <mergeCell ref="J203:K203"/>
    <mergeCell ref="G204:H204"/>
    <mergeCell ref="J204:K204"/>
    <mergeCell ref="G205:H205"/>
    <mergeCell ref="J205:K205"/>
    <mergeCell ref="G218:H218"/>
    <mergeCell ref="J218:K218"/>
    <mergeCell ref="G219:H219"/>
    <mergeCell ref="J219:K219"/>
    <mergeCell ref="G202:H202"/>
    <mergeCell ref="J202:K202"/>
    <mergeCell ref="G197:H197"/>
    <mergeCell ref="J197:K197"/>
    <mergeCell ref="G198:H198"/>
    <mergeCell ref="J198:K198"/>
    <mergeCell ref="G199:H199"/>
    <mergeCell ref="J199:K199"/>
    <mergeCell ref="G194:H194"/>
    <mergeCell ref="J194:K194"/>
    <mergeCell ref="G195:H195"/>
    <mergeCell ref="J195:K195"/>
    <mergeCell ref="G196:H196"/>
    <mergeCell ref="J196:K196"/>
    <mergeCell ref="G209:H209"/>
    <mergeCell ref="J209:K209"/>
    <mergeCell ref="G210:H210"/>
    <mergeCell ref="J210:K210"/>
    <mergeCell ref="G193:H193"/>
    <mergeCell ref="J193:K193"/>
    <mergeCell ref="G188:H188"/>
    <mergeCell ref="J188:K188"/>
    <mergeCell ref="G189:H189"/>
    <mergeCell ref="J189:K189"/>
    <mergeCell ref="G190:H190"/>
    <mergeCell ref="J190:K190"/>
    <mergeCell ref="G185:H185"/>
    <mergeCell ref="J185:K185"/>
    <mergeCell ref="G186:H186"/>
    <mergeCell ref="J186:K186"/>
    <mergeCell ref="G187:H187"/>
    <mergeCell ref="J187:K187"/>
    <mergeCell ref="G200:H200"/>
    <mergeCell ref="J200:K200"/>
    <mergeCell ref="G201:H201"/>
    <mergeCell ref="J201:K201"/>
    <mergeCell ref="G184:H184"/>
    <mergeCell ref="J184:K184"/>
    <mergeCell ref="G179:H179"/>
    <mergeCell ref="J179:K179"/>
    <mergeCell ref="G180:H180"/>
    <mergeCell ref="J180:K180"/>
    <mergeCell ref="G181:H181"/>
    <mergeCell ref="J181:K181"/>
    <mergeCell ref="G176:H176"/>
    <mergeCell ref="J176:K176"/>
    <mergeCell ref="G177:H177"/>
    <mergeCell ref="J177:K177"/>
    <mergeCell ref="G178:H178"/>
    <mergeCell ref="J178:K178"/>
    <mergeCell ref="G191:H191"/>
    <mergeCell ref="J191:K191"/>
    <mergeCell ref="G192:H192"/>
    <mergeCell ref="J192:K192"/>
    <mergeCell ref="G175:H175"/>
    <mergeCell ref="J175:K175"/>
    <mergeCell ref="G170:H170"/>
    <mergeCell ref="J170:K170"/>
    <mergeCell ref="G171:H171"/>
    <mergeCell ref="J171:K171"/>
    <mergeCell ref="G172:H172"/>
    <mergeCell ref="J172:K172"/>
    <mergeCell ref="G167:H167"/>
    <mergeCell ref="J167:K167"/>
    <mergeCell ref="G168:H168"/>
    <mergeCell ref="J168:K168"/>
    <mergeCell ref="G169:H169"/>
    <mergeCell ref="J169:K169"/>
    <mergeCell ref="G182:H182"/>
    <mergeCell ref="J182:K182"/>
    <mergeCell ref="G183:H183"/>
    <mergeCell ref="J183:K183"/>
    <mergeCell ref="G166:H166"/>
    <mergeCell ref="J166:K166"/>
    <mergeCell ref="G161:H161"/>
    <mergeCell ref="J161:K161"/>
    <mergeCell ref="G162:H162"/>
    <mergeCell ref="J162:K162"/>
    <mergeCell ref="G163:H163"/>
    <mergeCell ref="J163:K163"/>
    <mergeCell ref="G158:H158"/>
    <mergeCell ref="J158:K158"/>
    <mergeCell ref="G159:H159"/>
    <mergeCell ref="J159:K159"/>
    <mergeCell ref="G160:H160"/>
    <mergeCell ref="J160:K160"/>
    <mergeCell ref="G173:H173"/>
    <mergeCell ref="J173:K173"/>
    <mergeCell ref="G174:H174"/>
    <mergeCell ref="J174:K174"/>
    <mergeCell ref="G157:H157"/>
    <mergeCell ref="J157:K157"/>
    <mergeCell ref="G152:H152"/>
    <mergeCell ref="J152:K152"/>
    <mergeCell ref="G153:H153"/>
    <mergeCell ref="J153:K153"/>
    <mergeCell ref="G154:H154"/>
    <mergeCell ref="J154:K154"/>
    <mergeCell ref="G149:H149"/>
    <mergeCell ref="J149:K149"/>
    <mergeCell ref="G150:H150"/>
    <mergeCell ref="J150:K150"/>
    <mergeCell ref="G151:H151"/>
    <mergeCell ref="J151:K151"/>
    <mergeCell ref="G164:H164"/>
    <mergeCell ref="J164:K164"/>
    <mergeCell ref="G165:H165"/>
    <mergeCell ref="J165:K165"/>
    <mergeCell ref="G148:H148"/>
    <mergeCell ref="J148:K148"/>
    <mergeCell ref="G143:H143"/>
    <mergeCell ref="J143:K143"/>
    <mergeCell ref="G144:H144"/>
    <mergeCell ref="J144:K144"/>
    <mergeCell ref="G145:H145"/>
    <mergeCell ref="J145:K145"/>
    <mergeCell ref="G140:H140"/>
    <mergeCell ref="J140:K140"/>
    <mergeCell ref="G141:H141"/>
    <mergeCell ref="J141:K141"/>
    <mergeCell ref="G142:H142"/>
    <mergeCell ref="J142:K142"/>
    <mergeCell ref="G155:H155"/>
    <mergeCell ref="J155:K155"/>
    <mergeCell ref="G156:H156"/>
    <mergeCell ref="J156:K156"/>
    <mergeCell ref="G139:H139"/>
    <mergeCell ref="J139:K139"/>
    <mergeCell ref="G134:H134"/>
    <mergeCell ref="J134:K134"/>
    <mergeCell ref="G135:H135"/>
    <mergeCell ref="J135:K135"/>
    <mergeCell ref="G136:H136"/>
    <mergeCell ref="J136:K136"/>
    <mergeCell ref="G131:H131"/>
    <mergeCell ref="J131:K131"/>
    <mergeCell ref="G132:H132"/>
    <mergeCell ref="J132:K132"/>
    <mergeCell ref="G133:H133"/>
    <mergeCell ref="J133:K133"/>
    <mergeCell ref="G146:H146"/>
    <mergeCell ref="J146:K146"/>
    <mergeCell ref="G147:H147"/>
    <mergeCell ref="J147:K147"/>
    <mergeCell ref="G130:H130"/>
    <mergeCell ref="J130:K130"/>
    <mergeCell ref="G125:H125"/>
    <mergeCell ref="J125:K125"/>
    <mergeCell ref="G126:H126"/>
    <mergeCell ref="J126:K126"/>
    <mergeCell ref="G127:H127"/>
    <mergeCell ref="J127:K127"/>
    <mergeCell ref="G122:H122"/>
    <mergeCell ref="J122:K122"/>
    <mergeCell ref="G123:H123"/>
    <mergeCell ref="J123:K123"/>
    <mergeCell ref="G124:H124"/>
    <mergeCell ref="J124:K124"/>
    <mergeCell ref="G137:H137"/>
    <mergeCell ref="J137:K137"/>
    <mergeCell ref="G138:H138"/>
    <mergeCell ref="J138:K138"/>
    <mergeCell ref="G121:H121"/>
    <mergeCell ref="J121:K121"/>
    <mergeCell ref="G116:H116"/>
    <mergeCell ref="J116:K116"/>
    <mergeCell ref="G117:H117"/>
    <mergeCell ref="J117:K117"/>
    <mergeCell ref="G118:H118"/>
    <mergeCell ref="J118:K118"/>
    <mergeCell ref="G113:H113"/>
    <mergeCell ref="J113:K113"/>
    <mergeCell ref="G114:H114"/>
    <mergeCell ref="J114:K114"/>
    <mergeCell ref="G115:H115"/>
    <mergeCell ref="J115:K115"/>
    <mergeCell ref="G128:H128"/>
    <mergeCell ref="J128:K128"/>
    <mergeCell ref="G129:H129"/>
    <mergeCell ref="J129:K129"/>
    <mergeCell ref="G112:H112"/>
    <mergeCell ref="J112:K112"/>
    <mergeCell ref="G107:H107"/>
    <mergeCell ref="J107:K107"/>
    <mergeCell ref="G108:H108"/>
    <mergeCell ref="J108:K108"/>
    <mergeCell ref="G109:H109"/>
    <mergeCell ref="J109:K109"/>
    <mergeCell ref="G104:H104"/>
    <mergeCell ref="J104:K104"/>
    <mergeCell ref="G105:H105"/>
    <mergeCell ref="J105:K105"/>
    <mergeCell ref="G106:H106"/>
    <mergeCell ref="J106:K106"/>
    <mergeCell ref="G119:H119"/>
    <mergeCell ref="J119:K119"/>
    <mergeCell ref="G120:H120"/>
    <mergeCell ref="J120:K120"/>
    <mergeCell ref="G103:H103"/>
    <mergeCell ref="J103:K103"/>
    <mergeCell ref="G98:H98"/>
    <mergeCell ref="J98:K98"/>
    <mergeCell ref="G99:H99"/>
    <mergeCell ref="J99:K99"/>
    <mergeCell ref="G100:H100"/>
    <mergeCell ref="J100:K100"/>
    <mergeCell ref="G95:H95"/>
    <mergeCell ref="J95:K95"/>
    <mergeCell ref="G96:H96"/>
    <mergeCell ref="J96:K96"/>
    <mergeCell ref="G97:H97"/>
    <mergeCell ref="J97:K97"/>
    <mergeCell ref="G110:H110"/>
    <mergeCell ref="J110:K110"/>
    <mergeCell ref="G111:H111"/>
    <mergeCell ref="J111:K111"/>
    <mergeCell ref="G94:H94"/>
    <mergeCell ref="J94:K94"/>
    <mergeCell ref="G89:H89"/>
    <mergeCell ref="J89:K89"/>
    <mergeCell ref="G90:H90"/>
    <mergeCell ref="J90:K90"/>
    <mergeCell ref="G91:H91"/>
    <mergeCell ref="J91:K91"/>
    <mergeCell ref="G86:H86"/>
    <mergeCell ref="J86:K86"/>
    <mergeCell ref="G87:H87"/>
    <mergeCell ref="J87:K87"/>
    <mergeCell ref="G88:H88"/>
    <mergeCell ref="J88:K88"/>
    <mergeCell ref="G101:H101"/>
    <mergeCell ref="J101:K101"/>
    <mergeCell ref="G102:H102"/>
    <mergeCell ref="J102:K102"/>
    <mergeCell ref="G85:H85"/>
    <mergeCell ref="J85:K85"/>
    <mergeCell ref="G80:H80"/>
    <mergeCell ref="J80:K80"/>
    <mergeCell ref="G81:H81"/>
    <mergeCell ref="J81:K81"/>
    <mergeCell ref="G82:H82"/>
    <mergeCell ref="J82:K82"/>
    <mergeCell ref="G77:H77"/>
    <mergeCell ref="J77:K77"/>
    <mergeCell ref="G78:H78"/>
    <mergeCell ref="J78:K78"/>
    <mergeCell ref="G79:H79"/>
    <mergeCell ref="J79:K79"/>
    <mergeCell ref="G92:H92"/>
    <mergeCell ref="J92:K92"/>
    <mergeCell ref="G93:H93"/>
    <mergeCell ref="J93:K93"/>
    <mergeCell ref="G76:H76"/>
    <mergeCell ref="J76:K76"/>
    <mergeCell ref="G71:H71"/>
    <mergeCell ref="J71:K71"/>
    <mergeCell ref="G72:H72"/>
    <mergeCell ref="J72:K72"/>
    <mergeCell ref="G73:H73"/>
    <mergeCell ref="J73:K73"/>
    <mergeCell ref="G68:H68"/>
    <mergeCell ref="J68:K68"/>
    <mergeCell ref="G69:H69"/>
    <mergeCell ref="J69:K69"/>
    <mergeCell ref="G70:H70"/>
    <mergeCell ref="J70:K70"/>
    <mergeCell ref="G83:H83"/>
    <mergeCell ref="J83:K83"/>
    <mergeCell ref="G84:H84"/>
    <mergeCell ref="J84:K84"/>
    <mergeCell ref="G67:H67"/>
    <mergeCell ref="J67:K67"/>
    <mergeCell ref="G62:H62"/>
    <mergeCell ref="J62:K62"/>
    <mergeCell ref="G63:H63"/>
    <mergeCell ref="J63:K63"/>
    <mergeCell ref="G64:H64"/>
    <mergeCell ref="J64:K64"/>
    <mergeCell ref="G59:H59"/>
    <mergeCell ref="J59:K59"/>
    <mergeCell ref="G60:H60"/>
    <mergeCell ref="J60:K60"/>
    <mergeCell ref="G61:H61"/>
    <mergeCell ref="J61:K61"/>
    <mergeCell ref="G74:H74"/>
    <mergeCell ref="J74:K74"/>
    <mergeCell ref="G75:H75"/>
    <mergeCell ref="J75:K75"/>
    <mergeCell ref="G58:H58"/>
    <mergeCell ref="J58:K58"/>
    <mergeCell ref="G53:H53"/>
    <mergeCell ref="J53:K53"/>
    <mergeCell ref="G54:H54"/>
    <mergeCell ref="J54:K54"/>
    <mergeCell ref="G55:H55"/>
    <mergeCell ref="J55:K55"/>
    <mergeCell ref="G50:H50"/>
    <mergeCell ref="J50:K50"/>
    <mergeCell ref="G51:H51"/>
    <mergeCell ref="J51:K51"/>
    <mergeCell ref="G52:H52"/>
    <mergeCell ref="J52:K52"/>
    <mergeCell ref="G65:H65"/>
    <mergeCell ref="J65:K65"/>
    <mergeCell ref="G66:H66"/>
    <mergeCell ref="J66:K66"/>
    <mergeCell ref="G49:H49"/>
    <mergeCell ref="J49:K49"/>
    <mergeCell ref="G44:H44"/>
    <mergeCell ref="J44:K44"/>
    <mergeCell ref="G45:H45"/>
    <mergeCell ref="J45:K45"/>
    <mergeCell ref="G46:H46"/>
    <mergeCell ref="J46:K46"/>
    <mergeCell ref="G41:H41"/>
    <mergeCell ref="J41:K41"/>
    <mergeCell ref="G42:H42"/>
    <mergeCell ref="J42:K42"/>
    <mergeCell ref="G43:H43"/>
    <mergeCell ref="J43:K43"/>
    <mergeCell ref="G56:H56"/>
    <mergeCell ref="J56:K56"/>
    <mergeCell ref="G57:H57"/>
    <mergeCell ref="J57:K57"/>
    <mergeCell ref="G40:H40"/>
    <mergeCell ref="J40:K40"/>
    <mergeCell ref="G35:H35"/>
    <mergeCell ref="J35:K35"/>
    <mergeCell ref="G36:H36"/>
    <mergeCell ref="J36:K36"/>
    <mergeCell ref="G37:H37"/>
    <mergeCell ref="J37:K37"/>
    <mergeCell ref="G32:H32"/>
    <mergeCell ref="J32:K32"/>
    <mergeCell ref="G33:H33"/>
    <mergeCell ref="J33:K33"/>
    <mergeCell ref="G34:H34"/>
    <mergeCell ref="J34:K34"/>
    <mergeCell ref="G47:H47"/>
    <mergeCell ref="J47:K47"/>
    <mergeCell ref="G48:H48"/>
    <mergeCell ref="J48:K48"/>
    <mergeCell ref="G31:H31"/>
    <mergeCell ref="J31:K31"/>
    <mergeCell ref="G26:H26"/>
    <mergeCell ref="J26:K26"/>
    <mergeCell ref="G27:H27"/>
    <mergeCell ref="J27:K27"/>
    <mergeCell ref="G28:H28"/>
    <mergeCell ref="J28:K28"/>
    <mergeCell ref="G23:H23"/>
    <mergeCell ref="J23:K23"/>
    <mergeCell ref="G24:H24"/>
    <mergeCell ref="J24:K24"/>
    <mergeCell ref="G25:H25"/>
    <mergeCell ref="J25:K25"/>
    <mergeCell ref="G38:H38"/>
    <mergeCell ref="J38:K38"/>
    <mergeCell ref="G39:H39"/>
    <mergeCell ref="J39:K39"/>
    <mergeCell ref="G22:H22"/>
    <mergeCell ref="J22:K22"/>
    <mergeCell ref="G17:H17"/>
    <mergeCell ref="J17:K17"/>
    <mergeCell ref="G18:H18"/>
    <mergeCell ref="J18:K18"/>
    <mergeCell ref="G19:H19"/>
    <mergeCell ref="J19:K19"/>
    <mergeCell ref="G14:H14"/>
    <mergeCell ref="J14:K14"/>
    <mergeCell ref="G15:H15"/>
    <mergeCell ref="J15:K15"/>
    <mergeCell ref="G16:H16"/>
    <mergeCell ref="J16:K16"/>
    <mergeCell ref="G29:H29"/>
    <mergeCell ref="J29:K29"/>
    <mergeCell ref="G30:H30"/>
    <mergeCell ref="J30:K30"/>
    <mergeCell ref="G11:H11"/>
    <mergeCell ref="J11:K11"/>
    <mergeCell ref="G12:H12"/>
    <mergeCell ref="J12:K12"/>
    <mergeCell ref="G13:H13"/>
    <mergeCell ref="J13:K13"/>
    <mergeCell ref="B9:B10"/>
    <mergeCell ref="C9:C10"/>
    <mergeCell ref="D9:D10"/>
    <mergeCell ref="E9:E10"/>
    <mergeCell ref="F9:H9"/>
    <mergeCell ref="I9:K9"/>
    <mergeCell ref="G10:H10"/>
    <mergeCell ref="J10:K10"/>
    <mergeCell ref="G20:H20"/>
    <mergeCell ref="J20:K20"/>
    <mergeCell ref="G21:H21"/>
    <mergeCell ref="J21:K21"/>
  </mergeCells>
  <pageMargins left="0.7" right="0.7" top="0.75" bottom="0.75" header="0.3" footer="0.3"/>
  <pageSetup paperSize="0" orientation="portrait" horizontalDpi="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706"/>
  <sheetViews>
    <sheetView workbookViewId="0">
      <selection activeCell="J5" sqref="J5"/>
    </sheetView>
  </sheetViews>
  <sheetFormatPr defaultRowHeight="15" x14ac:dyDescent="0.25"/>
  <cols>
    <col min="1" max="1" width="9.140625" style="196"/>
    <col min="2" max="2" width="13.140625" style="196" customWidth="1"/>
    <col min="3" max="7" width="9.140625" style="196"/>
    <col min="8" max="8" width="14.5703125" style="196" customWidth="1"/>
    <col min="9" max="10" width="9.140625" style="196"/>
    <col min="11" max="11" width="14.5703125" style="196" customWidth="1"/>
    <col min="12" max="16384" width="9.140625" style="196"/>
  </cols>
  <sheetData>
    <row r="1" spans="2:11" x14ac:dyDescent="0.25">
      <c r="B1" s="196" t="s">
        <v>6496</v>
      </c>
    </row>
    <row r="2" spans="2:11" x14ac:dyDescent="0.25">
      <c r="B2" s="201" t="s">
        <v>7422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2:11" ht="15.75" x14ac:dyDescent="0.25">
      <c r="B3" s="203"/>
      <c r="C3" s="202"/>
      <c r="D3" s="202"/>
      <c r="E3" s="202"/>
      <c r="F3" s="202"/>
      <c r="G3" s="202"/>
      <c r="H3" s="202"/>
      <c r="I3" s="202"/>
      <c r="J3" s="202"/>
      <c r="K3" s="202"/>
    </row>
    <row r="4" spans="2:11" x14ac:dyDescent="0.25">
      <c r="B4" s="202" t="s">
        <v>6497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2:11" x14ac:dyDescent="0.25">
      <c r="B5" s="204"/>
      <c r="C5" s="204" t="s">
        <v>6498</v>
      </c>
      <c r="D5" s="202"/>
      <c r="E5" s="202"/>
      <c r="F5" s="202"/>
      <c r="G5" s="202"/>
      <c r="H5" s="205">
        <f>SUBTOTAL(9,G12:H705)</f>
        <v>1780407804.3199985</v>
      </c>
      <c r="I5" s="202"/>
      <c r="J5" s="202"/>
      <c r="K5" s="205">
        <f>SUBTOTAL(9,J12:K705)</f>
        <v>1780407804.3199985</v>
      </c>
    </row>
    <row r="6" spans="2:11" x14ac:dyDescent="0.25">
      <c r="B6" s="202" t="s">
        <v>6499</v>
      </c>
      <c r="C6" s="202"/>
      <c r="D6" s="202"/>
      <c r="E6" s="202"/>
      <c r="F6" s="202"/>
      <c r="G6" s="202"/>
      <c r="H6" s="202"/>
      <c r="I6" s="202"/>
      <c r="J6" s="202"/>
      <c r="K6" s="202"/>
    </row>
    <row r="7" spans="2:11" x14ac:dyDescent="0.25">
      <c r="B7" s="204"/>
      <c r="C7" s="204" t="s">
        <v>8590</v>
      </c>
      <c r="D7" s="202"/>
      <c r="E7" s="202"/>
      <c r="F7" s="202"/>
      <c r="G7" s="202"/>
      <c r="H7" s="202"/>
      <c r="I7" s="202"/>
      <c r="J7" s="202"/>
      <c r="K7" s="202"/>
    </row>
    <row r="8" spans="2:11" x14ac:dyDescent="0.25">
      <c r="B8" s="202" t="s">
        <v>7424</v>
      </c>
      <c r="C8" s="202"/>
      <c r="D8" s="202"/>
      <c r="E8" s="202"/>
      <c r="F8" s="202"/>
      <c r="G8" s="202"/>
      <c r="H8" s="202"/>
      <c r="I8" s="202"/>
      <c r="J8" s="202"/>
      <c r="K8" s="202"/>
    </row>
    <row r="9" spans="2:11" x14ac:dyDescent="0.25">
      <c r="B9" s="389"/>
      <c r="C9" s="391" t="s">
        <v>61</v>
      </c>
      <c r="D9" s="391" t="s">
        <v>7425</v>
      </c>
      <c r="E9" s="393" t="s">
        <v>7426</v>
      </c>
      <c r="F9" s="395" t="s">
        <v>63</v>
      </c>
      <c r="G9" s="395"/>
      <c r="H9" s="395"/>
      <c r="I9" s="396" t="s">
        <v>64</v>
      </c>
      <c r="J9" s="396"/>
      <c r="K9" s="396"/>
    </row>
    <row r="10" spans="2:11" x14ac:dyDescent="0.25">
      <c r="B10" s="390"/>
      <c r="C10" s="392"/>
      <c r="D10" s="392"/>
      <c r="E10" s="394"/>
      <c r="F10" s="206" t="s">
        <v>4815</v>
      </c>
      <c r="G10" s="397"/>
      <c r="H10" s="397"/>
      <c r="I10" s="207" t="s">
        <v>4815</v>
      </c>
      <c r="J10" s="397"/>
      <c r="K10" s="397"/>
    </row>
    <row r="11" spans="2:11" x14ac:dyDescent="0.25">
      <c r="B11" s="212">
        <v>43851</v>
      </c>
      <c r="C11" s="208"/>
      <c r="D11" s="208"/>
      <c r="E11" s="208"/>
      <c r="F11" s="208"/>
      <c r="G11" s="208"/>
      <c r="H11" s="208"/>
      <c r="I11" s="208"/>
      <c r="J11" s="208"/>
      <c r="K11" s="208"/>
    </row>
    <row r="12" spans="2:11" hidden="1" x14ac:dyDescent="0.25">
      <c r="B12" s="213">
        <v>43854</v>
      </c>
      <c r="C12" s="209" t="s">
        <v>8591</v>
      </c>
      <c r="D12" s="209" t="s">
        <v>7462</v>
      </c>
      <c r="E12" s="209" t="s">
        <v>7462</v>
      </c>
      <c r="F12" s="210" t="s">
        <v>6507</v>
      </c>
      <c r="G12" s="387">
        <v>11633882.17</v>
      </c>
      <c r="H12" s="387"/>
      <c r="I12" s="210" t="s">
        <v>6508</v>
      </c>
      <c r="J12" s="388">
        <v>11633882.17</v>
      </c>
      <c r="K12" s="388"/>
    </row>
    <row r="13" spans="2:11" x14ac:dyDescent="0.25">
      <c r="B13" s="213">
        <v>43854</v>
      </c>
      <c r="C13" s="209" t="s">
        <v>8592</v>
      </c>
      <c r="D13" s="209" t="s">
        <v>8593</v>
      </c>
      <c r="E13" s="209" t="s">
        <v>8594</v>
      </c>
      <c r="F13" s="210" t="s">
        <v>6507</v>
      </c>
      <c r="G13" s="387">
        <v>46475</v>
      </c>
      <c r="H13" s="387"/>
      <c r="I13" s="210" t="s">
        <v>6507</v>
      </c>
      <c r="J13" s="388">
        <v>46475</v>
      </c>
      <c r="K13" s="388"/>
    </row>
    <row r="14" spans="2:11" x14ac:dyDescent="0.25">
      <c r="B14" s="213">
        <v>43854</v>
      </c>
      <c r="C14" s="209" t="s">
        <v>8592</v>
      </c>
      <c r="D14" s="209" t="s">
        <v>8593</v>
      </c>
      <c r="E14" s="209" t="s">
        <v>8594</v>
      </c>
      <c r="F14" s="210" t="s">
        <v>6507</v>
      </c>
      <c r="G14" s="387">
        <v>46475</v>
      </c>
      <c r="H14" s="387"/>
      <c r="I14" s="210" t="s">
        <v>6507</v>
      </c>
      <c r="J14" s="388">
        <v>46475</v>
      </c>
      <c r="K14" s="388"/>
    </row>
    <row r="15" spans="2:11" x14ac:dyDescent="0.25">
      <c r="B15" s="213">
        <v>43854</v>
      </c>
      <c r="C15" s="209" t="s">
        <v>8592</v>
      </c>
      <c r="D15" s="209" t="s">
        <v>8593</v>
      </c>
      <c r="E15" s="209" t="s">
        <v>8594</v>
      </c>
      <c r="F15" s="210" t="s">
        <v>6507</v>
      </c>
      <c r="G15" s="387">
        <v>46475</v>
      </c>
      <c r="H15" s="387"/>
      <c r="I15" s="210" t="s">
        <v>6507</v>
      </c>
      <c r="J15" s="388">
        <v>46475</v>
      </c>
      <c r="K15" s="388"/>
    </row>
    <row r="16" spans="2:11" x14ac:dyDescent="0.25">
      <c r="B16" s="213">
        <v>43854</v>
      </c>
      <c r="C16" s="209" t="s">
        <v>8592</v>
      </c>
      <c r="D16" s="209" t="s">
        <v>8593</v>
      </c>
      <c r="E16" s="209" t="s">
        <v>8594</v>
      </c>
      <c r="F16" s="210" t="s">
        <v>6507</v>
      </c>
      <c r="G16" s="387">
        <v>46475</v>
      </c>
      <c r="H16" s="387"/>
      <c r="I16" s="210" t="s">
        <v>6507</v>
      </c>
      <c r="J16" s="388">
        <v>46475</v>
      </c>
      <c r="K16" s="388"/>
    </row>
    <row r="17" spans="2:11" x14ac:dyDescent="0.25">
      <c r="B17" s="213">
        <v>43854</v>
      </c>
      <c r="C17" s="209" t="s">
        <v>8592</v>
      </c>
      <c r="D17" s="209" t="s">
        <v>8593</v>
      </c>
      <c r="E17" s="209" t="s">
        <v>8594</v>
      </c>
      <c r="F17" s="210" t="s">
        <v>6507</v>
      </c>
      <c r="G17" s="387">
        <v>46475</v>
      </c>
      <c r="H17" s="387"/>
      <c r="I17" s="210" t="s">
        <v>6507</v>
      </c>
      <c r="J17" s="388">
        <v>46475</v>
      </c>
      <c r="K17" s="388"/>
    </row>
    <row r="18" spans="2:11" x14ac:dyDescent="0.25">
      <c r="B18" s="213">
        <v>43854</v>
      </c>
      <c r="C18" s="209" t="s">
        <v>8592</v>
      </c>
      <c r="D18" s="209" t="s">
        <v>8593</v>
      </c>
      <c r="E18" s="209" t="s">
        <v>8594</v>
      </c>
      <c r="F18" s="210" t="s">
        <v>6507</v>
      </c>
      <c r="G18" s="387">
        <v>46475</v>
      </c>
      <c r="H18" s="387"/>
      <c r="I18" s="210" t="s">
        <v>6507</v>
      </c>
      <c r="J18" s="388">
        <v>46475</v>
      </c>
      <c r="K18" s="388"/>
    </row>
    <row r="19" spans="2:11" x14ac:dyDescent="0.25">
      <c r="B19" s="213">
        <v>43854</v>
      </c>
      <c r="C19" s="209" t="s">
        <v>8592</v>
      </c>
      <c r="D19" s="209" t="s">
        <v>8593</v>
      </c>
      <c r="E19" s="209" t="s">
        <v>8594</v>
      </c>
      <c r="F19" s="210" t="s">
        <v>6507</v>
      </c>
      <c r="G19" s="387">
        <v>46475</v>
      </c>
      <c r="H19" s="387"/>
      <c r="I19" s="210" t="s">
        <v>6507</v>
      </c>
      <c r="J19" s="388">
        <v>46475</v>
      </c>
      <c r="K19" s="388"/>
    </row>
    <row r="20" spans="2:11" x14ac:dyDescent="0.25">
      <c r="B20" s="213">
        <v>43854</v>
      </c>
      <c r="C20" s="209" t="s">
        <v>8592</v>
      </c>
      <c r="D20" s="209" t="s">
        <v>8593</v>
      </c>
      <c r="E20" s="209" t="s">
        <v>8594</v>
      </c>
      <c r="F20" s="210" t="s">
        <v>6507</v>
      </c>
      <c r="G20" s="387">
        <v>46475</v>
      </c>
      <c r="H20" s="387"/>
      <c r="I20" s="210" t="s">
        <v>6507</v>
      </c>
      <c r="J20" s="388">
        <v>46475</v>
      </c>
      <c r="K20" s="388"/>
    </row>
    <row r="21" spans="2:11" x14ac:dyDescent="0.25">
      <c r="B21" s="213">
        <v>43854</v>
      </c>
      <c r="C21" s="209" t="s">
        <v>8592</v>
      </c>
      <c r="D21" s="209" t="s">
        <v>8593</v>
      </c>
      <c r="E21" s="209" t="s">
        <v>8594</v>
      </c>
      <c r="F21" s="210" t="s">
        <v>6507</v>
      </c>
      <c r="G21" s="387">
        <v>46475</v>
      </c>
      <c r="H21" s="387"/>
      <c r="I21" s="210" t="s">
        <v>6507</v>
      </c>
      <c r="J21" s="388">
        <v>46475</v>
      </c>
      <c r="K21" s="388"/>
    </row>
    <row r="22" spans="2:11" x14ac:dyDescent="0.25">
      <c r="B22" s="213">
        <v>43854</v>
      </c>
      <c r="C22" s="209" t="s">
        <v>8592</v>
      </c>
      <c r="D22" s="209" t="s">
        <v>8593</v>
      </c>
      <c r="E22" s="209" t="s">
        <v>8594</v>
      </c>
      <c r="F22" s="210" t="s">
        <v>6507</v>
      </c>
      <c r="G22" s="387">
        <v>46475</v>
      </c>
      <c r="H22" s="387"/>
      <c r="I22" s="210" t="s">
        <v>6507</v>
      </c>
      <c r="J22" s="388">
        <v>46475</v>
      </c>
      <c r="K22" s="388"/>
    </row>
    <row r="23" spans="2:11" x14ac:dyDescent="0.25">
      <c r="B23" s="213">
        <v>43854</v>
      </c>
      <c r="C23" s="209" t="s">
        <v>8592</v>
      </c>
      <c r="D23" s="209" t="s">
        <v>8593</v>
      </c>
      <c r="E23" s="209" t="s">
        <v>8594</v>
      </c>
      <c r="F23" s="210" t="s">
        <v>6507</v>
      </c>
      <c r="G23" s="387">
        <v>46475</v>
      </c>
      <c r="H23" s="387"/>
      <c r="I23" s="210" t="s">
        <v>6507</v>
      </c>
      <c r="J23" s="388">
        <v>46475</v>
      </c>
      <c r="K23" s="388"/>
    </row>
    <row r="24" spans="2:11" x14ac:dyDescent="0.25">
      <c r="B24" s="213">
        <v>43854</v>
      </c>
      <c r="C24" s="209" t="s">
        <v>8592</v>
      </c>
      <c r="D24" s="209" t="s">
        <v>8593</v>
      </c>
      <c r="E24" s="209" t="s">
        <v>8594</v>
      </c>
      <c r="F24" s="210" t="s">
        <v>6507</v>
      </c>
      <c r="G24" s="387">
        <v>46475</v>
      </c>
      <c r="H24" s="387"/>
      <c r="I24" s="210" t="s">
        <v>6507</v>
      </c>
      <c r="J24" s="388">
        <v>46475</v>
      </c>
      <c r="K24" s="388"/>
    </row>
    <row r="25" spans="2:11" x14ac:dyDescent="0.25">
      <c r="B25" s="213">
        <v>43854</v>
      </c>
      <c r="C25" s="209" t="s">
        <v>8592</v>
      </c>
      <c r="D25" s="209" t="s">
        <v>8593</v>
      </c>
      <c r="E25" s="209" t="s">
        <v>8594</v>
      </c>
      <c r="F25" s="210" t="s">
        <v>6507</v>
      </c>
      <c r="G25" s="387">
        <v>46475</v>
      </c>
      <c r="H25" s="387"/>
      <c r="I25" s="210" t="s">
        <v>6507</v>
      </c>
      <c r="J25" s="388">
        <v>46475</v>
      </c>
      <c r="K25" s="388"/>
    </row>
    <row r="26" spans="2:11" x14ac:dyDescent="0.25">
      <c r="B26" s="213">
        <v>43854</v>
      </c>
      <c r="C26" s="209" t="s">
        <v>8592</v>
      </c>
      <c r="D26" s="209" t="s">
        <v>8593</v>
      </c>
      <c r="E26" s="209" t="s">
        <v>8594</v>
      </c>
      <c r="F26" s="210" t="s">
        <v>6507</v>
      </c>
      <c r="G26" s="387">
        <v>46475</v>
      </c>
      <c r="H26" s="387"/>
      <c r="I26" s="210" t="s">
        <v>6507</v>
      </c>
      <c r="J26" s="388">
        <v>46475</v>
      </c>
      <c r="K26" s="388"/>
    </row>
    <row r="27" spans="2:11" x14ac:dyDescent="0.25">
      <c r="B27" s="213">
        <v>43854</v>
      </c>
      <c r="C27" s="209" t="s">
        <v>8592</v>
      </c>
      <c r="D27" s="209" t="s">
        <v>8593</v>
      </c>
      <c r="E27" s="209" t="s">
        <v>8594</v>
      </c>
      <c r="F27" s="210" t="s">
        <v>6507</v>
      </c>
      <c r="G27" s="387">
        <v>46475</v>
      </c>
      <c r="H27" s="387"/>
      <c r="I27" s="210" t="s">
        <v>6507</v>
      </c>
      <c r="J27" s="388">
        <v>46475</v>
      </c>
      <c r="K27" s="388"/>
    </row>
    <row r="28" spans="2:11" x14ac:dyDescent="0.25">
      <c r="B28" s="213">
        <v>43854</v>
      </c>
      <c r="C28" s="209" t="s">
        <v>8592</v>
      </c>
      <c r="D28" s="209" t="s">
        <v>8593</v>
      </c>
      <c r="E28" s="209" t="s">
        <v>8594</v>
      </c>
      <c r="F28" s="210" t="s">
        <v>6507</v>
      </c>
      <c r="G28" s="387">
        <v>46475</v>
      </c>
      <c r="H28" s="387"/>
      <c r="I28" s="210" t="s">
        <v>6507</v>
      </c>
      <c r="J28" s="388">
        <v>46475</v>
      </c>
      <c r="K28" s="388"/>
    </row>
    <row r="29" spans="2:11" x14ac:dyDescent="0.25">
      <c r="B29" s="213">
        <v>43854</v>
      </c>
      <c r="C29" s="209" t="s">
        <v>8592</v>
      </c>
      <c r="D29" s="209" t="s">
        <v>8593</v>
      </c>
      <c r="E29" s="209" t="s">
        <v>8594</v>
      </c>
      <c r="F29" s="210" t="s">
        <v>6507</v>
      </c>
      <c r="G29" s="387">
        <v>46475</v>
      </c>
      <c r="H29" s="387"/>
      <c r="I29" s="210" t="s">
        <v>6507</v>
      </c>
      <c r="J29" s="388">
        <v>46475</v>
      </c>
      <c r="K29" s="388"/>
    </row>
    <row r="30" spans="2:11" x14ac:dyDescent="0.25">
      <c r="B30" s="213">
        <v>43854</v>
      </c>
      <c r="C30" s="209" t="s">
        <v>8592</v>
      </c>
      <c r="D30" s="209" t="s">
        <v>8593</v>
      </c>
      <c r="E30" s="209" t="s">
        <v>8594</v>
      </c>
      <c r="F30" s="210" t="s">
        <v>6507</v>
      </c>
      <c r="G30" s="387">
        <v>46475</v>
      </c>
      <c r="H30" s="387"/>
      <c r="I30" s="210" t="s">
        <v>6507</v>
      </c>
      <c r="J30" s="388">
        <v>46475</v>
      </c>
      <c r="K30" s="388"/>
    </row>
    <row r="31" spans="2:11" x14ac:dyDescent="0.25">
      <c r="B31" s="213">
        <v>43854</v>
      </c>
      <c r="C31" s="209" t="s">
        <v>8592</v>
      </c>
      <c r="D31" s="209" t="s">
        <v>8593</v>
      </c>
      <c r="E31" s="209" t="s">
        <v>8594</v>
      </c>
      <c r="F31" s="210" t="s">
        <v>6507</v>
      </c>
      <c r="G31" s="387">
        <v>46475</v>
      </c>
      <c r="H31" s="387"/>
      <c r="I31" s="210" t="s">
        <v>6507</v>
      </c>
      <c r="J31" s="388">
        <v>46475</v>
      </c>
      <c r="K31" s="388"/>
    </row>
    <row r="32" spans="2:11" x14ac:dyDescent="0.25">
      <c r="B32" s="213">
        <v>43854</v>
      </c>
      <c r="C32" s="209" t="s">
        <v>8595</v>
      </c>
      <c r="D32" s="209" t="s">
        <v>8596</v>
      </c>
      <c r="E32" s="209" t="s">
        <v>8594</v>
      </c>
      <c r="F32" s="210" t="s">
        <v>6507</v>
      </c>
      <c r="G32" s="387">
        <v>46475</v>
      </c>
      <c r="H32" s="387"/>
      <c r="I32" s="210" t="s">
        <v>6507</v>
      </c>
      <c r="J32" s="388">
        <v>46475</v>
      </c>
      <c r="K32" s="388"/>
    </row>
    <row r="33" spans="2:11" x14ac:dyDescent="0.25">
      <c r="B33" s="213">
        <v>43854</v>
      </c>
      <c r="C33" s="209" t="s">
        <v>8597</v>
      </c>
      <c r="D33" s="209" t="s">
        <v>8598</v>
      </c>
      <c r="E33" s="209" t="s">
        <v>8594</v>
      </c>
      <c r="F33" s="210" t="s">
        <v>6507</v>
      </c>
      <c r="G33" s="387">
        <v>46475</v>
      </c>
      <c r="H33" s="387"/>
      <c r="I33" s="210" t="s">
        <v>6507</v>
      </c>
      <c r="J33" s="388">
        <v>46475</v>
      </c>
      <c r="K33" s="388"/>
    </row>
    <row r="34" spans="2:11" x14ac:dyDescent="0.25">
      <c r="B34" s="213">
        <v>43854</v>
      </c>
      <c r="C34" s="209" t="s">
        <v>8599</v>
      </c>
      <c r="D34" s="209" t="s">
        <v>8600</v>
      </c>
      <c r="E34" s="209" t="s">
        <v>8594</v>
      </c>
      <c r="F34" s="210" t="s">
        <v>6507</v>
      </c>
      <c r="G34" s="387">
        <v>46475</v>
      </c>
      <c r="H34" s="387"/>
      <c r="I34" s="210" t="s">
        <v>6507</v>
      </c>
      <c r="J34" s="388">
        <v>46475</v>
      </c>
      <c r="K34" s="388"/>
    </row>
    <row r="35" spans="2:11" x14ac:dyDescent="0.25">
      <c r="B35" s="213">
        <v>43854</v>
      </c>
      <c r="C35" s="209" t="s">
        <v>8601</v>
      </c>
      <c r="D35" s="209" t="s">
        <v>7457</v>
      </c>
      <c r="E35" s="209" t="s">
        <v>8594</v>
      </c>
      <c r="F35" s="210" t="s">
        <v>6507</v>
      </c>
      <c r="G35" s="387">
        <v>46475</v>
      </c>
      <c r="H35" s="387"/>
      <c r="I35" s="210" t="s">
        <v>6507</v>
      </c>
      <c r="J35" s="388">
        <v>46475</v>
      </c>
      <c r="K35" s="388"/>
    </row>
    <row r="36" spans="2:11" x14ac:dyDescent="0.25">
      <c r="B36" s="213">
        <v>43854</v>
      </c>
      <c r="C36" s="209" t="s">
        <v>8602</v>
      </c>
      <c r="D36" s="209" t="s">
        <v>8603</v>
      </c>
      <c r="E36" s="209" t="s">
        <v>8594</v>
      </c>
      <c r="F36" s="210" t="s">
        <v>6507</v>
      </c>
      <c r="G36" s="387">
        <v>46475</v>
      </c>
      <c r="H36" s="387"/>
      <c r="I36" s="210" t="s">
        <v>6507</v>
      </c>
      <c r="J36" s="388">
        <v>46475</v>
      </c>
      <c r="K36" s="388"/>
    </row>
    <row r="37" spans="2:11" x14ac:dyDescent="0.25">
      <c r="B37" s="213">
        <v>43854</v>
      </c>
      <c r="C37" s="209" t="s">
        <v>8604</v>
      </c>
      <c r="D37" s="209" t="s">
        <v>8605</v>
      </c>
      <c r="E37" s="209" t="s">
        <v>8594</v>
      </c>
      <c r="F37" s="210" t="s">
        <v>6507</v>
      </c>
      <c r="G37" s="387">
        <v>46475</v>
      </c>
      <c r="H37" s="387"/>
      <c r="I37" s="210" t="s">
        <v>6507</v>
      </c>
      <c r="J37" s="388">
        <v>46475</v>
      </c>
      <c r="K37" s="388"/>
    </row>
    <row r="38" spans="2:11" x14ac:dyDescent="0.25">
      <c r="B38" s="213">
        <v>43854</v>
      </c>
      <c r="C38" s="209" t="s">
        <v>8606</v>
      </c>
      <c r="D38" s="209" t="s">
        <v>8607</v>
      </c>
      <c r="E38" s="209" t="s">
        <v>8594</v>
      </c>
      <c r="F38" s="210" t="s">
        <v>6507</v>
      </c>
      <c r="G38" s="387">
        <v>46475</v>
      </c>
      <c r="H38" s="387"/>
      <c r="I38" s="210" t="s">
        <v>6507</v>
      </c>
      <c r="J38" s="388">
        <v>46475</v>
      </c>
      <c r="K38" s="388"/>
    </row>
    <row r="39" spans="2:11" x14ac:dyDescent="0.25">
      <c r="B39" s="213">
        <v>43854</v>
      </c>
      <c r="C39" s="209" t="s">
        <v>8608</v>
      </c>
      <c r="D39" s="209" t="s">
        <v>8609</v>
      </c>
      <c r="E39" s="209" t="s">
        <v>8594</v>
      </c>
      <c r="F39" s="210" t="s">
        <v>6507</v>
      </c>
      <c r="G39" s="387">
        <v>46475</v>
      </c>
      <c r="H39" s="387"/>
      <c r="I39" s="210" t="s">
        <v>6507</v>
      </c>
      <c r="J39" s="388">
        <v>46475</v>
      </c>
      <c r="K39" s="388"/>
    </row>
    <row r="40" spans="2:11" x14ac:dyDescent="0.25">
      <c r="B40" s="213">
        <v>43854</v>
      </c>
      <c r="C40" s="209" t="s">
        <v>8610</v>
      </c>
      <c r="D40" s="209" t="s">
        <v>8611</v>
      </c>
      <c r="E40" s="209" t="s">
        <v>8594</v>
      </c>
      <c r="F40" s="210" t="s">
        <v>6507</v>
      </c>
      <c r="G40" s="387">
        <v>46475</v>
      </c>
      <c r="H40" s="387"/>
      <c r="I40" s="210" t="s">
        <v>6507</v>
      </c>
      <c r="J40" s="388">
        <v>46475</v>
      </c>
      <c r="K40" s="388"/>
    </row>
    <row r="41" spans="2:11" x14ac:dyDescent="0.25">
      <c r="B41" s="213">
        <v>43854</v>
      </c>
      <c r="C41" s="209" t="s">
        <v>8612</v>
      </c>
      <c r="D41" s="209" t="s">
        <v>8613</v>
      </c>
      <c r="E41" s="209" t="s">
        <v>8594</v>
      </c>
      <c r="F41" s="210" t="s">
        <v>6507</v>
      </c>
      <c r="G41" s="387">
        <v>46475</v>
      </c>
      <c r="H41" s="387"/>
      <c r="I41" s="210" t="s">
        <v>6507</v>
      </c>
      <c r="J41" s="388">
        <v>46475</v>
      </c>
      <c r="K41" s="388"/>
    </row>
    <row r="42" spans="2:11" x14ac:dyDescent="0.25">
      <c r="B42" s="213">
        <v>43858</v>
      </c>
      <c r="C42" s="209" t="s">
        <v>8614</v>
      </c>
      <c r="D42" s="209" t="s">
        <v>8615</v>
      </c>
      <c r="E42" s="209" t="s">
        <v>8594</v>
      </c>
      <c r="F42" s="210" t="s">
        <v>6507</v>
      </c>
      <c r="G42" s="387">
        <v>46475</v>
      </c>
      <c r="H42" s="387"/>
      <c r="I42" s="210" t="s">
        <v>6507</v>
      </c>
      <c r="J42" s="388">
        <v>46475</v>
      </c>
      <c r="K42" s="388"/>
    </row>
    <row r="43" spans="2:11" x14ac:dyDescent="0.25">
      <c r="B43" s="213">
        <v>43858</v>
      </c>
      <c r="C43" s="209" t="s">
        <v>8616</v>
      </c>
      <c r="D43" s="209" t="s">
        <v>7448</v>
      </c>
      <c r="E43" s="209" t="s">
        <v>8617</v>
      </c>
      <c r="F43" s="210" t="s">
        <v>6507</v>
      </c>
      <c r="G43" s="387">
        <v>560508.47</v>
      </c>
      <c r="H43" s="387"/>
      <c r="I43" s="210" t="s">
        <v>6507</v>
      </c>
      <c r="J43" s="388">
        <v>560508.47</v>
      </c>
      <c r="K43" s="388"/>
    </row>
    <row r="44" spans="2:11" x14ac:dyDescent="0.25">
      <c r="B44" s="213">
        <v>43864</v>
      </c>
      <c r="C44" s="209" t="s">
        <v>8616</v>
      </c>
      <c r="D44" s="209" t="s">
        <v>7450</v>
      </c>
      <c r="E44" s="209" t="s">
        <v>8618</v>
      </c>
      <c r="F44" s="210" t="s">
        <v>6507</v>
      </c>
      <c r="G44" s="387">
        <v>310677.96999999997</v>
      </c>
      <c r="H44" s="387"/>
      <c r="I44" s="210" t="s">
        <v>6507</v>
      </c>
      <c r="J44" s="388">
        <v>310677.96999999997</v>
      </c>
      <c r="K44" s="388"/>
    </row>
    <row r="45" spans="2:11" x14ac:dyDescent="0.25">
      <c r="B45" s="213">
        <v>43882</v>
      </c>
      <c r="C45" s="209" t="s">
        <v>8619</v>
      </c>
      <c r="D45" s="209" t="s">
        <v>7454</v>
      </c>
      <c r="E45" s="209" t="s">
        <v>8620</v>
      </c>
      <c r="F45" s="210" t="s">
        <v>6507</v>
      </c>
      <c r="G45" s="387">
        <v>310677.96999999997</v>
      </c>
      <c r="H45" s="387"/>
      <c r="I45" s="210" t="s">
        <v>6507</v>
      </c>
      <c r="J45" s="388">
        <v>310677.96999999997</v>
      </c>
      <c r="K45" s="388"/>
    </row>
    <row r="46" spans="2:11" x14ac:dyDescent="0.25">
      <c r="B46" s="213">
        <v>43882</v>
      </c>
      <c r="C46" s="209" t="s">
        <v>7427</v>
      </c>
      <c r="D46" s="209" t="s">
        <v>7428</v>
      </c>
      <c r="E46" s="209" t="s">
        <v>7429</v>
      </c>
      <c r="F46" s="210" t="s">
        <v>6507</v>
      </c>
      <c r="G46" s="387">
        <v>622846.06999999995</v>
      </c>
      <c r="H46" s="387"/>
      <c r="I46" s="210" t="s">
        <v>6507</v>
      </c>
      <c r="J46" s="388">
        <v>622846.06999999995</v>
      </c>
      <c r="K46" s="388"/>
    </row>
    <row r="47" spans="2:11" x14ac:dyDescent="0.25">
      <c r="B47" s="213">
        <v>43949</v>
      </c>
      <c r="C47" s="209" t="s">
        <v>7430</v>
      </c>
      <c r="D47" s="209" t="s">
        <v>7431</v>
      </c>
      <c r="E47" s="209" t="s">
        <v>7429</v>
      </c>
      <c r="F47" s="210" t="s">
        <v>6507</v>
      </c>
      <c r="G47" s="387">
        <v>622846.06000000006</v>
      </c>
      <c r="H47" s="387"/>
      <c r="I47" s="210" t="s">
        <v>6507</v>
      </c>
      <c r="J47" s="388">
        <v>622846.06000000006</v>
      </c>
      <c r="K47" s="388"/>
    </row>
    <row r="48" spans="2:11" x14ac:dyDescent="0.25">
      <c r="B48" s="213">
        <v>43965</v>
      </c>
      <c r="C48" s="209" t="s">
        <v>8621</v>
      </c>
      <c r="D48" s="209" t="s">
        <v>8622</v>
      </c>
      <c r="E48" s="209" t="s">
        <v>8623</v>
      </c>
      <c r="F48" s="210" t="s">
        <v>6507</v>
      </c>
      <c r="G48" s="387">
        <v>58250</v>
      </c>
      <c r="H48" s="387"/>
      <c r="I48" s="210" t="s">
        <v>6507</v>
      </c>
      <c r="J48" s="388">
        <v>58250</v>
      </c>
      <c r="K48" s="388"/>
    </row>
    <row r="49" spans="2:11" hidden="1" x14ac:dyDescent="0.25">
      <c r="B49" s="213">
        <v>43965</v>
      </c>
      <c r="C49" s="209" t="s">
        <v>8624</v>
      </c>
      <c r="D49" s="209" t="s">
        <v>7642</v>
      </c>
      <c r="E49" s="209" t="s">
        <v>7642</v>
      </c>
      <c r="F49" s="210" t="s">
        <v>6507</v>
      </c>
      <c r="G49" s="387">
        <v>3771355.62</v>
      </c>
      <c r="H49" s="387"/>
      <c r="I49" s="210" t="s">
        <v>6508</v>
      </c>
      <c r="J49" s="388">
        <v>3771355.62</v>
      </c>
      <c r="K49" s="388"/>
    </row>
    <row r="50" spans="2:11" hidden="1" x14ac:dyDescent="0.25">
      <c r="B50" s="213">
        <v>43972</v>
      </c>
      <c r="C50" s="209" t="s">
        <v>8624</v>
      </c>
      <c r="D50" s="209" t="s">
        <v>7758</v>
      </c>
      <c r="E50" s="209" t="s">
        <v>7758</v>
      </c>
      <c r="F50" s="210" t="s">
        <v>6507</v>
      </c>
      <c r="G50" s="387">
        <v>687030.22</v>
      </c>
      <c r="H50" s="387"/>
      <c r="I50" s="210" t="s">
        <v>6508</v>
      </c>
      <c r="J50" s="388">
        <v>687030.22</v>
      </c>
      <c r="K50" s="388"/>
    </row>
    <row r="51" spans="2:11" hidden="1" x14ac:dyDescent="0.25">
      <c r="B51" s="213">
        <v>44011</v>
      </c>
      <c r="C51" s="209" t="s">
        <v>8625</v>
      </c>
      <c r="D51" s="209" t="s">
        <v>8626</v>
      </c>
      <c r="E51" s="209" t="s">
        <v>8626</v>
      </c>
      <c r="F51" s="210" t="s">
        <v>6507</v>
      </c>
      <c r="G51" s="387">
        <v>130765154.53</v>
      </c>
      <c r="H51" s="387"/>
      <c r="I51" s="210" t="s">
        <v>6508</v>
      </c>
      <c r="J51" s="388">
        <v>130765154.53</v>
      </c>
      <c r="K51" s="388"/>
    </row>
    <row r="52" spans="2:11" hidden="1" x14ac:dyDescent="0.25">
      <c r="B52" s="213">
        <v>44015</v>
      </c>
      <c r="C52" s="209" t="s">
        <v>8627</v>
      </c>
      <c r="D52" s="209" t="s">
        <v>8628</v>
      </c>
      <c r="E52" s="209" t="s">
        <v>8628</v>
      </c>
      <c r="F52" s="210" t="s">
        <v>6507</v>
      </c>
      <c r="G52" s="387">
        <v>38548323.770000003</v>
      </c>
      <c r="H52" s="387"/>
      <c r="I52" s="210" t="s">
        <v>6508</v>
      </c>
      <c r="J52" s="388">
        <v>38548323.770000003</v>
      </c>
      <c r="K52" s="388"/>
    </row>
    <row r="53" spans="2:11" x14ac:dyDescent="0.25">
      <c r="B53" s="213">
        <v>44015</v>
      </c>
      <c r="C53" s="209" t="s">
        <v>7458</v>
      </c>
      <c r="D53" s="209" t="s">
        <v>7459</v>
      </c>
      <c r="E53" s="209" t="s">
        <v>7460</v>
      </c>
      <c r="F53" s="210" t="s">
        <v>6507</v>
      </c>
      <c r="G53" s="387">
        <v>59083.33</v>
      </c>
      <c r="H53" s="387"/>
      <c r="I53" s="210" t="s">
        <v>6507</v>
      </c>
      <c r="J53" s="388">
        <v>59083.33</v>
      </c>
      <c r="K53" s="388"/>
    </row>
    <row r="54" spans="2:11" x14ac:dyDescent="0.25">
      <c r="B54" s="213">
        <v>44015</v>
      </c>
      <c r="C54" s="209" t="s">
        <v>7458</v>
      </c>
      <c r="D54" s="209" t="s">
        <v>7461</v>
      </c>
      <c r="E54" s="209" t="s">
        <v>7462</v>
      </c>
      <c r="F54" s="210" t="s">
        <v>6507</v>
      </c>
      <c r="G54" s="387">
        <v>11633882.17</v>
      </c>
      <c r="H54" s="387"/>
      <c r="I54" s="210" t="s">
        <v>6507</v>
      </c>
      <c r="J54" s="388">
        <v>11633882.17</v>
      </c>
      <c r="K54" s="388"/>
    </row>
    <row r="55" spans="2:11" x14ac:dyDescent="0.25">
      <c r="B55" s="213">
        <v>44015</v>
      </c>
      <c r="C55" s="209" t="s">
        <v>7458</v>
      </c>
      <c r="D55" s="209" t="s">
        <v>7463</v>
      </c>
      <c r="E55" s="209" t="s">
        <v>7464</v>
      </c>
      <c r="F55" s="210" t="s">
        <v>6507</v>
      </c>
      <c r="G55" s="387">
        <v>551171.56999999995</v>
      </c>
      <c r="H55" s="387"/>
      <c r="I55" s="210" t="s">
        <v>6507</v>
      </c>
      <c r="J55" s="388">
        <v>551171.56999999995</v>
      </c>
      <c r="K55" s="388"/>
    </row>
    <row r="56" spans="2:11" x14ac:dyDescent="0.25">
      <c r="B56" s="213">
        <v>44015</v>
      </c>
      <c r="C56" s="209" t="s">
        <v>7458</v>
      </c>
      <c r="D56" s="209" t="s">
        <v>7465</v>
      </c>
      <c r="E56" s="209" t="s">
        <v>7466</v>
      </c>
      <c r="F56" s="210" t="s">
        <v>6507</v>
      </c>
      <c r="G56" s="387">
        <v>582748.4</v>
      </c>
      <c r="H56" s="387"/>
      <c r="I56" s="210" t="s">
        <v>6507</v>
      </c>
      <c r="J56" s="388">
        <v>582748.4</v>
      </c>
      <c r="K56" s="388"/>
    </row>
    <row r="57" spans="2:11" x14ac:dyDescent="0.25">
      <c r="B57" s="213">
        <v>44015</v>
      </c>
      <c r="C57" s="209" t="s">
        <v>7458</v>
      </c>
      <c r="D57" s="209" t="s">
        <v>7467</v>
      </c>
      <c r="E57" s="209" t="s">
        <v>7468</v>
      </c>
      <c r="F57" s="210" t="s">
        <v>6507</v>
      </c>
      <c r="G57" s="387">
        <v>537921.6</v>
      </c>
      <c r="H57" s="387"/>
      <c r="I57" s="210" t="s">
        <v>6507</v>
      </c>
      <c r="J57" s="388">
        <v>537921.6</v>
      </c>
      <c r="K57" s="388"/>
    </row>
    <row r="58" spans="2:11" x14ac:dyDescent="0.25">
      <c r="B58" s="213">
        <v>44015</v>
      </c>
      <c r="C58" s="209" t="s">
        <v>7458</v>
      </c>
      <c r="D58" s="209" t="s">
        <v>7469</v>
      </c>
      <c r="E58" s="209" t="s">
        <v>7470</v>
      </c>
      <c r="F58" s="210" t="s">
        <v>6507</v>
      </c>
      <c r="G58" s="387">
        <v>537921.6</v>
      </c>
      <c r="H58" s="387"/>
      <c r="I58" s="210" t="s">
        <v>6507</v>
      </c>
      <c r="J58" s="388">
        <v>537921.6</v>
      </c>
      <c r="K58" s="388"/>
    </row>
    <row r="59" spans="2:11" x14ac:dyDescent="0.25">
      <c r="B59" s="213">
        <v>44015</v>
      </c>
      <c r="C59" s="209" t="s">
        <v>7458</v>
      </c>
      <c r="D59" s="209" t="s">
        <v>7471</v>
      </c>
      <c r="E59" s="209" t="s">
        <v>7472</v>
      </c>
      <c r="F59" s="210" t="s">
        <v>6507</v>
      </c>
      <c r="G59" s="387">
        <v>537921.6</v>
      </c>
      <c r="H59" s="387"/>
      <c r="I59" s="210" t="s">
        <v>6507</v>
      </c>
      <c r="J59" s="388">
        <v>537921.6</v>
      </c>
      <c r="K59" s="388"/>
    </row>
    <row r="60" spans="2:11" x14ac:dyDescent="0.25">
      <c r="B60" s="213">
        <v>44015</v>
      </c>
      <c r="C60" s="209" t="s">
        <v>7458</v>
      </c>
      <c r="D60" s="209" t="s">
        <v>7473</v>
      </c>
      <c r="E60" s="209" t="s">
        <v>7474</v>
      </c>
      <c r="F60" s="210" t="s">
        <v>6507</v>
      </c>
      <c r="G60" s="387">
        <v>582748.4</v>
      </c>
      <c r="H60" s="387"/>
      <c r="I60" s="210" t="s">
        <v>6507</v>
      </c>
      <c r="J60" s="388">
        <v>582748.4</v>
      </c>
      <c r="K60" s="388"/>
    </row>
    <row r="61" spans="2:11" x14ac:dyDescent="0.25">
      <c r="B61" s="213">
        <v>44015</v>
      </c>
      <c r="C61" s="209" t="s">
        <v>7458</v>
      </c>
      <c r="D61" s="209" t="s">
        <v>7475</v>
      </c>
      <c r="E61" s="209" t="s">
        <v>7476</v>
      </c>
      <c r="F61" s="210" t="s">
        <v>6507</v>
      </c>
      <c r="G61" s="387">
        <v>397281.2</v>
      </c>
      <c r="H61" s="387"/>
      <c r="I61" s="210" t="s">
        <v>6507</v>
      </c>
      <c r="J61" s="388">
        <v>397281.2</v>
      </c>
      <c r="K61" s="388"/>
    </row>
    <row r="62" spans="2:11" x14ac:dyDescent="0.25">
      <c r="B62" s="213">
        <v>44015</v>
      </c>
      <c r="C62" s="209" t="s">
        <v>7458</v>
      </c>
      <c r="D62" s="209" t="s">
        <v>7477</v>
      </c>
      <c r="E62" s="209" t="s">
        <v>7478</v>
      </c>
      <c r="F62" s="210" t="s">
        <v>6507</v>
      </c>
      <c r="G62" s="387">
        <v>537921.6</v>
      </c>
      <c r="H62" s="387"/>
      <c r="I62" s="210" t="s">
        <v>6507</v>
      </c>
      <c r="J62" s="388">
        <v>537921.6</v>
      </c>
      <c r="K62" s="388"/>
    </row>
    <row r="63" spans="2:11" x14ac:dyDescent="0.25">
      <c r="B63" s="213">
        <v>44015</v>
      </c>
      <c r="C63" s="209" t="s">
        <v>7458</v>
      </c>
      <c r="D63" s="209" t="s">
        <v>7479</v>
      </c>
      <c r="E63" s="209" t="s">
        <v>7480</v>
      </c>
      <c r="F63" s="210" t="s">
        <v>6507</v>
      </c>
      <c r="G63" s="387">
        <v>537921.6</v>
      </c>
      <c r="H63" s="387"/>
      <c r="I63" s="210" t="s">
        <v>6507</v>
      </c>
      <c r="J63" s="388">
        <v>537921.6</v>
      </c>
      <c r="K63" s="388"/>
    </row>
    <row r="64" spans="2:11" x14ac:dyDescent="0.25">
      <c r="B64" s="213">
        <v>44015</v>
      </c>
      <c r="C64" s="209" t="s">
        <v>7458</v>
      </c>
      <c r="D64" s="209" t="s">
        <v>7481</v>
      </c>
      <c r="E64" s="209" t="s">
        <v>7482</v>
      </c>
      <c r="F64" s="210" t="s">
        <v>6507</v>
      </c>
      <c r="G64" s="387">
        <v>493094.8</v>
      </c>
      <c r="H64" s="387"/>
      <c r="I64" s="210" t="s">
        <v>6507</v>
      </c>
      <c r="J64" s="388">
        <v>493094.8</v>
      </c>
      <c r="K64" s="388"/>
    </row>
    <row r="65" spans="2:11" x14ac:dyDescent="0.25">
      <c r="B65" s="213">
        <v>44015</v>
      </c>
      <c r="C65" s="209" t="s">
        <v>7458</v>
      </c>
      <c r="D65" s="209" t="s">
        <v>7483</v>
      </c>
      <c r="E65" s="209" t="s">
        <v>7484</v>
      </c>
      <c r="F65" s="210" t="s">
        <v>6507</v>
      </c>
      <c r="G65" s="387">
        <v>1338661.69</v>
      </c>
      <c r="H65" s="387"/>
      <c r="I65" s="210" t="s">
        <v>6507</v>
      </c>
      <c r="J65" s="388">
        <v>1338661.69</v>
      </c>
      <c r="K65" s="388"/>
    </row>
    <row r="66" spans="2:11" x14ac:dyDescent="0.25">
      <c r="B66" s="213">
        <v>44015</v>
      </c>
      <c r="C66" s="209" t="s">
        <v>7458</v>
      </c>
      <c r="D66" s="209" t="s">
        <v>7485</v>
      </c>
      <c r="E66" s="209" t="s">
        <v>7486</v>
      </c>
      <c r="F66" s="210" t="s">
        <v>6507</v>
      </c>
      <c r="G66" s="387">
        <v>1380866.15</v>
      </c>
      <c r="H66" s="387"/>
      <c r="I66" s="210" t="s">
        <v>6507</v>
      </c>
      <c r="J66" s="388">
        <v>1380866.15</v>
      </c>
      <c r="K66" s="388"/>
    </row>
    <row r="67" spans="2:11" x14ac:dyDescent="0.25">
      <c r="B67" s="213">
        <v>44015</v>
      </c>
      <c r="C67" s="209" t="s">
        <v>7458</v>
      </c>
      <c r="D67" s="209" t="s">
        <v>7487</v>
      </c>
      <c r="E67" s="209" t="s">
        <v>7488</v>
      </c>
      <c r="F67" s="210" t="s">
        <v>6507</v>
      </c>
      <c r="G67" s="387">
        <v>137842.4</v>
      </c>
      <c r="H67" s="387"/>
      <c r="I67" s="210" t="s">
        <v>6507</v>
      </c>
      <c r="J67" s="388">
        <v>137842.4</v>
      </c>
      <c r="K67" s="388"/>
    </row>
    <row r="68" spans="2:11" x14ac:dyDescent="0.25">
      <c r="B68" s="213">
        <v>44015</v>
      </c>
      <c r="C68" s="209" t="s">
        <v>7458</v>
      </c>
      <c r="D68" s="209" t="s">
        <v>7489</v>
      </c>
      <c r="E68" s="209" t="s">
        <v>7490</v>
      </c>
      <c r="F68" s="210" t="s">
        <v>6507</v>
      </c>
      <c r="G68" s="387">
        <v>123200</v>
      </c>
      <c r="H68" s="387"/>
      <c r="I68" s="210" t="s">
        <v>6507</v>
      </c>
      <c r="J68" s="388">
        <v>123200</v>
      </c>
      <c r="K68" s="388"/>
    </row>
    <row r="69" spans="2:11" x14ac:dyDescent="0.25">
      <c r="B69" s="213">
        <v>44015</v>
      </c>
      <c r="C69" s="209" t="s">
        <v>7458</v>
      </c>
      <c r="D69" s="209" t="s">
        <v>7491</v>
      </c>
      <c r="E69" s="209" t="s">
        <v>7492</v>
      </c>
      <c r="F69" s="210" t="s">
        <v>6507</v>
      </c>
      <c r="G69" s="387">
        <v>5100</v>
      </c>
      <c r="H69" s="387"/>
      <c r="I69" s="210" t="s">
        <v>6507</v>
      </c>
      <c r="J69" s="388">
        <v>5100</v>
      </c>
      <c r="K69" s="388"/>
    </row>
    <row r="70" spans="2:11" x14ac:dyDescent="0.25">
      <c r="B70" s="213">
        <v>44015</v>
      </c>
      <c r="C70" s="209" t="s">
        <v>7458</v>
      </c>
      <c r="D70" s="209" t="s">
        <v>7493</v>
      </c>
      <c r="E70" s="209" t="s">
        <v>7494</v>
      </c>
      <c r="F70" s="210" t="s">
        <v>6507</v>
      </c>
      <c r="G70" s="387">
        <v>537921.6</v>
      </c>
      <c r="H70" s="387"/>
      <c r="I70" s="210" t="s">
        <v>6507</v>
      </c>
      <c r="J70" s="388">
        <v>537921.6</v>
      </c>
      <c r="K70" s="388"/>
    </row>
    <row r="71" spans="2:11" x14ac:dyDescent="0.25">
      <c r="B71" s="213">
        <v>44015</v>
      </c>
      <c r="C71" s="209" t="s">
        <v>7458</v>
      </c>
      <c r="D71" s="209" t="s">
        <v>7495</v>
      </c>
      <c r="E71" s="209" t="s">
        <v>7496</v>
      </c>
      <c r="F71" s="210" t="s">
        <v>6507</v>
      </c>
      <c r="G71" s="387">
        <v>470110</v>
      </c>
      <c r="H71" s="387"/>
      <c r="I71" s="210" t="s">
        <v>6507</v>
      </c>
      <c r="J71" s="388">
        <v>470110</v>
      </c>
      <c r="K71" s="388"/>
    </row>
    <row r="72" spans="2:11" x14ac:dyDescent="0.25">
      <c r="B72" s="213">
        <v>44015</v>
      </c>
      <c r="C72" s="209" t="s">
        <v>7458</v>
      </c>
      <c r="D72" s="209" t="s">
        <v>7497</v>
      </c>
      <c r="E72" s="209" t="s">
        <v>7498</v>
      </c>
      <c r="F72" s="210" t="s">
        <v>6507</v>
      </c>
      <c r="G72" s="387">
        <v>537921.6</v>
      </c>
      <c r="H72" s="387"/>
      <c r="I72" s="210" t="s">
        <v>6507</v>
      </c>
      <c r="J72" s="388">
        <v>537921.6</v>
      </c>
      <c r="K72" s="388"/>
    </row>
    <row r="73" spans="2:11" x14ac:dyDescent="0.25">
      <c r="B73" s="213">
        <v>44015</v>
      </c>
      <c r="C73" s="209" t="s">
        <v>7458</v>
      </c>
      <c r="D73" s="209" t="s">
        <v>7499</v>
      </c>
      <c r="E73" s="209" t="s">
        <v>7500</v>
      </c>
      <c r="F73" s="210" t="s">
        <v>6507</v>
      </c>
      <c r="G73" s="387">
        <v>358614.4</v>
      </c>
      <c r="H73" s="387"/>
      <c r="I73" s="210" t="s">
        <v>6507</v>
      </c>
      <c r="J73" s="388">
        <v>358614.4</v>
      </c>
      <c r="K73" s="388"/>
    </row>
    <row r="74" spans="2:11" x14ac:dyDescent="0.25">
      <c r="B74" s="213">
        <v>44015</v>
      </c>
      <c r="C74" s="209" t="s">
        <v>7458</v>
      </c>
      <c r="D74" s="209" t="s">
        <v>7501</v>
      </c>
      <c r="E74" s="209" t="s">
        <v>7502</v>
      </c>
      <c r="F74" s="210" t="s">
        <v>6507</v>
      </c>
      <c r="G74" s="387">
        <v>340683.6</v>
      </c>
      <c r="H74" s="387"/>
      <c r="I74" s="210" t="s">
        <v>6507</v>
      </c>
      <c r="J74" s="388">
        <v>340683.6</v>
      </c>
      <c r="K74" s="388"/>
    </row>
    <row r="75" spans="2:11" x14ac:dyDescent="0.25">
      <c r="B75" s="213">
        <v>44015</v>
      </c>
      <c r="C75" s="209" t="s">
        <v>7458</v>
      </c>
      <c r="D75" s="209" t="s">
        <v>7503</v>
      </c>
      <c r="E75" s="209" t="s">
        <v>7504</v>
      </c>
      <c r="F75" s="210" t="s">
        <v>6507</v>
      </c>
      <c r="G75" s="387">
        <v>493094.8</v>
      </c>
      <c r="H75" s="387"/>
      <c r="I75" s="210" t="s">
        <v>6507</v>
      </c>
      <c r="J75" s="388">
        <v>493094.8</v>
      </c>
      <c r="K75" s="388"/>
    </row>
    <row r="76" spans="2:11" x14ac:dyDescent="0.25">
      <c r="B76" s="213">
        <v>44015</v>
      </c>
      <c r="C76" s="209" t="s">
        <v>7458</v>
      </c>
      <c r="D76" s="209" t="s">
        <v>7505</v>
      </c>
      <c r="E76" s="209" t="s">
        <v>7506</v>
      </c>
      <c r="F76" s="210" t="s">
        <v>6507</v>
      </c>
      <c r="G76" s="387">
        <v>851709.2</v>
      </c>
      <c r="H76" s="387"/>
      <c r="I76" s="210" t="s">
        <v>6507</v>
      </c>
      <c r="J76" s="388">
        <v>851709.2</v>
      </c>
      <c r="K76" s="388"/>
    </row>
    <row r="77" spans="2:11" x14ac:dyDescent="0.25">
      <c r="B77" s="213">
        <v>44015</v>
      </c>
      <c r="C77" s="209" t="s">
        <v>7458</v>
      </c>
      <c r="D77" s="209" t="s">
        <v>7507</v>
      </c>
      <c r="E77" s="209" t="s">
        <v>7508</v>
      </c>
      <c r="F77" s="210" t="s">
        <v>6507</v>
      </c>
      <c r="G77" s="387">
        <v>521971.6</v>
      </c>
      <c r="H77" s="387"/>
      <c r="I77" s="210" t="s">
        <v>6507</v>
      </c>
      <c r="J77" s="388">
        <v>521971.6</v>
      </c>
      <c r="K77" s="388"/>
    </row>
    <row r="78" spans="2:11" x14ac:dyDescent="0.25">
      <c r="B78" s="213">
        <v>44015</v>
      </c>
      <c r="C78" s="209" t="s">
        <v>7458</v>
      </c>
      <c r="D78" s="209" t="s">
        <v>7509</v>
      </c>
      <c r="E78" s="209" t="s">
        <v>7510</v>
      </c>
      <c r="F78" s="210" t="s">
        <v>6507</v>
      </c>
      <c r="G78" s="387">
        <v>537921.6</v>
      </c>
      <c r="H78" s="387"/>
      <c r="I78" s="210" t="s">
        <v>6507</v>
      </c>
      <c r="J78" s="388">
        <v>537921.6</v>
      </c>
      <c r="K78" s="388"/>
    </row>
    <row r="79" spans="2:11" x14ac:dyDescent="0.25">
      <c r="B79" s="213">
        <v>44015</v>
      </c>
      <c r="C79" s="209" t="s">
        <v>7458</v>
      </c>
      <c r="D79" s="209" t="s">
        <v>7511</v>
      </c>
      <c r="E79" s="209" t="s">
        <v>7512</v>
      </c>
      <c r="F79" s="210" t="s">
        <v>6507</v>
      </c>
      <c r="G79" s="387">
        <v>799313.83</v>
      </c>
      <c r="H79" s="387"/>
      <c r="I79" s="210" t="s">
        <v>6507</v>
      </c>
      <c r="J79" s="388">
        <v>799313.83</v>
      </c>
      <c r="K79" s="388"/>
    </row>
    <row r="80" spans="2:11" x14ac:dyDescent="0.25">
      <c r="B80" s="213">
        <v>44015</v>
      </c>
      <c r="C80" s="209" t="s">
        <v>7458</v>
      </c>
      <c r="D80" s="209" t="s">
        <v>7513</v>
      </c>
      <c r="E80" s="209" t="s">
        <v>7514</v>
      </c>
      <c r="F80" s="210" t="s">
        <v>6507</v>
      </c>
      <c r="G80" s="387">
        <v>237582</v>
      </c>
      <c r="H80" s="387"/>
      <c r="I80" s="210" t="s">
        <v>6507</v>
      </c>
      <c r="J80" s="388">
        <v>237582</v>
      </c>
      <c r="K80" s="388"/>
    </row>
    <row r="81" spans="2:11" x14ac:dyDescent="0.25">
      <c r="B81" s="213">
        <v>44015</v>
      </c>
      <c r="C81" s="209" t="s">
        <v>7458</v>
      </c>
      <c r="D81" s="209" t="s">
        <v>7515</v>
      </c>
      <c r="E81" s="209" t="s">
        <v>7516</v>
      </c>
      <c r="F81" s="210" t="s">
        <v>6507</v>
      </c>
      <c r="G81" s="387">
        <v>5362519.5999999996</v>
      </c>
      <c r="H81" s="387"/>
      <c r="I81" s="210" t="s">
        <v>6507</v>
      </c>
      <c r="J81" s="388">
        <v>5362519.5999999996</v>
      </c>
      <c r="K81" s="388"/>
    </row>
    <row r="82" spans="2:11" x14ac:dyDescent="0.25">
      <c r="B82" s="213">
        <v>44015</v>
      </c>
      <c r="C82" s="209" t="s">
        <v>7458</v>
      </c>
      <c r="D82" s="209" t="s">
        <v>7517</v>
      </c>
      <c r="E82" s="209" t="s">
        <v>7518</v>
      </c>
      <c r="F82" s="210" t="s">
        <v>6507</v>
      </c>
      <c r="G82" s="387">
        <v>537921.6</v>
      </c>
      <c r="H82" s="387"/>
      <c r="I82" s="210" t="s">
        <v>6507</v>
      </c>
      <c r="J82" s="388">
        <v>537921.6</v>
      </c>
      <c r="K82" s="388"/>
    </row>
    <row r="83" spans="2:11" x14ac:dyDescent="0.25">
      <c r="B83" s="213">
        <v>44015</v>
      </c>
      <c r="C83" s="209" t="s">
        <v>7458</v>
      </c>
      <c r="D83" s="209" t="s">
        <v>7519</v>
      </c>
      <c r="E83" s="209" t="s">
        <v>7520</v>
      </c>
      <c r="F83" s="210" t="s">
        <v>6507</v>
      </c>
      <c r="G83" s="387">
        <v>8800</v>
      </c>
      <c r="H83" s="387"/>
      <c r="I83" s="210" t="s">
        <v>6507</v>
      </c>
      <c r="J83" s="388">
        <v>8800</v>
      </c>
      <c r="K83" s="388"/>
    </row>
    <row r="84" spans="2:11" x14ac:dyDescent="0.25">
      <c r="B84" s="213">
        <v>44015</v>
      </c>
      <c r="C84" s="209" t="s">
        <v>7458</v>
      </c>
      <c r="D84" s="209" t="s">
        <v>7521</v>
      </c>
      <c r="E84" s="209" t="s">
        <v>7522</v>
      </c>
      <c r="F84" s="210" t="s">
        <v>6507</v>
      </c>
      <c r="G84" s="387">
        <v>1204768.8</v>
      </c>
      <c r="H84" s="387"/>
      <c r="I84" s="210" t="s">
        <v>6507</v>
      </c>
      <c r="J84" s="388">
        <v>1204768.8</v>
      </c>
      <c r="K84" s="388"/>
    </row>
    <row r="85" spans="2:11" x14ac:dyDescent="0.25">
      <c r="B85" s="213">
        <v>44015</v>
      </c>
      <c r="C85" s="209" t="s">
        <v>7458</v>
      </c>
      <c r="D85" s="209" t="s">
        <v>7523</v>
      </c>
      <c r="E85" s="209" t="s">
        <v>7524</v>
      </c>
      <c r="F85" s="210" t="s">
        <v>6507</v>
      </c>
      <c r="G85" s="387">
        <v>2142664.56</v>
      </c>
      <c r="H85" s="387"/>
      <c r="I85" s="210" t="s">
        <v>6507</v>
      </c>
      <c r="J85" s="388">
        <v>2142664.56</v>
      </c>
      <c r="K85" s="388"/>
    </row>
    <row r="86" spans="2:11" x14ac:dyDescent="0.25">
      <c r="B86" s="213">
        <v>44015</v>
      </c>
      <c r="C86" s="209" t="s">
        <v>7458</v>
      </c>
      <c r="D86" s="209" t="s">
        <v>7525</v>
      </c>
      <c r="E86" s="209" t="s">
        <v>7526</v>
      </c>
      <c r="F86" s="210" t="s">
        <v>6507</v>
      </c>
      <c r="G86" s="387">
        <v>357445.76</v>
      </c>
      <c r="H86" s="387"/>
      <c r="I86" s="210" t="s">
        <v>6507</v>
      </c>
      <c r="J86" s="388">
        <v>357445.76</v>
      </c>
      <c r="K86" s="388"/>
    </row>
    <row r="87" spans="2:11" x14ac:dyDescent="0.25">
      <c r="B87" s="213">
        <v>44015</v>
      </c>
      <c r="C87" s="209" t="s">
        <v>7458</v>
      </c>
      <c r="D87" s="209" t="s">
        <v>7527</v>
      </c>
      <c r="E87" s="209" t="s">
        <v>7528</v>
      </c>
      <c r="F87" s="210" t="s">
        <v>6507</v>
      </c>
      <c r="G87" s="387">
        <v>1122896.8799999999</v>
      </c>
      <c r="H87" s="387"/>
      <c r="I87" s="210" t="s">
        <v>6507</v>
      </c>
      <c r="J87" s="388">
        <v>1122896.8799999999</v>
      </c>
      <c r="K87" s="388"/>
    </row>
    <row r="88" spans="2:11" x14ac:dyDescent="0.25">
      <c r="B88" s="213">
        <v>44015</v>
      </c>
      <c r="C88" s="209" t="s">
        <v>7458</v>
      </c>
      <c r="D88" s="209" t="s">
        <v>7529</v>
      </c>
      <c r="E88" s="209" t="s">
        <v>7530</v>
      </c>
      <c r="F88" s="210" t="s">
        <v>6507</v>
      </c>
      <c r="G88" s="387">
        <v>1005932.67</v>
      </c>
      <c r="H88" s="387"/>
      <c r="I88" s="210" t="s">
        <v>6507</v>
      </c>
      <c r="J88" s="388">
        <v>1005932.67</v>
      </c>
      <c r="K88" s="388"/>
    </row>
    <row r="89" spans="2:11" x14ac:dyDescent="0.25">
      <c r="B89" s="213">
        <v>44015</v>
      </c>
      <c r="C89" s="209" t="s">
        <v>7458</v>
      </c>
      <c r="D89" s="209" t="s">
        <v>7531</v>
      </c>
      <c r="E89" s="209" t="s">
        <v>7532</v>
      </c>
      <c r="F89" s="210" t="s">
        <v>6507</v>
      </c>
      <c r="G89" s="387">
        <v>2398068.9700000002</v>
      </c>
      <c r="H89" s="387"/>
      <c r="I89" s="210" t="s">
        <v>6507</v>
      </c>
      <c r="J89" s="388">
        <v>2398068.9700000002</v>
      </c>
      <c r="K89" s="388"/>
    </row>
    <row r="90" spans="2:11" x14ac:dyDescent="0.25">
      <c r="B90" s="213">
        <v>44015</v>
      </c>
      <c r="C90" s="209" t="s">
        <v>7458</v>
      </c>
      <c r="D90" s="209" t="s">
        <v>7533</v>
      </c>
      <c r="E90" s="209" t="s">
        <v>7534</v>
      </c>
      <c r="F90" s="210" t="s">
        <v>6507</v>
      </c>
      <c r="G90" s="387">
        <v>34170942.130000003</v>
      </c>
      <c r="H90" s="387"/>
      <c r="I90" s="210" t="s">
        <v>6507</v>
      </c>
      <c r="J90" s="388">
        <v>34170942.130000003</v>
      </c>
      <c r="K90" s="388"/>
    </row>
    <row r="91" spans="2:11" x14ac:dyDescent="0.25">
      <c r="B91" s="213">
        <v>44015</v>
      </c>
      <c r="C91" s="209" t="s">
        <v>7458</v>
      </c>
      <c r="D91" s="209" t="s">
        <v>7535</v>
      </c>
      <c r="E91" s="209" t="s">
        <v>7536</v>
      </c>
      <c r="F91" s="210" t="s">
        <v>6507</v>
      </c>
      <c r="G91" s="387">
        <v>8374667.04</v>
      </c>
      <c r="H91" s="387"/>
      <c r="I91" s="210" t="s">
        <v>6507</v>
      </c>
      <c r="J91" s="388">
        <v>8374667.04</v>
      </c>
      <c r="K91" s="388"/>
    </row>
    <row r="92" spans="2:11" x14ac:dyDescent="0.25">
      <c r="B92" s="213">
        <v>44015</v>
      </c>
      <c r="C92" s="209" t="s">
        <v>7458</v>
      </c>
      <c r="D92" s="209" t="s">
        <v>7537</v>
      </c>
      <c r="E92" s="209" t="s">
        <v>7538</v>
      </c>
      <c r="F92" s="210" t="s">
        <v>6507</v>
      </c>
      <c r="G92" s="387">
        <v>2463244.9300000002</v>
      </c>
      <c r="H92" s="387"/>
      <c r="I92" s="210" t="s">
        <v>6507</v>
      </c>
      <c r="J92" s="388">
        <v>2463244.9300000002</v>
      </c>
      <c r="K92" s="388"/>
    </row>
    <row r="93" spans="2:11" x14ac:dyDescent="0.25">
      <c r="B93" s="213">
        <v>44015</v>
      </c>
      <c r="C93" s="209" t="s">
        <v>7458</v>
      </c>
      <c r="D93" s="209" t="s">
        <v>7539</v>
      </c>
      <c r="E93" s="209" t="s">
        <v>7540</v>
      </c>
      <c r="F93" s="210" t="s">
        <v>6507</v>
      </c>
      <c r="G93" s="387">
        <v>2890197.33</v>
      </c>
      <c r="H93" s="387"/>
      <c r="I93" s="210" t="s">
        <v>6507</v>
      </c>
      <c r="J93" s="388">
        <v>2890197.33</v>
      </c>
      <c r="K93" s="388"/>
    </row>
    <row r="94" spans="2:11" x14ac:dyDescent="0.25">
      <c r="B94" s="213">
        <v>44015</v>
      </c>
      <c r="C94" s="209" t="s">
        <v>7458</v>
      </c>
      <c r="D94" s="209" t="s">
        <v>7541</v>
      </c>
      <c r="E94" s="209" t="s">
        <v>7542</v>
      </c>
      <c r="F94" s="210" t="s">
        <v>6507</v>
      </c>
      <c r="G94" s="387">
        <v>2413145.6</v>
      </c>
      <c r="H94" s="387"/>
      <c r="I94" s="210" t="s">
        <v>6507</v>
      </c>
      <c r="J94" s="388">
        <v>2413145.6</v>
      </c>
      <c r="K94" s="388"/>
    </row>
    <row r="95" spans="2:11" x14ac:dyDescent="0.25">
      <c r="B95" s="213">
        <v>44015</v>
      </c>
      <c r="C95" s="209" t="s">
        <v>7458</v>
      </c>
      <c r="D95" s="209" t="s">
        <v>7543</v>
      </c>
      <c r="E95" s="209" t="s">
        <v>7544</v>
      </c>
      <c r="F95" s="210" t="s">
        <v>6507</v>
      </c>
      <c r="G95" s="387">
        <v>8109576.0499999998</v>
      </c>
      <c r="H95" s="387"/>
      <c r="I95" s="210" t="s">
        <v>6507</v>
      </c>
      <c r="J95" s="388">
        <v>8109576.0499999998</v>
      </c>
      <c r="K95" s="388"/>
    </row>
    <row r="96" spans="2:11" x14ac:dyDescent="0.25">
      <c r="B96" s="213">
        <v>44015</v>
      </c>
      <c r="C96" s="209" t="s">
        <v>7458</v>
      </c>
      <c r="D96" s="209" t="s">
        <v>7545</v>
      </c>
      <c r="E96" s="209" t="s">
        <v>7546</v>
      </c>
      <c r="F96" s="210" t="s">
        <v>6507</v>
      </c>
      <c r="G96" s="387">
        <v>712746.4</v>
      </c>
      <c r="H96" s="387"/>
      <c r="I96" s="210" t="s">
        <v>6507</v>
      </c>
      <c r="J96" s="388">
        <v>712746.4</v>
      </c>
      <c r="K96" s="388"/>
    </row>
    <row r="97" spans="2:11" x14ac:dyDescent="0.25">
      <c r="B97" s="213">
        <v>44015</v>
      </c>
      <c r="C97" s="209" t="s">
        <v>7458</v>
      </c>
      <c r="D97" s="209" t="s">
        <v>7547</v>
      </c>
      <c r="E97" s="209" t="s">
        <v>7548</v>
      </c>
      <c r="F97" s="210" t="s">
        <v>6507</v>
      </c>
      <c r="G97" s="387">
        <v>560264.4</v>
      </c>
      <c r="H97" s="387"/>
      <c r="I97" s="210" t="s">
        <v>6507</v>
      </c>
      <c r="J97" s="388">
        <v>560264.4</v>
      </c>
      <c r="K97" s="388"/>
    </row>
    <row r="98" spans="2:11" x14ac:dyDescent="0.25">
      <c r="B98" s="213">
        <v>44015</v>
      </c>
      <c r="C98" s="209" t="s">
        <v>7458</v>
      </c>
      <c r="D98" s="209" t="s">
        <v>7549</v>
      </c>
      <c r="E98" s="209" t="s">
        <v>7550</v>
      </c>
      <c r="F98" s="210" t="s">
        <v>6507</v>
      </c>
      <c r="G98" s="387">
        <v>537921.6</v>
      </c>
      <c r="H98" s="387"/>
      <c r="I98" s="210" t="s">
        <v>6507</v>
      </c>
      <c r="J98" s="388">
        <v>537921.6</v>
      </c>
      <c r="K98" s="388"/>
    </row>
    <row r="99" spans="2:11" x14ac:dyDescent="0.25">
      <c r="B99" s="213">
        <v>44015</v>
      </c>
      <c r="C99" s="209" t="s">
        <v>7458</v>
      </c>
      <c r="D99" s="209" t="s">
        <v>7551</v>
      </c>
      <c r="E99" s="209" t="s">
        <v>7552</v>
      </c>
      <c r="F99" s="210" t="s">
        <v>6507</v>
      </c>
      <c r="G99" s="387">
        <v>582748.4</v>
      </c>
      <c r="H99" s="387"/>
      <c r="I99" s="210" t="s">
        <v>6507</v>
      </c>
      <c r="J99" s="388">
        <v>582748.4</v>
      </c>
      <c r="K99" s="388"/>
    </row>
    <row r="100" spans="2:11" x14ac:dyDescent="0.25">
      <c r="B100" s="213">
        <v>44015</v>
      </c>
      <c r="C100" s="209" t="s">
        <v>7458</v>
      </c>
      <c r="D100" s="209" t="s">
        <v>7553</v>
      </c>
      <c r="E100" s="209" t="s">
        <v>7554</v>
      </c>
      <c r="F100" s="210" t="s">
        <v>6507</v>
      </c>
      <c r="G100" s="387">
        <v>260536</v>
      </c>
      <c r="H100" s="387"/>
      <c r="I100" s="210" t="s">
        <v>6507</v>
      </c>
      <c r="J100" s="388">
        <v>260536</v>
      </c>
      <c r="K100" s="388"/>
    </row>
    <row r="101" spans="2:11" x14ac:dyDescent="0.25">
      <c r="B101" s="213">
        <v>44015</v>
      </c>
      <c r="C101" s="209" t="s">
        <v>7458</v>
      </c>
      <c r="D101" s="209" t="s">
        <v>7555</v>
      </c>
      <c r="E101" s="209" t="s">
        <v>7556</v>
      </c>
      <c r="F101" s="210" t="s">
        <v>6507</v>
      </c>
      <c r="G101" s="387">
        <v>2099037.9</v>
      </c>
      <c r="H101" s="387"/>
      <c r="I101" s="210" t="s">
        <v>6507</v>
      </c>
      <c r="J101" s="388">
        <v>2099037.9</v>
      </c>
      <c r="K101" s="388"/>
    </row>
    <row r="102" spans="2:11" x14ac:dyDescent="0.25">
      <c r="B102" s="213">
        <v>44015</v>
      </c>
      <c r="C102" s="209" t="s">
        <v>7458</v>
      </c>
      <c r="D102" s="209" t="s">
        <v>7557</v>
      </c>
      <c r="E102" s="209" t="s">
        <v>7558</v>
      </c>
      <c r="F102" s="210" t="s">
        <v>6507</v>
      </c>
      <c r="G102" s="387">
        <v>1980223.89</v>
      </c>
      <c r="H102" s="387"/>
      <c r="I102" s="210" t="s">
        <v>6507</v>
      </c>
      <c r="J102" s="388">
        <v>1980223.89</v>
      </c>
      <c r="K102" s="388"/>
    </row>
    <row r="103" spans="2:11" x14ac:dyDescent="0.25">
      <c r="B103" s="213">
        <v>44015</v>
      </c>
      <c r="C103" s="209" t="s">
        <v>7458</v>
      </c>
      <c r="D103" s="209" t="s">
        <v>7559</v>
      </c>
      <c r="E103" s="209" t="s">
        <v>7560</v>
      </c>
      <c r="F103" s="210" t="s">
        <v>6507</v>
      </c>
      <c r="G103" s="387">
        <v>871134.4</v>
      </c>
      <c r="H103" s="387"/>
      <c r="I103" s="210" t="s">
        <v>6507</v>
      </c>
      <c r="J103" s="388">
        <v>871134.4</v>
      </c>
      <c r="K103" s="388"/>
    </row>
    <row r="104" spans="2:11" x14ac:dyDescent="0.25">
      <c r="B104" s="213">
        <v>44015</v>
      </c>
      <c r="C104" s="209" t="s">
        <v>7458</v>
      </c>
      <c r="D104" s="209" t="s">
        <v>7561</v>
      </c>
      <c r="E104" s="209" t="s">
        <v>7562</v>
      </c>
      <c r="F104" s="210" t="s">
        <v>6507</v>
      </c>
      <c r="G104" s="387">
        <v>762055.6</v>
      </c>
      <c r="H104" s="387"/>
      <c r="I104" s="210" t="s">
        <v>6507</v>
      </c>
      <c r="J104" s="388">
        <v>762055.6</v>
      </c>
      <c r="K104" s="388"/>
    </row>
    <row r="105" spans="2:11" x14ac:dyDescent="0.25">
      <c r="B105" s="213">
        <v>44015</v>
      </c>
      <c r="C105" s="209" t="s">
        <v>7458</v>
      </c>
      <c r="D105" s="209" t="s">
        <v>7563</v>
      </c>
      <c r="E105" s="209" t="s">
        <v>7564</v>
      </c>
      <c r="F105" s="210" t="s">
        <v>6507</v>
      </c>
      <c r="G105" s="387">
        <v>871134.4</v>
      </c>
      <c r="H105" s="387"/>
      <c r="I105" s="210" t="s">
        <v>6507</v>
      </c>
      <c r="J105" s="388">
        <v>871134.4</v>
      </c>
      <c r="K105" s="388"/>
    </row>
    <row r="106" spans="2:11" x14ac:dyDescent="0.25">
      <c r="B106" s="213">
        <v>44015</v>
      </c>
      <c r="C106" s="209" t="s">
        <v>7458</v>
      </c>
      <c r="D106" s="209" t="s">
        <v>7565</v>
      </c>
      <c r="E106" s="209" t="s">
        <v>7566</v>
      </c>
      <c r="F106" s="210" t="s">
        <v>6507</v>
      </c>
      <c r="G106" s="387">
        <v>645506</v>
      </c>
      <c r="H106" s="387"/>
      <c r="I106" s="210" t="s">
        <v>6507</v>
      </c>
      <c r="J106" s="388">
        <v>645506</v>
      </c>
      <c r="K106" s="388"/>
    </row>
    <row r="107" spans="2:11" x14ac:dyDescent="0.25">
      <c r="B107" s="213">
        <v>44015</v>
      </c>
      <c r="C107" s="209" t="s">
        <v>7458</v>
      </c>
      <c r="D107" s="209" t="s">
        <v>7567</v>
      </c>
      <c r="E107" s="209" t="s">
        <v>7568</v>
      </c>
      <c r="F107" s="210" t="s">
        <v>6507</v>
      </c>
      <c r="G107" s="387">
        <v>609644.4</v>
      </c>
      <c r="H107" s="387"/>
      <c r="I107" s="210" t="s">
        <v>6507</v>
      </c>
      <c r="J107" s="388">
        <v>609644.4</v>
      </c>
      <c r="K107" s="388"/>
    </row>
    <row r="108" spans="2:11" x14ac:dyDescent="0.25">
      <c r="B108" s="213">
        <v>44015</v>
      </c>
      <c r="C108" s="209" t="s">
        <v>7458</v>
      </c>
      <c r="D108" s="209" t="s">
        <v>7569</v>
      </c>
      <c r="E108" s="209" t="s">
        <v>7570</v>
      </c>
      <c r="F108" s="210" t="s">
        <v>6507</v>
      </c>
      <c r="G108" s="387">
        <v>941362.8</v>
      </c>
      <c r="H108" s="387"/>
      <c r="I108" s="210" t="s">
        <v>6507</v>
      </c>
      <c r="J108" s="388">
        <v>941362.8</v>
      </c>
      <c r="K108" s="388"/>
    </row>
    <row r="109" spans="2:11" x14ac:dyDescent="0.25">
      <c r="B109" s="213">
        <v>44015</v>
      </c>
      <c r="C109" s="209" t="s">
        <v>7458</v>
      </c>
      <c r="D109" s="209" t="s">
        <v>7571</v>
      </c>
      <c r="E109" s="209" t="s">
        <v>7572</v>
      </c>
      <c r="F109" s="210" t="s">
        <v>6507</v>
      </c>
      <c r="G109" s="387">
        <v>762055.6</v>
      </c>
      <c r="H109" s="387"/>
      <c r="I109" s="210" t="s">
        <v>6507</v>
      </c>
      <c r="J109" s="388">
        <v>762055.6</v>
      </c>
      <c r="K109" s="388"/>
    </row>
    <row r="110" spans="2:11" x14ac:dyDescent="0.25">
      <c r="B110" s="213">
        <v>44015</v>
      </c>
      <c r="C110" s="209" t="s">
        <v>7458</v>
      </c>
      <c r="D110" s="209" t="s">
        <v>7573</v>
      </c>
      <c r="E110" s="209" t="s">
        <v>7574</v>
      </c>
      <c r="F110" s="210" t="s">
        <v>6507</v>
      </c>
      <c r="G110" s="387">
        <v>537921.6</v>
      </c>
      <c r="H110" s="387"/>
      <c r="I110" s="210" t="s">
        <v>6507</v>
      </c>
      <c r="J110" s="388">
        <v>537921.6</v>
      </c>
      <c r="K110" s="388"/>
    </row>
    <row r="111" spans="2:11" x14ac:dyDescent="0.25">
      <c r="B111" s="213">
        <v>44015</v>
      </c>
      <c r="C111" s="209" t="s">
        <v>7458</v>
      </c>
      <c r="D111" s="209" t="s">
        <v>7575</v>
      </c>
      <c r="E111" s="209" t="s">
        <v>7576</v>
      </c>
      <c r="F111" s="210" t="s">
        <v>6507</v>
      </c>
      <c r="G111" s="387">
        <v>537921.6</v>
      </c>
      <c r="H111" s="387"/>
      <c r="I111" s="210" t="s">
        <v>6507</v>
      </c>
      <c r="J111" s="388">
        <v>537921.6</v>
      </c>
      <c r="K111" s="388"/>
    </row>
    <row r="112" spans="2:11" x14ac:dyDescent="0.25">
      <c r="B112" s="213">
        <v>44015</v>
      </c>
      <c r="C112" s="209" t="s">
        <v>7458</v>
      </c>
      <c r="D112" s="209" t="s">
        <v>7577</v>
      </c>
      <c r="E112" s="209" t="s">
        <v>7578</v>
      </c>
      <c r="F112" s="210" t="s">
        <v>6507</v>
      </c>
      <c r="G112" s="387">
        <v>502060.4</v>
      </c>
      <c r="H112" s="387"/>
      <c r="I112" s="210" t="s">
        <v>6507</v>
      </c>
      <c r="J112" s="388">
        <v>502060.4</v>
      </c>
      <c r="K112" s="388"/>
    </row>
    <row r="113" spans="2:11" x14ac:dyDescent="0.25">
      <c r="B113" s="213">
        <v>44015</v>
      </c>
      <c r="C113" s="209" t="s">
        <v>7458</v>
      </c>
      <c r="D113" s="209" t="s">
        <v>7579</v>
      </c>
      <c r="E113" s="209" t="s">
        <v>7580</v>
      </c>
      <c r="F113" s="210" t="s">
        <v>6507</v>
      </c>
      <c r="G113" s="387">
        <v>941362.8</v>
      </c>
      <c r="H113" s="387"/>
      <c r="I113" s="210" t="s">
        <v>6507</v>
      </c>
      <c r="J113" s="388">
        <v>941362.8</v>
      </c>
      <c r="K113" s="388"/>
    </row>
    <row r="114" spans="2:11" x14ac:dyDescent="0.25">
      <c r="B114" s="213">
        <v>44015</v>
      </c>
      <c r="C114" s="209" t="s">
        <v>7458</v>
      </c>
      <c r="D114" s="209" t="s">
        <v>7581</v>
      </c>
      <c r="E114" s="209" t="s">
        <v>7582</v>
      </c>
      <c r="F114" s="210" t="s">
        <v>6507</v>
      </c>
      <c r="G114" s="387">
        <v>493094.8</v>
      </c>
      <c r="H114" s="387"/>
      <c r="I114" s="210" t="s">
        <v>6507</v>
      </c>
      <c r="J114" s="388">
        <v>493094.8</v>
      </c>
      <c r="K114" s="388"/>
    </row>
    <row r="115" spans="2:11" x14ac:dyDescent="0.25">
      <c r="B115" s="213">
        <v>44015</v>
      </c>
      <c r="C115" s="209" t="s">
        <v>7458</v>
      </c>
      <c r="D115" s="209" t="s">
        <v>7583</v>
      </c>
      <c r="E115" s="209" t="s">
        <v>7584</v>
      </c>
      <c r="F115" s="210" t="s">
        <v>6507</v>
      </c>
      <c r="G115" s="387">
        <v>537921.6</v>
      </c>
      <c r="H115" s="387"/>
      <c r="I115" s="210" t="s">
        <v>6507</v>
      </c>
      <c r="J115" s="388">
        <v>537921.6</v>
      </c>
      <c r="K115" s="388"/>
    </row>
    <row r="116" spans="2:11" x14ac:dyDescent="0.25">
      <c r="B116" s="213">
        <v>44015</v>
      </c>
      <c r="C116" s="209" t="s">
        <v>7458</v>
      </c>
      <c r="D116" s="209" t="s">
        <v>7585</v>
      </c>
      <c r="E116" s="209" t="s">
        <v>7586</v>
      </c>
      <c r="F116" s="210" t="s">
        <v>6507</v>
      </c>
      <c r="G116" s="387">
        <v>672402</v>
      </c>
      <c r="H116" s="387"/>
      <c r="I116" s="210" t="s">
        <v>6507</v>
      </c>
      <c r="J116" s="388">
        <v>672402</v>
      </c>
      <c r="K116" s="388"/>
    </row>
    <row r="117" spans="2:11" x14ac:dyDescent="0.25">
      <c r="B117" s="213">
        <v>44015</v>
      </c>
      <c r="C117" s="209" t="s">
        <v>7458</v>
      </c>
      <c r="D117" s="209" t="s">
        <v>7587</v>
      </c>
      <c r="E117" s="209" t="s">
        <v>7588</v>
      </c>
      <c r="F117" s="210" t="s">
        <v>6507</v>
      </c>
      <c r="G117" s="387">
        <v>627575.19999999995</v>
      </c>
      <c r="H117" s="387"/>
      <c r="I117" s="210" t="s">
        <v>6507</v>
      </c>
      <c r="J117" s="388">
        <v>627575.19999999995</v>
      </c>
      <c r="K117" s="388"/>
    </row>
    <row r="118" spans="2:11" x14ac:dyDescent="0.25">
      <c r="B118" s="213">
        <v>44015</v>
      </c>
      <c r="C118" s="209" t="s">
        <v>7458</v>
      </c>
      <c r="D118" s="209" t="s">
        <v>7589</v>
      </c>
      <c r="E118" s="209" t="s">
        <v>7590</v>
      </c>
      <c r="F118" s="210" t="s">
        <v>6507</v>
      </c>
      <c r="G118" s="387">
        <v>1076301.6000000001</v>
      </c>
      <c r="H118" s="387"/>
      <c r="I118" s="210" t="s">
        <v>6507</v>
      </c>
      <c r="J118" s="388">
        <v>1076301.6000000001</v>
      </c>
      <c r="K118" s="388"/>
    </row>
    <row r="119" spans="2:11" x14ac:dyDescent="0.25">
      <c r="B119" s="213">
        <v>44015</v>
      </c>
      <c r="C119" s="209" t="s">
        <v>7458</v>
      </c>
      <c r="D119" s="209" t="s">
        <v>7591</v>
      </c>
      <c r="E119" s="209" t="s">
        <v>7592</v>
      </c>
      <c r="F119" s="210" t="s">
        <v>6507</v>
      </c>
      <c r="G119" s="387">
        <v>791940.4</v>
      </c>
      <c r="H119" s="387"/>
      <c r="I119" s="210" t="s">
        <v>6507</v>
      </c>
      <c r="J119" s="388">
        <v>791940.4</v>
      </c>
      <c r="K119" s="388"/>
    </row>
    <row r="120" spans="2:11" x14ac:dyDescent="0.25">
      <c r="B120" s="213">
        <v>44015</v>
      </c>
      <c r="C120" s="209" t="s">
        <v>7458</v>
      </c>
      <c r="D120" s="209" t="s">
        <v>7593</v>
      </c>
      <c r="E120" s="209" t="s">
        <v>7594</v>
      </c>
      <c r="F120" s="210" t="s">
        <v>6507</v>
      </c>
      <c r="G120" s="387">
        <v>484129.6</v>
      </c>
      <c r="H120" s="387"/>
      <c r="I120" s="210" t="s">
        <v>6507</v>
      </c>
      <c r="J120" s="388">
        <v>484129.6</v>
      </c>
      <c r="K120" s="388"/>
    </row>
    <row r="121" spans="2:11" x14ac:dyDescent="0.25">
      <c r="B121" s="213">
        <v>44015</v>
      </c>
      <c r="C121" s="209" t="s">
        <v>7458</v>
      </c>
      <c r="D121" s="209" t="s">
        <v>7595</v>
      </c>
      <c r="E121" s="209" t="s">
        <v>7596</v>
      </c>
      <c r="F121" s="210" t="s">
        <v>6507</v>
      </c>
      <c r="G121" s="387">
        <v>1029522.4</v>
      </c>
      <c r="H121" s="387"/>
      <c r="I121" s="210" t="s">
        <v>6507</v>
      </c>
      <c r="J121" s="388">
        <v>1029522.4</v>
      </c>
      <c r="K121" s="388"/>
    </row>
    <row r="122" spans="2:11" x14ac:dyDescent="0.25">
      <c r="B122" s="213">
        <v>44015</v>
      </c>
      <c r="C122" s="209" t="s">
        <v>7458</v>
      </c>
      <c r="D122" s="209" t="s">
        <v>7597</v>
      </c>
      <c r="E122" s="209" t="s">
        <v>7598</v>
      </c>
      <c r="F122" s="210" t="s">
        <v>6507</v>
      </c>
      <c r="G122" s="387">
        <v>493094.8</v>
      </c>
      <c r="H122" s="387"/>
      <c r="I122" s="210" t="s">
        <v>6507</v>
      </c>
      <c r="J122" s="388">
        <v>493094.8</v>
      </c>
      <c r="K122" s="388"/>
    </row>
    <row r="123" spans="2:11" x14ac:dyDescent="0.25">
      <c r="B123" s="213">
        <v>44015</v>
      </c>
      <c r="C123" s="209" t="s">
        <v>7458</v>
      </c>
      <c r="D123" s="209" t="s">
        <v>7599</v>
      </c>
      <c r="E123" s="209" t="s">
        <v>7600</v>
      </c>
      <c r="F123" s="210" t="s">
        <v>6507</v>
      </c>
      <c r="G123" s="387">
        <v>600679.19999999995</v>
      </c>
      <c r="H123" s="387"/>
      <c r="I123" s="210" t="s">
        <v>6507</v>
      </c>
      <c r="J123" s="388">
        <v>600679.19999999995</v>
      </c>
      <c r="K123" s="388"/>
    </row>
    <row r="124" spans="2:11" x14ac:dyDescent="0.25">
      <c r="B124" s="213">
        <v>44015</v>
      </c>
      <c r="C124" s="209" t="s">
        <v>7458</v>
      </c>
      <c r="D124" s="209" t="s">
        <v>7601</v>
      </c>
      <c r="E124" s="209" t="s">
        <v>7602</v>
      </c>
      <c r="F124" s="210" t="s">
        <v>6507</v>
      </c>
      <c r="G124" s="387">
        <v>493094.8</v>
      </c>
      <c r="H124" s="387"/>
      <c r="I124" s="210" t="s">
        <v>6507</v>
      </c>
      <c r="J124" s="388">
        <v>493094.8</v>
      </c>
      <c r="K124" s="388"/>
    </row>
    <row r="125" spans="2:11" x14ac:dyDescent="0.25">
      <c r="B125" s="213">
        <v>44015</v>
      </c>
      <c r="C125" s="209" t="s">
        <v>7458</v>
      </c>
      <c r="D125" s="209" t="s">
        <v>7603</v>
      </c>
      <c r="E125" s="209" t="s">
        <v>7604</v>
      </c>
      <c r="F125" s="210" t="s">
        <v>6507</v>
      </c>
      <c r="G125" s="387">
        <v>502060.4</v>
      </c>
      <c r="H125" s="387"/>
      <c r="I125" s="210" t="s">
        <v>6507</v>
      </c>
      <c r="J125" s="388">
        <v>502060.4</v>
      </c>
      <c r="K125" s="388"/>
    </row>
    <row r="126" spans="2:11" x14ac:dyDescent="0.25">
      <c r="B126" s="213">
        <v>44015</v>
      </c>
      <c r="C126" s="209" t="s">
        <v>7458</v>
      </c>
      <c r="D126" s="209" t="s">
        <v>7605</v>
      </c>
      <c r="E126" s="209" t="s">
        <v>7606</v>
      </c>
      <c r="F126" s="210" t="s">
        <v>6507</v>
      </c>
      <c r="G126" s="387">
        <v>493094.8</v>
      </c>
      <c r="H126" s="387"/>
      <c r="I126" s="210" t="s">
        <v>6507</v>
      </c>
      <c r="J126" s="388">
        <v>493094.8</v>
      </c>
      <c r="K126" s="388"/>
    </row>
    <row r="127" spans="2:11" x14ac:dyDescent="0.25">
      <c r="B127" s="213">
        <v>44015</v>
      </c>
      <c r="C127" s="209" t="s">
        <v>7458</v>
      </c>
      <c r="D127" s="209" t="s">
        <v>7607</v>
      </c>
      <c r="E127" s="209" t="s">
        <v>7608</v>
      </c>
      <c r="F127" s="210" t="s">
        <v>6507</v>
      </c>
      <c r="G127" s="387">
        <v>627575.19999999995</v>
      </c>
      <c r="H127" s="387"/>
      <c r="I127" s="210" t="s">
        <v>6507</v>
      </c>
      <c r="J127" s="388">
        <v>627575.19999999995</v>
      </c>
      <c r="K127" s="388"/>
    </row>
    <row r="128" spans="2:11" x14ac:dyDescent="0.25">
      <c r="B128" s="213">
        <v>44015</v>
      </c>
      <c r="C128" s="209" t="s">
        <v>7458</v>
      </c>
      <c r="D128" s="209" t="s">
        <v>7609</v>
      </c>
      <c r="E128" s="209" t="s">
        <v>7610</v>
      </c>
      <c r="F128" s="210" t="s">
        <v>6507</v>
      </c>
      <c r="G128" s="387">
        <v>493094.8</v>
      </c>
      <c r="H128" s="387"/>
      <c r="I128" s="210" t="s">
        <v>6507</v>
      </c>
      <c r="J128" s="388">
        <v>493094.8</v>
      </c>
      <c r="K128" s="388"/>
    </row>
    <row r="129" spans="2:11" x14ac:dyDescent="0.25">
      <c r="B129" s="213">
        <v>44015</v>
      </c>
      <c r="C129" s="209" t="s">
        <v>7458</v>
      </c>
      <c r="D129" s="209" t="s">
        <v>7611</v>
      </c>
      <c r="E129" s="209" t="s">
        <v>7612</v>
      </c>
      <c r="F129" s="210" t="s">
        <v>6507</v>
      </c>
      <c r="G129" s="387">
        <v>493094.8</v>
      </c>
      <c r="H129" s="387"/>
      <c r="I129" s="210" t="s">
        <v>6507</v>
      </c>
      <c r="J129" s="388">
        <v>493094.8</v>
      </c>
      <c r="K129" s="388"/>
    </row>
    <row r="130" spans="2:11" x14ac:dyDescent="0.25">
      <c r="B130" s="213">
        <v>44015</v>
      </c>
      <c r="C130" s="209" t="s">
        <v>7458</v>
      </c>
      <c r="D130" s="209" t="s">
        <v>7613</v>
      </c>
      <c r="E130" s="209" t="s">
        <v>7614</v>
      </c>
      <c r="F130" s="210" t="s">
        <v>6507</v>
      </c>
      <c r="G130" s="387">
        <v>582748.4</v>
      </c>
      <c r="H130" s="387"/>
      <c r="I130" s="210" t="s">
        <v>6507</v>
      </c>
      <c r="J130" s="388">
        <v>582748.4</v>
      </c>
      <c r="K130" s="388"/>
    </row>
    <row r="131" spans="2:11" x14ac:dyDescent="0.25">
      <c r="B131" s="213">
        <v>44015</v>
      </c>
      <c r="C131" s="209" t="s">
        <v>7458</v>
      </c>
      <c r="D131" s="209" t="s">
        <v>7615</v>
      </c>
      <c r="E131" s="209" t="s">
        <v>7616</v>
      </c>
      <c r="F131" s="210" t="s">
        <v>6507</v>
      </c>
      <c r="G131" s="387">
        <v>2696547.6</v>
      </c>
      <c r="H131" s="387"/>
      <c r="I131" s="210" t="s">
        <v>6507</v>
      </c>
      <c r="J131" s="388">
        <v>2696547.6</v>
      </c>
      <c r="K131" s="388"/>
    </row>
    <row r="132" spans="2:11" x14ac:dyDescent="0.25">
      <c r="B132" s="213">
        <v>44015</v>
      </c>
      <c r="C132" s="209" t="s">
        <v>7458</v>
      </c>
      <c r="D132" s="209" t="s">
        <v>7617</v>
      </c>
      <c r="E132" s="209" t="s">
        <v>7618</v>
      </c>
      <c r="F132" s="210" t="s">
        <v>6507</v>
      </c>
      <c r="G132" s="387">
        <v>3852864</v>
      </c>
      <c r="H132" s="387"/>
      <c r="I132" s="210" t="s">
        <v>6507</v>
      </c>
      <c r="J132" s="388">
        <v>3852864</v>
      </c>
      <c r="K132" s="388"/>
    </row>
    <row r="133" spans="2:11" x14ac:dyDescent="0.25">
      <c r="B133" s="213">
        <v>44015</v>
      </c>
      <c r="C133" s="209" t="s">
        <v>7458</v>
      </c>
      <c r="D133" s="209" t="s">
        <v>7619</v>
      </c>
      <c r="E133" s="209" t="s">
        <v>7620</v>
      </c>
      <c r="F133" s="210" t="s">
        <v>6507</v>
      </c>
      <c r="G133" s="387">
        <v>2052709.2</v>
      </c>
      <c r="H133" s="387"/>
      <c r="I133" s="210" t="s">
        <v>6507</v>
      </c>
      <c r="J133" s="388">
        <v>2052709.2</v>
      </c>
      <c r="K133" s="388"/>
    </row>
    <row r="134" spans="2:11" x14ac:dyDescent="0.25">
      <c r="B134" s="213">
        <v>44015</v>
      </c>
      <c r="C134" s="209" t="s">
        <v>7458</v>
      </c>
      <c r="D134" s="209" t="s">
        <v>7621</v>
      </c>
      <c r="E134" s="209" t="s">
        <v>7622</v>
      </c>
      <c r="F134" s="210" t="s">
        <v>6507</v>
      </c>
      <c r="G134" s="387">
        <v>1029522.4</v>
      </c>
      <c r="H134" s="387"/>
      <c r="I134" s="210" t="s">
        <v>6507</v>
      </c>
      <c r="J134" s="388">
        <v>1029522.4</v>
      </c>
      <c r="K134" s="388"/>
    </row>
    <row r="135" spans="2:11" x14ac:dyDescent="0.25">
      <c r="B135" s="213">
        <v>44015</v>
      </c>
      <c r="C135" s="209" t="s">
        <v>7458</v>
      </c>
      <c r="D135" s="209" t="s">
        <v>7623</v>
      </c>
      <c r="E135" s="209" t="s">
        <v>7624</v>
      </c>
      <c r="F135" s="210" t="s">
        <v>6507</v>
      </c>
      <c r="G135" s="387">
        <v>692014.05</v>
      </c>
      <c r="H135" s="387"/>
      <c r="I135" s="210" t="s">
        <v>6507</v>
      </c>
      <c r="J135" s="388">
        <v>692014.05</v>
      </c>
      <c r="K135" s="388"/>
    </row>
    <row r="136" spans="2:11" x14ac:dyDescent="0.25">
      <c r="B136" s="213">
        <v>44015</v>
      </c>
      <c r="C136" s="209" t="s">
        <v>7458</v>
      </c>
      <c r="D136" s="209" t="s">
        <v>7625</v>
      </c>
      <c r="E136" s="209" t="s">
        <v>7626</v>
      </c>
      <c r="F136" s="210" t="s">
        <v>6507</v>
      </c>
      <c r="G136" s="387">
        <v>745245.9</v>
      </c>
      <c r="H136" s="387"/>
      <c r="I136" s="210" t="s">
        <v>6507</v>
      </c>
      <c r="J136" s="388">
        <v>745245.9</v>
      </c>
      <c r="K136" s="388"/>
    </row>
    <row r="137" spans="2:11" x14ac:dyDescent="0.25">
      <c r="B137" s="213">
        <v>44015</v>
      </c>
      <c r="C137" s="209" t="s">
        <v>7458</v>
      </c>
      <c r="D137" s="209" t="s">
        <v>7627</v>
      </c>
      <c r="E137" s="209" t="s">
        <v>7628</v>
      </c>
      <c r="F137" s="210" t="s">
        <v>6507</v>
      </c>
      <c r="G137" s="387">
        <v>2407737.6</v>
      </c>
      <c r="H137" s="387"/>
      <c r="I137" s="210" t="s">
        <v>6507</v>
      </c>
      <c r="J137" s="388">
        <v>2407737.6</v>
      </c>
      <c r="K137" s="388"/>
    </row>
    <row r="138" spans="2:11" x14ac:dyDescent="0.25">
      <c r="B138" s="213">
        <v>44015</v>
      </c>
      <c r="C138" s="209" t="s">
        <v>7458</v>
      </c>
      <c r="D138" s="209" t="s">
        <v>7629</v>
      </c>
      <c r="E138" s="209" t="s">
        <v>7630</v>
      </c>
      <c r="F138" s="210" t="s">
        <v>6507</v>
      </c>
      <c r="G138" s="387">
        <v>480675</v>
      </c>
      <c r="H138" s="387"/>
      <c r="I138" s="210" t="s">
        <v>6507</v>
      </c>
      <c r="J138" s="388">
        <v>480675</v>
      </c>
      <c r="K138" s="388"/>
    </row>
    <row r="139" spans="2:11" x14ac:dyDescent="0.25">
      <c r="B139" s="213">
        <v>44015</v>
      </c>
      <c r="C139" s="209" t="s">
        <v>7458</v>
      </c>
      <c r="D139" s="209" t="s">
        <v>7631</v>
      </c>
      <c r="E139" s="209" t="s">
        <v>7632</v>
      </c>
      <c r="F139" s="210" t="s">
        <v>6507</v>
      </c>
      <c r="G139" s="387">
        <v>735159.6</v>
      </c>
      <c r="H139" s="387"/>
      <c r="I139" s="210" t="s">
        <v>6507</v>
      </c>
      <c r="J139" s="388">
        <v>735159.6</v>
      </c>
      <c r="K139" s="388"/>
    </row>
    <row r="140" spans="2:11" x14ac:dyDescent="0.25">
      <c r="B140" s="213">
        <v>44015</v>
      </c>
      <c r="C140" s="209" t="s">
        <v>7458</v>
      </c>
      <c r="D140" s="209" t="s">
        <v>7633</v>
      </c>
      <c r="E140" s="209" t="s">
        <v>7634</v>
      </c>
      <c r="F140" s="210" t="s">
        <v>6507</v>
      </c>
      <c r="G140" s="387">
        <v>53753.42</v>
      </c>
      <c r="H140" s="387"/>
      <c r="I140" s="210" t="s">
        <v>6507</v>
      </c>
      <c r="J140" s="388">
        <v>53753.42</v>
      </c>
      <c r="K140" s="388"/>
    </row>
    <row r="141" spans="2:11" x14ac:dyDescent="0.25">
      <c r="B141" s="213">
        <v>44015</v>
      </c>
      <c r="C141" s="209" t="s">
        <v>7458</v>
      </c>
      <c r="D141" s="209" t="s">
        <v>7635</v>
      </c>
      <c r="E141" s="209" t="s">
        <v>7636</v>
      </c>
      <c r="F141" s="210" t="s">
        <v>6507</v>
      </c>
      <c r="G141" s="387">
        <v>2921702</v>
      </c>
      <c r="H141" s="387"/>
      <c r="I141" s="210" t="s">
        <v>6507</v>
      </c>
      <c r="J141" s="388">
        <v>2921702</v>
      </c>
      <c r="K141" s="388"/>
    </row>
    <row r="142" spans="2:11" x14ac:dyDescent="0.25">
      <c r="B142" s="213">
        <v>44015</v>
      </c>
      <c r="C142" s="209" t="s">
        <v>7458</v>
      </c>
      <c r="D142" s="209" t="s">
        <v>7637</v>
      </c>
      <c r="E142" s="209" t="s">
        <v>7638</v>
      </c>
      <c r="F142" s="210" t="s">
        <v>6507</v>
      </c>
      <c r="G142" s="387">
        <v>5132556.41</v>
      </c>
      <c r="H142" s="387"/>
      <c r="I142" s="210" t="s">
        <v>6507</v>
      </c>
      <c r="J142" s="388">
        <v>5132556.41</v>
      </c>
      <c r="K142" s="388"/>
    </row>
    <row r="143" spans="2:11" x14ac:dyDescent="0.25">
      <c r="B143" s="213">
        <v>44015</v>
      </c>
      <c r="C143" s="209" t="s">
        <v>7458</v>
      </c>
      <c r="D143" s="209" t="s">
        <v>7639</v>
      </c>
      <c r="E143" s="209" t="s">
        <v>7640</v>
      </c>
      <c r="F143" s="210" t="s">
        <v>6507</v>
      </c>
      <c r="G143" s="387">
        <v>3198823.44</v>
      </c>
      <c r="H143" s="387"/>
      <c r="I143" s="210" t="s">
        <v>6507</v>
      </c>
      <c r="J143" s="388">
        <v>3198823.44</v>
      </c>
      <c r="K143" s="388"/>
    </row>
    <row r="144" spans="2:11" x14ac:dyDescent="0.25">
      <c r="B144" s="213">
        <v>44015</v>
      </c>
      <c r="C144" s="209" t="s">
        <v>7458</v>
      </c>
      <c r="D144" s="209" t="s">
        <v>7641</v>
      </c>
      <c r="E144" s="209" t="s">
        <v>7642</v>
      </c>
      <c r="F144" s="210" t="s">
        <v>6507</v>
      </c>
      <c r="G144" s="387">
        <v>3771355.62</v>
      </c>
      <c r="H144" s="387"/>
      <c r="I144" s="210" t="s">
        <v>6507</v>
      </c>
      <c r="J144" s="388">
        <v>3771355.62</v>
      </c>
      <c r="K144" s="388"/>
    </row>
    <row r="145" spans="2:11" x14ac:dyDescent="0.25">
      <c r="B145" s="213">
        <v>44015</v>
      </c>
      <c r="C145" s="209" t="s">
        <v>7458</v>
      </c>
      <c r="D145" s="209" t="s">
        <v>7643</v>
      </c>
      <c r="E145" s="209" t="s">
        <v>7644</v>
      </c>
      <c r="F145" s="210" t="s">
        <v>6507</v>
      </c>
      <c r="G145" s="387">
        <v>1908901.28</v>
      </c>
      <c r="H145" s="387"/>
      <c r="I145" s="210" t="s">
        <v>6507</v>
      </c>
      <c r="J145" s="388">
        <v>1908901.28</v>
      </c>
      <c r="K145" s="388"/>
    </row>
    <row r="146" spans="2:11" x14ac:dyDescent="0.25">
      <c r="B146" s="213">
        <v>44015</v>
      </c>
      <c r="C146" s="209" t="s">
        <v>7458</v>
      </c>
      <c r="D146" s="209" t="s">
        <v>7645</v>
      </c>
      <c r="E146" s="209" t="s">
        <v>7646</v>
      </c>
      <c r="F146" s="210" t="s">
        <v>6507</v>
      </c>
      <c r="G146" s="387">
        <v>46394.27</v>
      </c>
      <c r="H146" s="387"/>
      <c r="I146" s="210" t="s">
        <v>6507</v>
      </c>
      <c r="J146" s="388">
        <v>46394.27</v>
      </c>
      <c r="K146" s="388"/>
    </row>
    <row r="147" spans="2:11" x14ac:dyDescent="0.25">
      <c r="B147" s="213">
        <v>44015</v>
      </c>
      <c r="C147" s="209" t="s">
        <v>7458</v>
      </c>
      <c r="D147" s="209" t="s">
        <v>7647</v>
      </c>
      <c r="E147" s="209" t="s">
        <v>7648</v>
      </c>
      <c r="F147" s="210" t="s">
        <v>6507</v>
      </c>
      <c r="G147" s="387">
        <v>35000</v>
      </c>
      <c r="H147" s="387"/>
      <c r="I147" s="210" t="s">
        <v>6507</v>
      </c>
      <c r="J147" s="388">
        <v>35000</v>
      </c>
      <c r="K147" s="388"/>
    </row>
    <row r="148" spans="2:11" x14ac:dyDescent="0.25">
      <c r="B148" s="213">
        <v>44015</v>
      </c>
      <c r="C148" s="209" t="s">
        <v>7458</v>
      </c>
      <c r="D148" s="209" t="s">
        <v>7649</v>
      </c>
      <c r="E148" s="209" t="s">
        <v>7650</v>
      </c>
      <c r="F148" s="210" t="s">
        <v>6507</v>
      </c>
      <c r="G148" s="387">
        <v>4000</v>
      </c>
      <c r="H148" s="387"/>
      <c r="I148" s="210" t="s">
        <v>6507</v>
      </c>
      <c r="J148" s="388">
        <v>4000</v>
      </c>
      <c r="K148" s="388"/>
    </row>
    <row r="149" spans="2:11" x14ac:dyDescent="0.25">
      <c r="B149" s="213">
        <v>44015</v>
      </c>
      <c r="C149" s="209" t="s">
        <v>7458</v>
      </c>
      <c r="D149" s="209" t="s">
        <v>7651</v>
      </c>
      <c r="E149" s="209" t="s">
        <v>7652</v>
      </c>
      <c r="F149" s="210" t="s">
        <v>6507</v>
      </c>
      <c r="G149" s="387">
        <v>47000</v>
      </c>
      <c r="H149" s="387"/>
      <c r="I149" s="210" t="s">
        <v>6507</v>
      </c>
      <c r="J149" s="388">
        <v>47000</v>
      </c>
      <c r="K149" s="388"/>
    </row>
    <row r="150" spans="2:11" x14ac:dyDescent="0.25">
      <c r="B150" s="213">
        <v>44015</v>
      </c>
      <c r="C150" s="209" t="s">
        <v>7458</v>
      </c>
      <c r="D150" s="209" t="s">
        <v>7653</v>
      </c>
      <c r="E150" s="209" t="s">
        <v>7654</v>
      </c>
      <c r="F150" s="210" t="s">
        <v>6507</v>
      </c>
      <c r="G150" s="387">
        <v>3000</v>
      </c>
      <c r="H150" s="387"/>
      <c r="I150" s="210" t="s">
        <v>6507</v>
      </c>
      <c r="J150" s="388">
        <v>3000</v>
      </c>
      <c r="K150" s="388"/>
    </row>
    <row r="151" spans="2:11" x14ac:dyDescent="0.25">
      <c r="B151" s="213">
        <v>44015</v>
      </c>
      <c r="C151" s="209" t="s">
        <v>7458</v>
      </c>
      <c r="D151" s="209" t="s">
        <v>7655</v>
      </c>
      <c r="E151" s="209" t="s">
        <v>7656</v>
      </c>
      <c r="F151" s="210" t="s">
        <v>6507</v>
      </c>
      <c r="G151" s="387">
        <v>347828.53</v>
      </c>
      <c r="H151" s="387"/>
      <c r="I151" s="210" t="s">
        <v>6507</v>
      </c>
      <c r="J151" s="388">
        <v>347828.53</v>
      </c>
      <c r="K151" s="388"/>
    </row>
    <row r="152" spans="2:11" x14ac:dyDescent="0.25">
      <c r="B152" s="213">
        <v>44015</v>
      </c>
      <c r="C152" s="209" t="s">
        <v>7458</v>
      </c>
      <c r="D152" s="209" t="s">
        <v>7657</v>
      </c>
      <c r="E152" s="209" t="s">
        <v>7658</v>
      </c>
      <c r="F152" s="210" t="s">
        <v>6507</v>
      </c>
      <c r="G152" s="387">
        <v>766495.09</v>
      </c>
      <c r="H152" s="387"/>
      <c r="I152" s="210" t="s">
        <v>6507</v>
      </c>
      <c r="J152" s="388">
        <v>766495.09</v>
      </c>
      <c r="K152" s="388"/>
    </row>
    <row r="153" spans="2:11" x14ac:dyDescent="0.25">
      <c r="B153" s="213">
        <v>44015</v>
      </c>
      <c r="C153" s="209" t="s">
        <v>7659</v>
      </c>
      <c r="D153" s="209" t="s">
        <v>7660</v>
      </c>
      <c r="E153" s="209" t="s">
        <v>7661</v>
      </c>
      <c r="F153" s="210" t="s">
        <v>6507</v>
      </c>
      <c r="G153" s="387">
        <v>131898</v>
      </c>
      <c r="H153" s="387"/>
      <c r="I153" s="210" t="s">
        <v>6507</v>
      </c>
      <c r="J153" s="388">
        <v>131898</v>
      </c>
      <c r="K153" s="388"/>
    </row>
    <row r="154" spans="2:11" x14ac:dyDescent="0.25">
      <c r="B154" s="213">
        <v>44015</v>
      </c>
      <c r="C154" s="209" t="s">
        <v>7662</v>
      </c>
      <c r="D154" s="209" t="s">
        <v>7663</v>
      </c>
      <c r="E154" s="209" t="s">
        <v>7664</v>
      </c>
      <c r="F154" s="210" t="s">
        <v>6507</v>
      </c>
      <c r="G154" s="387">
        <v>9100</v>
      </c>
      <c r="H154" s="387"/>
      <c r="I154" s="210" t="s">
        <v>6507</v>
      </c>
      <c r="J154" s="388">
        <v>9100</v>
      </c>
      <c r="K154" s="388"/>
    </row>
    <row r="155" spans="2:11" x14ac:dyDescent="0.25">
      <c r="B155" s="213">
        <v>44015</v>
      </c>
      <c r="C155" s="209" t="s">
        <v>7662</v>
      </c>
      <c r="D155" s="209" t="s">
        <v>7665</v>
      </c>
      <c r="E155" s="209" t="s">
        <v>7666</v>
      </c>
      <c r="F155" s="210" t="s">
        <v>6507</v>
      </c>
      <c r="G155" s="387">
        <v>27700</v>
      </c>
      <c r="H155" s="387"/>
      <c r="I155" s="210" t="s">
        <v>6507</v>
      </c>
      <c r="J155" s="388">
        <v>27700</v>
      </c>
      <c r="K155" s="388"/>
    </row>
    <row r="156" spans="2:11" x14ac:dyDescent="0.25">
      <c r="B156" s="213">
        <v>44015</v>
      </c>
      <c r="C156" s="209" t="s">
        <v>7662</v>
      </c>
      <c r="D156" s="209" t="s">
        <v>7667</v>
      </c>
      <c r="E156" s="209" t="s">
        <v>7668</v>
      </c>
      <c r="F156" s="210" t="s">
        <v>6507</v>
      </c>
      <c r="G156" s="387">
        <v>46100</v>
      </c>
      <c r="H156" s="387"/>
      <c r="I156" s="210" t="s">
        <v>6507</v>
      </c>
      <c r="J156" s="388">
        <v>46100</v>
      </c>
      <c r="K156" s="388"/>
    </row>
    <row r="157" spans="2:11" x14ac:dyDescent="0.25">
      <c r="B157" s="213">
        <v>44015</v>
      </c>
      <c r="C157" s="209" t="s">
        <v>7662</v>
      </c>
      <c r="D157" s="209" t="s">
        <v>7669</v>
      </c>
      <c r="E157" s="209" t="s">
        <v>7670</v>
      </c>
      <c r="F157" s="210" t="s">
        <v>6507</v>
      </c>
      <c r="G157" s="387">
        <v>90500</v>
      </c>
      <c r="H157" s="387"/>
      <c r="I157" s="210" t="s">
        <v>6507</v>
      </c>
      <c r="J157" s="388">
        <v>90500</v>
      </c>
      <c r="K157" s="388"/>
    </row>
    <row r="158" spans="2:11" x14ac:dyDescent="0.25">
      <c r="B158" s="213">
        <v>44015</v>
      </c>
      <c r="C158" s="209" t="s">
        <v>7662</v>
      </c>
      <c r="D158" s="209" t="s">
        <v>7671</v>
      </c>
      <c r="E158" s="209" t="s">
        <v>7672</v>
      </c>
      <c r="F158" s="210" t="s">
        <v>6507</v>
      </c>
      <c r="G158" s="387">
        <v>15300</v>
      </c>
      <c r="H158" s="387"/>
      <c r="I158" s="210" t="s">
        <v>6507</v>
      </c>
      <c r="J158" s="388">
        <v>15300</v>
      </c>
      <c r="K158" s="388"/>
    </row>
    <row r="159" spans="2:11" x14ac:dyDescent="0.25">
      <c r="B159" s="213">
        <v>44015</v>
      </c>
      <c r="C159" s="209" t="s">
        <v>7662</v>
      </c>
      <c r="D159" s="209" t="s">
        <v>7673</v>
      </c>
      <c r="E159" s="209" t="s">
        <v>7674</v>
      </c>
      <c r="F159" s="210" t="s">
        <v>6507</v>
      </c>
      <c r="G159" s="387">
        <v>269000</v>
      </c>
      <c r="H159" s="387"/>
      <c r="I159" s="210" t="s">
        <v>6507</v>
      </c>
      <c r="J159" s="388">
        <v>269000</v>
      </c>
      <c r="K159" s="388"/>
    </row>
    <row r="160" spans="2:11" x14ac:dyDescent="0.25">
      <c r="B160" s="213">
        <v>44015</v>
      </c>
      <c r="C160" s="209" t="s">
        <v>7662</v>
      </c>
      <c r="D160" s="209" t="s">
        <v>7675</v>
      </c>
      <c r="E160" s="209" t="s">
        <v>7676</v>
      </c>
      <c r="F160" s="210" t="s">
        <v>6507</v>
      </c>
      <c r="G160" s="387">
        <v>65400</v>
      </c>
      <c r="H160" s="387"/>
      <c r="I160" s="210" t="s">
        <v>6507</v>
      </c>
      <c r="J160" s="388">
        <v>65400</v>
      </c>
      <c r="K160" s="388"/>
    </row>
    <row r="161" spans="2:11" x14ac:dyDescent="0.25">
      <c r="B161" s="213">
        <v>44015</v>
      </c>
      <c r="C161" s="209" t="s">
        <v>7662</v>
      </c>
      <c r="D161" s="209" t="s">
        <v>7677</v>
      </c>
      <c r="E161" s="209" t="s">
        <v>7678</v>
      </c>
      <c r="F161" s="210" t="s">
        <v>6507</v>
      </c>
      <c r="G161" s="387">
        <v>469300</v>
      </c>
      <c r="H161" s="387"/>
      <c r="I161" s="210" t="s">
        <v>6507</v>
      </c>
      <c r="J161" s="388">
        <v>469300</v>
      </c>
      <c r="K161" s="388"/>
    </row>
    <row r="162" spans="2:11" x14ac:dyDescent="0.25">
      <c r="B162" s="213">
        <v>44015</v>
      </c>
      <c r="C162" s="209" t="s">
        <v>7662</v>
      </c>
      <c r="D162" s="209" t="s">
        <v>7679</v>
      </c>
      <c r="E162" s="209" t="s">
        <v>7680</v>
      </c>
      <c r="F162" s="210" t="s">
        <v>6507</v>
      </c>
      <c r="G162" s="387">
        <v>35000</v>
      </c>
      <c r="H162" s="387"/>
      <c r="I162" s="210" t="s">
        <v>6507</v>
      </c>
      <c r="J162" s="388">
        <v>35000</v>
      </c>
      <c r="K162" s="388"/>
    </row>
    <row r="163" spans="2:11" x14ac:dyDescent="0.25">
      <c r="B163" s="213">
        <v>44015</v>
      </c>
      <c r="C163" s="209" t="s">
        <v>7662</v>
      </c>
      <c r="D163" s="209" t="s">
        <v>7681</v>
      </c>
      <c r="E163" s="209" t="s">
        <v>7682</v>
      </c>
      <c r="F163" s="210" t="s">
        <v>6507</v>
      </c>
      <c r="G163" s="387">
        <v>28400</v>
      </c>
      <c r="H163" s="387"/>
      <c r="I163" s="210" t="s">
        <v>6507</v>
      </c>
      <c r="J163" s="388">
        <v>28400</v>
      </c>
      <c r="K163" s="388"/>
    </row>
    <row r="164" spans="2:11" x14ac:dyDescent="0.25">
      <c r="B164" s="213">
        <v>44015</v>
      </c>
      <c r="C164" s="209" t="s">
        <v>7662</v>
      </c>
      <c r="D164" s="209" t="s">
        <v>7683</v>
      </c>
      <c r="E164" s="209" t="s">
        <v>7684</v>
      </c>
      <c r="F164" s="210" t="s">
        <v>6507</v>
      </c>
      <c r="G164" s="387">
        <v>53800</v>
      </c>
      <c r="H164" s="387"/>
      <c r="I164" s="210" t="s">
        <v>6507</v>
      </c>
      <c r="J164" s="388">
        <v>53800</v>
      </c>
      <c r="K164" s="388"/>
    </row>
    <row r="165" spans="2:11" x14ac:dyDescent="0.25">
      <c r="B165" s="213">
        <v>44015</v>
      </c>
      <c r="C165" s="209" t="s">
        <v>7662</v>
      </c>
      <c r="D165" s="209" t="s">
        <v>7685</v>
      </c>
      <c r="E165" s="209" t="s">
        <v>7686</v>
      </c>
      <c r="F165" s="210" t="s">
        <v>6507</v>
      </c>
      <c r="G165" s="387">
        <v>42082137.270000003</v>
      </c>
      <c r="H165" s="387"/>
      <c r="I165" s="210" t="s">
        <v>6507</v>
      </c>
      <c r="J165" s="388">
        <v>42082137.270000003</v>
      </c>
      <c r="K165" s="388"/>
    </row>
    <row r="166" spans="2:11" x14ac:dyDescent="0.25">
      <c r="B166" s="213">
        <v>44015</v>
      </c>
      <c r="C166" s="209" t="s">
        <v>7662</v>
      </c>
      <c r="D166" s="209" t="s">
        <v>7687</v>
      </c>
      <c r="E166" s="209" t="s">
        <v>7688</v>
      </c>
      <c r="F166" s="210" t="s">
        <v>6507</v>
      </c>
      <c r="G166" s="387">
        <v>54109750.100000001</v>
      </c>
      <c r="H166" s="387"/>
      <c r="I166" s="210" t="s">
        <v>6507</v>
      </c>
      <c r="J166" s="388">
        <v>54109750.100000001</v>
      </c>
      <c r="K166" s="388"/>
    </row>
    <row r="167" spans="2:11" x14ac:dyDescent="0.25">
      <c r="B167" s="213">
        <v>44015</v>
      </c>
      <c r="C167" s="209" t="s">
        <v>7662</v>
      </c>
      <c r="D167" s="209" t="s">
        <v>7689</v>
      </c>
      <c r="E167" s="209" t="s">
        <v>7690</v>
      </c>
      <c r="F167" s="210" t="s">
        <v>6507</v>
      </c>
      <c r="G167" s="387">
        <v>46475985.479999997</v>
      </c>
      <c r="H167" s="387"/>
      <c r="I167" s="210" t="s">
        <v>6507</v>
      </c>
      <c r="J167" s="388">
        <v>46475985.479999997</v>
      </c>
      <c r="K167" s="388"/>
    </row>
    <row r="168" spans="2:11" x14ac:dyDescent="0.25">
      <c r="B168" s="213">
        <v>44015</v>
      </c>
      <c r="C168" s="209" t="s">
        <v>7662</v>
      </c>
      <c r="D168" s="209" t="s">
        <v>7691</v>
      </c>
      <c r="E168" s="209" t="s">
        <v>7692</v>
      </c>
      <c r="F168" s="210" t="s">
        <v>6507</v>
      </c>
      <c r="G168" s="387">
        <v>52338489.909999996</v>
      </c>
      <c r="H168" s="387"/>
      <c r="I168" s="210" t="s">
        <v>6507</v>
      </c>
      <c r="J168" s="388">
        <v>52338489.909999996</v>
      </c>
      <c r="K168" s="388"/>
    </row>
    <row r="169" spans="2:11" x14ac:dyDescent="0.25">
      <c r="B169" s="213">
        <v>44015</v>
      </c>
      <c r="C169" s="209" t="s">
        <v>7662</v>
      </c>
      <c r="D169" s="209" t="s">
        <v>7693</v>
      </c>
      <c r="E169" s="209" t="s">
        <v>7694</v>
      </c>
      <c r="F169" s="210" t="s">
        <v>6507</v>
      </c>
      <c r="G169" s="387">
        <v>47065232.880000003</v>
      </c>
      <c r="H169" s="387"/>
      <c r="I169" s="210" t="s">
        <v>6507</v>
      </c>
      <c r="J169" s="388">
        <v>47065232.880000003</v>
      </c>
      <c r="K169" s="388"/>
    </row>
    <row r="170" spans="2:11" x14ac:dyDescent="0.25">
      <c r="B170" s="213">
        <v>44015</v>
      </c>
      <c r="C170" s="209" t="s">
        <v>7662</v>
      </c>
      <c r="D170" s="209" t="s">
        <v>7695</v>
      </c>
      <c r="E170" s="209" t="s">
        <v>7696</v>
      </c>
      <c r="F170" s="210" t="s">
        <v>6507</v>
      </c>
      <c r="G170" s="387">
        <v>51882006.810000002</v>
      </c>
      <c r="H170" s="387"/>
      <c r="I170" s="210" t="s">
        <v>6507</v>
      </c>
      <c r="J170" s="388">
        <v>51882006.810000002</v>
      </c>
      <c r="K170" s="388"/>
    </row>
    <row r="171" spans="2:11" x14ac:dyDescent="0.25">
      <c r="B171" s="213">
        <v>44015</v>
      </c>
      <c r="C171" s="209" t="s">
        <v>7662</v>
      </c>
      <c r="D171" s="209" t="s">
        <v>7697</v>
      </c>
      <c r="E171" s="209" t="s">
        <v>7698</v>
      </c>
      <c r="F171" s="210" t="s">
        <v>6507</v>
      </c>
      <c r="G171" s="387">
        <v>13612530</v>
      </c>
      <c r="H171" s="387"/>
      <c r="I171" s="210" t="s">
        <v>6507</v>
      </c>
      <c r="J171" s="388">
        <v>13612530</v>
      </c>
      <c r="K171" s="388"/>
    </row>
    <row r="172" spans="2:11" x14ac:dyDescent="0.25">
      <c r="B172" s="213">
        <v>44015</v>
      </c>
      <c r="C172" s="209" t="s">
        <v>7662</v>
      </c>
      <c r="D172" s="209" t="s">
        <v>7699</v>
      </c>
      <c r="E172" s="209" t="s">
        <v>7700</v>
      </c>
      <c r="F172" s="210" t="s">
        <v>6507</v>
      </c>
      <c r="G172" s="387">
        <v>64959506.990000002</v>
      </c>
      <c r="H172" s="387"/>
      <c r="I172" s="210" t="s">
        <v>6507</v>
      </c>
      <c r="J172" s="388">
        <v>64959506.990000002</v>
      </c>
      <c r="K172" s="388"/>
    </row>
    <row r="173" spans="2:11" x14ac:dyDescent="0.25">
      <c r="B173" s="213">
        <v>44015</v>
      </c>
      <c r="C173" s="209" t="s">
        <v>7662</v>
      </c>
      <c r="D173" s="209" t="s">
        <v>7701</v>
      </c>
      <c r="E173" s="209" t="s">
        <v>7702</v>
      </c>
      <c r="F173" s="210" t="s">
        <v>6507</v>
      </c>
      <c r="G173" s="387">
        <v>12339032.300000001</v>
      </c>
      <c r="H173" s="387"/>
      <c r="I173" s="210" t="s">
        <v>6507</v>
      </c>
      <c r="J173" s="388">
        <v>12339032.300000001</v>
      </c>
      <c r="K173" s="388"/>
    </row>
    <row r="174" spans="2:11" x14ac:dyDescent="0.25">
      <c r="B174" s="213">
        <v>44015</v>
      </c>
      <c r="C174" s="209" t="s">
        <v>7662</v>
      </c>
      <c r="D174" s="209" t="s">
        <v>7703</v>
      </c>
      <c r="E174" s="209" t="s">
        <v>7704</v>
      </c>
      <c r="F174" s="210" t="s">
        <v>6507</v>
      </c>
      <c r="G174" s="387">
        <v>19396690.16</v>
      </c>
      <c r="H174" s="387"/>
      <c r="I174" s="210" t="s">
        <v>6507</v>
      </c>
      <c r="J174" s="388">
        <v>19396690.16</v>
      </c>
      <c r="K174" s="388"/>
    </row>
    <row r="175" spans="2:11" x14ac:dyDescent="0.25">
      <c r="B175" s="213">
        <v>44015</v>
      </c>
      <c r="C175" s="209" t="s">
        <v>7662</v>
      </c>
      <c r="D175" s="209" t="s">
        <v>7705</v>
      </c>
      <c r="E175" s="209" t="s">
        <v>7706</v>
      </c>
      <c r="F175" s="210" t="s">
        <v>6507</v>
      </c>
      <c r="G175" s="387">
        <v>12785726.15</v>
      </c>
      <c r="H175" s="387"/>
      <c r="I175" s="210" t="s">
        <v>6507</v>
      </c>
      <c r="J175" s="388">
        <v>12785726.15</v>
      </c>
      <c r="K175" s="388"/>
    </row>
    <row r="176" spans="2:11" x14ac:dyDescent="0.25">
      <c r="B176" s="213">
        <v>44015</v>
      </c>
      <c r="C176" s="209" t="s">
        <v>7662</v>
      </c>
      <c r="D176" s="209" t="s">
        <v>7707</v>
      </c>
      <c r="E176" s="209" t="s">
        <v>7708</v>
      </c>
      <c r="F176" s="210" t="s">
        <v>6507</v>
      </c>
      <c r="G176" s="387">
        <v>23216901.690000001</v>
      </c>
      <c r="H176" s="387"/>
      <c r="I176" s="210" t="s">
        <v>6507</v>
      </c>
      <c r="J176" s="388">
        <v>23216901.690000001</v>
      </c>
      <c r="K176" s="388"/>
    </row>
    <row r="177" spans="2:11" x14ac:dyDescent="0.25">
      <c r="B177" s="213">
        <v>44015</v>
      </c>
      <c r="C177" s="209" t="s">
        <v>7662</v>
      </c>
      <c r="D177" s="209" t="s">
        <v>7709</v>
      </c>
      <c r="E177" s="209" t="s">
        <v>7710</v>
      </c>
      <c r="F177" s="210" t="s">
        <v>6507</v>
      </c>
      <c r="G177" s="387">
        <v>13032131.25</v>
      </c>
      <c r="H177" s="387"/>
      <c r="I177" s="210" t="s">
        <v>6507</v>
      </c>
      <c r="J177" s="388">
        <v>13032131.25</v>
      </c>
      <c r="K177" s="388"/>
    </row>
    <row r="178" spans="2:11" x14ac:dyDescent="0.25">
      <c r="B178" s="213">
        <v>44015</v>
      </c>
      <c r="C178" s="209" t="s">
        <v>7662</v>
      </c>
      <c r="D178" s="209" t="s">
        <v>7711</v>
      </c>
      <c r="E178" s="209" t="s">
        <v>7712</v>
      </c>
      <c r="F178" s="210" t="s">
        <v>6507</v>
      </c>
      <c r="G178" s="387">
        <v>11934994.32</v>
      </c>
      <c r="H178" s="387"/>
      <c r="I178" s="210" t="s">
        <v>6507</v>
      </c>
      <c r="J178" s="388">
        <v>11934994.32</v>
      </c>
      <c r="K178" s="388"/>
    </row>
    <row r="179" spans="2:11" x14ac:dyDescent="0.25">
      <c r="B179" s="213">
        <v>44015</v>
      </c>
      <c r="C179" s="209" t="s">
        <v>7662</v>
      </c>
      <c r="D179" s="209" t="s">
        <v>7713</v>
      </c>
      <c r="E179" s="209" t="s">
        <v>7714</v>
      </c>
      <c r="F179" s="210" t="s">
        <v>6507</v>
      </c>
      <c r="G179" s="387">
        <v>11934994.32</v>
      </c>
      <c r="H179" s="387"/>
      <c r="I179" s="210" t="s">
        <v>6507</v>
      </c>
      <c r="J179" s="388">
        <v>11934994.32</v>
      </c>
      <c r="K179" s="388"/>
    </row>
    <row r="180" spans="2:11" x14ac:dyDescent="0.25">
      <c r="B180" s="213">
        <v>44015</v>
      </c>
      <c r="C180" s="209" t="s">
        <v>7662</v>
      </c>
      <c r="D180" s="209" t="s">
        <v>7715</v>
      </c>
      <c r="E180" s="209" t="s">
        <v>7716</v>
      </c>
      <c r="F180" s="210" t="s">
        <v>6507</v>
      </c>
      <c r="G180" s="387">
        <v>9073860.2300000004</v>
      </c>
      <c r="H180" s="387"/>
      <c r="I180" s="210" t="s">
        <v>6507</v>
      </c>
      <c r="J180" s="388">
        <v>9073860.2300000004</v>
      </c>
      <c r="K180" s="388"/>
    </row>
    <row r="181" spans="2:11" x14ac:dyDescent="0.25">
      <c r="B181" s="213">
        <v>44015</v>
      </c>
      <c r="C181" s="209" t="s">
        <v>7662</v>
      </c>
      <c r="D181" s="209" t="s">
        <v>7717</v>
      </c>
      <c r="E181" s="209" t="s">
        <v>7718</v>
      </c>
      <c r="F181" s="210" t="s">
        <v>6507</v>
      </c>
      <c r="G181" s="387">
        <v>6379109.9699999997</v>
      </c>
      <c r="H181" s="387"/>
      <c r="I181" s="210" t="s">
        <v>6507</v>
      </c>
      <c r="J181" s="388">
        <v>6379109.9699999997</v>
      </c>
      <c r="K181" s="388"/>
    </row>
    <row r="182" spans="2:11" x14ac:dyDescent="0.25">
      <c r="B182" s="213">
        <v>44015</v>
      </c>
      <c r="C182" s="209" t="s">
        <v>7662</v>
      </c>
      <c r="D182" s="209" t="s">
        <v>7719</v>
      </c>
      <c r="E182" s="209" t="s">
        <v>7720</v>
      </c>
      <c r="F182" s="210" t="s">
        <v>6507</v>
      </c>
      <c r="G182" s="387">
        <v>17197071.84</v>
      </c>
      <c r="H182" s="387"/>
      <c r="I182" s="210" t="s">
        <v>6507</v>
      </c>
      <c r="J182" s="388">
        <v>17197071.84</v>
      </c>
      <c r="K182" s="388"/>
    </row>
    <row r="183" spans="2:11" x14ac:dyDescent="0.25">
      <c r="B183" s="213">
        <v>44015</v>
      </c>
      <c r="C183" s="209" t="s">
        <v>7662</v>
      </c>
      <c r="D183" s="209" t="s">
        <v>7721</v>
      </c>
      <c r="E183" s="209" t="s">
        <v>7722</v>
      </c>
      <c r="F183" s="210" t="s">
        <v>6507</v>
      </c>
      <c r="G183" s="387">
        <v>50600</v>
      </c>
      <c r="H183" s="387"/>
      <c r="I183" s="210" t="s">
        <v>6507</v>
      </c>
      <c r="J183" s="388">
        <v>50600</v>
      </c>
      <c r="K183" s="388"/>
    </row>
    <row r="184" spans="2:11" x14ac:dyDescent="0.25">
      <c r="B184" s="213">
        <v>44015</v>
      </c>
      <c r="C184" s="209" t="s">
        <v>7662</v>
      </c>
      <c r="D184" s="209" t="s">
        <v>7723</v>
      </c>
      <c r="E184" s="209" t="s">
        <v>7724</v>
      </c>
      <c r="F184" s="210" t="s">
        <v>6507</v>
      </c>
      <c r="G184" s="387">
        <v>206500</v>
      </c>
      <c r="H184" s="387"/>
      <c r="I184" s="210" t="s">
        <v>6507</v>
      </c>
      <c r="J184" s="388">
        <v>206500</v>
      </c>
      <c r="K184" s="388"/>
    </row>
    <row r="185" spans="2:11" x14ac:dyDescent="0.25">
      <c r="B185" s="213">
        <v>44015</v>
      </c>
      <c r="C185" s="209" t="s">
        <v>7662</v>
      </c>
      <c r="D185" s="209" t="s">
        <v>7725</v>
      </c>
      <c r="E185" s="209" t="s">
        <v>7726</v>
      </c>
      <c r="F185" s="210" t="s">
        <v>6507</v>
      </c>
      <c r="G185" s="387">
        <v>33200</v>
      </c>
      <c r="H185" s="387"/>
      <c r="I185" s="210" t="s">
        <v>6507</v>
      </c>
      <c r="J185" s="388">
        <v>33200</v>
      </c>
      <c r="K185" s="388"/>
    </row>
    <row r="186" spans="2:11" x14ac:dyDescent="0.25">
      <c r="B186" s="213">
        <v>44015</v>
      </c>
      <c r="C186" s="209" t="s">
        <v>7662</v>
      </c>
      <c r="D186" s="209" t="s">
        <v>7727</v>
      </c>
      <c r="E186" s="209" t="s">
        <v>7728</v>
      </c>
      <c r="F186" s="210" t="s">
        <v>6507</v>
      </c>
      <c r="G186" s="387">
        <v>114600</v>
      </c>
      <c r="H186" s="387"/>
      <c r="I186" s="210" t="s">
        <v>6507</v>
      </c>
      <c r="J186" s="388">
        <v>114600</v>
      </c>
      <c r="K186" s="388"/>
    </row>
    <row r="187" spans="2:11" x14ac:dyDescent="0.25">
      <c r="B187" s="213">
        <v>44015</v>
      </c>
      <c r="C187" s="209" t="s">
        <v>7662</v>
      </c>
      <c r="D187" s="209" t="s">
        <v>7729</v>
      </c>
      <c r="E187" s="209" t="s">
        <v>7730</v>
      </c>
      <c r="F187" s="210" t="s">
        <v>6507</v>
      </c>
      <c r="G187" s="387">
        <v>17700077.190000001</v>
      </c>
      <c r="H187" s="387"/>
      <c r="I187" s="210" t="s">
        <v>6507</v>
      </c>
      <c r="J187" s="388">
        <v>17700077.190000001</v>
      </c>
      <c r="K187" s="388"/>
    </row>
    <row r="188" spans="2:11" x14ac:dyDescent="0.25">
      <c r="B188" s="213">
        <v>44015</v>
      </c>
      <c r="C188" s="209" t="s">
        <v>7662</v>
      </c>
      <c r="D188" s="209" t="s">
        <v>7731</v>
      </c>
      <c r="E188" s="209" t="s">
        <v>7732</v>
      </c>
      <c r="F188" s="210" t="s">
        <v>6507</v>
      </c>
      <c r="G188" s="387">
        <v>57355137.210000001</v>
      </c>
      <c r="H188" s="387"/>
      <c r="I188" s="210" t="s">
        <v>6507</v>
      </c>
      <c r="J188" s="388">
        <v>57355137.210000001</v>
      </c>
      <c r="K188" s="388"/>
    </row>
    <row r="189" spans="2:11" x14ac:dyDescent="0.25">
      <c r="B189" s="213">
        <v>44015</v>
      </c>
      <c r="C189" s="209" t="s">
        <v>7662</v>
      </c>
      <c r="D189" s="209" t="s">
        <v>7733</v>
      </c>
      <c r="E189" s="209" t="s">
        <v>7734</v>
      </c>
      <c r="F189" s="210" t="s">
        <v>6507</v>
      </c>
      <c r="G189" s="387">
        <v>33943618.200000003</v>
      </c>
      <c r="H189" s="387"/>
      <c r="I189" s="210" t="s">
        <v>6507</v>
      </c>
      <c r="J189" s="388">
        <v>33943618.200000003</v>
      </c>
      <c r="K189" s="388"/>
    </row>
    <row r="190" spans="2:11" x14ac:dyDescent="0.25">
      <c r="B190" s="213">
        <v>44015</v>
      </c>
      <c r="C190" s="209" t="s">
        <v>7662</v>
      </c>
      <c r="D190" s="209" t="s">
        <v>7735</v>
      </c>
      <c r="E190" s="209" t="s">
        <v>7736</v>
      </c>
      <c r="F190" s="210" t="s">
        <v>6507</v>
      </c>
      <c r="G190" s="387">
        <v>34586798.5</v>
      </c>
      <c r="H190" s="387"/>
      <c r="I190" s="210" t="s">
        <v>6507</v>
      </c>
      <c r="J190" s="388">
        <v>34586798.5</v>
      </c>
      <c r="K190" s="388"/>
    </row>
    <row r="191" spans="2:11" x14ac:dyDescent="0.25">
      <c r="B191" s="213">
        <v>44015</v>
      </c>
      <c r="C191" s="209" t="s">
        <v>7662</v>
      </c>
      <c r="D191" s="209" t="s">
        <v>7737</v>
      </c>
      <c r="E191" s="209" t="s">
        <v>7738</v>
      </c>
      <c r="F191" s="210" t="s">
        <v>6507</v>
      </c>
      <c r="G191" s="387">
        <v>29031205.800000001</v>
      </c>
      <c r="H191" s="387"/>
      <c r="I191" s="210" t="s">
        <v>6507</v>
      </c>
      <c r="J191" s="388">
        <v>29031205.800000001</v>
      </c>
      <c r="K191" s="388"/>
    </row>
    <row r="192" spans="2:11" x14ac:dyDescent="0.25">
      <c r="B192" s="213">
        <v>44015</v>
      </c>
      <c r="C192" s="209" t="s">
        <v>7662</v>
      </c>
      <c r="D192" s="209" t="s">
        <v>7739</v>
      </c>
      <c r="E192" s="209" t="s">
        <v>7740</v>
      </c>
      <c r="F192" s="210" t="s">
        <v>6507</v>
      </c>
      <c r="G192" s="387">
        <v>18478794.800000001</v>
      </c>
      <c r="H192" s="387"/>
      <c r="I192" s="210" t="s">
        <v>6507</v>
      </c>
      <c r="J192" s="388">
        <v>18478794.800000001</v>
      </c>
      <c r="K192" s="388"/>
    </row>
    <row r="193" spans="2:11" x14ac:dyDescent="0.25">
      <c r="B193" s="213">
        <v>44015</v>
      </c>
      <c r="C193" s="209" t="s">
        <v>7662</v>
      </c>
      <c r="D193" s="209" t="s">
        <v>7741</v>
      </c>
      <c r="E193" s="209" t="s">
        <v>7742</v>
      </c>
      <c r="F193" s="210" t="s">
        <v>6507</v>
      </c>
      <c r="G193" s="387">
        <v>24618008.800000001</v>
      </c>
      <c r="H193" s="387"/>
      <c r="I193" s="210" t="s">
        <v>6507</v>
      </c>
      <c r="J193" s="388">
        <v>24618008.800000001</v>
      </c>
      <c r="K193" s="388"/>
    </row>
    <row r="194" spans="2:11" x14ac:dyDescent="0.25">
      <c r="B194" s="213">
        <v>44015</v>
      </c>
      <c r="C194" s="209" t="s">
        <v>7662</v>
      </c>
      <c r="D194" s="209" t="s">
        <v>7743</v>
      </c>
      <c r="E194" s="209" t="s">
        <v>7744</v>
      </c>
      <c r="F194" s="210" t="s">
        <v>6507</v>
      </c>
      <c r="G194" s="387">
        <v>26166543.809999999</v>
      </c>
      <c r="H194" s="387"/>
      <c r="I194" s="210" t="s">
        <v>6507</v>
      </c>
      <c r="J194" s="388">
        <v>26166543.809999999</v>
      </c>
      <c r="K194" s="388"/>
    </row>
    <row r="195" spans="2:11" x14ac:dyDescent="0.25">
      <c r="B195" s="213">
        <v>44015</v>
      </c>
      <c r="C195" s="209" t="s">
        <v>7745</v>
      </c>
      <c r="D195" s="209" t="s">
        <v>7746</v>
      </c>
      <c r="E195" s="209" t="s">
        <v>7747</v>
      </c>
      <c r="F195" s="210" t="s">
        <v>6507</v>
      </c>
      <c r="G195" s="387">
        <v>117000</v>
      </c>
      <c r="H195" s="387"/>
      <c r="I195" s="210" t="s">
        <v>6507</v>
      </c>
      <c r="J195" s="388">
        <v>117000</v>
      </c>
      <c r="K195" s="388"/>
    </row>
    <row r="196" spans="2:11" x14ac:dyDescent="0.25">
      <c r="B196" s="213">
        <v>44015</v>
      </c>
      <c r="C196" s="209" t="s">
        <v>7748</v>
      </c>
      <c r="D196" s="209" t="s">
        <v>7749</v>
      </c>
      <c r="E196" s="209" t="s">
        <v>7750</v>
      </c>
      <c r="F196" s="210" t="s">
        <v>6507</v>
      </c>
      <c r="G196" s="387">
        <v>11100</v>
      </c>
      <c r="H196" s="387"/>
      <c r="I196" s="210" t="s">
        <v>6507</v>
      </c>
      <c r="J196" s="388">
        <v>11100</v>
      </c>
      <c r="K196" s="388"/>
    </row>
    <row r="197" spans="2:11" x14ac:dyDescent="0.25">
      <c r="B197" s="213">
        <v>44015</v>
      </c>
      <c r="C197" s="209" t="s">
        <v>7751</v>
      </c>
      <c r="D197" s="209" t="s">
        <v>7752</v>
      </c>
      <c r="E197" s="209" t="s">
        <v>7753</v>
      </c>
      <c r="F197" s="210" t="s">
        <v>6507</v>
      </c>
      <c r="G197" s="387">
        <v>13000</v>
      </c>
      <c r="H197" s="387"/>
      <c r="I197" s="210" t="s">
        <v>6507</v>
      </c>
      <c r="J197" s="388">
        <v>13000</v>
      </c>
      <c r="K197" s="388"/>
    </row>
    <row r="198" spans="2:11" x14ac:dyDescent="0.25">
      <c r="B198" s="213">
        <v>44015</v>
      </c>
      <c r="C198" s="209" t="s">
        <v>7751</v>
      </c>
      <c r="D198" s="209" t="s">
        <v>7754</v>
      </c>
      <c r="E198" s="209" t="s">
        <v>7755</v>
      </c>
      <c r="F198" s="210" t="s">
        <v>6507</v>
      </c>
      <c r="G198" s="387">
        <v>184000</v>
      </c>
      <c r="H198" s="387"/>
      <c r="I198" s="210" t="s">
        <v>6507</v>
      </c>
      <c r="J198" s="388">
        <v>184000</v>
      </c>
      <c r="K198" s="388"/>
    </row>
    <row r="199" spans="2:11" x14ac:dyDescent="0.25">
      <c r="B199" s="213">
        <v>44015</v>
      </c>
      <c r="C199" s="209" t="s">
        <v>7756</v>
      </c>
      <c r="D199" s="209" t="s">
        <v>7459</v>
      </c>
      <c r="E199" s="209" t="s">
        <v>7460</v>
      </c>
      <c r="F199" s="210" t="s">
        <v>6507</v>
      </c>
      <c r="G199" s="387">
        <v>59083.33</v>
      </c>
      <c r="H199" s="387"/>
      <c r="I199" s="210" t="s">
        <v>6507</v>
      </c>
      <c r="J199" s="388">
        <v>59083.33</v>
      </c>
      <c r="K199" s="388"/>
    </row>
    <row r="200" spans="2:11" x14ac:dyDescent="0.25">
      <c r="B200" s="213">
        <v>44015</v>
      </c>
      <c r="C200" s="209" t="s">
        <v>7756</v>
      </c>
      <c r="D200" s="209" t="s">
        <v>7757</v>
      </c>
      <c r="E200" s="209" t="s">
        <v>7758</v>
      </c>
      <c r="F200" s="210" t="s">
        <v>6507</v>
      </c>
      <c r="G200" s="387">
        <v>687030.22</v>
      </c>
      <c r="H200" s="387"/>
      <c r="I200" s="210" t="s">
        <v>6507</v>
      </c>
      <c r="J200" s="388">
        <v>687030.22</v>
      </c>
      <c r="K200" s="388"/>
    </row>
    <row r="201" spans="2:11" x14ac:dyDescent="0.25">
      <c r="B201" s="213">
        <v>44015</v>
      </c>
      <c r="C201" s="209" t="s">
        <v>7756</v>
      </c>
      <c r="D201" s="209" t="s">
        <v>7759</v>
      </c>
      <c r="E201" s="209" t="s">
        <v>7760</v>
      </c>
      <c r="F201" s="210" t="s">
        <v>6507</v>
      </c>
      <c r="G201" s="387">
        <v>609644.4</v>
      </c>
      <c r="H201" s="387"/>
      <c r="I201" s="210" t="s">
        <v>6507</v>
      </c>
      <c r="J201" s="388">
        <v>609644.4</v>
      </c>
      <c r="K201" s="388"/>
    </row>
    <row r="202" spans="2:11" x14ac:dyDescent="0.25">
      <c r="B202" s="213">
        <v>44015</v>
      </c>
      <c r="C202" s="209" t="s">
        <v>7756</v>
      </c>
      <c r="D202" s="209" t="s">
        <v>7761</v>
      </c>
      <c r="E202" s="209" t="s">
        <v>7762</v>
      </c>
      <c r="F202" s="210" t="s">
        <v>6507</v>
      </c>
      <c r="G202" s="387">
        <v>46000</v>
      </c>
      <c r="H202" s="387"/>
      <c r="I202" s="210" t="s">
        <v>6507</v>
      </c>
      <c r="J202" s="388">
        <v>46000</v>
      </c>
      <c r="K202" s="388"/>
    </row>
    <row r="203" spans="2:11" x14ac:dyDescent="0.25">
      <c r="B203" s="213">
        <v>44015</v>
      </c>
      <c r="C203" s="209" t="s">
        <v>7756</v>
      </c>
      <c r="D203" s="209" t="s">
        <v>7763</v>
      </c>
      <c r="E203" s="209" t="s">
        <v>7764</v>
      </c>
      <c r="F203" s="210" t="s">
        <v>6507</v>
      </c>
      <c r="G203" s="387">
        <v>554358</v>
      </c>
      <c r="H203" s="387"/>
      <c r="I203" s="210" t="s">
        <v>6507</v>
      </c>
      <c r="J203" s="388">
        <v>554358</v>
      </c>
      <c r="K203" s="388"/>
    </row>
    <row r="204" spans="2:11" x14ac:dyDescent="0.25">
      <c r="B204" s="213">
        <v>44015</v>
      </c>
      <c r="C204" s="209" t="s">
        <v>7756</v>
      </c>
      <c r="D204" s="209" t="s">
        <v>7765</v>
      </c>
      <c r="E204" s="209" t="s">
        <v>7766</v>
      </c>
      <c r="F204" s="210" t="s">
        <v>6507</v>
      </c>
      <c r="G204" s="387">
        <v>502060.4</v>
      </c>
      <c r="H204" s="387"/>
      <c r="I204" s="210" t="s">
        <v>6507</v>
      </c>
      <c r="J204" s="388">
        <v>502060.4</v>
      </c>
      <c r="K204" s="388"/>
    </row>
    <row r="205" spans="2:11" x14ac:dyDescent="0.25">
      <c r="B205" s="213">
        <v>44015</v>
      </c>
      <c r="C205" s="209" t="s">
        <v>7756</v>
      </c>
      <c r="D205" s="209" t="s">
        <v>7767</v>
      </c>
      <c r="E205" s="209" t="s">
        <v>7768</v>
      </c>
      <c r="F205" s="210" t="s">
        <v>6507</v>
      </c>
      <c r="G205" s="387">
        <v>4721781.75</v>
      </c>
      <c r="H205" s="387"/>
      <c r="I205" s="210" t="s">
        <v>6507</v>
      </c>
      <c r="J205" s="388">
        <v>4721781.75</v>
      </c>
      <c r="K205" s="388"/>
    </row>
    <row r="206" spans="2:11" x14ac:dyDescent="0.25">
      <c r="B206" s="213">
        <v>44015</v>
      </c>
      <c r="C206" s="209" t="s">
        <v>7756</v>
      </c>
      <c r="D206" s="209" t="s">
        <v>7769</v>
      </c>
      <c r="E206" s="209" t="s">
        <v>7770</v>
      </c>
      <c r="F206" s="210" t="s">
        <v>6507</v>
      </c>
      <c r="G206" s="387">
        <v>3032322.77</v>
      </c>
      <c r="H206" s="387"/>
      <c r="I206" s="210" t="s">
        <v>6507</v>
      </c>
      <c r="J206" s="388">
        <v>3032322.77</v>
      </c>
      <c r="K206" s="388"/>
    </row>
    <row r="207" spans="2:11" x14ac:dyDescent="0.25">
      <c r="B207" s="213">
        <v>44015</v>
      </c>
      <c r="C207" s="209" t="s">
        <v>7756</v>
      </c>
      <c r="D207" s="209" t="s">
        <v>7771</v>
      </c>
      <c r="E207" s="209" t="s">
        <v>7772</v>
      </c>
      <c r="F207" s="210" t="s">
        <v>6507</v>
      </c>
      <c r="G207" s="387">
        <v>564817.6</v>
      </c>
      <c r="H207" s="387"/>
      <c r="I207" s="210" t="s">
        <v>6507</v>
      </c>
      <c r="J207" s="388">
        <v>564817.6</v>
      </c>
      <c r="K207" s="388"/>
    </row>
    <row r="208" spans="2:11" x14ac:dyDescent="0.25">
      <c r="B208" s="213">
        <v>44015</v>
      </c>
      <c r="C208" s="209" t="s">
        <v>7756</v>
      </c>
      <c r="D208" s="209" t="s">
        <v>7773</v>
      </c>
      <c r="E208" s="209" t="s">
        <v>7774</v>
      </c>
      <c r="F208" s="210" t="s">
        <v>6507</v>
      </c>
      <c r="G208" s="387">
        <v>2786943.69</v>
      </c>
      <c r="H208" s="387"/>
      <c r="I208" s="210" t="s">
        <v>6507</v>
      </c>
      <c r="J208" s="388">
        <v>2786943.69</v>
      </c>
      <c r="K208" s="388"/>
    </row>
    <row r="209" spans="2:11" x14ac:dyDescent="0.25">
      <c r="B209" s="213">
        <v>44015</v>
      </c>
      <c r="C209" s="209" t="s">
        <v>7756</v>
      </c>
      <c r="D209" s="209" t="s">
        <v>7775</v>
      </c>
      <c r="E209" s="209" t="s">
        <v>7776</v>
      </c>
      <c r="F209" s="210" t="s">
        <v>6507</v>
      </c>
      <c r="G209" s="387">
        <v>502060.4</v>
      </c>
      <c r="H209" s="387"/>
      <c r="I209" s="210" t="s">
        <v>6507</v>
      </c>
      <c r="J209" s="388">
        <v>502060.4</v>
      </c>
      <c r="K209" s="388"/>
    </row>
    <row r="210" spans="2:11" x14ac:dyDescent="0.25">
      <c r="B210" s="213">
        <v>44015</v>
      </c>
      <c r="C210" s="209" t="s">
        <v>7756</v>
      </c>
      <c r="D210" s="209" t="s">
        <v>7777</v>
      </c>
      <c r="E210" s="209" t="s">
        <v>7778</v>
      </c>
      <c r="F210" s="210" t="s">
        <v>6507</v>
      </c>
      <c r="G210" s="387">
        <v>537921.6</v>
      </c>
      <c r="H210" s="387"/>
      <c r="I210" s="210" t="s">
        <v>6507</v>
      </c>
      <c r="J210" s="388">
        <v>537921.6</v>
      </c>
      <c r="K210" s="388"/>
    </row>
    <row r="211" spans="2:11" x14ac:dyDescent="0.25">
      <c r="B211" s="213">
        <v>44015</v>
      </c>
      <c r="C211" s="209" t="s">
        <v>7756</v>
      </c>
      <c r="D211" s="209" t="s">
        <v>7779</v>
      </c>
      <c r="E211" s="209" t="s">
        <v>7780</v>
      </c>
      <c r="F211" s="210" t="s">
        <v>6507</v>
      </c>
      <c r="G211" s="387">
        <v>12500</v>
      </c>
      <c r="H211" s="387"/>
      <c r="I211" s="210" t="s">
        <v>6507</v>
      </c>
      <c r="J211" s="388">
        <v>12500</v>
      </c>
      <c r="K211" s="388"/>
    </row>
    <row r="212" spans="2:11" x14ac:dyDescent="0.25">
      <c r="B212" s="213">
        <v>44015</v>
      </c>
      <c r="C212" s="209" t="s">
        <v>7756</v>
      </c>
      <c r="D212" s="209" t="s">
        <v>7781</v>
      </c>
      <c r="E212" s="209" t="s">
        <v>7782</v>
      </c>
      <c r="F212" s="210" t="s">
        <v>6507</v>
      </c>
      <c r="G212" s="387">
        <v>1371498.12</v>
      </c>
      <c r="H212" s="387"/>
      <c r="I212" s="210" t="s">
        <v>6507</v>
      </c>
      <c r="J212" s="388">
        <v>1371498.12</v>
      </c>
      <c r="K212" s="388"/>
    </row>
    <row r="213" spans="2:11" x14ac:dyDescent="0.25">
      <c r="B213" s="213">
        <v>44015</v>
      </c>
      <c r="C213" s="209" t="s">
        <v>7756</v>
      </c>
      <c r="D213" s="209" t="s">
        <v>7783</v>
      </c>
      <c r="E213" s="209" t="s">
        <v>7784</v>
      </c>
      <c r="F213" s="210" t="s">
        <v>6507</v>
      </c>
      <c r="G213" s="387">
        <v>1425492.8</v>
      </c>
      <c r="H213" s="387"/>
      <c r="I213" s="210" t="s">
        <v>6507</v>
      </c>
      <c r="J213" s="388">
        <v>1425492.8</v>
      </c>
      <c r="K213" s="388"/>
    </row>
    <row r="214" spans="2:11" x14ac:dyDescent="0.25">
      <c r="B214" s="213">
        <v>44015</v>
      </c>
      <c r="C214" s="209" t="s">
        <v>7756</v>
      </c>
      <c r="D214" s="209" t="s">
        <v>7535</v>
      </c>
      <c r="E214" s="209" t="s">
        <v>7536</v>
      </c>
      <c r="F214" s="210" t="s">
        <v>6507</v>
      </c>
      <c r="G214" s="387">
        <v>3355077.2</v>
      </c>
      <c r="H214" s="387"/>
      <c r="I214" s="210" t="s">
        <v>6507</v>
      </c>
      <c r="J214" s="388">
        <v>3355077.2</v>
      </c>
      <c r="K214" s="388"/>
    </row>
    <row r="215" spans="2:11" x14ac:dyDescent="0.25">
      <c r="B215" s="213">
        <v>44015</v>
      </c>
      <c r="C215" s="209" t="s">
        <v>7756</v>
      </c>
      <c r="D215" s="209" t="s">
        <v>7785</v>
      </c>
      <c r="E215" s="209" t="s">
        <v>7786</v>
      </c>
      <c r="F215" s="210" t="s">
        <v>6507</v>
      </c>
      <c r="G215" s="387">
        <v>4500</v>
      </c>
      <c r="H215" s="387"/>
      <c r="I215" s="210" t="s">
        <v>6507</v>
      </c>
      <c r="J215" s="388">
        <v>4500</v>
      </c>
      <c r="K215" s="388"/>
    </row>
    <row r="216" spans="2:11" x14ac:dyDescent="0.25">
      <c r="B216" s="213">
        <v>44015</v>
      </c>
      <c r="C216" s="209" t="s">
        <v>7756</v>
      </c>
      <c r="D216" s="209" t="s">
        <v>7785</v>
      </c>
      <c r="E216" s="209" t="s">
        <v>7786</v>
      </c>
      <c r="F216" s="210" t="s">
        <v>6507</v>
      </c>
      <c r="G216" s="387">
        <v>4500</v>
      </c>
      <c r="H216" s="387"/>
      <c r="I216" s="210" t="s">
        <v>6507</v>
      </c>
      <c r="J216" s="388">
        <v>4500</v>
      </c>
      <c r="K216" s="388"/>
    </row>
    <row r="217" spans="2:11" x14ac:dyDescent="0.25">
      <c r="B217" s="213">
        <v>44015</v>
      </c>
      <c r="C217" s="209" t="s">
        <v>7756</v>
      </c>
      <c r="D217" s="209" t="s">
        <v>7787</v>
      </c>
      <c r="E217" s="209" t="s">
        <v>7788</v>
      </c>
      <c r="F217" s="210" t="s">
        <v>6507</v>
      </c>
      <c r="G217" s="387">
        <v>19400</v>
      </c>
      <c r="H217" s="387"/>
      <c r="I217" s="210" t="s">
        <v>6507</v>
      </c>
      <c r="J217" s="388">
        <v>19400</v>
      </c>
      <c r="K217" s="388"/>
    </row>
    <row r="218" spans="2:11" x14ac:dyDescent="0.25">
      <c r="B218" s="213">
        <v>44015</v>
      </c>
      <c r="C218" s="209" t="s">
        <v>7756</v>
      </c>
      <c r="D218" s="209" t="s">
        <v>7789</v>
      </c>
      <c r="E218" s="209" t="s">
        <v>7790</v>
      </c>
      <c r="F218" s="210" t="s">
        <v>6507</v>
      </c>
      <c r="G218" s="387">
        <v>871134.4</v>
      </c>
      <c r="H218" s="387"/>
      <c r="I218" s="210" t="s">
        <v>6507</v>
      </c>
      <c r="J218" s="388">
        <v>871134.4</v>
      </c>
      <c r="K218" s="388"/>
    </row>
    <row r="219" spans="2:11" x14ac:dyDescent="0.25">
      <c r="B219" s="213">
        <v>44015</v>
      </c>
      <c r="C219" s="209" t="s">
        <v>7756</v>
      </c>
      <c r="D219" s="209" t="s">
        <v>7507</v>
      </c>
      <c r="E219" s="209" t="s">
        <v>7508</v>
      </c>
      <c r="F219" s="210" t="s">
        <v>6507</v>
      </c>
      <c r="G219" s="387">
        <v>801950.8</v>
      </c>
      <c r="H219" s="387"/>
      <c r="I219" s="210" t="s">
        <v>6507</v>
      </c>
      <c r="J219" s="388">
        <v>801950.8</v>
      </c>
      <c r="K219" s="388"/>
    </row>
    <row r="220" spans="2:11" x14ac:dyDescent="0.25">
      <c r="B220" s="213">
        <v>44015</v>
      </c>
      <c r="C220" s="209" t="s">
        <v>7756</v>
      </c>
      <c r="D220" s="209" t="s">
        <v>7791</v>
      </c>
      <c r="E220" s="209" t="s">
        <v>7792</v>
      </c>
      <c r="F220" s="210" t="s">
        <v>6507</v>
      </c>
      <c r="G220" s="387">
        <v>475164</v>
      </c>
      <c r="H220" s="387"/>
      <c r="I220" s="210" t="s">
        <v>6507</v>
      </c>
      <c r="J220" s="388">
        <v>475164</v>
      </c>
      <c r="K220" s="388"/>
    </row>
    <row r="221" spans="2:11" x14ac:dyDescent="0.25">
      <c r="B221" s="213">
        <v>44015</v>
      </c>
      <c r="C221" s="209" t="s">
        <v>7756</v>
      </c>
      <c r="D221" s="209" t="s">
        <v>7793</v>
      </c>
      <c r="E221" s="209" t="s">
        <v>7794</v>
      </c>
      <c r="F221" s="210" t="s">
        <v>6507</v>
      </c>
      <c r="G221" s="387">
        <v>475164</v>
      </c>
      <c r="H221" s="387"/>
      <c r="I221" s="210" t="s">
        <v>6507</v>
      </c>
      <c r="J221" s="388">
        <v>475164</v>
      </c>
      <c r="K221" s="388"/>
    </row>
    <row r="222" spans="2:11" x14ac:dyDescent="0.25">
      <c r="B222" s="213">
        <v>44015</v>
      </c>
      <c r="C222" s="209" t="s">
        <v>7756</v>
      </c>
      <c r="D222" s="209" t="s">
        <v>7795</v>
      </c>
      <c r="E222" s="209" t="s">
        <v>7796</v>
      </c>
      <c r="F222" s="210" t="s">
        <v>6507</v>
      </c>
      <c r="G222" s="387">
        <v>537921.6</v>
      </c>
      <c r="H222" s="387"/>
      <c r="I222" s="210" t="s">
        <v>6507</v>
      </c>
      <c r="J222" s="388">
        <v>537921.6</v>
      </c>
      <c r="K222" s="388"/>
    </row>
    <row r="223" spans="2:11" x14ac:dyDescent="0.25">
      <c r="B223" s="213">
        <v>44015</v>
      </c>
      <c r="C223" s="209" t="s">
        <v>7756</v>
      </c>
      <c r="D223" s="209" t="s">
        <v>7797</v>
      </c>
      <c r="E223" s="209" t="s">
        <v>7798</v>
      </c>
      <c r="F223" s="210" t="s">
        <v>6507</v>
      </c>
      <c r="G223" s="387">
        <v>885777.6</v>
      </c>
      <c r="H223" s="387"/>
      <c r="I223" s="210" t="s">
        <v>6507</v>
      </c>
      <c r="J223" s="388">
        <v>885777.6</v>
      </c>
      <c r="K223" s="388"/>
    </row>
    <row r="224" spans="2:11" x14ac:dyDescent="0.25">
      <c r="B224" s="213">
        <v>44015</v>
      </c>
      <c r="C224" s="209" t="s">
        <v>7756</v>
      </c>
      <c r="D224" s="209" t="s">
        <v>7799</v>
      </c>
      <c r="E224" s="209" t="s">
        <v>7800</v>
      </c>
      <c r="F224" s="210" t="s">
        <v>6507</v>
      </c>
      <c r="G224" s="387">
        <v>609644.4</v>
      </c>
      <c r="H224" s="387"/>
      <c r="I224" s="210" t="s">
        <v>6507</v>
      </c>
      <c r="J224" s="388">
        <v>609644.4</v>
      </c>
      <c r="K224" s="388"/>
    </row>
    <row r="225" spans="2:11" x14ac:dyDescent="0.25">
      <c r="B225" s="213">
        <v>44015</v>
      </c>
      <c r="C225" s="209" t="s">
        <v>7756</v>
      </c>
      <c r="D225" s="209" t="s">
        <v>7801</v>
      </c>
      <c r="E225" s="209" t="s">
        <v>7802</v>
      </c>
      <c r="F225" s="210" t="s">
        <v>6507</v>
      </c>
      <c r="G225" s="387">
        <v>537921.6</v>
      </c>
      <c r="H225" s="387"/>
      <c r="I225" s="210" t="s">
        <v>6507</v>
      </c>
      <c r="J225" s="388">
        <v>537921.6</v>
      </c>
      <c r="K225" s="388"/>
    </row>
    <row r="226" spans="2:11" x14ac:dyDescent="0.25">
      <c r="B226" s="213">
        <v>44015</v>
      </c>
      <c r="C226" s="209" t="s">
        <v>7756</v>
      </c>
      <c r="D226" s="209" t="s">
        <v>7803</v>
      </c>
      <c r="E226" s="209" t="s">
        <v>7804</v>
      </c>
      <c r="F226" s="210" t="s">
        <v>6507</v>
      </c>
      <c r="G226" s="387">
        <v>475164</v>
      </c>
      <c r="H226" s="387"/>
      <c r="I226" s="210" t="s">
        <v>6507</v>
      </c>
      <c r="J226" s="388">
        <v>475164</v>
      </c>
      <c r="K226" s="388"/>
    </row>
    <row r="227" spans="2:11" x14ac:dyDescent="0.25">
      <c r="B227" s="213">
        <v>44015</v>
      </c>
      <c r="C227" s="209" t="s">
        <v>7756</v>
      </c>
      <c r="D227" s="209" t="s">
        <v>7805</v>
      </c>
      <c r="E227" s="209" t="s">
        <v>7806</v>
      </c>
      <c r="F227" s="210" t="s">
        <v>6507</v>
      </c>
      <c r="G227" s="387">
        <v>776998</v>
      </c>
      <c r="H227" s="387"/>
      <c r="I227" s="210" t="s">
        <v>6507</v>
      </c>
      <c r="J227" s="388">
        <v>776998</v>
      </c>
      <c r="K227" s="388"/>
    </row>
    <row r="228" spans="2:11" x14ac:dyDescent="0.25">
      <c r="B228" s="213">
        <v>44015</v>
      </c>
      <c r="C228" s="209" t="s">
        <v>7756</v>
      </c>
      <c r="D228" s="209" t="s">
        <v>7807</v>
      </c>
      <c r="E228" s="209" t="s">
        <v>7808</v>
      </c>
      <c r="F228" s="210" t="s">
        <v>6507</v>
      </c>
      <c r="G228" s="387">
        <v>582748.4</v>
      </c>
      <c r="H228" s="387"/>
      <c r="I228" s="210" t="s">
        <v>6507</v>
      </c>
      <c r="J228" s="388">
        <v>582748.4</v>
      </c>
      <c r="K228" s="388"/>
    </row>
    <row r="229" spans="2:11" x14ac:dyDescent="0.25">
      <c r="B229" s="213">
        <v>44015</v>
      </c>
      <c r="C229" s="209" t="s">
        <v>7756</v>
      </c>
      <c r="D229" s="209" t="s">
        <v>7809</v>
      </c>
      <c r="E229" s="209" t="s">
        <v>7810</v>
      </c>
      <c r="F229" s="210" t="s">
        <v>6507</v>
      </c>
      <c r="G229" s="387">
        <v>582748.4</v>
      </c>
      <c r="H229" s="387"/>
      <c r="I229" s="210" t="s">
        <v>6507</v>
      </c>
      <c r="J229" s="388">
        <v>582748.4</v>
      </c>
      <c r="K229" s="388"/>
    </row>
    <row r="230" spans="2:11" x14ac:dyDescent="0.25">
      <c r="B230" s="213">
        <v>44015</v>
      </c>
      <c r="C230" s="209" t="s">
        <v>7756</v>
      </c>
      <c r="D230" s="209" t="s">
        <v>7811</v>
      </c>
      <c r="E230" s="209" t="s">
        <v>7812</v>
      </c>
      <c r="F230" s="210" t="s">
        <v>6507</v>
      </c>
      <c r="G230" s="387">
        <v>582748.4</v>
      </c>
      <c r="H230" s="387"/>
      <c r="I230" s="210" t="s">
        <v>6507</v>
      </c>
      <c r="J230" s="388">
        <v>582748.4</v>
      </c>
      <c r="K230" s="388"/>
    </row>
    <row r="231" spans="2:11" x14ac:dyDescent="0.25">
      <c r="B231" s="213">
        <v>44015</v>
      </c>
      <c r="C231" s="209" t="s">
        <v>7756</v>
      </c>
      <c r="D231" s="209" t="s">
        <v>7813</v>
      </c>
      <c r="E231" s="209" t="s">
        <v>7814</v>
      </c>
      <c r="F231" s="210" t="s">
        <v>6507</v>
      </c>
      <c r="G231" s="387">
        <v>537921.6</v>
      </c>
      <c r="H231" s="387"/>
      <c r="I231" s="210" t="s">
        <v>6507</v>
      </c>
      <c r="J231" s="388">
        <v>537921.6</v>
      </c>
      <c r="K231" s="388"/>
    </row>
    <row r="232" spans="2:11" x14ac:dyDescent="0.25">
      <c r="B232" s="213">
        <v>44015</v>
      </c>
      <c r="C232" s="209" t="s">
        <v>7756</v>
      </c>
      <c r="D232" s="209" t="s">
        <v>7815</v>
      </c>
      <c r="E232" s="209" t="s">
        <v>7816</v>
      </c>
      <c r="F232" s="210" t="s">
        <v>6507</v>
      </c>
      <c r="G232" s="387">
        <v>934584</v>
      </c>
      <c r="H232" s="387"/>
      <c r="I232" s="210" t="s">
        <v>6507</v>
      </c>
      <c r="J232" s="388">
        <v>934584</v>
      </c>
      <c r="K232" s="388"/>
    </row>
    <row r="233" spans="2:11" x14ac:dyDescent="0.25">
      <c r="B233" s="213">
        <v>44015</v>
      </c>
      <c r="C233" s="209" t="s">
        <v>7756</v>
      </c>
      <c r="D233" s="209" t="s">
        <v>7817</v>
      </c>
      <c r="E233" s="209" t="s">
        <v>7818</v>
      </c>
      <c r="F233" s="210" t="s">
        <v>6507</v>
      </c>
      <c r="G233" s="387">
        <v>926699.73</v>
      </c>
      <c r="H233" s="387"/>
      <c r="I233" s="210" t="s">
        <v>6507</v>
      </c>
      <c r="J233" s="388">
        <v>926699.73</v>
      </c>
      <c r="K233" s="388"/>
    </row>
    <row r="234" spans="2:11" x14ac:dyDescent="0.25">
      <c r="B234" s="213">
        <v>44015</v>
      </c>
      <c r="C234" s="209" t="s">
        <v>7756</v>
      </c>
      <c r="D234" s="209" t="s">
        <v>7819</v>
      </c>
      <c r="E234" s="209" t="s">
        <v>7820</v>
      </c>
      <c r="F234" s="210" t="s">
        <v>6507</v>
      </c>
      <c r="G234" s="387">
        <v>3441873.6</v>
      </c>
      <c r="H234" s="387"/>
      <c r="I234" s="210" t="s">
        <v>6507</v>
      </c>
      <c r="J234" s="388">
        <v>3441873.6</v>
      </c>
      <c r="K234" s="388"/>
    </row>
    <row r="235" spans="2:11" x14ac:dyDescent="0.25">
      <c r="B235" s="213">
        <v>44015</v>
      </c>
      <c r="C235" s="209" t="s">
        <v>7756</v>
      </c>
      <c r="D235" s="209" t="s">
        <v>7821</v>
      </c>
      <c r="E235" s="209" t="s">
        <v>7822</v>
      </c>
      <c r="F235" s="210" t="s">
        <v>6507</v>
      </c>
      <c r="G235" s="387">
        <v>565463.19999999995</v>
      </c>
      <c r="H235" s="387"/>
      <c r="I235" s="210" t="s">
        <v>6507</v>
      </c>
      <c r="J235" s="388">
        <v>565463.19999999995</v>
      </c>
      <c r="K235" s="388"/>
    </row>
    <row r="236" spans="2:11" x14ac:dyDescent="0.25">
      <c r="B236" s="213">
        <v>44015</v>
      </c>
      <c r="C236" s="209" t="s">
        <v>7756</v>
      </c>
      <c r="D236" s="209" t="s">
        <v>7823</v>
      </c>
      <c r="E236" s="209" t="s">
        <v>7824</v>
      </c>
      <c r="F236" s="210" t="s">
        <v>6507</v>
      </c>
      <c r="G236" s="387">
        <v>1571794</v>
      </c>
      <c r="H236" s="387"/>
      <c r="I236" s="210" t="s">
        <v>6507</v>
      </c>
      <c r="J236" s="388">
        <v>1571794</v>
      </c>
      <c r="K236" s="388"/>
    </row>
    <row r="237" spans="2:11" x14ac:dyDescent="0.25">
      <c r="B237" s="213">
        <v>44015</v>
      </c>
      <c r="C237" s="209" t="s">
        <v>7756</v>
      </c>
      <c r="D237" s="209" t="s">
        <v>7825</v>
      </c>
      <c r="E237" s="209" t="s">
        <v>7826</v>
      </c>
      <c r="F237" s="210" t="s">
        <v>6507</v>
      </c>
      <c r="G237" s="387">
        <v>1024820</v>
      </c>
      <c r="H237" s="387"/>
      <c r="I237" s="210" t="s">
        <v>6507</v>
      </c>
      <c r="J237" s="388">
        <v>1024820</v>
      </c>
      <c r="K237" s="388"/>
    </row>
    <row r="238" spans="2:11" x14ac:dyDescent="0.25">
      <c r="B238" s="213">
        <v>44015</v>
      </c>
      <c r="C238" s="209" t="s">
        <v>7756</v>
      </c>
      <c r="D238" s="209" t="s">
        <v>7827</v>
      </c>
      <c r="E238" s="209" t="s">
        <v>7828</v>
      </c>
      <c r="F238" s="210" t="s">
        <v>6507</v>
      </c>
      <c r="G238" s="387">
        <v>27347677.690000001</v>
      </c>
      <c r="H238" s="387"/>
      <c r="I238" s="210" t="s">
        <v>6507</v>
      </c>
      <c r="J238" s="388">
        <v>27347677.690000001</v>
      </c>
      <c r="K238" s="388"/>
    </row>
    <row r="239" spans="2:11" x14ac:dyDescent="0.25">
      <c r="B239" s="213">
        <v>44015</v>
      </c>
      <c r="C239" s="209" t="s">
        <v>7756</v>
      </c>
      <c r="D239" s="209" t="s">
        <v>7829</v>
      </c>
      <c r="E239" s="209" t="s">
        <v>7830</v>
      </c>
      <c r="F239" s="210" t="s">
        <v>6507</v>
      </c>
      <c r="G239" s="387">
        <v>131441119.81999999</v>
      </c>
      <c r="H239" s="387"/>
      <c r="I239" s="210" t="s">
        <v>6507</v>
      </c>
      <c r="J239" s="388">
        <v>131441119.81999999</v>
      </c>
      <c r="K239" s="388"/>
    </row>
    <row r="240" spans="2:11" x14ac:dyDescent="0.25">
      <c r="B240" s="213">
        <v>44015</v>
      </c>
      <c r="C240" s="209" t="s">
        <v>7756</v>
      </c>
      <c r="D240" s="209" t="s">
        <v>7831</v>
      </c>
      <c r="E240" s="209" t="s">
        <v>7832</v>
      </c>
      <c r="F240" s="210" t="s">
        <v>6507</v>
      </c>
      <c r="G240" s="387">
        <v>8736549.5999999996</v>
      </c>
      <c r="H240" s="387"/>
      <c r="I240" s="210" t="s">
        <v>6507</v>
      </c>
      <c r="J240" s="388">
        <v>8736549.5999999996</v>
      </c>
      <c r="K240" s="388"/>
    </row>
    <row r="241" spans="2:11" x14ac:dyDescent="0.25">
      <c r="B241" s="213">
        <v>44015</v>
      </c>
      <c r="C241" s="209" t="s">
        <v>7756</v>
      </c>
      <c r="D241" s="209" t="s">
        <v>7833</v>
      </c>
      <c r="E241" s="209" t="s">
        <v>7834</v>
      </c>
      <c r="F241" s="210" t="s">
        <v>6507</v>
      </c>
      <c r="G241" s="387">
        <v>5405996.8799999999</v>
      </c>
      <c r="H241" s="387"/>
      <c r="I241" s="210" t="s">
        <v>6507</v>
      </c>
      <c r="J241" s="388">
        <v>5405996.8799999999</v>
      </c>
      <c r="K241" s="388"/>
    </row>
    <row r="242" spans="2:11" x14ac:dyDescent="0.25">
      <c r="B242" s="213">
        <v>44015</v>
      </c>
      <c r="C242" s="209" t="s">
        <v>7756</v>
      </c>
      <c r="D242" s="209" t="s">
        <v>7835</v>
      </c>
      <c r="E242" s="209" t="s">
        <v>7836</v>
      </c>
      <c r="F242" s="210" t="s">
        <v>6507</v>
      </c>
      <c r="G242" s="387">
        <v>18454220.100000001</v>
      </c>
      <c r="H242" s="387"/>
      <c r="I242" s="210" t="s">
        <v>6507</v>
      </c>
      <c r="J242" s="388">
        <v>18454220.100000001</v>
      </c>
      <c r="K242" s="388"/>
    </row>
    <row r="243" spans="2:11" x14ac:dyDescent="0.25">
      <c r="B243" s="213">
        <v>44015</v>
      </c>
      <c r="C243" s="209" t="s">
        <v>7756</v>
      </c>
      <c r="D243" s="209" t="s">
        <v>7837</v>
      </c>
      <c r="E243" s="209" t="s">
        <v>7838</v>
      </c>
      <c r="F243" s="210" t="s">
        <v>6507</v>
      </c>
      <c r="G243" s="387">
        <v>2800199.2</v>
      </c>
      <c r="H243" s="387"/>
      <c r="I243" s="210" t="s">
        <v>6507</v>
      </c>
      <c r="J243" s="388">
        <v>2800199.2</v>
      </c>
      <c r="K243" s="388"/>
    </row>
    <row r="244" spans="2:11" x14ac:dyDescent="0.25">
      <c r="B244" s="213">
        <v>44015</v>
      </c>
      <c r="C244" s="209" t="s">
        <v>7756</v>
      </c>
      <c r="D244" s="209" t="s">
        <v>7535</v>
      </c>
      <c r="E244" s="209" t="s">
        <v>7536</v>
      </c>
      <c r="F244" s="210" t="s">
        <v>6507</v>
      </c>
      <c r="G244" s="387">
        <v>10352802.560000001</v>
      </c>
      <c r="H244" s="387"/>
      <c r="I244" s="210" t="s">
        <v>6507</v>
      </c>
      <c r="J244" s="388">
        <v>10352802.560000001</v>
      </c>
      <c r="K244" s="388"/>
    </row>
    <row r="245" spans="2:11" x14ac:dyDescent="0.25">
      <c r="B245" s="213">
        <v>44015</v>
      </c>
      <c r="C245" s="209" t="s">
        <v>7756</v>
      </c>
      <c r="D245" s="209" t="s">
        <v>7839</v>
      </c>
      <c r="E245" s="209" t="s">
        <v>7840</v>
      </c>
      <c r="F245" s="210" t="s">
        <v>6507</v>
      </c>
      <c r="G245" s="387">
        <v>1198668.8</v>
      </c>
      <c r="H245" s="387"/>
      <c r="I245" s="210" t="s">
        <v>6507</v>
      </c>
      <c r="J245" s="388">
        <v>1198668.8</v>
      </c>
      <c r="K245" s="388"/>
    </row>
    <row r="246" spans="2:11" x14ac:dyDescent="0.25">
      <c r="B246" s="213">
        <v>44015</v>
      </c>
      <c r="C246" s="209" t="s">
        <v>7756</v>
      </c>
      <c r="D246" s="209" t="s">
        <v>7841</v>
      </c>
      <c r="E246" s="209" t="s">
        <v>7842</v>
      </c>
      <c r="F246" s="210" t="s">
        <v>6507</v>
      </c>
      <c r="G246" s="387">
        <v>836123.4</v>
      </c>
      <c r="H246" s="387"/>
      <c r="I246" s="210" t="s">
        <v>6507</v>
      </c>
      <c r="J246" s="388">
        <v>836123.4</v>
      </c>
      <c r="K246" s="388"/>
    </row>
    <row r="247" spans="2:11" x14ac:dyDescent="0.25">
      <c r="B247" s="213">
        <v>44015</v>
      </c>
      <c r="C247" s="209" t="s">
        <v>7756</v>
      </c>
      <c r="D247" s="209" t="s">
        <v>7843</v>
      </c>
      <c r="E247" s="209" t="s">
        <v>7844</v>
      </c>
      <c r="F247" s="210" t="s">
        <v>6507</v>
      </c>
      <c r="G247" s="387">
        <v>2026297.32</v>
      </c>
      <c r="H247" s="387"/>
      <c r="I247" s="210" t="s">
        <v>6507</v>
      </c>
      <c r="J247" s="388">
        <v>2026297.32</v>
      </c>
      <c r="K247" s="388"/>
    </row>
    <row r="248" spans="2:11" x14ac:dyDescent="0.25">
      <c r="B248" s="213">
        <v>44015</v>
      </c>
      <c r="C248" s="209" t="s">
        <v>7756</v>
      </c>
      <c r="D248" s="209" t="s">
        <v>7845</v>
      </c>
      <c r="E248" s="209" t="s">
        <v>7846</v>
      </c>
      <c r="F248" s="210" t="s">
        <v>6507</v>
      </c>
      <c r="G248" s="387">
        <v>758852.64</v>
      </c>
      <c r="H248" s="387"/>
      <c r="I248" s="210" t="s">
        <v>6507</v>
      </c>
      <c r="J248" s="388">
        <v>758852.64</v>
      </c>
      <c r="K248" s="388"/>
    </row>
    <row r="249" spans="2:11" x14ac:dyDescent="0.25">
      <c r="B249" s="213">
        <v>44015</v>
      </c>
      <c r="C249" s="209" t="s">
        <v>7756</v>
      </c>
      <c r="D249" s="209" t="s">
        <v>7847</v>
      </c>
      <c r="E249" s="209" t="s">
        <v>7848</v>
      </c>
      <c r="F249" s="210" t="s">
        <v>6507</v>
      </c>
      <c r="G249" s="387">
        <v>4536341.0999999996</v>
      </c>
      <c r="H249" s="387"/>
      <c r="I249" s="210" t="s">
        <v>6507</v>
      </c>
      <c r="J249" s="388">
        <v>4536341.0999999996</v>
      </c>
      <c r="K249" s="388"/>
    </row>
    <row r="250" spans="2:11" x14ac:dyDescent="0.25">
      <c r="B250" s="213">
        <v>44015</v>
      </c>
      <c r="C250" s="209" t="s">
        <v>7756</v>
      </c>
      <c r="D250" s="209" t="s">
        <v>7849</v>
      </c>
      <c r="E250" s="209" t="s">
        <v>7850</v>
      </c>
      <c r="F250" s="210" t="s">
        <v>6507</v>
      </c>
      <c r="G250" s="387">
        <v>217170</v>
      </c>
      <c r="H250" s="387"/>
      <c r="I250" s="210" t="s">
        <v>6507</v>
      </c>
      <c r="J250" s="388">
        <v>217170</v>
      </c>
      <c r="K250" s="388"/>
    </row>
    <row r="251" spans="2:11" x14ac:dyDescent="0.25">
      <c r="B251" s="213">
        <v>44015</v>
      </c>
      <c r="C251" s="209" t="s">
        <v>7756</v>
      </c>
      <c r="D251" s="209" t="s">
        <v>7851</v>
      </c>
      <c r="E251" s="209" t="s">
        <v>7852</v>
      </c>
      <c r="F251" s="210" t="s">
        <v>6507</v>
      </c>
      <c r="G251" s="387">
        <v>1087491.52</v>
      </c>
      <c r="H251" s="387"/>
      <c r="I251" s="210" t="s">
        <v>6507</v>
      </c>
      <c r="J251" s="388">
        <v>1087491.52</v>
      </c>
      <c r="K251" s="388"/>
    </row>
    <row r="252" spans="2:11" x14ac:dyDescent="0.25">
      <c r="B252" s="213">
        <v>44015</v>
      </c>
      <c r="C252" s="209" t="s">
        <v>7756</v>
      </c>
      <c r="D252" s="209" t="s">
        <v>7853</v>
      </c>
      <c r="E252" s="209" t="s">
        <v>7854</v>
      </c>
      <c r="F252" s="210" t="s">
        <v>6507</v>
      </c>
      <c r="G252" s="387">
        <v>1286507.1000000001</v>
      </c>
      <c r="H252" s="387"/>
      <c r="I252" s="210" t="s">
        <v>6507</v>
      </c>
      <c r="J252" s="388">
        <v>1286507.1000000001</v>
      </c>
      <c r="K252" s="388"/>
    </row>
    <row r="253" spans="2:11" x14ac:dyDescent="0.25">
      <c r="B253" s="213">
        <v>44015</v>
      </c>
      <c r="C253" s="209" t="s">
        <v>7756</v>
      </c>
      <c r="D253" s="209" t="s">
        <v>7855</v>
      </c>
      <c r="E253" s="209" t="s">
        <v>7856</v>
      </c>
      <c r="F253" s="210" t="s">
        <v>6507</v>
      </c>
      <c r="G253" s="387">
        <v>537921.6</v>
      </c>
      <c r="H253" s="387"/>
      <c r="I253" s="210" t="s">
        <v>6507</v>
      </c>
      <c r="J253" s="388">
        <v>537921.6</v>
      </c>
      <c r="K253" s="388"/>
    </row>
    <row r="254" spans="2:11" x14ac:dyDescent="0.25">
      <c r="B254" s="213">
        <v>44015</v>
      </c>
      <c r="C254" s="209" t="s">
        <v>7756</v>
      </c>
      <c r="D254" s="209" t="s">
        <v>7857</v>
      </c>
      <c r="E254" s="209" t="s">
        <v>7858</v>
      </c>
      <c r="F254" s="210" t="s">
        <v>6507</v>
      </c>
      <c r="G254" s="387">
        <v>475152.48</v>
      </c>
      <c r="H254" s="387"/>
      <c r="I254" s="210" t="s">
        <v>6507</v>
      </c>
      <c r="J254" s="388">
        <v>475152.48</v>
      </c>
      <c r="K254" s="388"/>
    </row>
    <row r="255" spans="2:11" x14ac:dyDescent="0.25">
      <c r="B255" s="213">
        <v>44015</v>
      </c>
      <c r="C255" s="209" t="s">
        <v>7756</v>
      </c>
      <c r="D255" s="209" t="s">
        <v>7859</v>
      </c>
      <c r="E255" s="209" t="s">
        <v>7860</v>
      </c>
      <c r="F255" s="210" t="s">
        <v>6507</v>
      </c>
      <c r="G255" s="387">
        <v>430401.68</v>
      </c>
      <c r="H255" s="387"/>
      <c r="I255" s="210" t="s">
        <v>6507</v>
      </c>
      <c r="J255" s="388">
        <v>430401.68</v>
      </c>
      <c r="K255" s="388"/>
    </row>
    <row r="256" spans="2:11" x14ac:dyDescent="0.25">
      <c r="B256" s="213">
        <v>44015</v>
      </c>
      <c r="C256" s="209" t="s">
        <v>7756</v>
      </c>
      <c r="D256" s="209" t="s">
        <v>7861</v>
      </c>
      <c r="E256" s="209" t="s">
        <v>7862</v>
      </c>
      <c r="F256" s="210" t="s">
        <v>6507</v>
      </c>
      <c r="G256" s="387">
        <v>3344286</v>
      </c>
      <c r="H256" s="387"/>
      <c r="I256" s="210" t="s">
        <v>6507</v>
      </c>
      <c r="J256" s="388">
        <v>3344286</v>
      </c>
      <c r="K256" s="388"/>
    </row>
    <row r="257" spans="2:11" x14ac:dyDescent="0.25">
      <c r="B257" s="213">
        <v>44015</v>
      </c>
      <c r="C257" s="209" t="s">
        <v>7756</v>
      </c>
      <c r="D257" s="209" t="s">
        <v>7863</v>
      </c>
      <c r="E257" s="209" t="s">
        <v>7864</v>
      </c>
      <c r="F257" s="210" t="s">
        <v>6507</v>
      </c>
      <c r="G257" s="387">
        <v>712746</v>
      </c>
      <c r="H257" s="387"/>
      <c r="I257" s="210" t="s">
        <v>6507</v>
      </c>
      <c r="J257" s="388">
        <v>712746</v>
      </c>
      <c r="K257" s="388"/>
    </row>
    <row r="258" spans="2:11" x14ac:dyDescent="0.25">
      <c r="B258" s="213">
        <v>44015</v>
      </c>
      <c r="C258" s="209" t="s">
        <v>7756</v>
      </c>
      <c r="D258" s="209" t="s">
        <v>7865</v>
      </c>
      <c r="E258" s="209" t="s">
        <v>7866</v>
      </c>
      <c r="F258" s="210" t="s">
        <v>6507</v>
      </c>
      <c r="G258" s="387">
        <v>362470.08</v>
      </c>
      <c r="H258" s="387"/>
      <c r="I258" s="210" t="s">
        <v>6507</v>
      </c>
      <c r="J258" s="388">
        <v>362470.08</v>
      </c>
      <c r="K258" s="388"/>
    </row>
    <row r="259" spans="2:11" x14ac:dyDescent="0.25">
      <c r="B259" s="213">
        <v>44015</v>
      </c>
      <c r="C259" s="209" t="s">
        <v>7756</v>
      </c>
      <c r="D259" s="209" t="s">
        <v>7867</v>
      </c>
      <c r="E259" s="209" t="s">
        <v>7868</v>
      </c>
      <c r="F259" s="210" t="s">
        <v>6507</v>
      </c>
      <c r="G259" s="387">
        <v>537921.6</v>
      </c>
      <c r="H259" s="387"/>
      <c r="I259" s="210" t="s">
        <v>6507</v>
      </c>
      <c r="J259" s="388">
        <v>537921.6</v>
      </c>
      <c r="K259" s="388"/>
    </row>
    <row r="260" spans="2:11" x14ac:dyDescent="0.25">
      <c r="B260" s="213">
        <v>44015</v>
      </c>
      <c r="C260" s="209" t="s">
        <v>7756</v>
      </c>
      <c r="D260" s="209" t="s">
        <v>7869</v>
      </c>
      <c r="E260" s="209" t="s">
        <v>7870</v>
      </c>
      <c r="F260" s="210" t="s">
        <v>6507</v>
      </c>
      <c r="G260" s="387">
        <v>10190391.039999999</v>
      </c>
      <c r="H260" s="387"/>
      <c r="I260" s="210" t="s">
        <v>6507</v>
      </c>
      <c r="J260" s="388">
        <v>10190391.039999999</v>
      </c>
      <c r="K260" s="388"/>
    </row>
    <row r="261" spans="2:11" x14ac:dyDescent="0.25">
      <c r="B261" s="213">
        <v>44015</v>
      </c>
      <c r="C261" s="209" t="s">
        <v>7756</v>
      </c>
      <c r="D261" s="209" t="s">
        <v>7871</v>
      </c>
      <c r="E261" s="209" t="s">
        <v>7872</v>
      </c>
      <c r="F261" s="210" t="s">
        <v>6507</v>
      </c>
      <c r="G261" s="387">
        <v>113678.39999999999</v>
      </c>
      <c r="H261" s="387"/>
      <c r="I261" s="210" t="s">
        <v>6507</v>
      </c>
      <c r="J261" s="388">
        <v>113678.39999999999</v>
      </c>
      <c r="K261" s="388"/>
    </row>
    <row r="262" spans="2:11" x14ac:dyDescent="0.25">
      <c r="B262" s="213">
        <v>44015</v>
      </c>
      <c r="C262" s="209" t="s">
        <v>7756</v>
      </c>
      <c r="D262" s="209" t="s">
        <v>7873</v>
      </c>
      <c r="E262" s="209" t="s">
        <v>7874</v>
      </c>
      <c r="F262" s="210" t="s">
        <v>6507</v>
      </c>
      <c r="G262" s="387">
        <v>180787.8</v>
      </c>
      <c r="H262" s="387"/>
      <c r="I262" s="210" t="s">
        <v>6507</v>
      </c>
      <c r="J262" s="388">
        <v>180787.8</v>
      </c>
      <c r="K262" s="388"/>
    </row>
    <row r="263" spans="2:11" x14ac:dyDescent="0.25">
      <c r="B263" s="213">
        <v>44015</v>
      </c>
      <c r="C263" s="209" t="s">
        <v>7756</v>
      </c>
      <c r="D263" s="209" t="s">
        <v>7875</v>
      </c>
      <c r="E263" s="209" t="s">
        <v>7876</v>
      </c>
      <c r="F263" s="210" t="s">
        <v>6507</v>
      </c>
      <c r="G263" s="387">
        <v>2448517.2000000002</v>
      </c>
      <c r="H263" s="387"/>
      <c r="I263" s="210" t="s">
        <v>6507</v>
      </c>
      <c r="J263" s="388">
        <v>2448517.2000000002</v>
      </c>
      <c r="K263" s="388"/>
    </row>
    <row r="264" spans="2:11" x14ac:dyDescent="0.25">
      <c r="B264" s="213">
        <v>44015</v>
      </c>
      <c r="C264" s="209" t="s">
        <v>7756</v>
      </c>
      <c r="D264" s="209" t="s">
        <v>7877</v>
      </c>
      <c r="E264" s="209" t="s">
        <v>7878</v>
      </c>
      <c r="F264" s="210" t="s">
        <v>6507</v>
      </c>
      <c r="G264" s="387">
        <v>828232.56</v>
      </c>
      <c r="H264" s="387"/>
      <c r="I264" s="210" t="s">
        <v>6507</v>
      </c>
      <c r="J264" s="388">
        <v>828232.56</v>
      </c>
      <c r="K264" s="388"/>
    </row>
    <row r="265" spans="2:11" x14ac:dyDescent="0.25">
      <c r="B265" s="213">
        <v>44015</v>
      </c>
      <c r="C265" s="209" t="s">
        <v>7756</v>
      </c>
      <c r="D265" s="209" t="s">
        <v>7631</v>
      </c>
      <c r="E265" s="209" t="s">
        <v>7632</v>
      </c>
      <c r="F265" s="210" t="s">
        <v>6507</v>
      </c>
      <c r="G265" s="387">
        <v>6402610.5</v>
      </c>
      <c r="H265" s="387"/>
      <c r="I265" s="210" t="s">
        <v>6507</v>
      </c>
      <c r="J265" s="388">
        <v>6402610.5</v>
      </c>
      <c r="K265" s="388"/>
    </row>
    <row r="266" spans="2:11" x14ac:dyDescent="0.25">
      <c r="B266" s="213">
        <v>44015</v>
      </c>
      <c r="C266" s="209" t="s">
        <v>7756</v>
      </c>
      <c r="D266" s="209" t="s">
        <v>7879</v>
      </c>
      <c r="E266" s="209" t="s">
        <v>7880</v>
      </c>
      <c r="F266" s="210" t="s">
        <v>6507</v>
      </c>
      <c r="G266" s="387">
        <v>7514201.7699999996</v>
      </c>
      <c r="H266" s="387"/>
      <c r="I266" s="210" t="s">
        <v>6507</v>
      </c>
      <c r="J266" s="388">
        <v>7514201.7699999996</v>
      </c>
      <c r="K266" s="388"/>
    </row>
    <row r="267" spans="2:11" x14ac:dyDescent="0.25">
      <c r="B267" s="213">
        <v>44015</v>
      </c>
      <c r="C267" s="209" t="s">
        <v>7756</v>
      </c>
      <c r="D267" s="209" t="s">
        <v>7881</v>
      </c>
      <c r="E267" s="209" t="s">
        <v>7882</v>
      </c>
      <c r="F267" s="210" t="s">
        <v>6507</v>
      </c>
      <c r="G267" s="387">
        <v>3939861.6</v>
      </c>
      <c r="H267" s="387"/>
      <c r="I267" s="210" t="s">
        <v>6507</v>
      </c>
      <c r="J267" s="388">
        <v>3939861.6</v>
      </c>
      <c r="K267" s="388"/>
    </row>
    <row r="268" spans="2:11" x14ac:dyDescent="0.25">
      <c r="B268" s="213">
        <v>44015</v>
      </c>
      <c r="C268" s="209" t="s">
        <v>7756</v>
      </c>
      <c r="D268" s="209" t="s">
        <v>7883</v>
      </c>
      <c r="E268" s="209" t="s">
        <v>7884</v>
      </c>
      <c r="F268" s="210" t="s">
        <v>6507</v>
      </c>
      <c r="G268" s="387">
        <v>537921.6</v>
      </c>
      <c r="H268" s="387"/>
      <c r="I268" s="210" t="s">
        <v>6507</v>
      </c>
      <c r="J268" s="388">
        <v>537921.6</v>
      </c>
      <c r="K268" s="388"/>
    </row>
    <row r="269" spans="2:11" x14ac:dyDescent="0.25">
      <c r="B269" s="213">
        <v>44015</v>
      </c>
      <c r="C269" s="209" t="s">
        <v>7756</v>
      </c>
      <c r="D269" s="209" t="s">
        <v>7885</v>
      </c>
      <c r="E269" s="209" t="s">
        <v>7886</v>
      </c>
      <c r="F269" s="210" t="s">
        <v>6507</v>
      </c>
      <c r="G269" s="387">
        <v>772141.5</v>
      </c>
      <c r="H269" s="387"/>
      <c r="I269" s="210" t="s">
        <v>6507</v>
      </c>
      <c r="J269" s="388">
        <v>772141.5</v>
      </c>
      <c r="K269" s="388"/>
    </row>
    <row r="270" spans="2:11" x14ac:dyDescent="0.25">
      <c r="B270" s="213">
        <v>44015</v>
      </c>
      <c r="C270" s="209" t="s">
        <v>7756</v>
      </c>
      <c r="D270" s="209" t="s">
        <v>7887</v>
      </c>
      <c r="E270" s="209" t="s">
        <v>7888</v>
      </c>
      <c r="F270" s="210" t="s">
        <v>6507</v>
      </c>
      <c r="G270" s="387">
        <v>6270529.8200000003</v>
      </c>
      <c r="H270" s="387"/>
      <c r="I270" s="210" t="s">
        <v>6507</v>
      </c>
      <c r="J270" s="388">
        <v>6270529.8200000003</v>
      </c>
      <c r="K270" s="388"/>
    </row>
    <row r="271" spans="2:11" x14ac:dyDescent="0.25">
      <c r="B271" s="213">
        <v>44015</v>
      </c>
      <c r="C271" s="209" t="s">
        <v>7756</v>
      </c>
      <c r="D271" s="209" t="s">
        <v>7883</v>
      </c>
      <c r="E271" s="209" t="s">
        <v>7884</v>
      </c>
      <c r="F271" s="210" t="s">
        <v>6507</v>
      </c>
      <c r="G271" s="387">
        <v>636540.80000000005</v>
      </c>
      <c r="H271" s="387"/>
      <c r="I271" s="210" t="s">
        <v>6507</v>
      </c>
      <c r="J271" s="388">
        <v>636540.80000000005</v>
      </c>
      <c r="K271" s="388"/>
    </row>
    <row r="272" spans="2:11" x14ac:dyDescent="0.25">
      <c r="B272" s="213">
        <v>44015</v>
      </c>
      <c r="C272" s="209" t="s">
        <v>7756</v>
      </c>
      <c r="D272" s="209" t="s">
        <v>7889</v>
      </c>
      <c r="E272" s="209" t="s">
        <v>7890</v>
      </c>
      <c r="F272" s="210" t="s">
        <v>6507</v>
      </c>
      <c r="G272" s="387">
        <v>3806799.32</v>
      </c>
      <c r="H272" s="387"/>
      <c r="I272" s="210" t="s">
        <v>6507</v>
      </c>
      <c r="J272" s="388">
        <v>3806799.32</v>
      </c>
      <c r="K272" s="388"/>
    </row>
    <row r="273" spans="2:11" x14ac:dyDescent="0.25">
      <c r="B273" s="213">
        <v>44015</v>
      </c>
      <c r="C273" s="209" t="s">
        <v>7756</v>
      </c>
      <c r="D273" s="209" t="s">
        <v>7891</v>
      </c>
      <c r="E273" s="209" t="s">
        <v>7892</v>
      </c>
      <c r="F273" s="210" t="s">
        <v>6507</v>
      </c>
      <c r="G273" s="387">
        <v>6515412.0800000001</v>
      </c>
      <c r="H273" s="387"/>
      <c r="I273" s="210" t="s">
        <v>6507</v>
      </c>
      <c r="J273" s="388">
        <v>6515412.0800000001</v>
      </c>
      <c r="K273" s="388"/>
    </row>
    <row r="274" spans="2:11" x14ac:dyDescent="0.25">
      <c r="B274" s="213">
        <v>44015</v>
      </c>
      <c r="C274" s="209" t="s">
        <v>7756</v>
      </c>
      <c r="D274" s="209" t="s">
        <v>7893</v>
      </c>
      <c r="E274" s="209" t="s">
        <v>7894</v>
      </c>
      <c r="F274" s="210" t="s">
        <v>6507</v>
      </c>
      <c r="G274" s="387">
        <v>4057881.2</v>
      </c>
      <c r="H274" s="387"/>
      <c r="I274" s="210" t="s">
        <v>6507</v>
      </c>
      <c r="J274" s="388">
        <v>4057881.2</v>
      </c>
      <c r="K274" s="388"/>
    </row>
    <row r="275" spans="2:11" x14ac:dyDescent="0.25">
      <c r="B275" s="213">
        <v>44015</v>
      </c>
      <c r="C275" s="209" t="s">
        <v>7756</v>
      </c>
      <c r="D275" s="209" t="s">
        <v>7895</v>
      </c>
      <c r="E275" s="209" t="s">
        <v>7896</v>
      </c>
      <c r="F275" s="210" t="s">
        <v>6507</v>
      </c>
      <c r="G275" s="387">
        <v>5158749.25</v>
      </c>
      <c r="H275" s="387"/>
      <c r="I275" s="210" t="s">
        <v>6507</v>
      </c>
      <c r="J275" s="388">
        <v>5158749.25</v>
      </c>
      <c r="K275" s="388"/>
    </row>
    <row r="276" spans="2:11" x14ac:dyDescent="0.25">
      <c r="B276" s="213">
        <v>44015</v>
      </c>
      <c r="C276" s="209" t="s">
        <v>7756</v>
      </c>
      <c r="D276" s="209" t="s">
        <v>7897</v>
      </c>
      <c r="E276" s="209" t="s">
        <v>7898</v>
      </c>
      <c r="F276" s="210" t="s">
        <v>6507</v>
      </c>
      <c r="G276" s="387">
        <v>6293694.1699999999</v>
      </c>
      <c r="H276" s="387"/>
      <c r="I276" s="210" t="s">
        <v>6507</v>
      </c>
      <c r="J276" s="388">
        <v>6293694.1699999999</v>
      </c>
      <c r="K276" s="388"/>
    </row>
    <row r="277" spans="2:11" x14ac:dyDescent="0.25">
      <c r="B277" s="213">
        <v>44015</v>
      </c>
      <c r="C277" s="209" t="s">
        <v>7756</v>
      </c>
      <c r="D277" s="209" t="s">
        <v>7581</v>
      </c>
      <c r="E277" s="209" t="s">
        <v>7582</v>
      </c>
      <c r="F277" s="210" t="s">
        <v>6507</v>
      </c>
      <c r="G277" s="387">
        <v>7605620.6399999997</v>
      </c>
      <c r="H277" s="387"/>
      <c r="I277" s="210" t="s">
        <v>6507</v>
      </c>
      <c r="J277" s="388">
        <v>7605620.6399999997</v>
      </c>
      <c r="K277" s="388"/>
    </row>
    <row r="278" spans="2:11" x14ac:dyDescent="0.25">
      <c r="B278" s="213">
        <v>44015</v>
      </c>
      <c r="C278" s="209" t="s">
        <v>7756</v>
      </c>
      <c r="D278" s="209" t="s">
        <v>7899</v>
      </c>
      <c r="E278" s="209" t="s">
        <v>7900</v>
      </c>
      <c r="F278" s="210" t="s">
        <v>6507</v>
      </c>
      <c r="G278" s="387">
        <v>774118.61</v>
      </c>
      <c r="H278" s="387"/>
      <c r="I278" s="210" t="s">
        <v>6507</v>
      </c>
      <c r="J278" s="388">
        <v>774118.61</v>
      </c>
      <c r="K278" s="388"/>
    </row>
    <row r="279" spans="2:11" x14ac:dyDescent="0.25">
      <c r="B279" s="213">
        <v>44015</v>
      </c>
      <c r="C279" s="209" t="s">
        <v>7756</v>
      </c>
      <c r="D279" s="209" t="s">
        <v>7901</v>
      </c>
      <c r="E279" s="209" t="s">
        <v>7902</v>
      </c>
      <c r="F279" s="210" t="s">
        <v>6507</v>
      </c>
      <c r="G279" s="387">
        <v>794529.36</v>
      </c>
      <c r="H279" s="387"/>
      <c r="I279" s="210" t="s">
        <v>6507</v>
      </c>
      <c r="J279" s="388">
        <v>794529.36</v>
      </c>
      <c r="K279" s="388"/>
    </row>
    <row r="280" spans="2:11" x14ac:dyDescent="0.25">
      <c r="B280" s="213">
        <v>44015</v>
      </c>
      <c r="C280" s="209" t="s">
        <v>7756</v>
      </c>
      <c r="D280" s="209" t="s">
        <v>7903</v>
      </c>
      <c r="E280" s="209" t="s">
        <v>7904</v>
      </c>
      <c r="F280" s="210" t="s">
        <v>6507</v>
      </c>
      <c r="G280" s="387">
        <v>953812.16</v>
      </c>
      <c r="H280" s="387"/>
      <c r="I280" s="210" t="s">
        <v>6507</v>
      </c>
      <c r="J280" s="388">
        <v>953812.16</v>
      </c>
      <c r="K280" s="388"/>
    </row>
    <row r="281" spans="2:11" x14ac:dyDescent="0.25">
      <c r="B281" s="213">
        <v>44015</v>
      </c>
      <c r="C281" s="209" t="s">
        <v>7756</v>
      </c>
      <c r="D281" s="209" t="s">
        <v>7905</v>
      </c>
      <c r="E281" s="209" t="s">
        <v>7906</v>
      </c>
      <c r="F281" s="210" t="s">
        <v>6507</v>
      </c>
      <c r="G281" s="387">
        <v>9890293.1999999993</v>
      </c>
      <c r="H281" s="387"/>
      <c r="I281" s="210" t="s">
        <v>6507</v>
      </c>
      <c r="J281" s="388">
        <v>9890293.1999999993</v>
      </c>
      <c r="K281" s="388"/>
    </row>
    <row r="282" spans="2:11" x14ac:dyDescent="0.25">
      <c r="B282" s="213">
        <v>44015</v>
      </c>
      <c r="C282" s="209" t="s">
        <v>7756</v>
      </c>
      <c r="D282" s="209" t="s">
        <v>7907</v>
      </c>
      <c r="E282" s="209" t="s">
        <v>7908</v>
      </c>
      <c r="F282" s="210" t="s">
        <v>6507</v>
      </c>
      <c r="G282" s="387">
        <v>1417973.04</v>
      </c>
      <c r="H282" s="387"/>
      <c r="I282" s="210" t="s">
        <v>6507</v>
      </c>
      <c r="J282" s="388">
        <v>1417973.04</v>
      </c>
      <c r="K282" s="388"/>
    </row>
    <row r="283" spans="2:11" x14ac:dyDescent="0.25">
      <c r="B283" s="213">
        <v>44015</v>
      </c>
      <c r="C283" s="209" t="s">
        <v>7756</v>
      </c>
      <c r="D283" s="209" t="s">
        <v>7909</v>
      </c>
      <c r="E283" s="209" t="s">
        <v>7910</v>
      </c>
      <c r="F283" s="210" t="s">
        <v>6507</v>
      </c>
      <c r="G283" s="387">
        <v>7707674.8799999999</v>
      </c>
      <c r="H283" s="387"/>
      <c r="I283" s="210" t="s">
        <v>6507</v>
      </c>
      <c r="J283" s="388">
        <v>7707674.8799999999</v>
      </c>
      <c r="K283" s="388"/>
    </row>
    <row r="284" spans="2:11" x14ac:dyDescent="0.25">
      <c r="B284" s="213">
        <v>44015</v>
      </c>
      <c r="C284" s="209" t="s">
        <v>7756</v>
      </c>
      <c r="D284" s="209" t="s">
        <v>7911</v>
      </c>
      <c r="E284" s="209" t="s">
        <v>7912</v>
      </c>
      <c r="F284" s="210" t="s">
        <v>6507</v>
      </c>
      <c r="G284" s="387">
        <v>4656457.2</v>
      </c>
      <c r="H284" s="387"/>
      <c r="I284" s="210" t="s">
        <v>6507</v>
      </c>
      <c r="J284" s="388">
        <v>4656457.2</v>
      </c>
      <c r="K284" s="388"/>
    </row>
    <row r="285" spans="2:11" x14ac:dyDescent="0.25">
      <c r="B285" s="213">
        <v>44015</v>
      </c>
      <c r="C285" s="209" t="s">
        <v>7756</v>
      </c>
      <c r="D285" s="209" t="s">
        <v>7913</v>
      </c>
      <c r="E285" s="209" t="s">
        <v>7914</v>
      </c>
      <c r="F285" s="210" t="s">
        <v>6507</v>
      </c>
      <c r="G285" s="387">
        <v>10885817.67</v>
      </c>
      <c r="H285" s="387"/>
      <c r="I285" s="210" t="s">
        <v>6507</v>
      </c>
      <c r="J285" s="388">
        <v>10885817.67</v>
      </c>
      <c r="K285" s="388"/>
    </row>
    <row r="286" spans="2:11" x14ac:dyDescent="0.25">
      <c r="B286" s="213">
        <v>44015</v>
      </c>
      <c r="C286" s="209" t="s">
        <v>7756</v>
      </c>
      <c r="D286" s="209" t="s">
        <v>7915</v>
      </c>
      <c r="E286" s="209" t="s">
        <v>7916</v>
      </c>
      <c r="F286" s="210" t="s">
        <v>6507</v>
      </c>
      <c r="G286" s="387">
        <v>6674352.7999999998</v>
      </c>
      <c r="H286" s="387"/>
      <c r="I286" s="210" t="s">
        <v>6507</v>
      </c>
      <c r="J286" s="388">
        <v>6674352.7999999998</v>
      </c>
      <c r="K286" s="388"/>
    </row>
    <row r="287" spans="2:11" x14ac:dyDescent="0.25">
      <c r="B287" s="213">
        <v>44015</v>
      </c>
      <c r="C287" s="209" t="s">
        <v>7756</v>
      </c>
      <c r="D287" s="209" t="s">
        <v>7917</v>
      </c>
      <c r="E287" s="209" t="s">
        <v>7918</v>
      </c>
      <c r="F287" s="210" t="s">
        <v>6507</v>
      </c>
      <c r="G287" s="387">
        <v>1087797.2</v>
      </c>
      <c r="H287" s="387"/>
      <c r="I287" s="210" t="s">
        <v>6507</v>
      </c>
      <c r="J287" s="388">
        <v>1087797.2</v>
      </c>
      <c r="K287" s="388"/>
    </row>
    <row r="288" spans="2:11" x14ac:dyDescent="0.25">
      <c r="B288" s="213">
        <v>44015</v>
      </c>
      <c r="C288" s="209" t="s">
        <v>7756</v>
      </c>
      <c r="D288" s="209" t="s">
        <v>7919</v>
      </c>
      <c r="E288" s="209" t="s">
        <v>7920</v>
      </c>
      <c r="F288" s="210" t="s">
        <v>6507</v>
      </c>
      <c r="G288" s="387">
        <v>8605615.6799999997</v>
      </c>
      <c r="H288" s="387"/>
      <c r="I288" s="210" t="s">
        <v>6507</v>
      </c>
      <c r="J288" s="388">
        <v>8605615.6799999997</v>
      </c>
      <c r="K288" s="388"/>
    </row>
    <row r="289" spans="2:11" x14ac:dyDescent="0.25">
      <c r="B289" s="213">
        <v>44015</v>
      </c>
      <c r="C289" s="209" t="s">
        <v>7756</v>
      </c>
      <c r="D289" s="209" t="s">
        <v>7921</v>
      </c>
      <c r="E289" s="209" t="s">
        <v>7922</v>
      </c>
      <c r="F289" s="210" t="s">
        <v>6507</v>
      </c>
      <c r="G289" s="387">
        <v>6253695.5999999996</v>
      </c>
      <c r="H289" s="387"/>
      <c r="I289" s="210" t="s">
        <v>6507</v>
      </c>
      <c r="J289" s="388">
        <v>6253695.5999999996</v>
      </c>
      <c r="K289" s="388"/>
    </row>
    <row r="290" spans="2:11" x14ac:dyDescent="0.25">
      <c r="B290" s="213">
        <v>44015</v>
      </c>
      <c r="C290" s="209" t="s">
        <v>7756</v>
      </c>
      <c r="D290" s="209" t="s">
        <v>7923</v>
      </c>
      <c r="E290" s="209" t="s">
        <v>7924</v>
      </c>
      <c r="F290" s="210" t="s">
        <v>6507</v>
      </c>
      <c r="G290" s="387">
        <v>8202532.0999999996</v>
      </c>
      <c r="H290" s="387"/>
      <c r="I290" s="210" t="s">
        <v>6507</v>
      </c>
      <c r="J290" s="388">
        <v>8202532.0999999996</v>
      </c>
      <c r="K290" s="388"/>
    </row>
    <row r="291" spans="2:11" x14ac:dyDescent="0.25">
      <c r="B291" s="213">
        <v>44015</v>
      </c>
      <c r="C291" s="209" t="s">
        <v>7756</v>
      </c>
      <c r="D291" s="209" t="s">
        <v>7925</v>
      </c>
      <c r="E291" s="209" t="s">
        <v>7926</v>
      </c>
      <c r="F291" s="210" t="s">
        <v>6507</v>
      </c>
      <c r="G291" s="387">
        <v>5798509.8600000003</v>
      </c>
      <c r="H291" s="387"/>
      <c r="I291" s="210" t="s">
        <v>6507</v>
      </c>
      <c r="J291" s="388">
        <v>5798509.8600000003</v>
      </c>
      <c r="K291" s="388"/>
    </row>
    <row r="292" spans="2:11" x14ac:dyDescent="0.25">
      <c r="B292" s="213">
        <v>44015</v>
      </c>
      <c r="C292" s="209" t="s">
        <v>7756</v>
      </c>
      <c r="D292" s="209" t="s">
        <v>7927</v>
      </c>
      <c r="E292" s="209" t="s">
        <v>7928</v>
      </c>
      <c r="F292" s="210" t="s">
        <v>6507</v>
      </c>
      <c r="G292" s="387">
        <v>6301003.6100000003</v>
      </c>
      <c r="H292" s="387"/>
      <c r="I292" s="210" t="s">
        <v>6507</v>
      </c>
      <c r="J292" s="388">
        <v>6301003.6100000003</v>
      </c>
      <c r="K292" s="388"/>
    </row>
    <row r="293" spans="2:11" x14ac:dyDescent="0.25">
      <c r="B293" s="213">
        <v>44015</v>
      </c>
      <c r="C293" s="209" t="s">
        <v>7756</v>
      </c>
      <c r="D293" s="209" t="s">
        <v>7929</v>
      </c>
      <c r="E293" s="209" t="s">
        <v>7930</v>
      </c>
      <c r="F293" s="210" t="s">
        <v>6507</v>
      </c>
      <c r="G293" s="387">
        <v>13889.5</v>
      </c>
      <c r="H293" s="387"/>
      <c r="I293" s="210" t="s">
        <v>6507</v>
      </c>
      <c r="J293" s="388">
        <v>13889.5</v>
      </c>
      <c r="K293" s="388"/>
    </row>
    <row r="294" spans="2:11" x14ac:dyDescent="0.25">
      <c r="B294" s="213">
        <v>44015</v>
      </c>
      <c r="C294" s="209" t="s">
        <v>7756</v>
      </c>
      <c r="D294" s="209" t="s">
        <v>7931</v>
      </c>
      <c r="E294" s="209" t="s">
        <v>7932</v>
      </c>
      <c r="F294" s="210" t="s">
        <v>6507</v>
      </c>
      <c r="G294" s="387">
        <v>7991027.0999999996</v>
      </c>
      <c r="H294" s="387"/>
      <c r="I294" s="210" t="s">
        <v>6507</v>
      </c>
      <c r="J294" s="388">
        <v>7991027.0999999996</v>
      </c>
      <c r="K294" s="388"/>
    </row>
    <row r="295" spans="2:11" x14ac:dyDescent="0.25">
      <c r="B295" s="213">
        <v>44015</v>
      </c>
      <c r="C295" s="209" t="s">
        <v>7756</v>
      </c>
      <c r="D295" s="209" t="s">
        <v>7933</v>
      </c>
      <c r="E295" s="209" t="s">
        <v>7934</v>
      </c>
      <c r="F295" s="210" t="s">
        <v>6507</v>
      </c>
      <c r="G295" s="387">
        <v>8980964.5800000001</v>
      </c>
      <c r="H295" s="387"/>
      <c r="I295" s="210" t="s">
        <v>6507</v>
      </c>
      <c r="J295" s="388">
        <v>8980964.5800000001</v>
      </c>
      <c r="K295" s="388"/>
    </row>
    <row r="296" spans="2:11" x14ac:dyDescent="0.25">
      <c r="B296" s="213">
        <v>44015</v>
      </c>
      <c r="C296" s="209" t="s">
        <v>7756</v>
      </c>
      <c r="D296" s="209" t="s">
        <v>7935</v>
      </c>
      <c r="E296" s="209" t="s">
        <v>7936</v>
      </c>
      <c r="F296" s="210" t="s">
        <v>6507</v>
      </c>
      <c r="G296" s="387">
        <v>7827016.5700000003</v>
      </c>
      <c r="H296" s="387"/>
      <c r="I296" s="210" t="s">
        <v>6507</v>
      </c>
      <c r="J296" s="388">
        <v>7827016.5700000003</v>
      </c>
      <c r="K296" s="388"/>
    </row>
    <row r="297" spans="2:11" x14ac:dyDescent="0.25">
      <c r="B297" s="213">
        <v>44015</v>
      </c>
      <c r="C297" s="209" t="s">
        <v>7756</v>
      </c>
      <c r="D297" s="209" t="s">
        <v>7937</v>
      </c>
      <c r="E297" s="209" t="s">
        <v>7938</v>
      </c>
      <c r="F297" s="210" t="s">
        <v>6507</v>
      </c>
      <c r="G297" s="387">
        <v>6360931.29</v>
      </c>
      <c r="H297" s="387"/>
      <c r="I297" s="210" t="s">
        <v>6507</v>
      </c>
      <c r="J297" s="388">
        <v>6360931.29</v>
      </c>
      <c r="K297" s="388"/>
    </row>
    <row r="298" spans="2:11" x14ac:dyDescent="0.25">
      <c r="B298" s="213">
        <v>44015</v>
      </c>
      <c r="C298" s="209" t="s">
        <v>7756</v>
      </c>
      <c r="D298" s="209" t="s">
        <v>7939</v>
      </c>
      <c r="E298" s="209" t="s">
        <v>7940</v>
      </c>
      <c r="F298" s="210" t="s">
        <v>6507</v>
      </c>
      <c r="G298" s="387">
        <v>6545285.2800000003</v>
      </c>
      <c r="H298" s="387"/>
      <c r="I298" s="210" t="s">
        <v>6507</v>
      </c>
      <c r="J298" s="388">
        <v>6545285.2800000003</v>
      </c>
      <c r="K298" s="388"/>
    </row>
    <row r="299" spans="2:11" x14ac:dyDescent="0.25">
      <c r="B299" s="213">
        <v>44015</v>
      </c>
      <c r="C299" s="209" t="s">
        <v>7756</v>
      </c>
      <c r="D299" s="209" t="s">
        <v>7941</v>
      </c>
      <c r="E299" s="209" t="s">
        <v>7942</v>
      </c>
      <c r="F299" s="210" t="s">
        <v>6507</v>
      </c>
      <c r="G299" s="387">
        <v>13889.5</v>
      </c>
      <c r="H299" s="387"/>
      <c r="I299" s="210" t="s">
        <v>6507</v>
      </c>
      <c r="J299" s="388">
        <v>13889.5</v>
      </c>
      <c r="K299" s="388"/>
    </row>
    <row r="300" spans="2:11" x14ac:dyDescent="0.25">
      <c r="B300" s="213">
        <v>44015</v>
      </c>
      <c r="C300" s="209" t="s">
        <v>7756</v>
      </c>
      <c r="D300" s="209" t="s">
        <v>7943</v>
      </c>
      <c r="E300" s="209" t="s">
        <v>7944</v>
      </c>
      <c r="F300" s="210" t="s">
        <v>6507</v>
      </c>
      <c r="G300" s="387">
        <v>632748.4</v>
      </c>
      <c r="H300" s="387"/>
      <c r="I300" s="210" t="s">
        <v>6507</v>
      </c>
      <c r="J300" s="388">
        <v>632748.4</v>
      </c>
      <c r="K300" s="388"/>
    </row>
    <row r="301" spans="2:11" x14ac:dyDescent="0.25">
      <c r="B301" s="213">
        <v>44015</v>
      </c>
      <c r="C301" s="209" t="s">
        <v>7756</v>
      </c>
      <c r="D301" s="209" t="s">
        <v>7945</v>
      </c>
      <c r="E301" s="209" t="s">
        <v>7946</v>
      </c>
      <c r="F301" s="210" t="s">
        <v>6507</v>
      </c>
      <c r="G301" s="387">
        <v>8242310.2000000002</v>
      </c>
      <c r="H301" s="387"/>
      <c r="I301" s="210" t="s">
        <v>6507</v>
      </c>
      <c r="J301" s="388">
        <v>8242310.2000000002</v>
      </c>
      <c r="K301" s="388"/>
    </row>
    <row r="302" spans="2:11" x14ac:dyDescent="0.25">
      <c r="B302" s="213">
        <v>44015</v>
      </c>
      <c r="C302" s="209" t="s">
        <v>7756</v>
      </c>
      <c r="D302" s="209" t="s">
        <v>7947</v>
      </c>
      <c r="E302" s="209" t="s">
        <v>7948</v>
      </c>
      <c r="F302" s="210" t="s">
        <v>6507</v>
      </c>
      <c r="G302" s="387">
        <v>37113.449999999997</v>
      </c>
      <c r="H302" s="387"/>
      <c r="I302" s="210" t="s">
        <v>6507</v>
      </c>
      <c r="J302" s="388">
        <v>37113.449999999997</v>
      </c>
      <c r="K302" s="388"/>
    </row>
    <row r="303" spans="2:11" x14ac:dyDescent="0.25">
      <c r="B303" s="213">
        <v>44015</v>
      </c>
      <c r="C303" s="209" t="s">
        <v>7756</v>
      </c>
      <c r="D303" s="209" t="s">
        <v>7949</v>
      </c>
      <c r="E303" s="209" t="s">
        <v>7950</v>
      </c>
      <c r="F303" s="210" t="s">
        <v>6507</v>
      </c>
      <c r="G303" s="387">
        <v>747206.52</v>
      </c>
      <c r="H303" s="387"/>
      <c r="I303" s="210" t="s">
        <v>6507</v>
      </c>
      <c r="J303" s="388">
        <v>747206.52</v>
      </c>
      <c r="K303" s="388"/>
    </row>
    <row r="304" spans="2:11" x14ac:dyDescent="0.25">
      <c r="B304" s="213">
        <v>44015</v>
      </c>
      <c r="C304" s="209" t="s">
        <v>7756</v>
      </c>
      <c r="D304" s="209" t="s">
        <v>7951</v>
      </c>
      <c r="E304" s="209" t="s">
        <v>7952</v>
      </c>
      <c r="F304" s="210" t="s">
        <v>6507</v>
      </c>
      <c r="G304" s="387">
        <v>9647017.1999999993</v>
      </c>
      <c r="H304" s="387"/>
      <c r="I304" s="210" t="s">
        <v>6507</v>
      </c>
      <c r="J304" s="388">
        <v>9647017.1999999993</v>
      </c>
      <c r="K304" s="388"/>
    </row>
    <row r="305" spans="2:11" x14ac:dyDescent="0.25">
      <c r="B305" s="213">
        <v>44015</v>
      </c>
      <c r="C305" s="209" t="s">
        <v>7756</v>
      </c>
      <c r="D305" s="209" t="s">
        <v>7953</v>
      </c>
      <c r="E305" s="209" t="s">
        <v>7954</v>
      </c>
      <c r="F305" s="210" t="s">
        <v>6507</v>
      </c>
      <c r="G305" s="387">
        <v>6243655.5999999996</v>
      </c>
      <c r="H305" s="387"/>
      <c r="I305" s="210" t="s">
        <v>6507</v>
      </c>
      <c r="J305" s="388">
        <v>6243655.5999999996</v>
      </c>
      <c r="K305" s="388"/>
    </row>
    <row r="306" spans="2:11" x14ac:dyDescent="0.25">
      <c r="B306" s="213">
        <v>44015</v>
      </c>
      <c r="C306" s="209" t="s">
        <v>7756</v>
      </c>
      <c r="D306" s="209" t="s">
        <v>7955</v>
      </c>
      <c r="E306" s="209" t="s">
        <v>7956</v>
      </c>
      <c r="F306" s="210" t="s">
        <v>6507</v>
      </c>
      <c r="G306" s="387">
        <v>311354.68</v>
      </c>
      <c r="H306" s="387"/>
      <c r="I306" s="210" t="s">
        <v>6507</v>
      </c>
      <c r="J306" s="388">
        <v>311354.68</v>
      </c>
      <c r="K306" s="388"/>
    </row>
    <row r="307" spans="2:11" x14ac:dyDescent="0.25">
      <c r="B307" s="213">
        <v>44015</v>
      </c>
      <c r="C307" s="209" t="s">
        <v>7756</v>
      </c>
      <c r="D307" s="209" t="s">
        <v>7957</v>
      </c>
      <c r="E307" s="209" t="s">
        <v>7958</v>
      </c>
      <c r="F307" s="210" t="s">
        <v>6507</v>
      </c>
      <c r="G307" s="387">
        <v>2392724.16</v>
      </c>
      <c r="H307" s="387"/>
      <c r="I307" s="210" t="s">
        <v>6507</v>
      </c>
      <c r="J307" s="388">
        <v>2392724.16</v>
      </c>
      <c r="K307" s="388"/>
    </row>
    <row r="308" spans="2:11" x14ac:dyDescent="0.25">
      <c r="B308" s="213">
        <v>44015</v>
      </c>
      <c r="C308" s="209" t="s">
        <v>7756</v>
      </c>
      <c r="D308" s="209" t="s">
        <v>7959</v>
      </c>
      <c r="E308" s="209" t="s">
        <v>7960</v>
      </c>
      <c r="F308" s="210" t="s">
        <v>6507</v>
      </c>
      <c r="G308" s="387">
        <v>7219068.2599999998</v>
      </c>
      <c r="H308" s="387"/>
      <c r="I308" s="210" t="s">
        <v>6507</v>
      </c>
      <c r="J308" s="388">
        <v>7219068.2599999998</v>
      </c>
      <c r="K308" s="388"/>
    </row>
    <row r="309" spans="2:11" x14ac:dyDescent="0.25">
      <c r="B309" s="213">
        <v>44015</v>
      </c>
      <c r="C309" s="209" t="s">
        <v>7756</v>
      </c>
      <c r="D309" s="209" t="s">
        <v>7961</v>
      </c>
      <c r="E309" s="209" t="s">
        <v>7962</v>
      </c>
      <c r="F309" s="210" t="s">
        <v>6507</v>
      </c>
      <c r="G309" s="387">
        <v>10530622.800000001</v>
      </c>
      <c r="H309" s="387"/>
      <c r="I309" s="210" t="s">
        <v>6507</v>
      </c>
      <c r="J309" s="388">
        <v>10530622.800000001</v>
      </c>
      <c r="K309" s="388"/>
    </row>
    <row r="310" spans="2:11" x14ac:dyDescent="0.25">
      <c r="B310" s="213">
        <v>44015</v>
      </c>
      <c r="C310" s="209" t="s">
        <v>7756</v>
      </c>
      <c r="D310" s="209" t="s">
        <v>7963</v>
      </c>
      <c r="E310" s="209" t="s">
        <v>7964</v>
      </c>
      <c r="F310" s="210" t="s">
        <v>6507</v>
      </c>
      <c r="G310" s="387">
        <v>7463967</v>
      </c>
      <c r="H310" s="387"/>
      <c r="I310" s="210" t="s">
        <v>6507</v>
      </c>
      <c r="J310" s="388">
        <v>7463967</v>
      </c>
      <c r="K310" s="388"/>
    </row>
    <row r="311" spans="2:11" x14ac:dyDescent="0.25">
      <c r="B311" s="213">
        <v>44015</v>
      </c>
      <c r="C311" s="209" t="s">
        <v>7756</v>
      </c>
      <c r="D311" s="209" t="s">
        <v>7965</v>
      </c>
      <c r="E311" s="209" t="s">
        <v>7966</v>
      </c>
      <c r="F311" s="210" t="s">
        <v>6507</v>
      </c>
      <c r="G311" s="387">
        <v>6757338.2400000002</v>
      </c>
      <c r="H311" s="387"/>
      <c r="I311" s="210" t="s">
        <v>6507</v>
      </c>
      <c r="J311" s="388">
        <v>6757338.2400000002</v>
      </c>
      <c r="K311" s="388"/>
    </row>
    <row r="312" spans="2:11" x14ac:dyDescent="0.25">
      <c r="B312" s="213">
        <v>44015</v>
      </c>
      <c r="C312" s="209" t="s">
        <v>7756</v>
      </c>
      <c r="D312" s="209" t="s">
        <v>7967</v>
      </c>
      <c r="E312" s="209" t="s">
        <v>7968</v>
      </c>
      <c r="F312" s="210" t="s">
        <v>6507</v>
      </c>
      <c r="G312" s="387">
        <v>10400631.84</v>
      </c>
      <c r="H312" s="387"/>
      <c r="I312" s="210" t="s">
        <v>6507</v>
      </c>
      <c r="J312" s="388">
        <v>10400631.84</v>
      </c>
      <c r="K312" s="388"/>
    </row>
    <row r="313" spans="2:11" x14ac:dyDescent="0.25">
      <c r="B313" s="213">
        <v>44015</v>
      </c>
      <c r="C313" s="209" t="s">
        <v>7756</v>
      </c>
      <c r="D313" s="209" t="s">
        <v>7969</v>
      </c>
      <c r="E313" s="209" t="s">
        <v>7970</v>
      </c>
      <c r="F313" s="210" t="s">
        <v>6507</v>
      </c>
      <c r="G313" s="387">
        <v>11805464.26</v>
      </c>
      <c r="H313" s="387"/>
      <c r="I313" s="210" t="s">
        <v>6507</v>
      </c>
      <c r="J313" s="388">
        <v>11805464.26</v>
      </c>
      <c r="K313" s="388"/>
    </row>
    <row r="314" spans="2:11" x14ac:dyDescent="0.25">
      <c r="B314" s="213">
        <v>44015</v>
      </c>
      <c r="C314" s="209" t="s">
        <v>7756</v>
      </c>
      <c r="D314" s="209" t="s">
        <v>7971</v>
      </c>
      <c r="E314" s="209" t="s">
        <v>7972</v>
      </c>
      <c r="F314" s="210" t="s">
        <v>6507</v>
      </c>
      <c r="G314" s="387">
        <v>597093.12</v>
      </c>
      <c r="H314" s="387"/>
      <c r="I314" s="210" t="s">
        <v>6507</v>
      </c>
      <c r="J314" s="388">
        <v>597093.12</v>
      </c>
      <c r="K314" s="388"/>
    </row>
    <row r="315" spans="2:11" x14ac:dyDescent="0.25">
      <c r="B315" s="213">
        <v>44015</v>
      </c>
      <c r="C315" s="209" t="s">
        <v>7756</v>
      </c>
      <c r="D315" s="209" t="s">
        <v>7973</v>
      </c>
      <c r="E315" s="209" t="s">
        <v>7974</v>
      </c>
      <c r="F315" s="210" t="s">
        <v>6507</v>
      </c>
      <c r="G315" s="387">
        <v>6762842.7999999998</v>
      </c>
      <c r="H315" s="387"/>
      <c r="I315" s="210" t="s">
        <v>6507</v>
      </c>
      <c r="J315" s="388">
        <v>6762842.7999999998</v>
      </c>
      <c r="K315" s="388"/>
    </row>
    <row r="316" spans="2:11" x14ac:dyDescent="0.25">
      <c r="B316" s="213">
        <v>44015</v>
      </c>
      <c r="C316" s="209" t="s">
        <v>7756</v>
      </c>
      <c r="D316" s="209" t="s">
        <v>7975</v>
      </c>
      <c r="E316" s="209" t="s">
        <v>7976</v>
      </c>
      <c r="F316" s="210" t="s">
        <v>6507</v>
      </c>
      <c r="G316" s="387">
        <v>2918617.8</v>
      </c>
      <c r="H316" s="387"/>
      <c r="I316" s="210" t="s">
        <v>6507</v>
      </c>
      <c r="J316" s="388">
        <v>2918617.8</v>
      </c>
      <c r="K316" s="388"/>
    </row>
    <row r="317" spans="2:11" x14ac:dyDescent="0.25">
      <c r="B317" s="213">
        <v>44015</v>
      </c>
      <c r="C317" s="209" t="s">
        <v>7756</v>
      </c>
      <c r="D317" s="209" t="s">
        <v>7977</v>
      </c>
      <c r="E317" s="209" t="s">
        <v>7978</v>
      </c>
      <c r="F317" s="210" t="s">
        <v>6507</v>
      </c>
      <c r="G317" s="387">
        <v>537921.6</v>
      </c>
      <c r="H317" s="387"/>
      <c r="I317" s="210" t="s">
        <v>6507</v>
      </c>
      <c r="J317" s="388">
        <v>537921.6</v>
      </c>
      <c r="K317" s="388"/>
    </row>
    <row r="318" spans="2:11" x14ac:dyDescent="0.25">
      <c r="B318" s="213">
        <v>44015</v>
      </c>
      <c r="C318" s="209" t="s">
        <v>7756</v>
      </c>
      <c r="D318" s="209" t="s">
        <v>7979</v>
      </c>
      <c r="E318" s="209" t="s">
        <v>7980</v>
      </c>
      <c r="F318" s="210" t="s">
        <v>6507</v>
      </c>
      <c r="G318" s="387">
        <v>510200.16</v>
      </c>
      <c r="H318" s="387"/>
      <c r="I318" s="210" t="s">
        <v>6507</v>
      </c>
      <c r="J318" s="388">
        <v>510200.16</v>
      </c>
      <c r="K318" s="388"/>
    </row>
    <row r="319" spans="2:11" x14ac:dyDescent="0.25">
      <c r="B319" s="213">
        <v>44015</v>
      </c>
      <c r="C319" s="209" t="s">
        <v>7756</v>
      </c>
      <c r="D319" s="209" t="s">
        <v>7981</v>
      </c>
      <c r="E319" s="209" t="s">
        <v>7982</v>
      </c>
      <c r="F319" s="210" t="s">
        <v>6507</v>
      </c>
      <c r="G319" s="387">
        <v>1694453.04</v>
      </c>
      <c r="H319" s="387"/>
      <c r="I319" s="210" t="s">
        <v>6507</v>
      </c>
      <c r="J319" s="388">
        <v>1694453.04</v>
      </c>
      <c r="K319" s="388"/>
    </row>
    <row r="320" spans="2:11" x14ac:dyDescent="0.25">
      <c r="B320" s="213">
        <v>44015</v>
      </c>
      <c r="C320" s="209" t="s">
        <v>7756</v>
      </c>
      <c r="D320" s="209" t="s">
        <v>7983</v>
      </c>
      <c r="E320" s="209" t="s">
        <v>7984</v>
      </c>
      <c r="F320" s="210" t="s">
        <v>6507</v>
      </c>
      <c r="G320" s="387">
        <v>220945.36</v>
      </c>
      <c r="H320" s="387"/>
      <c r="I320" s="210" t="s">
        <v>6507</v>
      </c>
      <c r="J320" s="388">
        <v>220945.36</v>
      </c>
      <c r="K320" s="388"/>
    </row>
    <row r="321" spans="2:11" x14ac:dyDescent="0.25">
      <c r="B321" s="213">
        <v>44015</v>
      </c>
      <c r="C321" s="209" t="s">
        <v>7756</v>
      </c>
      <c r="D321" s="209" t="s">
        <v>7985</v>
      </c>
      <c r="E321" s="209" t="s">
        <v>7986</v>
      </c>
      <c r="F321" s="210" t="s">
        <v>6507</v>
      </c>
      <c r="G321" s="387">
        <v>225010.08</v>
      </c>
      <c r="H321" s="387"/>
      <c r="I321" s="210" t="s">
        <v>6507</v>
      </c>
      <c r="J321" s="388">
        <v>225010.08</v>
      </c>
      <c r="K321" s="388"/>
    </row>
    <row r="322" spans="2:11" x14ac:dyDescent="0.25">
      <c r="B322" s="213">
        <v>44015</v>
      </c>
      <c r="C322" s="209" t="s">
        <v>7756</v>
      </c>
      <c r="D322" s="209" t="s">
        <v>7987</v>
      </c>
      <c r="E322" s="209" t="s">
        <v>7988</v>
      </c>
      <c r="F322" s="210" t="s">
        <v>6507</v>
      </c>
      <c r="G322" s="387">
        <v>600679.19999999995</v>
      </c>
      <c r="H322" s="387"/>
      <c r="I322" s="210" t="s">
        <v>6507</v>
      </c>
      <c r="J322" s="388">
        <v>600679.19999999995</v>
      </c>
      <c r="K322" s="388"/>
    </row>
    <row r="323" spans="2:11" x14ac:dyDescent="0.25">
      <c r="B323" s="213">
        <v>44015</v>
      </c>
      <c r="C323" s="209" t="s">
        <v>7756</v>
      </c>
      <c r="D323" s="209" t="s">
        <v>7989</v>
      </c>
      <c r="E323" s="209" t="s">
        <v>7990</v>
      </c>
      <c r="F323" s="210" t="s">
        <v>6507</v>
      </c>
      <c r="G323" s="387">
        <v>6925517.0999999996</v>
      </c>
      <c r="H323" s="387"/>
      <c r="I323" s="210" t="s">
        <v>6507</v>
      </c>
      <c r="J323" s="388">
        <v>6925517.0999999996</v>
      </c>
      <c r="K323" s="388"/>
    </row>
    <row r="324" spans="2:11" x14ac:dyDescent="0.25">
      <c r="B324" s="213">
        <v>44015</v>
      </c>
      <c r="C324" s="209" t="s">
        <v>7756</v>
      </c>
      <c r="D324" s="209" t="s">
        <v>7991</v>
      </c>
      <c r="E324" s="209" t="s">
        <v>7992</v>
      </c>
      <c r="F324" s="210" t="s">
        <v>6507</v>
      </c>
      <c r="G324" s="387">
        <v>502060.4</v>
      </c>
      <c r="H324" s="387"/>
      <c r="I324" s="210" t="s">
        <v>6507</v>
      </c>
      <c r="J324" s="388">
        <v>502060.4</v>
      </c>
      <c r="K324" s="388"/>
    </row>
    <row r="325" spans="2:11" x14ac:dyDescent="0.25">
      <c r="B325" s="213">
        <v>44015</v>
      </c>
      <c r="C325" s="209" t="s">
        <v>7756</v>
      </c>
      <c r="D325" s="209" t="s">
        <v>7993</v>
      </c>
      <c r="E325" s="209" t="s">
        <v>7994</v>
      </c>
      <c r="F325" s="210" t="s">
        <v>6507</v>
      </c>
      <c r="G325" s="387">
        <v>483212.16</v>
      </c>
      <c r="H325" s="387"/>
      <c r="I325" s="210" t="s">
        <v>6507</v>
      </c>
      <c r="J325" s="388">
        <v>483212.16</v>
      </c>
      <c r="K325" s="388"/>
    </row>
    <row r="326" spans="2:11" x14ac:dyDescent="0.25">
      <c r="B326" s="213">
        <v>44015</v>
      </c>
      <c r="C326" s="209" t="s">
        <v>7756</v>
      </c>
      <c r="D326" s="209" t="s">
        <v>7995</v>
      </c>
      <c r="E326" s="209" t="s">
        <v>7996</v>
      </c>
      <c r="F326" s="210" t="s">
        <v>6507</v>
      </c>
      <c r="G326" s="387">
        <v>321264.92</v>
      </c>
      <c r="H326" s="387"/>
      <c r="I326" s="210" t="s">
        <v>6507</v>
      </c>
      <c r="J326" s="388">
        <v>321264.92</v>
      </c>
      <c r="K326" s="388"/>
    </row>
    <row r="327" spans="2:11" x14ac:dyDescent="0.25">
      <c r="B327" s="213">
        <v>44015</v>
      </c>
      <c r="C327" s="209" t="s">
        <v>7756</v>
      </c>
      <c r="D327" s="209" t="s">
        <v>7997</v>
      </c>
      <c r="E327" s="209" t="s">
        <v>7998</v>
      </c>
      <c r="F327" s="210" t="s">
        <v>6507</v>
      </c>
      <c r="G327" s="387">
        <v>329543.2</v>
      </c>
      <c r="H327" s="387"/>
      <c r="I327" s="210" t="s">
        <v>6507</v>
      </c>
      <c r="J327" s="388">
        <v>329543.2</v>
      </c>
      <c r="K327" s="388"/>
    </row>
    <row r="328" spans="2:11" x14ac:dyDescent="0.25">
      <c r="B328" s="213">
        <v>44015</v>
      </c>
      <c r="C328" s="209" t="s">
        <v>7756</v>
      </c>
      <c r="D328" s="209" t="s">
        <v>7999</v>
      </c>
      <c r="E328" s="209" t="s">
        <v>8000</v>
      </c>
      <c r="F328" s="210" t="s">
        <v>6507</v>
      </c>
      <c r="G328" s="387">
        <v>111200</v>
      </c>
      <c r="H328" s="387"/>
      <c r="I328" s="210" t="s">
        <v>6507</v>
      </c>
      <c r="J328" s="388">
        <v>111200</v>
      </c>
      <c r="K328" s="388"/>
    </row>
    <row r="329" spans="2:11" x14ac:dyDescent="0.25">
      <c r="B329" s="213">
        <v>44015</v>
      </c>
      <c r="C329" s="209" t="s">
        <v>7756</v>
      </c>
      <c r="D329" s="209" t="s">
        <v>8001</v>
      </c>
      <c r="E329" s="209" t="s">
        <v>8002</v>
      </c>
      <c r="F329" s="210" t="s">
        <v>6507</v>
      </c>
      <c r="G329" s="387">
        <v>895216.16</v>
      </c>
      <c r="H329" s="387"/>
      <c r="I329" s="210" t="s">
        <v>6507</v>
      </c>
      <c r="J329" s="388">
        <v>895216.16</v>
      </c>
      <c r="K329" s="388"/>
    </row>
    <row r="330" spans="2:11" x14ac:dyDescent="0.25">
      <c r="B330" s="213">
        <v>44015</v>
      </c>
      <c r="C330" s="209" t="s">
        <v>7756</v>
      </c>
      <c r="D330" s="209" t="s">
        <v>7503</v>
      </c>
      <c r="E330" s="209" t="s">
        <v>7504</v>
      </c>
      <c r="F330" s="210" t="s">
        <v>6507</v>
      </c>
      <c r="G330" s="387">
        <v>5029147.2</v>
      </c>
      <c r="H330" s="387"/>
      <c r="I330" s="210" t="s">
        <v>6507</v>
      </c>
      <c r="J330" s="388">
        <v>5029147.2</v>
      </c>
      <c r="K330" s="388"/>
    </row>
    <row r="331" spans="2:11" x14ac:dyDescent="0.25">
      <c r="B331" s="213">
        <v>44015</v>
      </c>
      <c r="C331" s="209" t="s">
        <v>7756</v>
      </c>
      <c r="D331" s="209" t="s">
        <v>8003</v>
      </c>
      <c r="E331" s="209" t="s">
        <v>8004</v>
      </c>
      <c r="F331" s="210" t="s">
        <v>6507</v>
      </c>
      <c r="G331" s="387">
        <v>1381073.64</v>
      </c>
      <c r="H331" s="387"/>
      <c r="I331" s="210" t="s">
        <v>6507</v>
      </c>
      <c r="J331" s="388">
        <v>1381073.64</v>
      </c>
      <c r="K331" s="388"/>
    </row>
    <row r="332" spans="2:11" x14ac:dyDescent="0.25">
      <c r="B332" s="213">
        <v>44015</v>
      </c>
      <c r="C332" s="209" t="s">
        <v>7756</v>
      </c>
      <c r="D332" s="209" t="s">
        <v>8005</v>
      </c>
      <c r="E332" s="209" t="s">
        <v>8006</v>
      </c>
      <c r="F332" s="210" t="s">
        <v>6507</v>
      </c>
      <c r="G332" s="387">
        <v>239618.12</v>
      </c>
      <c r="H332" s="387"/>
      <c r="I332" s="210" t="s">
        <v>6507</v>
      </c>
      <c r="J332" s="388">
        <v>239618.12</v>
      </c>
      <c r="K332" s="388"/>
    </row>
    <row r="333" spans="2:11" x14ac:dyDescent="0.25">
      <c r="B333" s="213">
        <v>44015</v>
      </c>
      <c r="C333" s="209" t="s">
        <v>7756</v>
      </c>
      <c r="D333" s="209" t="s">
        <v>8007</v>
      </c>
      <c r="E333" s="209" t="s">
        <v>8008</v>
      </c>
      <c r="F333" s="210" t="s">
        <v>6507</v>
      </c>
      <c r="G333" s="387">
        <v>467609.76</v>
      </c>
      <c r="H333" s="387"/>
      <c r="I333" s="210" t="s">
        <v>6507</v>
      </c>
      <c r="J333" s="388">
        <v>467609.76</v>
      </c>
      <c r="K333" s="388"/>
    </row>
    <row r="334" spans="2:11" x14ac:dyDescent="0.25">
      <c r="B334" s="213">
        <v>44015</v>
      </c>
      <c r="C334" s="209" t="s">
        <v>7756</v>
      </c>
      <c r="D334" s="209" t="s">
        <v>8009</v>
      </c>
      <c r="E334" s="209" t="s">
        <v>8010</v>
      </c>
      <c r="F334" s="210" t="s">
        <v>6507</v>
      </c>
      <c r="G334" s="387">
        <v>10555501.460000001</v>
      </c>
      <c r="H334" s="387"/>
      <c r="I334" s="210" t="s">
        <v>6507</v>
      </c>
      <c r="J334" s="388">
        <v>10555501.460000001</v>
      </c>
      <c r="K334" s="388"/>
    </row>
    <row r="335" spans="2:11" x14ac:dyDescent="0.25">
      <c r="B335" s="213">
        <v>44015</v>
      </c>
      <c r="C335" s="209" t="s">
        <v>7756</v>
      </c>
      <c r="D335" s="209" t="s">
        <v>8011</v>
      </c>
      <c r="E335" s="209" t="s">
        <v>8012</v>
      </c>
      <c r="F335" s="210" t="s">
        <v>6507</v>
      </c>
      <c r="G335" s="387">
        <v>7463591.9000000004</v>
      </c>
      <c r="H335" s="387"/>
      <c r="I335" s="210" t="s">
        <v>6507</v>
      </c>
      <c r="J335" s="388">
        <v>7463591.9000000004</v>
      </c>
      <c r="K335" s="388"/>
    </row>
    <row r="336" spans="2:11" x14ac:dyDescent="0.25">
      <c r="B336" s="213">
        <v>44015</v>
      </c>
      <c r="C336" s="209" t="s">
        <v>7756</v>
      </c>
      <c r="D336" s="209" t="s">
        <v>8013</v>
      </c>
      <c r="E336" s="209" t="s">
        <v>8014</v>
      </c>
      <c r="F336" s="210" t="s">
        <v>6507</v>
      </c>
      <c r="G336" s="387">
        <v>10817178.949999999</v>
      </c>
      <c r="H336" s="387"/>
      <c r="I336" s="210" t="s">
        <v>6507</v>
      </c>
      <c r="J336" s="388">
        <v>10817178.949999999</v>
      </c>
      <c r="K336" s="388"/>
    </row>
    <row r="337" spans="2:11" x14ac:dyDescent="0.25">
      <c r="B337" s="213">
        <v>44015</v>
      </c>
      <c r="C337" s="209" t="s">
        <v>7756</v>
      </c>
      <c r="D337" s="209" t="s">
        <v>8015</v>
      </c>
      <c r="E337" s="209" t="s">
        <v>8016</v>
      </c>
      <c r="F337" s="210" t="s">
        <v>6507</v>
      </c>
      <c r="G337" s="387">
        <v>4510943.0199999996</v>
      </c>
      <c r="H337" s="387"/>
      <c r="I337" s="210" t="s">
        <v>6507</v>
      </c>
      <c r="J337" s="388">
        <v>4510943.0199999996</v>
      </c>
      <c r="K337" s="388"/>
    </row>
    <row r="338" spans="2:11" x14ac:dyDescent="0.25">
      <c r="B338" s="213">
        <v>44015</v>
      </c>
      <c r="C338" s="209" t="s">
        <v>7756</v>
      </c>
      <c r="D338" s="209" t="s">
        <v>8017</v>
      </c>
      <c r="E338" s="209" t="s">
        <v>8018</v>
      </c>
      <c r="F338" s="210" t="s">
        <v>6507</v>
      </c>
      <c r="G338" s="387">
        <v>10218804.199999999</v>
      </c>
      <c r="H338" s="387"/>
      <c r="I338" s="210" t="s">
        <v>6507</v>
      </c>
      <c r="J338" s="388">
        <v>10218804.199999999</v>
      </c>
      <c r="K338" s="388"/>
    </row>
    <row r="339" spans="2:11" x14ac:dyDescent="0.25">
      <c r="B339" s="213">
        <v>44015</v>
      </c>
      <c r="C339" s="209" t="s">
        <v>7756</v>
      </c>
      <c r="D339" s="209" t="s">
        <v>8019</v>
      </c>
      <c r="E339" s="209" t="s">
        <v>8020</v>
      </c>
      <c r="F339" s="210" t="s">
        <v>6507</v>
      </c>
      <c r="G339" s="387">
        <v>7212503.6600000001</v>
      </c>
      <c r="H339" s="387"/>
      <c r="I339" s="210" t="s">
        <v>6507</v>
      </c>
      <c r="J339" s="388">
        <v>7212503.6600000001</v>
      </c>
      <c r="K339" s="388"/>
    </row>
    <row r="340" spans="2:11" x14ac:dyDescent="0.25">
      <c r="B340" s="213">
        <v>44015</v>
      </c>
      <c r="C340" s="209" t="s">
        <v>7756</v>
      </c>
      <c r="D340" s="209" t="s">
        <v>8021</v>
      </c>
      <c r="E340" s="209" t="s">
        <v>8022</v>
      </c>
      <c r="F340" s="210" t="s">
        <v>6507</v>
      </c>
      <c r="G340" s="387">
        <v>9488922.0899999999</v>
      </c>
      <c r="H340" s="387"/>
      <c r="I340" s="210" t="s">
        <v>6507</v>
      </c>
      <c r="J340" s="388">
        <v>9488922.0899999999</v>
      </c>
      <c r="K340" s="388"/>
    </row>
    <row r="341" spans="2:11" x14ac:dyDescent="0.25">
      <c r="B341" s="213">
        <v>44015</v>
      </c>
      <c r="C341" s="209" t="s">
        <v>7756</v>
      </c>
      <c r="D341" s="209" t="s">
        <v>8023</v>
      </c>
      <c r="E341" s="209" t="s">
        <v>8024</v>
      </c>
      <c r="F341" s="210" t="s">
        <v>6507</v>
      </c>
      <c r="G341" s="387">
        <v>5902217.1699999999</v>
      </c>
      <c r="H341" s="387"/>
      <c r="I341" s="210" t="s">
        <v>6507</v>
      </c>
      <c r="J341" s="388">
        <v>5902217.1699999999</v>
      </c>
      <c r="K341" s="388"/>
    </row>
    <row r="342" spans="2:11" x14ac:dyDescent="0.25">
      <c r="B342" s="213">
        <v>44015</v>
      </c>
      <c r="C342" s="209" t="s">
        <v>7756</v>
      </c>
      <c r="D342" s="209" t="s">
        <v>8025</v>
      </c>
      <c r="E342" s="209" t="s">
        <v>8026</v>
      </c>
      <c r="F342" s="210" t="s">
        <v>6507</v>
      </c>
      <c r="G342" s="387">
        <v>6656647.0599999996</v>
      </c>
      <c r="H342" s="387"/>
      <c r="I342" s="210" t="s">
        <v>6507</v>
      </c>
      <c r="J342" s="388">
        <v>6656647.0599999996</v>
      </c>
      <c r="K342" s="388"/>
    </row>
    <row r="343" spans="2:11" x14ac:dyDescent="0.25">
      <c r="B343" s="213">
        <v>44015</v>
      </c>
      <c r="C343" s="209" t="s">
        <v>7756</v>
      </c>
      <c r="D343" s="209" t="s">
        <v>8027</v>
      </c>
      <c r="E343" s="209" t="s">
        <v>8028</v>
      </c>
      <c r="F343" s="210" t="s">
        <v>6507</v>
      </c>
      <c r="G343" s="387">
        <v>11055687.27</v>
      </c>
      <c r="H343" s="387"/>
      <c r="I343" s="210" t="s">
        <v>6507</v>
      </c>
      <c r="J343" s="388">
        <v>11055687.27</v>
      </c>
      <c r="K343" s="388"/>
    </row>
    <row r="344" spans="2:11" x14ac:dyDescent="0.25">
      <c r="B344" s="213">
        <v>44015</v>
      </c>
      <c r="C344" s="209" t="s">
        <v>7756</v>
      </c>
      <c r="D344" s="209" t="s">
        <v>8029</v>
      </c>
      <c r="E344" s="209" t="s">
        <v>8030</v>
      </c>
      <c r="F344" s="210" t="s">
        <v>6507</v>
      </c>
      <c r="G344" s="387">
        <v>6736805.6799999997</v>
      </c>
      <c r="H344" s="387"/>
      <c r="I344" s="210" t="s">
        <v>6507</v>
      </c>
      <c r="J344" s="388">
        <v>6736805.6799999997</v>
      </c>
      <c r="K344" s="388"/>
    </row>
    <row r="345" spans="2:11" x14ac:dyDescent="0.25">
      <c r="B345" s="213">
        <v>44015</v>
      </c>
      <c r="C345" s="209" t="s">
        <v>7756</v>
      </c>
      <c r="D345" s="209" t="s">
        <v>8031</v>
      </c>
      <c r="E345" s="209" t="s">
        <v>8032</v>
      </c>
      <c r="F345" s="210" t="s">
        <v>6507</v>
      </c>
      <c r="G345" s="387">
        <v>8153271.3600000003</v>
      </c>
      <c r="H345" s="387"/>
      <c r="I345" s="210" t="s">
        <v>6507</v>
      </c>
      <c r="J345" s="388">
        <v>8153271.3600000003</v>
      </c>
      <c r="K345" s="388"/>
    </row>
    <row r="346" spans="2:11" x14ac:dyDescent="0.25">
      <c r="B346" s="213">
        <v>44015</v>
      </c>
      <c r="C346" s="209" t="s">
        <v>7756</v>
      </c>
      <c r="D346" s="209" t="s">
        <v>8033</v>
      </c>
      <c r="E346" s="209" t="s">
        <v>8034</v>
      </c>
      <c r="F346" s="210" t="s">
        <v>6507</v>
      </c>
      <c r="G346" s="387">
        <v>1028438.79</v>
      </c>
      <c r="H346" s="387"/>
      <c r="I346" s="210" t="s">
        <v>6507</v>
      </c>
      <c r="J346" s="388">
        <v>1028438.79</v>
      </c>
      <c r="K346" s="388"/>
    </row>
    <row r="347" spans="2:11" x14ac:dyDescent="0.25">
      <c r="B347" s="213">
        <v>44015</v>
      </c>
      <c r="C347" s="209" t="s">
        <v>7756</v>
      </c>
      <c r="D347" s="209" t="s">
        <v>8035</v>
      </c>
      <c r="E347" s="209" t="s">
        <v>8036</v>
      </c>
      <c r="F347" s="210" t="s">
        <v>6507</v>
      </c>
      <c r="G347" s="387">
        <v>2559904.83</v>
      </c>
      <c r="H347" s="387"/>
      <c r="I347" s="210" t="s">
        <v>6507</v>
      </c>
      <c r="J347" s="388">
        <v>2559904.83</v>
      </c>
      <c r="K347" s="388"/>
    </row>
    <row r="348" spans="2:11" x14ac:dyDescent="0.25">
      <c r="B348" s="213">
        <v>44015</v>
      </c>
      <c r="C348" s="209" t="s">
        <v>7756</v>
      </c>
      <c r="D348" s="209" t="s">
        <v>8037</v>
      </c>
      <c r="E348" s="209" t="s">
        <v>8038</v>
      </c>
      <c r="F348" s="210" t="s">
        <v>6507</v>
      </c>
      <c r="G348" s="387">
        <v>5584668.2999999998</v>
      </c>
      <c r="H348" s="387"/>
      <c r="I348" s="210" t="s">
        <v>6507</v>
      </c>
      <c r="J348" s="388">
        <v>5584668.2999999998</v>
      </c>
      <c r="K348" s="388"/>
    </row>
    <row r="349" spans="2:11" x14ac:dyDescent="0.25">
      <c r="B349" s="213">
        <v>44015</v>
      </c>
      <c r="C349" s="209" t="s">
        <v>7756</v>
      </c>
      <c r="D349" s="209" t="s">
        <v>8039</v>
      </c>
      <c r="E349" s="209" t="s">
        <v>8040</v>
      </c>
      <c r="F349" s="210" t="s">
        <v>6507</v>
      </c>
      <c r="G349" s="387">
        <v>7340858.9400000004</v>
      </c>
      <c r="H349" s="387"/>
      <c r="I349" s="210" t="s">
        <v>6507</v>
      </c>
      <c r="J349" s="388">
        <v>7340858.9400000004</v>
      </c>
      <c r="K349" s="388"/>
    </row>
    <row r="350" spans="2:11" x14ac:dyDescent="0.25">
      <c r="B350" s="213">
        <v>44015</v>
      </c>
      <c r="C350" s="209" t="s">
        <v>7756</v>
      </c>
      <c r="D350" s="209" t="s">
        <v>8041</v>
      </c>
      <c r="E350" s="209" t="s">
        <v>8042</v>
      </c>
      <c r="F350" s="210" t="s">
        <v>6507</v>
      </c>
      <c r="G350" s="387">
        <v>7967931.3200000003</v>
      </c>
      <c r="H350" s="387"/>
      <c r="I350" s="210" t="s">
        <v>6507</v>
      </c>
      <c r="J350" s="388">
        <v>7967931.3200000003</v>
      </c>
      <c r="K350" s="388"/>
    </row>
    <row r="351" spans="2:11" x14ac:dyDescent="0.25">
      <c r="B351" s="213">
        <v>44015</v>
      </c>
      <c r="C351" s="209" t="s">
        <v>7756</v>
      </c>
      <c r="D351" s="209" t="s">
        <v>8043</v>
      </c>
      <c r="E351" s="209" t="s">
        <v>8044</v>
      </c>
      <c r="F351" s="210" t="s">
        <v>6507</v>
      </c>
      <c r="G351" s="387">
        <v>25395</v>
      </c>
      <c r="H351" s="387"/>
      <c r="I351" s="210" t="s">
        <v>6507</v>
      </c>
      <c r="J351" s="388">
        <v>25395</v>
      </c>
      <c r="K351" s="388"/>
    </row>
    <row r="352" spans="2:11" x14ac:dyDescent="0.25">
      <c r="B352" s="213">
        <v>44015</v>
      </c>
      <c r="C352" s="209" t="s">
        <v>7756</v>
      </c>
      <c r="D352" s="209" t="s">
        <v>8045</v>
      </c>
      <c r="E352" s="209" t="s">
        <v>8046</v>
      </c>
      <c r="F352" s="210" t="s">
        <v>6507</v>
      </c>
      <c r="G352" s="387">
        <v>2462485.5499999998</v>
      </c>
      <c r="H352" s="387"/>
      <c r="I352" s="210" t="s">
        <v>6507</v>
      </c>
      <c r="J352" s="388">
        <v>2462485.5499999998</v>
      </c>
      <c r="K352" s="388"/>
    </row>
    <row r="353" spans="2:11" x14ac:dyDescent="0.25">
      <c r="B353" s="213">
        <v>44015</v>
      </c>
      <c r="C353" s="209" t="s">
        <v>7756</v>
      </c>
      <c r="D353" s="209" t="s">
        <v>8047</v>
      </c>
      <c r="E353" s="209" t="s">
        <v>8048</v>
      </c>
      <c r="F353" s="210" t="s">
        <v>6507</v>
      </c>
      <c r="G353" s="387">
        <v>6492984.0999999996</v>
      </c>
      <c r="H353" s="387"/>
      <c r="I353" s="210" t="s">
        <v>6507</v>
      </c>
      <c r="J353" s="388">
        <v>6492984.0999999996</v>
      </c>
      <c r="K353" s="388"/>
    </row>
    <row r="354" spans="2:11" x14ac:dyDescent="0.25">
      <c r="B354" s="213">
        <v>44015</v>
      </c>
      <c r="C354" s="209" t="s">
        <v>7756</v>
      </c>
      <c r="D354" s="209" t="s">
        <v>8049</v>
      </c>
      <c r="E354" s="209" t="s">
        <v>8050</v>
      </c>
      <c r="F354" s="210" t="s">
        <v>6507</v>
      </c>
      <c r="G354" s="387">
        <v>6271482</v>
      </c>
      <c r="H354" s="387"/>
      <c r="I354" s="210" t="s">
        <v>6507</v>
      </c>
      <c r="J354" s="388">
        <v>6271482</v>
      </c>
      <c r="K354" s="388"/>
    </row>
    <row r="355" spans="2:11" x14ac:dyDescent="0.25">
      <c r="B355" s="213">
        <v>44015</v>
      </c>
      <c r="C355" s="209" t="s">
        <v>7756</v>
      </c>
      <c r="D355" s="209" t="s">
        <v>8051</v>
      </c>
      <c r="E355" s="209" t="s">
        <v>8052</v>
      </c>
      <c r="F355" s="210" t="s">
        <v>6507</v>
      </c>
      <c r="G355" s="387">
        <v>4042938.6</v>
      </c>
      <c r="H355" s="387"/>
      <c r="I355" s="210" t="s">
        <v>6507</v>
      </c>
      <c r="J355" s="388">
        <v>4042938.6</v>
      </c>
      <c r="K355" s="388"/>
    </row>
    <row r="356" spans="2:11" x14ac:dyDescent="0.25">
      <c r="B356" s="213">
        <v>44015</v>
      </c>
      <c r="C356" s="209" t="s">
        <v>7756</v>
      </c>
      <c r="D356" s="209" t="s">
        <v>8053</v>
      </c>
      <c r="E356" s="209" t="s">
        <v>8054</v>
      </c>
      <c r="F356" s="210" t="s">
        <v>6507</v>
      </c>
      <c r="G356" s="387">
        <v>4206623.6500000004</v>
      </c>
      <c r="H356" s="387"/>
      <c r="I356" s="210" t="s">
        <v>6507</v>
      </c>
      <c r="J356" s="388">
        <v>4206623.6500000004</v>
      </c>
      <c r="K356" s="388"/>
    </row>
    <row r="357" spans="2:11" x14ac:dyDescent="0.25">
      <c r="B357" s="213">
        <v>44015</v>
      </c>
      <c r="C357" s="209" t="s">
        <v>8055</v>
      </c>
      <c r="D357" s="209" t="s">
        <v>8056</v>
      </c>
      <c r="E357" s="209" t="s">
        <v>8057</v>
      </c>
      <c r="F357" s="210" t="s">
        <v>6507</v>
      </c>
      <c r="G357" s="387">
        <v>49558.34</v>
      </c>
      <c r="H357" s="387"/>
      <c r="I357" s="210" t="s">
        <v>6507</v>
      </c>
      <c r="J357" s="388">
        <v>49558.34</v>
      </c>
      <c r="K357" s="388"/>
    </row>
    <row r="358" spans="2:11" x14ac:dyDescent="0.25">
      <c r="B358" s="213">
        <v>44015</v>
      </c>
      <c r="C358" s="209" t="s">
        <v>8055</v>
      </c>
      <c r="D358" s="209" t="s">
        <v>8058</v>
      </c>
      <c r="E358" s="209" t="s">
        <v>8059</v>
      </c>
      <c r="F358" s="210" t="s">
        <v>6507</v>
      </c>
      <c r="G358" s="387">
        <v>33800</v>
      </c>
      <c r="H358" s="387"/>
      <c r="I358" s="210" t="s">
        <v>6507</v>
      </c>
      <c r="J358" s="388">
        <v>33800</v>
      </c>
      <c r="K358" s="388"/>
    </row>
    <row r="359" spans="2:11" x14ac:dyDescent="0.25">
      <c r="B359" s="213">
        <v>44015</v>
      </c>
      <c r="C359" s="209" t="s">
        <v>8055</v>
      </c>
      <c r="D359" s="209" t="s">
        <v>8060</v>
      </c>
      <c r="E359" s="209" t="s">
        <v>8061</v>
      </c>
      <c r="F359" s="210" t="s">
        <v>6507</v>
      </c>
      <c r="G359" s="387">
        <v>3700</v>
      </c>
      <c r="H359" s="387"/>
      <c r="I359" s="210" t="s">
        <v>6507</v>
      </c>
      <c r="J359" s="388">
        <v>3700</v>
      </c>
      <c r="K359" s="388"/>
    </row>
    <row r="360" spans="2:11" x14ac:dyDescent="0.25">
      <c r="B360" s="213">
        <v>44015</v>
      </c>
      <c r="C360" s="209" t="s">
        <v>8055</v>
      </c>
      <c r="D360" s="209" t="s">
        <v>8060</v>
      </c>
      <c r="E360" s="209" t="s">
        <v>8061</v>
      </c>
      <c r="F360" s="210" t="s">
        <v>6507</v>
      </c>
      <c r="G360" s="387">
        <v>3700</v>
      </c>
      <c r="H360" s="387"/>
      <c r="I360" s="210" t="s">
        <v>6507</v>
      </c>
      <c r="J360" s="388">
        <v>3700</v>
      </c>
      <c r="K360" s="388"/>
    </row>
    <row r="361" spans="2:11" x14ac:dyDescent="0.25">
      <c r="B361" s="213">
        <v>44015</v>
      </c>
      <c r="C361" s="209" t="s">
        <v>8055</v>
      </c>
      <c r="D361" s="209" t="s">
        <v>8060</v>
      </c>
      <c r="E361" s="209" t="s">
        <v>8061</v>
      </c>
      <c r="F361" s="210" t="s">
        <v>6507</v>
      </c>
      <c r="G361" s="387">
        <v>3700</v>
      </c>
      <c r="H361" s="387"/>
      <c r="I361" s="210" t="s">
        <v>6507</v>
      </c>
      <c r="J361" s="388">
        <v>3700</v>
      </c>
      <c r="K361" s="388"/>
    </row>
    <row r="362" spans="2:11" x14ac:dyDescent="0.25">
      <c r="B362" s="213">
        <v>44015</v>
      </c>
      <c r="C362" s="209" t="s">
        <v>8055</v>
      </c>
      <c r="D362" s="209" t="s">
        <v>8060</v>
      </c>
      <c r="E362" s="209" t="s">
        <v>8061</v>
      </c>
      <c r="F362" s="210" t="s">
        <v>6507</v>
      </c>
      <c r="G362" s="387">
        <v>3700</v>
      </c>
      <c r="H362" s="387"/>
      <c r="I362" s="210" t="s">
        <v>6507</v>
      </c>
      <c r="J362" s="388">
        <v>3700</v>
      </c>
      <c r="K362" s="388"/>
    </row>
    <row r="363" spans="2:11" x14ac:dyDescent="0.25">
      <c r="B363" s="213">
        <v>44015</v>
      </c>
      <c r="C363" s="209" t="s">
        <v>8055</v>
      </c>
      <c r="D363" s="209" t="s">
        <v>8060</v>
      </c>
      <c r="E363" s="209" t="s">
        <v>8061</v>
      </c>
      <c r="F363" s="210" t="s">
        <v>6507</v>
      </c>
      <c r="G363" s="387">
        <v>3700</v>
      </c>
      <c r="H363" s="387"/>
      <c r="I363" s="210" t="s">
        <v>6507</v>
      </c>
      <c r="J363" s="388">
        <v>3700</v>
      </c>
      <c r="K363" s="388"/>
    </row>
    <row r="364" spans="2:11" x14ac:dyDescent="0.25">
      <c r="B364" s="213">
        <v>44015</v>
      </c>
      <c r="C364" s="209" t="s">
        <v>8055</v>
      </c>
      <c r="D364" s="209" t="s">
        <v>8060</v>
      </c>
      <c r="E364" s="209" t="s">
        <v>8061</v>
      </c>
      <c r="F364" s="210" t="s">
        <v>6507</v>
      </c>
      <c r="G364" s="387">
        <v>3700</v>
      </c>
      <c r="H364" s="387"/>
      <c r="I364" s="210" t="s">
        <v>6507</v>
      </c>
      <c r="J364" s="388">
        <v>3700</v>
      </c>
      <c r="K364" s="388"/>
    </row>
    <row r="365" spans="2:11" x14ac:dyDescent="0.25">
      <c r="B365" s="213">
        <v>44015</v>
      </c>
      <c r="C365" s="209" t="s">
        <v>8055</v>
      </c>
      <c r="D365" s="209" t="s">
        <v>8060</v>
      </c>
      <c r="E365" s="209" t="s">
        <v>8061</v>
      </c>
      <c r="F365" s="210" t="s">
        <v>6507</v>
      </c>
      <c r="G365" s="387">
        <v>3700</v>
      </c>
      <c r="H365" s="387"/>
      <c r="I365" s="210" t="s">
        <v>6507</v>
      </c>
      <c r="J365" s="388">
        <v>3700</v>
      </c>
      <c r="K365" s="388"/>
    </row>
    <row r="366" spans="2:11" x14ac:dyDescent="0.25">
      <c r="B366" s="213">
        <v>44015</v>
      </c>
      <c r="C366" s="209" t="s">
        <v>8055</v>
      </c>
      <c r="D366" s="209" t="s">
        <v>8060</v>
      </c>
      <c r="E366" s="209" t="s">
        <v>8061</v>
      </c>
      <c r="F366" s="210" t="s">
        <v>6507</v>
      </c>
      <c r="G366" s="387">
        <v>3700</v>
      </c>
      <c r="H366" s="387"/>
      <c r="I366" s="210" t="s">
        <v>6507</v>
      </c>
      <c r="J366" s="388">
        <v>3700</v>
      </c>
      <c r="K366" s="388"/>
    </row>
    <row r="367" spans="2:11" x14ac:dyDescent="0.25">
      <c r="B367" s="213">
        <v>44015</v>
      </c>
      <c r="C367" s="209" t="s">
        <v>8055</v>
      </c>
      <c r="D367" s="209" t="s">
        <v>8060</v>
      </c>
      <c r="E367" s="209" t="s">
        <v>8061</v>
      </c>
      <c r="F367" s="210" t="s">
        <v>6507</v>
      </c>
      <c r="G367" s="387">
        <v>3700</v>
      </c>
      <c r="H367" s="387"/>
      <c r="I367" s="210" t="s">
        <v>6507</v>
      </c>
      <c r="J367" s="388">
        <v>3700</v>
      </c>
      <c r="K367" s="388"/>
    </row>
    <row r="368" spans="2:11" x14ac:dyDescent="0.25">
      <c r="B368" s="213">
        <v>44015</v>
      </c>
      <c r="C368" s="209" t="s">
        <v>8055</v>
      </c>
      <c r="D368" s="209" t="s">
        <v>8060</v>
      </c>
      <c r="E368" s="209" t="s">
        <v>8061</v>
      </c>
      <c r="F368" s="210" t="s">
        <v>6507</v>
      </c>
      <c r="G368" s="387">
        <v>3700</v>
      </c>
      <c r="H368" s="387"/>
      <c r="I368" s="210" t="s">
        <v>6507</v>
      </c>
      <c r="J368" s="388">
        <v>3700</v>
      </c>
      <c r="K368" s="388"/>
    </row>
    <row r="369" spans="2:11" x14ac:dyDescent="0.25">
      <c r="B369" s="213">
        <v>44015</v>
      </c>
      <c r="C369" s="209" t="s">
        <v>8055</v>
      </c>
      <c r="D369" s="209" t="s">
        <v>8060</v>
      </c>
      <c r="E369" s="209" t="s">
        <v>8061</v>
      </c>
      <c r="F369" s="210" t="s">
        <v>6507</v>
      </c>
      <c r="G369" s="387">
        <v>3700</v>
      </c>
      <c r="H369" s="387"/>
      <c r="I369" s="210" t="s">
        <v>6507</v>
      </c>
      <c r="J369" s="388">
        <v>3700</v>
      </c>
      <c r="K369" s="388"/>
    </row>
    <row r="370" spans="2:11" x14ac:dyDescent="0.25">
      <c r="B370" s="213">
        <v>44015</v>
      </c>
      <c r="C370" s="209" t="s">
        <v>8055</v>
      </c>
      <c r="D370" s="209" t="s">
        <v>8060</v>
      </c>
      <c r="E370" s="209" t="s">
        <v>8061</v>
      </c>
      <c r="F370" s="210" t="s">
        <v>6507</v>
      </c>
      <c r="G370" s="387">
        <v>3700</v>
      </c>
      <c r="H370" s="387"/>
      <c r="I370" s="210" t="s">
        <v>6507</v>
      </c>
      <c r="J370" s="388">
        <v>3700</v>
      </c>
      <c r="K370" s="388"/>
    </row>
    <row r="371" spans="2:11" x14ac:dyDescent="0.25">
      <c r="B371" s="213">
        <v>44015</v>
      </c>
      <c r="C371" s="209" t="s">
        <v>8055</v>
      </c>
      <c r="D371" s="209" t="s">
        <v>8060</v>
      </c>
      <c r="E371" s="209" t="s">
        <v>8061</v>
      </c>
      <c r="F371" s="210" t="s">
        <v>6507</v>
      </c>
      <c r="G371" s="387">
        <v>3700</v>
      </c>
      <c r="H371" s="387"/>
      <c r="I371" s="210" t="s">
        <v>6507</v>
      </c>
      <c r="J371" s="388">
        <v>3700</v>
      </c>
      <c r="K371" s="388"/>
    </row>
    <row r="372" spans="2:11" x14ac:dyDescent="0.25">
      <c r="B372" s="213">
        <v>44015</v>
      </c>
      <c r="C372" s="209" t="s">
        <v>8055</v>
      </c>
      <c r="D372" s="209" t="s">
        <v>8060</v>
      </c>
      <c r="E372" s="209" t="s">
        <v>8061</v>
      </c>
      <c r="F372" s="210" t="s">
        <v>6507</v>
      </c>
      <c r="G372" s="387">
        <v>3700</v>
      </c>
      <c r="H372" s="387"/>
      <c r="I372" s="210" t="s">
        <v>6507</v>
      </c>
      <c r="J372" s="388">
        <v>3700</v>
      </c>
      <c r="K372" s="388"/>
    </row>
    <row r="373" spans="2:11" x14ac:dyDescent="0.25">
      <c r="B373" s="213">
        <v>44015</v>
      </c>
      <c r="C373" s="209" t="s">
        <v>8055</v>
      </c>
      <c r="D373" s="209" t="s">
        <v>8060</v>
      </c>
      <c r="E373" s="209" t="s">
        <v>8061</v>
      </c>
      <c r="F373" s="210" t="s">
        <v>6507</v>
      </c>
      <c r="G373" s="387">
        <v>3700</v>
      </c>
      <c r="H373" s="387"/>
      <c r="I373" s="210" t="s">
        <v>6507</v>
      </c>
      <c r="J373" s="388">
        <v>3700</v>
      </c>
      <c r="K373" s="388"/>
    </row>
    <row r="374" spans="2:11" x14ac:dyDescent="0.25">
      <c r="B374" s="213">
        <v>44015</v>
      </c>
      <c r="C374" s="209" t="s">
        <v>8055</v>
      </c>
      <c r="D374" s="209" t="s">
        <v>8060</v>
      </c>
      <c r="E374" s="209" t="s">
        <v>8061</v>
      </c>
      <c r="F374" s="210" t="s">
        <v>6507</v>
      </c>
      <c r="G374" s="387">
        <v>3700</v>
      </c>
      <c r="H374" s="387"/>
      <c r="I374" s="210" t="s">
        <v>6507</v>
      </c>
      <c r="J374" s="388">
        <v>3700</v>
      </c>
      <c r="K374" s="388"/>
    </row>
    <row r="375" spans="2:11" x14ac:dyDescent="0.25">
      <c r="B375" s="213">
        <v>44015</v>
      </c>
      <c r="C375" s="209" t="s">
        <v>8055</v>
      </c>
      <c r="D375" s="209" t="s">
        <v>8060</v>
      </c>
      <c r="E375" s="209" t="s">
        <v>8061</v>
      </c>
      <c r="F375" s="210" t="s">
        <v>6507</v>
      </c>
      <c r="G375" s="387">
        <v>3700</v>
      </c>
      <c r="H375" s="387"/>
      <c r="I375" s="210" t="s">
        <v>6507</v>
      </c>
      <c r="J375" s="388">
        <v>3700</v>
      </c>
      <c r="K375" s="388"/>
    </row>
    <row r="376" spans="2:11" x14ac:dyDescent="0.25">
      <c r="B376" s="213">
        <v>44015</v>
      </c>
      <c r="C376" s="209" t="s">
        <v>8055</v>
      </c>
      <c r="D376" s="209" t="s">
        <v>8060</v>
      </c>
      <c r="E376" s="209" t="s">
        <v>8061</v>
      </c>
      <c r="F376" s="210" t="s">
        <v>6507</v>
      </c>
      <c r="G376" s="387">
        <v>3700</v>
      </c>
      <c r="H376" s="387"/>
      <c r="I376" s="210" t="s">
        <v>6507</v>
      </c>
      <c r="J376" s="388">
        <v>3700</v>
      </c>
      <c r="K376" s="388"/>
    </row>
    <row r="377" spans="2:11" x14ac:dyDescent="0.25">
      <c r="B377" s="213">
        <v>44015</v>
      </c>
      <c r="C377" s="209" t="s">
        <v>8055</v>
      </c>
      <c r="D377" s="209" t="s">
        <v>8060</v>
      </c>
      <c r="E377" s="209" t="s">
        <v>8061</v>
      </c>
      <c r="F377" s="210" t="s">
        <v>6507</v>
      </c>
      <c r="G377" s="387">
        <v>3700</v>
      </c>
      <c r="H377" s="387"/>
      <c r="I377" s="210" t="s">
        <v>6507</v>
      </c>
      <c r="J377" s="388">
        <v>3700</v>
      </c>
      <c r="K377" s="388"/>
    </row>
    <row r="378" spans="2:11" x14ac:dyDescent="0.25">
      <c r="B378" s="213">
        <v>44015</v>
      </c>
      <c r="C378" s="209" t="s">
        <v>8055</v>
      </c>
      <c r="D378" s="209" t="s">
        <v>8062</v>
      </c>
      <c r="E378" s="209" t="s">
        <v>8063</v>
      </c>
      <c r="F378" s="210" t="s">
        <v>6507</v>
      </c>
      <c r="G378" s="387">
        <v>14000</v>
      </c>
      <c r="H378" s="387"/>
      <c r="I378" s="210" t="s">
        <v>6507</v>
      </c>
      <c r="J378" s="388">
        <v>14000</v>
      </c>
      <c r="K378" s="388"/>
    </row>
    <row r="379" spans="2:11" x14ac:dyDescent="0.25">
      <c r="B379" s="213">
        <v>44015</v>
      </c>
      <c r="C379" s="209" t="s">
        <v>8055</v>
      </c>
      <c r="D379" s="209" t="s">
        <v>8064</v>
      </c>
      <c r="E379" s="209" t="s">
        <v>8065</v>
      </c>
      <c r="F379" s="210" t="s">
        <v>6507</v>
      </c>
      <c r="G379" s="387">
        <v>80200</v>
      </c>
      <c r="H379" s="387"/>
      <c r="I379" s="210" t="s">
        <v>6507</v>
      </c>
      <c r="J379" s="388">
        <v>80200</v>
      </c>
      <c r="K379" s="388"/>
    </row>
    <row r="380" spans="2:11" x14ac:dyDescent="0.25">
      <c r="B380" s="213">
        <v>44015</v>
      </c>
      <c r="C380" s="209" t="s">
        <v>8055</v>
      </c>
      <c r="D380" s="209" t="s">
        <v>8060</v>
      </c>
      <c r="E380" s="209" t="s">
        <v>8061</v>
      </c>
      <c r="F380" s="210" t="s">
        <v>6507</v>
      </c>
      <c r="G380" s="387">
        <v>3700</v>
      </c>
      <c r="H380" s="387"/>
      <c r="I380" s="210" t="s">
        <v>6507</v>
      </c>
      <c r="J380" s="388">
        <v>3700</v>
      </c>
      <c r="K380" s="388"/>
    </row>
    <row r="381" spans="2:11" x14ac:dyDescent="0.25">
      <c r="B381" s="213">
        <v>44015</v>
      </c>
      <c r="C381" s="209" t="s">
        <v>8055</v>
      </c>
      <c r="D381" s="209" t="s">
        <v>8060</v>
      </c>
      <c r="E381" s="209" t="s">
        <v>8061</v>
      </c>
      <c r="F381" s="210" t="s">
        <v>6507</v>
      </c>
      <c r="G381" s="387">
        <v>3700</v>
      </c>
      <c r="H381" s="387"/>
      <c r="I381" s="210" t="s">
        <v>6507</v>
      </c>
      <c r="J381" s="388">
        <v>3700</v>
      </c>
      <c r="K381" s="388"/>
    </row>
    <row r="382" spans="2:11" x14ac:dyDescent="0.25">
      <c r="B382" s="213">
        <v>44015</v>
      </c>
      <c r="C382" s="209" t="s">
        <v>8055</v>
      </c>
      <c r="D382" s="209" t="s">
        <v>8060</v>
      </c>
      <c r="E382" s="209" t="s">
        <v>8061</v>
      </c>
      <c r="F382" s="210" t="s">
        <v>6507</v>
      </c>
      <c r="G382" s="387">
        <v>3700</v>
      </c>
      <c r="H382" s="387"/>
      <c r="I382" s="210" t="s">
        <v>6507</v>
      </c>
      <c r="J382" s="388">
        <v>3700</v>
      </c>
      <c r="K382" s="388"/>
    </row>
    <row r="383" spans="2:11" x14ac:dyDescent="0.25">
      <c r="B383" s="213">
        <v>44015</v>
      </c>
      <c r="C383" s="209" t="s">
        <v>8055</v>
      </c>
      <c r="D383" s="209" t="s">
        <v>8060</v>
      </c>
      <c r="E383" s="209" t="s">
        <v>8061</v>
      </c>
      <c r="F383" s="210" t="s">
        <v>6507</v>
      </c>
      <c r="G383" s="387">
        <v>3700</v>
      </c>
      <c r="H383" s="387"/>
      <c r="I383" s="210" t="s">
        <v>6507</v>
      </c>
      <c r="J383" s="388">
        <v>3700</v>
      </c>
      <c r="K383" s="388"/>
    </row>
    <row r="384" spans="2:11" x14ac:dyDescent="0.25">
      <c r="B384" s="213">
        <v>44015</v>
      </c>
      <c r="C384" s="209" t="s">
        <v>8055</v>
      </c>
      <c r="D384" s="209" t="s">
        <v>8060</v>
      </c>
      <c r="E384" s="209" t="s">
        <v>8061</v>
      </c>
      <c r="F384" s="210" t="s">
        <v>6507</v>
      </c>
      <c r="G384" s="387">
        <v>3700</v>
      </c>
      <c r="H384" s="387"/>
      <c r="I384" s="210" t="s">
        <v>6507</v>
      </c>
      <c r="J384" s="388">
        <v>3700</v>
      </c>
      <c r="K384" s="388"/>
    </row>
    <row r="385" spans="2:11" x14ac:dyDescent="0.25">
      <c r="B385" s="213">
        <v>44015</v>
      </c>
      <c r="C385" s="209" t="s">
        <v>8055</v>
      </c>
      <c r="D385" s="209" t="s">
        <v>8060</v>
      </c>
      <c r="E385" s="209" t="s">
        <v>8061</v>
      </c>
      <c r="F385" s="210" t="s">
        <v>6507</v>
      </c>
      <c r="G385" s="387">
        <v>3700</v>
      </c>
      <c r="H385" s="387"/>
      <c r="I385" s="210" t="s">
        <v>6507</v>
      </c>
      <c r="J385" s="388">
        <v>3700</v>
      </c>
      <c r="K385" s="388"/>
    </row>
    <row r="386" spans="2:11" x14ac:dyDescent="0.25">
      <c r="B386" s="213">
        <v>44015</v>
      </c>
      <c r="C386" s="209" t="s">
        <v>8055</v>
      </c>
      <c r="D386" s="209" t="s">
        <v>8060</v>
      </c>
      <c r="E386" s="209" t="s">
        <v>8061</v>
      </c>
      <c r="F386" s="210" t="s">
        <v>6507</v>
      </c>
      <c r="G386" s="387">
        <v>3700</v>
      </c>
      <c r="H386" s="387"/>
      <c r="I386" s="210" t="s">
        <v>6507</v>
      </c>
      <c r="J386" s="388">
        <v>3700</v>
      </c>
      <c r="K386" s="388"/>
    </row>
    <row r="387" spans="2:11" x14ac:dyDescent="0.25">
      <c r="B387" s="213">
        <v>44015</v>
      </c>
      <c r="C387" s="209" t="s">
        <v>8055</v>
      </c>
      <c r="D387" s="209" t="s">
        <v>8060</v>
      </c>
      <c r="E387" s="209" t="s">
        <v>8061</v>
      </c>
      <c r="F387" s="210" t="s">
        <v>6507</v>
      </c>
      <c r="G387" s="387">
        <v>3700</v>
      </c>
      <c r="H387" s="387"/>
      <c r="I387" s="210" t="s">
        <v>6507</v>
      </c>
      <c r="J387" s="388">
        <v>3700</v>
      </c>
      <c r="K387" s="388"/>
    </row>
    <row r="388" spans="2:11" x14ac:dyDescent="0.25">
      <c r="B388" s="213">
        <v>44015</v>
      </c>
      <c r="C388" s="209" t="s">
        <v>8055</v>
      </c>
      <c r="D388" s="209" t="s">
        <v>8060</v>
      </c>
      <c r="E388" s="209" t="s">
        <v>8061</v>
      </c>
      <c r="F388" s="210" t="s">
        <v>6507</v>
      </c>
      <c r="G388" s="387">
        <v>3700</v>
      </c>
      <c r="H388" s="387"/>
      <c r="I388" s="210" t="s">
        <v>6507</v>
      </c>
      <c r="J388" s="388">
        <v>3700</v>
      </c>
      <c r="K388" s="388"/>
    </row>
    <row r="389" spans="2:11" x14ac:dyDescent="0.25">
      <c r="B389" s="213">
        <v>44015</v>
      </c>
      <c r="C389" s="209" t="s">
        <v>8055</v>
      </c>
      <c r="D389" s="209" t="s">
        <v>8060</v>
      </c>
      <c r="E389" s="209" t="s">
        <v>8061</v>
      </c>
      <c r="F389" s="210" t="s">
        <v>6507</v>
      </c>
      <c r="G389" s="387">
        <v>3700</v>
      </c>
      <c r="H389" s="387"/>
      <c r="I389" s="210" t="s">
        <v>6507</v>
      </c>
      <c r="J389" s="388">
        <v>3700</v>
      </c>
      <c r="K389" s="388"/>
    </row>
    <row r="390" spans="2:11" x14ac:dyDescent="0.25">
      <c r="B390" s="213">
        <v>44015</v>
      </c>
      <c r="C390" s="209" t="s">
        <v>8055</v>
      </c>
      <c r="D390" s="209" t="s">
        <v>8060</v>
      </c>
      <c r="E390" s="209" t="s">
        <v>8061</v>
      </c>
      <c r="F390" s="210" t="s">
        <v>6507</v>
      </c>
      <c r="G390" s="387">
        <v>3700</v>
      </c>
      <c r="H390" s="387"/>
      <c r="I390" s="210" t="s">
        <v>6507</v>
      </c>
      <c r="J390" s="388">
        <v>3700</v>
      </c>
      <c r="K390" s="388"/>
    </row>
    <row r="391" spans="2:11" x14ac:dyDescent="0.25">
      <c r="B391" s="213">
        <v>44015</v>
      </c>
      <c r="C391" s="209" t="s">
        <v>8055</v>
      </c>
      <c r="D391" s="209" t="s">
        <v>8060</v>
      </c>
      <c r="E391" s="209" t="s">
        <v>8061</v>
      </c>
      <c r="F391" s="210" t="s">
        <v>6507</v>
      </c>
      <c r="G391" s="387">
        <v>3700</v>
      </c>
      <c r="H391" s="387"/>
      <c r="I391" s="210" t="s">
        <v>6507</v>
      </c>
      <c r="J391" s="388">
        <v>3700</v>
      </c>
      <c r="K391" s="388"/>
    </row>
    <row r="392" spans="2:11" x14ac:dyDescent="0.25">
      <c r="B392" s="213">
        <v>44015</v>
      </c>
      <c r="C392" s="209" t="s">
        <v>8055</v>
      </c>
      <c r="D392" s="209" t="s">
        <v>8060</v>
      </c>
      <c r="E392" s="209" t="s">
        <v>8061</v>
      </c>
      <c r="F392" s="210" t="s">
        <v>6507</v>
      </c>
      <c r="G392" s="387">
        <v>3700</v>
      </c>
      <c r="H392" s="387"/>
      <c r="I392" s="210" t="s">
        <v>6507</v>
      </c>
      <c r="J392" s="388">
        <v>3700</v>
      </c>
      <c r="K392" s="388"/>
    </row>
    <row r="393" spans="2:11" x14ac:dyDescent="0.25">
      <c r="B393" s="213">
        <v>44015</v>
      </c>
      <c r="C393" s="209" t="s">
        <v>8055</v>
      </c>
      <c r="D393" s="209" t="s">
        <v>7489</v>
      </c>
      <c r="E393" s="209" t="s">
        <v>7490</v>
      </c>
      <c r="F393" s="210" t="s">
        <v>6507</v>
      </c>
      <c r="G393" s="387">
        <v>21400</v>
      </c>
      <c r="H393" s="387"/>
      <c r="I393" s="210" t="s">
        <v>6507</v>
      </c>
      <c r="J393" s="388">
        <v>21400</v>
      </c>
      <c r="K393" s="388"/>
    </row>
    <row r="394" spans="2:11" x14ac:dyDescent="0.25">
      <c r="B394" s="213">
        <v>44015</v>
      </c>
      <c r="C394" s="209" t="s">
        <v>8055</v>
      </c>
      <c r="D394" s="209" t="s">
        <v>8066</v>
      </c>
      <c r="E394" s="209" t="s">
        <v>8067</v>
      </c>
      <c r="F394" s="210" t="s">
        <v>6507</v>
      </c>
      <c r="G394" s="387">
        <v>1200</v>
      </c>
      <c r="H394" s="387"/>
      <c r="I394" s="210" t="s">
        <v>6507</v>
      </c>
      <c r="J394" s="388">
        <v>1200</v>
      </c>
      <c r="K394" s="388"/>
    </row>
    <row r="395" spans="2:11" x14ac:dyDescent="0.25">
      <c r="B395" s="213">
        <v>44015</v>
      </c>
      <c r="C395" s="209" t="s">
        <v>8055</v>
      </c>
      <c r="D395" s="209" t="s">
        <v>8068</v>
      </c>
      <c r="E395" s="209" t="s">
        <v>8069</v>
      </c>
      <c r="F395" s="210" t="s">
        <v>6507</v>
      </c>
      <c r="G395" s="387">
        <v>116400</v>
      </c>
      <c r="H395" s="387"/>
      <c r="I395" s="210" t="s">
        <v>6507</v>
      </c>
      <c r="J395" s="388">
        <v>116400</v>
      </c>
      <c r="K395" s="388"/>
    </row>
    <row r="396" spans="2:11" x14ac:dyDescent="0.25">
      <c r="B396" s="213">
        <v>44015</v>
      </c>
      <c r="C396" s="209" t="s">
        <v>8055</v>
      </c>
      <c r="D396" s="209" t="s">
        <v>8070</v>
      </c>
      <c r="E396" s="209" t="s">
        <v>8071</v>
      </c>
      <c r="F396" s="210" t="s">
        <v>6507</v>
      </c>
      <c r="G396" s="387">
        <v>98200</v>
      </c>
      <c r="H396" s="387"/>
      <c r="I396" s="210" t="s">
        <v>6507</v>
      </c>
      <c r="J396" s="388">
        <v>98200</v>
      </c>
      <c r="K396" s="388"/>
    </row>
    <row r="397" spans="2:11" x14ac:dyDescent="0.25">
      <c r="B397" s="213">
        <v>44015</v>
      </c>
      <c r="C397" s="209" t="s">
        <v>8055</v>
      </c>
      <c r="D397" s="209" t="s">
        <v>8072</v>
      </c>
      <c r="E397" s="209" t="s">
        <v>8073</v>
      </c>
      <c r="F397" s="210" t="s">
        <v>6507</v>
      </c>
      <c r="G397" s="387">
        <v>207200</v>
      </c>
      <c r="H397" s="387"/>
      <c r="I397" s="210" t="s">
        <v>6507</v>
      </c>
      <c r="J397" s="388">
        <v>207200</v>
      </c>
      <c r="K397" s="388"/>
    </row>
    <row r="398" spans="2:11" x14ac:dyDescent="0.25">
      <c r="B398" s="213">
        <v>44015</v>
      </c>
      <c r="C398" s="209" t="s">
        <v>8055</v>
      </c>
      <c r="D398" s="209" t="s">
        <v>8074</v>
      </c>
      <c r="E398" s="209" t="s">
        <v>8075</v>
      </c>
      <c r="F398" s="210" t="s">
        <v>6507</v>
      </c>
      <c r="G398" s="387">
        <v>62900</v>
      </c>
      <c r="H398" s="387"/>
      <c r="I398" s="210" t="s">
        <v>6507</v>
      </c>
      <c r="J398" s="388">
        <v>62900</v>
      </c>
      <c r="K398" s="388"/>
    </row>
    <row r="399" spans="2:11" x14ac:dyDescent="0.25">
      <c r="B399" s="213">
        <v>44015</v>
      </c>
      <c r="C399" s="209" t="s">
        <v>8055</v>
      </c>
      <c r="D399" s="209" t="s">
        <v>8076</v>
      </c>
      <c r="E399" s="209" t="s">
        <v>8077</v>
      </c>
      <c r="F399" s="210" t="s">
        <v>6507</v>
      </c>
      <c r="G399" s="387">
        <v>36300</v>
      </c>
      <c r="H399" s="387"/>
      <c r="I399" s="210" t="s">
        <v>6507</v>
      </c>
      <c r="J399" s="388">
        <v>36300</v>
      </c>
      <c r="K399" s="388"/>
    </row>
    <row r="400" spans="2:11" x14ac:dyDescent="0.25">
      <c r="B400" s="213">
        <v>44015</v>
      </c>
      <c r="C400" s="209" t="s">
        <v>8055</v>
      </c>
      <c r="D400" s="209" t="s">
        <v>8078</v>
      </c>
      <c r="E400" s="209" t="s">
        <v>8079</v>
      </c>
      <c r="F400" s="210" t="s">
        <v>6507</v>
      </c>
      <c r="G400" s="387">
        <v>28500</v>
      </c>
      <c r="H400" s="387"/>
      <c r="I400" s="210" t="s">
        <v>6507</v>
      </c>
      <c r="J400" s="388">
        <v>28500</v>
      </c>
      <c r="K400" s="388"/>
    </row>
    <row r="401" spans="2:11" x14ac:dyDescent="0.25">
      <c r="B401" s="213">
        <v>44015</v>
      </c>
      <c r="C401" s="209" t="s">
        <v>8055</v>
      </c>
      <c r="D401" s="209" t="s">
        <v>8080</v>
      </c>
      <c r="E401" s="209" t="s">
        <v>8081</v>
      </c>
      <c r="F401" s="210" t="s">
        <v>6507</v>
      </c>
      <c r="G401" s="387">
        <v>28500</v>
      </c>
      <c r="H401" s="387"/>
      <c r="I401" s="210" t="s">
        <v>6507</v>
      </c>
      <c r="J401" s="388">
        <v>28500</v>
      </c>
      <c r="K401" s="388"/>
    </row>
    <row r="402" spans="2:11" x14ac:dyDescent="0.25">
      <c r="B402" s="213">
        <v>44015</v>
      </c>
      <c r="C402" s="209" t="s">
        <v>8055</v>
      </c>
      <c r="D402" s="209" t="s">
        <v>8082</v>
      </c>
      <c r="E402" s="209" t="s">
        <v>8083</v>
      </c>
      <c r="F402" s="210" t="s">
        <v>6507</v>
      </c>
      <c r="G402" s="387">
        <v>28500</v>
      </c>
      <c r="H402" s="387"/>
      <c r="I402" s="210" t="s">
        <v>6507</v>
      </c>
      <c r="J402" s="388">
        <v>28500</v>
      </c>
      <c r="K402" s="388"/>
    </row>
    <row r="403" spans="2:11" x14ac:dyDescent="0.25">
      <c r="B403" s="213">
        <v>44015</v>
      </c>
      <c r="C403" s="209" t="s">
        <v>8055</v>
      </c>
      <c r="D403" s="209" t="s">
        <v>8084</v>
      </c>
      <c r="E403" s="209" t="s">
        <v>8085</v>
      </c>
      <c r="F403" s="210" t="s">
        <v>6507</v>
      </c>
      <c r="G403" s="387">
        <v>28500</v>
      </c>
      <c r="H403" s="387"/>
      <c r="I403" s="210" t="s">
        <v>6507</v>
      </c>
      <c r="J403" s="388">
        <v>28500</v>
      </c>
      <c r="K403" s="388"/>
    </row>
    <row r="404" spans="2:11" x14ac:dyDescent="0.25">
      <c r="B404" s="213">
        <v>44015</v>
      </c>
      <c r="C404" s="209" t="s">
        <v>8055</v>
      </c>
      <c r="D404" s="209" t="s">
        <v>7679</v>
      </c>
      <c r="E404" s="209" t="s">
        <v>7680</v>
      </c>
      <c r="F404" s="210" t="s">
        <v>6507</v>
      </c>
      <c r="G404" s="387">
        <v>35000</v>
      </c>
      <c r="H404" s="387"/>
      <c r="I404" s="210" t="s">
        <v>6507</v>
      </c>
      <c r="J404" s="388">
        <v>35000</v>
      </c>
      <c r="K404" s="388"/>
    </row>
    <row r="405" spans="2:11" x14ac:dyDescent="0.25">
      <c r="B405" s="213">
        <v>44015</v>
      </c>
      <c r="C405" s="209" t="s">
        <v>8055</v>
      </c>
      <c r="D405" s="209" t="s">
        <v>8086</v>
      </c>
      <c r="E405" s="209" t="s">
        <v>8087</v>
      </c>
      <c r="F405" s="210" t="s">
        <v>6507</v>
      </c>
      <c r="G405" s="387">
        <v>117800</v>
      </c>
      <c r="H405" s="387"/>
      <c r="I405" s="210" t="s">
        <v>6507</v>
      </c>
      <c r="J405" s="388">
        <v>117800</v>
      </c>
      <c r="K405" s="388"/>
    </row>
    <row r="406" spans="2:11" x14ac:dyDescent="0.25">
      <c r="B406" s="213">
        <v>44015</v>
      </c>
      <c r="C406" s="209" t="s">
        <v>8055</v>
      </c>
      <c r="D406" s="209" t="s">
        <v>8088</v>
      </c>
      <c r="E406" s="209" t="s">
        <v>8089</v>
      </c>
      <c r="F406" s="210" t="s">
        <v>6507</v>
      </c>
      <c r="G406" s="387">
        <v>18900</v>
      </c>
      <c r="H406" s="387"/>
      <c r="I406" s="210" t="s">
        <v>6507</v>
      </c>
      <c r="J406" s="388">
        <v>18900</v>
      </c>
      <c r="K406" s="388"/>
    </row>
    <row r="407" spans="2:11" x14ac:dyDescent="0.25">
      <c r="B407" s="213">
        <v>44015</v>
      </c>
      <c r="C407" s="209" t="s">
        <v>8055</v>
      </c>
      <c r="D407" s="209" t="s">
        <v>8090</v>
      </c>
      <c r="E407" s="209" t="s">
        <v>8091</v>
      </c>
      <c r="F407" s="210" t="s">
        <v>6507</v>
      </c>
      <c r="G407" s="387">
        <v>22500</v>
      </c>
      <c r="H407" s="387"/>
      <c r="I407" s="210" t="s">
        <v>6507</v>
      </c>
      <c r="J407" s="388">
        <v>22500</v>
      </c>
      <c r="K407" s="388"/>
    </row>
    <row r="408" spans="2:11" x14ac:dyDescent="0.25">
      <c r="B408" s="213">
        <v>44015</v>
      </c>
      <c r="C408" s="209" t="s">
        <v>8092</v>
      </c>
      <c r="D408" s="209" t="s">
        <v>8093</v>
      </c>
      <c r="E408" s="209" t="s">
        <v>8094</v>
      </c>
      <c r="F408" s="210" t="s">
        <v>6507</v>
      </c>
      <c r="G408" s="387">
        <v>8900</v>
      </c>
      <c r="H408" s="387"/>
      <c r="I408" s="210" t="s">
        <v>6507</v>
      </c>
      <c r="J408" s="388">
        <v>8900</v>
      </c>
      <c r="K408" s="388"/>
    </row>
    <row r="409" spans="2:11" x14ac:dyDescent="0.25">
      <c r="B409" s="213">
        <v>44015</v>
      </c>
      <c r="C409" s="209" t="s">
        <v>8095</v>
      </c>
      <c r="D409" s="209" t="s">
        <v>8096</v>
      </c>
      <c r="E409" s="209" t="s">
        <v>8097</v>
      </c>
      <c r="F409" s="210" t="s">
        <v>6507</v>
      </c>
      <c r="G409" s="387">
        <v>70168.33</v>
      </c>
      <c r="H409" s="387"/>
      <c r="I409" s="210" t="s">
        <v>6507</v>
      </c>
      <c r="J409" s="388">
        <v>70168.33</v>
      </c>
      <c r="K409" s="388"/>
    </row>
    <row r="410" spans="2:11" x14ac:dyDescent="0.25">
      <c r="B410" s="213">
        <v>44015</v>
      </c>
      <c r="C410" s="209" t="s">
        <v>8098</v>
      </c>
      <c r="D410" s="209" t="s">
        <v>8099</v>
      </c>
      <c r="E410" s="209" t="s">
        <v>8100</v>
      </c>
      <c r="F410" s="210" t="s">
        <v>6507</v>
      </c>
      <c r="G410" s="387">
        <v>1655403.96</v>
      </c>
      <c r="H410" s="387"/>
      <c r="I410" s="210" t="s">
        <v>6507</v>
      </c>
      <c r="J410" s="388">
        <v>1655403.96</v>
      </c>
      <c r="K410" s="388"/>
    </row>
    <row r="411" spans="2:11" x14ac:dyDescent="0.25">
      <c r="B411" s="213">
        <v>44015</v>
      </c>
      <c r="C411" s="209" t="s">
        <v>8101</v>
      </c>
      <c r="D411" s="209" t="s">
        <v>8102</v>
      </c>
      <c r="E411" s="209" t="s">
        <v>7431</v>
      </c>
      <c r="F411" s="210" t="s">
        <v>6507</v>
      </c>
      <c r="G411" s="387">
        <v>622846.06000000006</v>
      </c>
      <c r="H411" s="387"/>
      <c r="I411" s="210" t="s">
        <v>6507</v>
      </c>
      <c r="J411" s="388">
        <v>622846.06000000006</v>
      </c>
      <c r="K411" s="388"/>
    </row>
    <row r="412" spans="2:11" x14ac:dyDescent="0.25">
      <c r="B412" s="213">
        <v>44015</v>
      </c>
      <c r="C412" s="209" t="s">
        <v>8101</v>
      </c>
      <c r="D412" s="209" t="s">
        <v>8103</v>
      </c>
      <c r="E412" s="209" t="s">
        <v>8104</v>
      </c>
      <c r="F412" s="210" t="s">
        <v>6507</v>
      </c>
      <c r="G412" s="387">
        <v>57500</v>
      </c>
      <c r="H412" s="387"/>
      <c r="I412" s="210" t="s">
        <v>6507</v>
      </c>
      <c r="J412" s="388">
        <v>57500</v>
      </c>
      <c r="K412" s="388"/>
    </row>
    <row r="413" spans="2:11" x14ac:dyDescent="0.25">
      <c r="B413" s="213">
        <v>44015</v>
      </c>
      <c r="C413" s="209" t="s">
        <v>8101</v>
      </c>
      <c r="D413" s="209" t="s">
        <v>8105</v>
      </c>
      <c r="E413" s="209" t="s">
        <v>8106</v>
      </c>
      <c r="F413" s="210" t="s">
        <v>6507</v>
      </c>
      <c r="G413" s="387">
        <v>57500</v>
      </c>
      <c r="H413" s="387"/>
      <c r="I413" s="210" t="s">
        <v>6507</v>
      </c>
      <c r="J413" s="388">
        <v>57500</v>
      </c>
      <c r="K413" s="388"/>
    </row>
    <row r="414" spans="2:11" x14ac:dyDescent="0.25">
      <c r="B414" s="213">
        <v>44015</v>
      </c>
      <c r="C414" s="209" t="s">
        <v>8101</v>
      </c>
      <c r="D414" s="209" t="s">
        <v>8107</v>
      </c>
      <c r="E414" s="209" t="s">
        <v>8108</v>
      </c>
      <c r="F414" s="210" t="s">
        <v>6507</v>
      </c>
      <c r="G414" s="398">
        <v>200</v>
      </c>
      <c r="H414" s="398"/>
      <c r="I414" s="210" t="s">
        <v>6507</v>
      </c>
      <c r="J414" s="399">
        <v>200</v>
      </c>
      <c r="K414" s="399"/>
    </row>
    <row r="415" spans="2:11" x14ac:dyDescent="0.25">
      <c r="B415" s="213">
        <v>44015</v>
      </c>
      <c r="C415" s="209" t="s">
        <v>8101</v>
      </c>
      <c r="D415" s="209" t="s">
        <v>8109</v>
      </c>
      <c r="E415" s="209" t="s">
        <v>8110</v>
      </c>
      <c r="F415" s="210" t="s">
        <v>6507</v>
      </c>
      <c r="G415" s="398">
        <v>200</v>
      </c>
      <c r="H415" s="398"/>
      <c r="I415" s="210" t="s">
        <v>6507</v>
      </c>
      <c r="J415" s="399">
        <v>200</v>
      </c>
      <c r="K415" s="399"/>
    </row>
    <row r="416" spans="2:11" x14ac:dyDescent="0.25">
      <c r="B416" s="213">
        <v>44015</v>
      </c>
      <c r="C416" s="209" t="s">
        <v>8101</v>
      </c>
      <c r="D416" s="209" t="s">
        <v>8111</v>
      </c>
      <c r="E416" s="209" t="s">
        <v>8112</v>
      </c>
      <c r="F416" s="210" t="s">
        <v>6507</v>
      </c>
      <c r="G416" s="398">
        <v>400</v>
      </c>
      <c r="H416" s="398"/>
      <c r="I416" s="210" t="s">
        <v>6507</v>
      </c>
      <c r="J416" s="399">
        <v>400</v>
      </c>
      <c r="K416" s="399"/>
    </row>
    <row r="417" spans="2:11" x14ac:dyDescent="0.25">
      <c r="B417" s="213">
        <v>44015</v>
      </c>
      <c r="C417" s="209" t="s">
        <v>8101</v>
      </c>
      <c r="D417" s="209" t="s">
        <v>8113</v>
      </c>
      <c r="E417" s="209" t="s">
        <v>8114</v>
      </c>
      <c r="F417" s="210" t="s">
        <v>6507</v>
      </c>
      <c r="G417" s="398">
        <v>400</v>
      </c>
      <c r="H417" s="398"/>
      <c r="I417" s="210" t="s">
        <v>6507</v>
      </c>
      <c r="J417" s="399">
        <v>400</v>
      </c>
      <c r="K417" s="399"/>
    </row>
    <row r="418" spans="2:11" x14ac:dyDescent="0.25">
      <c r="B418" s="213">
        <v>44015</v>
      </c>
      <c r="C418" s="209" t="s">
        <v>8101</v>
      </c>
      <c r="D418" s="209" t="s">
        <v>8115</v>
      </c>
      <c r="E418" s="209" t="s">
        <v>8116</v>
      </c>
      <c r="F418" s="210" t="s">
        <v>6507</v>
      </c>
      <c r="G418" s="387">
        <v>2800</v>
      </c>
      <c r="H418" s="387"/>
      <c r="I418" s="210" t="s">
        <v>6507</v>
      </c>
      <c r="J418" s="388">
        <v>2800</v>
      </c>
      <c r="K418" s="388"/>
    </row>
    <row r="419" spans="2:11" x14ac:dyDescent="0.25">
      <c r="B419" s="213">
        <v>44015</v>
      </c>
      <c r="C419" s="209" t="s">
        <v>8101</v>
      </c>
      <c r="D419" s="209" t="s">
        <v>8117</v>
      </c>
      <c r="E419" s="209" t="s">
        <v>8118</v>
      </c>
      <c r="F419" s="210" t="s">
        <v>6507</v>
      </c>
      <c r="G419" s="398">
        <v>500</v>
      </c>
      <c r="H419" s="398"/>
      <c r="I419" s="210" t="s">
        <v>6507</v>
      </c>
      <c r="J419" s="399">
        <v>500</v>
      </c>
      <c r="K419" s="399"/>
    </row>
    <row r="420" spans="2:11" x14ac:dyDescent="0.25">
      <c r="B420" s="213">
        <v>44015</v>
      </c>
      <c r="C420" s="209" t="s">
        <v>8101</v>
      </c>
      <c r="D420" s="209" t="s">
        <v>8119</v>
      </c>
      <c r="E420" s="209" t="s">
        <v>8120</v>
      </c>
      <c r="F420" s="210" t="s">
        <v>6507</v>
      </c>
      <c r="G420" s="398">
        <v>500</v>
      </c>
      <c r="H420" s="398"/>
      <c r="I420" s="210" t="s">
        <v>6507</v>
      </c>
      <c r="J420" s="399">
        <v>500</v>
      </c>
      <c r="K420" s="399"/>
    </row>
    <row r="421" spans="2:11" x14ac:dyDescent="0.25">
      <c r="B421" s="213">
        <v>44015</v>
      </c>
      <c r="C421" s="209" t="s">
        <v>8101</v>
      </c>
      <c r="D421" s="209" t="s">
        <v>8119</v>
      </c>
      <c r="E421" s="209" t="s">
        <v>8120</v>
      </c>
      <c r="F421" s="210" t="s">
        <v>6507</v>
      </c>
      <c r="G421" s="398">
        <v>500</v>
      </c>
      <c r="H421" s="398"/>
      <c r="I421" s="210" t="s">
        <v>6507</v>
      </c>
      <c r="J421" s="399">
        <v>500</v>
      </c>
      <c r="K421" s="399"/>
    </row>
    <row r="422" spans="2:11" x14ac:dyDescent="0.25">
      <c r="B422" s="213">
        <v>44015</v>
      </c>
      <c r="C422" s="209" t="s">
        <v>8101</v>
      </c>
      <c r="D422" s="209" t="s">
        <v>8121</v>
      </c>
      <c r="E422" s="209" t="s">
        <v>8122</v>
      </c>
      <c r="F422" s="210" t="s">
        <v>6507</v>
      </c>
      <c r="G422" s="398">
        <v>500</v>
      </c>
      <c r="H422" s="398"/>
      <c r="I422" s="210" t="s">
        <v>6507</v>
      </c>
      <c r="J422" s="399">
        <v>500</v>
      </c>
      <c r="K422" s="399"/>
    </row>
    <row r="423" spans="2:11" x14ac:dyDescent="0.25">
      <c r="B423" s="213">
        <v>44015</v>
      </c>
      <c r="C423" s="209" t="s">
        <v>8101</v>
      </c>
      <c r="D423" s="209" t="s">
        <v>8121</v>
      </c>
      <c r="E423" s="209" t="s">
        <v>8122</v>
      </c>
      <c r="F423" s="210" t="s">
        <v>6507</v>
      </c>
      <c r="G423" s="398">
        <v>500</v>
      </c>
      <c r="H423" s="398"/>
      <c r="I423" s="210" t="s">
        <v>6507</v>
      </c>
      <c r="J423" s="399">
        <v>500</v>
      </c>
      <c r="K423" s="399"/>
    </row>
    <row r="424" spans="2:11" x14ac:dyDescent="0.25">
      <c r="B424" s="213">
        <v>44015</v>
      </c>
      <c r="C424" s="209" t="s">
        <v>8101</v>
      </c>
      <c r="D424" s="209" t="s">
        <v>8123</v>
      </c>
      <c r="E424" s="209" t="s">
        <v>8124</v>
      </c>
      <c r="F424" s="210" t="s">
        <v>6507</v>
      </c>
      <c r="G424" s="398">
        <v>500</v>
      </c>
      <c r="H424" s="398"/>
      <c r="I424" s="210" t="s">
        <v>6507</v>
      </c>
      <c r="J424" s="399">
        <v>500</v>
      </c>
      <c r="K424" s="399"/>
    </row>
    <row r="425" spans="2:11" x14ac:dyDescent="0.25">
      <c r="B425" s="213">
        <v>44015</v>
      </c>
      <c r="C425" s="209" t="s">
        <v>8101</v>
      </c>
      <c r="D425" s="209" t="s">
        <v>8123</v>
      </c>
      <c r="E425" s="209" t="s">
        <v>8124</v>
      </c>
      <c r="F425" s="210" t="s">
        <v>6507</v>
      </c>
      <c r="G425" s="398">
        <v>500</v>
      </c>
      <c r="H425" s="398"/>
      <c r="I425" s="210" t="s">
        <v>6507</v>
      </c>
      <c r="J425" s="399">
        <v>500</v>
      </c>
      <c r="K425" s="399"/>
    </row>
    <row r="426" spans="2:11" x14ac:dyDescent="0.25">
      <c r="B426" s="213">
        <v>44015</v>
      </c>
      <c r="C426" s="209" t="s">
        <v>8101</v>
      </c>
      <c r="D426" s="209" t="s">
        <v>8123</v>
      </c>
      <c r="E426" s="209" t="s">
        <v>8124</v>
      </c>
      <c r="F426" s="210" t="s">
        <v>6507</v>
      </c>
      <c r="G426" s="398">
        <v>500</v>
      </c>
      <c r="H426" s="398"/>
      <c r="I426" s="210" t="s">
        <v>6507</v>
      </c>
      <c r="J426" s="399">
        <v>500</v>
      </c>
      <c r="K426" s="399"/>
    </row>
    <row r="427" spans="2:11" x14ac:dyDescent="0.25">
      <c r="B427" s="213">
        <v>44015</v>
      </c>
      <c r="C427" s="209" t="s">
        <v>8101</v>
      </c>
      <c r="D427" s="209" t="s">
        <v>8123</v>
      </c>
      <c r="E427" s="209" t="s">
        <v>8124</v>
      </c>
      <c r="F427" s="210" t="s">
        <v>6507</v>
      </c>
      <c r="G427" s="398">
        <v>500</v>
      </c>
      <c r="H427" s="398"/>
      <c r="I427" s="210" t="s">
        <v>6507</v>
      </c>
      <c r="J427" s="399">
        <v>500</v>
      </c>
      <c r="K427" s="399"/>
    </row>
    <row r="428" spans="2:11" x14ac:dyDescent="0.25">
      <c r="B428" s="213">
        <v>44015</v>
      </c>
      <c r="C428" s="209" t="s">
        <v>8101</v>
      </c>
      <c r="D428" s="209" t="s">
        <v>8123</v>
      </c>
      <c r="E428" s="209" t="s">
        <v>8124</v>
      </c>
      <c r="F428" s="210" t="s">
        <v>6507</v>
      </c>
      <c r="G428" s="398">
        <v>500</v>
      </c>
      <c r="H428" s="398"/>
      <c r="I428" s="210" t="s">
        <v>6507</v>
      </c>
      <c r="J428" s="399">
        <v>500</v>
      </c>
      <c r="K428" s="399"/>
    </row>
    <row r="429" spans="2:11" x14ac:dyDescent="0.25">
      <c r="B429" s="213">
        <v>44015</v>
      </c>
      <c r="C429" s="209" t="s">
        <v>8101</v>
      </c>
      <c r="D429" s="209" t="s">
        <v>8123</v>
      </c>
      <c r="E429" s="209" t="s">
        <v>8124</v>
      </c>
      <c r="F429" s="210" t="s">
        <v>6507</v>
      </c>
      <c r="G429" s="398">
        <v>500</v>
      </c>
      <c r="H429" s="398"/>
      <c r="I429" s="210" t="s">
        <v>6507</v>
      </c>
      <c r="J429" s="399">
        <v>500</v>
      </c>
      <c r="K429" s="399"/>
    </row>
    <row r="430" spans="2:11" x14ac:dyDescent="0.25">
      <c r="B430" s="213">
        <v>44015</v>
      </c>
      <c r="C430" s="209" t="s">
        <v>8101</v>
      </c>
      <c r="D430" s="209" t="s">
        <v>8123</v>
      </c>
      <c r="E430" s="209" t="s">
        <v>8124</v>
      </c>
      <c r="F430" s="210" t="s">
        <v>6507</v>
      </c>
      <c r="G430" s="398">
        <v>500</v>
      </c>
      <c r="H430" s="398"/>
      <c r="I430" s="210" t="s">
        <v>6507</v>
      </c>
      <c r="J430" s="399">
        <v>500</v>
      </c>
      <c r="K430" s="399"/>
    </row>
    <row r="431" spans="2:11" x14ac:dyDescent="0.25">
      <c r="B431" s="213">
        <v>44015</v>
      </c>
      <c r="C431" s="209" t="s">
        <v>8101</v>
      </c>
      <c r="D431" s="209" t="s">
        <v>8123</v>
      </c>
      <c r="E431" s="209" t="s">
        <v>8124</v>
      </c>
      <c r="F431" s="210" t="s">
        <v>6507</v>
      </c>
      <c r="G431" s="398">
        <v>500</v>
      </c>
      <c r="H431" s="398"/>
      <c r="I431" s="210" t="s">
        <v>6507</v>
      </c>
      <c r="J431" s="399">
        <v>500</v>
      </c>
      <c r="K431" s="399"/>
    </row>
    <row r="432" spans="2:11" x14ac:dyDescent="0.25">
      <c r="B432" s="213">
        <v>44015</v>
      </c>
      <c r="C432" s="209" t="s">
        <v>8101</v>
      </c>
      <c r="D432" s="209" t="s">
        <v>8123</v>
      </c>
      <c r="E432" s="209" t="s">
        <v>8124</v>
      </c>
      <c r="F432" s="210" t="s">
        <v>6507</v>
      </c>
      <c r="G432" s="398">
        <v>500</v>
      </c>
      <c r="H432" s="398"/>
      <c r="I432" s="210" t="s">
        <v>6507</v>
      </c>
      <c r="J432" s="399">
        <v>500</v>
      </c>
      <c r="K432" s="399"/>
    </row>
    <row r="433" spans="2:11" x14ac:dyDescent="0.25">
      <c r="B433" s="213">
        <v>44015</v>
      </c>
      <c r="C433" s="209" t="s">
        <v>8101</v>
      </c>
      <c r="D433" s="209" t="s">
        <v>8123</v>
      </c>
      <c r="E433" s="209" t="s">
        <v>8124</v>
      </c>
      <c r="F433" s="210" t="s">
        <v>6507</v>
      </c>
      <c r="G433" s="398">
        <v>500</v>
      </c>
      <c r="H433" s="398"/>
      <c r="I433" s="210" t="s">
        <v>6507</v>
      </c>
      <c r="J433" s="399">
        <v>500</v>
      </c>
      <c r="K433" s="399"/>
    </row>
    <row r="434" spans="2:11" x14ac:dyDescent="0.25">
      <c r="B434" s="213">
        <v>44015</v>
      </c>
      <c r="C434" s="209" t="s">
        <v>8101</v>
      </c>
      <c r="D434" s="209" t="s">
        <v>8123</v>
      </c>
      <c r="E434" s="209" t="s">
        <v>8124</v>
      </c>
      <c r="F434" s="210" t="s">
        <v>6507</v>
      </c>
      <c r="G434" s="398">
        <v>500</v>
      </c>
      <c r="H434" s="398"/>
      <c r="I434" s="210" t="s">
        <v>6507</v>
      </c>
      <c r="J434" s="399">
        <v>500</v>
      </c>
      <c r="K434" s="399"/>
    </row>
    <row r="435" spans="2:11" x14ac:dyDescent="0.25">
      <c r="B435" s="213">
        <v>44015</v>
      </c>
      <c r="C435" s="209" t="s">
        <v>8101</v>
      </c>
      <c r="D435" s="209" t="s">
        <v>8125</v>
      </c>
      <c r="E435" s="209" t="s">
        <v>8126</v>
      </c>
      <c r="F435" s="210" t="s">
        <v>6507</v>
      </c>
      <c r="G435" s="398">
        <v>500</v>
      </c>
      <c r="H435" s="398"/>
      <c r="I435" s="210" t="s">
        <v>6507</v>
      </c>
      <c r="J435" s="399">
        <v>500</v>
      </c>
      <c r="K435" s="399"/>
    </row>
    <row r="436" spans="2:11" x14ac:dyDescent="0.25">
      <c r="B436" s="213">
        <v>44015</v>
      </c>
      <c r="C436" s="209" t="s">
        <v>8101</v>
      </c>
      <c r="D436" s="209" t="s">
        <v>8125</v>
      </c>
      <c r="E436" s="209" t="s">
        <v>8126</v>
      </c>
      <c r="F436" s="210" t="s">
        <v>6507</v>
      </c>
      <c r="G436" s="398">
        <v>500</v>
      </c>
      <c r="H436" s="398"/>
      <c r="I436" s="210" t="s">
        <v>6507</v>
      </c>
      <c r="J436" s="399">
        <v>500</v>
      </c>
      <c r="K436" s="399"/>
    </row>
    <row r="437" spans="2:11" x14ac:dyDescent="0.25">
      <c r="B437" s="213">
        <v>44015</v>
      </c>
      <c r="C437" s="209" t="s">
        <v>8101</v>
      </c>
      <c r="D437" s="209" t="s">
        <v>8125</v>
      </c>
      <c r="E437" s="209" t="s">
        <v>8126</v>
      </c>
      <c r="F437" s="210" t="s">
        <v>6507</v>
      </c>
      <c r="G437" s="398">
        <v>500</v>
      </c>
      <c r="H437" s="398"/>
      <c r="I437" s="210" t="s">
        <v>6507</v>
      </c>
      <c r="J437" s="399">
        <v>500</v>
      </c>
      <c r="K437" s="399"/>
    </row>
    <row r="438" spans="2:11" x14ac:dyDescent="0.25">
      <c r="B438" s="213">
        <v>44015</v>
      </c>
      <c r="C438" s="209" t="s">
        <v>8101</v>
      </c>
      <c r="D438" s="209" t="s">
        <v>8125</v>
      </c>
      <c r="E438" s="209" t="s">
        <v>8126</v>
      </c>
      <c r="F438" s="210" t="s">
        <v>6507</v>
      </c>
      <c r="G438" s="398">
        <v>500</v>
      </c>
      <c r="H438" s="398"/>
      <c r="I438" s="210" t="s">
        <v>6507</v>
      </c>
      <c r="J438" s="399">
        <v>500</v>
      </c>
      <c r="K438" s="399"/>
    </row>
    <row r="439" spans="2:11" x14ac:dyDescent="0.25">
      <c r="B439" s="213">
        <v>44015</v>
      </c>
      <c r="C439" s="209" t="s">
        <v>8101</v>
      </c>
      <c r="D439" s="209" t="s">
        <v>8125</v>
      </c>
      <c r="E439" s="209" t="s">
        <v>8126</v>
      </c>
      <c r="F439" s="210" t="s">
        <v>6507</v>
      </c>
      <c r="G439" s="398">
        <v>500</v>
      </c>
      <c r="H439" s="398"/>
      <c r="I439" s="210" t="s">
        <v>6507</v>
      </c>
      <c r="J439" s="399">
        <v>500</v>
      </c>
      <c r="K439" s="399"/>
    </row>
    <row r="440" spans="2:11" x14ac:dyDescent="0.25">
      <c r="B440" s="213">
        <v>44015</v>
      </c>
      <c r="C440" s="209" t="s">
        <v>8101</v>
      </c>
      <c r="D440" s="209" t="s">
        <v>8125</v>
      </c>
      <c r="E440" s="209" t="s">
        <v>8126</v>
      </c>
      <c r="F440" s="210" t="s">
        <v>6507</v>
      </c>
      <c r="G440" s="398">
        <v>500</v>
      </c>
      <c r="H440" s="398"/>
      <c r="I440" s="210" t="s">
        <v>6507</v>
      </c>
      <c r="J440" s="399">
        <v>500</v>
      </c>
      <c r="K440" s="399"/>
    </row>
    <row r="441" spans="2:11" x14ac:dyDescent="0.25">
      <c r="B441" s="213">
        <v>44015</v>
      </c>
      <c r="C441" s="209" t="s">
        <v>8101</v>
      </c>
      <c r="D441" s="209" t="s">
        <v>8125</v>
      </c>
      <c r="E441" s="209" t="s">
        <v>8126</v>
      </c>
      <c r="F441" s="210" t="s">
        <v>6507</v>
      </c>
      <c r="G441" s="398">
        <v>500</v>
      </c>
      <c r="H441" s="398"/>
      <c r="I441" s="210" t="s">
        <v>6507</v>
      </c>
      <c r="J441" s="399">
        <v>500</v>
      </c>
      <c r="K441" s="399"/>
    </row>
    <row r="442" spans="2:11" x14ac:dyDescent="0.25">
      <c r="B442" s="213">
        <v>44015</v>
      </c>
      <c r="C442" s="209" t="s">
        <v>8101</v>
      </c>
      <c r="D442" s="209" t="s">
        <v>8127</v>
      </c>
      <c r="E442" s="209" t="s">
        <v>8128</v>
      </c>
      <c r="F442" s="210" t="s">
        <v>6507</v>
      </c>
      <c r="G442" s="398">
        <v>500</v>
      </c>
      <c r="H442" s="398"/>
      <c r="I442" s="210" t="s">
        <v>6507</v>
      </c>
      <c r="J442" s="399">
        <v>500</v>
      </c>
      <c r="K442" s="399"/>
    </row>
    <row r="443" spans="2:11" x14ac:dyDescent="0.25">
      <c r="B443" s="213">
        <v>44015</v>
      </c>
      <c r="C443" s="209" t="s">
        <v>8101</v>
      </c>
      <c r="D443" s="209" t="s">
        <v>8129</v>
      </c>
      <c r="E443" s="209" t="s">
        <v>8130</v>
      </c>
      <c r="F443" s="210" t="s">
        <v>6507</v>
      </c>
      <c r="G443" s="387">
        <v>18200</v>
      </c>
      <c r="H443" s="387"/>
      <c r="I443" s="210" t="s">
        <v>6507</v>
      </c>
      <c r="J443" s="388">
        <v>18200</v>
      </c>
      <c r="K443" s="388"/>
    </row>
    <row r="444" spans="2:11" x14ac:dyDescent="0.25">
      <c r="B444" s="213">
        <v>44015</v>
      </c>
      <c r="C444" s="209" t="s">
        <v>8101</v>
      </c>
      <c r="D444" s="209" t="s">
        <v>8131</v>
      </c>
      <c r="E444" s="209" t="s">
        <v>8132</v>
      </c>
      <c r="F444" s="210" t="s">
        <v>6507</v>
      </c>
      <c r="G444" s="387">
        <v>35000</v>
      </c>
      <c r="H444" s="387"/>
      <c r="I444" s="210" t="s">
        <v>6507</v>
      </c>
      <c r="J444" s="388">
        <v>35000</v>
      </c>
      <c r="K444" s="388"/>
    </row>
    <row r="445" spans="2:11" x14ac:dyDescent="0.25">
      <c r="B445" s="213">
        <v>44015</v>
      </c>
      <c r="C445" s="209" t="s">
        <v>8101</v>
      </c>
      <c r="D445" s="209" t="s">
        <v>8133</v>
      </c>
      <c r="E445" s="209" t="s">
        <v>8134</v>
      </c>
      <c r="F445" s="210" t="s">
        <v>6507</v>
      </c>
      <c r="G445" s="387">
        <v>3500</v>
      </c>
      <c r="H445" s="387"/>
      <c r="I445" s="210" t="s">
        <v>6507</v>
      </c>
      <c r="J445" s="388">
        <v>3500</v>
      </c>
      <c r="K445" s="388"/>
    </row>
    <row r="446" spans="2:11" x14ac:dyDescent="0.25">
      <c r="B446" s="213">
        <v>44015</v>
      </c>
      <c r="C446" s="209" t="s">
        <v>8101</v>
      </c>
      <c r="D446" s="209" t="s">
        <v>8133</v>
      </c>
      <c r="E446" s="209" t="s">
        <v>8134</v>
      </c>
      <c r="F446" s="210" t="s">
        <v>6507</v>
      </c>
      <c r="G446" s="387">
        <v>61700</v>
      </c>
      <c r="H446" s="387"/>
      <c r="I446" s="210" t="s">
        <v>6507</v>
      </c>
      <c r="J446" s="388">
        <v>61700</v>
      </c>
      <c r="K446" s="388"/>
    </row>
    <row r="447" spans="2:11" x14ac:dyDescent="0.25">
      <c r="B447" s="213">
        <v>44015</v>
      </c>
      <c r="C447" s="209" t="s">
        <v>8101</v>
      </c>
      <c r="D447" s="209" t="s">
        <v>8135</v>
      </c>
      <c r="E447" s="209" t="s">
        <v>8136</v>
      </c>
      <c r="F447" s="210" t="s">
        <v>6507</v>
      </c>
      <c r="G447" s="387">
        <v>95300</v>
      </c>
      <c r="H447" s="387"/>
      <c r="I447" s="210" t="s">
        <v>6507</v>
      </c>
      <c r="J447" s="388">
        <v>95300</v>
      </c>
      <c r="K447" s="388"/>
    </row>
    <row r="448" spans="2:11" x14ac:dyDescent="0.25">
      <c r="B448" s="213">
        <v>44015</v>
      </c>
      <c r="C448" s="209" t="s">
        <v>8101</v>
      </c>
      <c r="D448" s="209" t="s">
        <v>8137</v>
      </c>
      <c r="E448" s="209" t="s">
        <v>8138</v>
      </c>
      <c r="F448" s="210" t="s">
        <v>6507</v>
      </c>
      <c r="G448" s="387">
        <v>13200</v>
      </c>
      <c r="H448" s="387"/>
      <c r="I448" s="210" t="s">
        <v>6507</v>
      </c>
      <c r="J448" s="388">
        <v>13200</v>
      </c>
      <c r="K448" s="388"/>
    </row>
    <row r="449" spans="2:11" x14ac:dyDescent="0.25">
      <c r="B449" s="213">
        <v>44015</v>
      </c>
      <c r="C449" s="209" t="s">
        <v>8101</v>
      </c>
      <c r="D449" s="209" t="s">
        <v>8139</v>
      </c>
      <c r="E449" s="209" t="s">
        <v>8140</v>
      </c>
      <c r="F449" s="210" t="s">
        <v>6507</v>
      </c>
      <c r="G449" s="387">
        <v>5200</v>
      </c>
      <c r="H449" s="387"/>
      <c r="I449" s="210" t="s">
        <v>6507</v>
      </c>
      <c r="J449" s="388">
        <v>5200</v>
      </c>
      <c r="K449" s="388"/>
    </row>
    <row r="450" spans="2:11" x14ac:dyDescent="0.25">
      <c r="B450" s="213">
        <v>44015</v>
      </c>
      <c r="C450" s="209" t="s">
        <v>8101</v>
      </c>
      <c r="D450" s="209" t="s">
        <v>8141</v>
      </c>
      <c r="E450" s="209" t="s">
        <v>8142</v>
      </c>
      <c r="F450" s="210" t="s">
        <v>6507</v>
      </c>
      <c r="G450" s="387">
        <v>15700</v>
      </c>
      <c r="H450" s="387"/>
      <c r="I450" s="210" t="s">
        <v>6507</v>
      </c>
      <c r="J450" s="388">
        <v>15700</v>
      </c>
      <c r="K450" s="388"/>
    </row>
    <row r="451" spans="2:11" x14ac:dyDescent="0.25">
      <c r="B451" s="213">
        <v>44015</v>
      </c>
      <c r="C451" s="209" t="s">
        <v>8101</v>
      </c>
      <c r="D451" s="209" t="s">
        <v>8143</v>
      </c>
      <c r="E451" s="209" t="s">
        <v>8144</v>
      </c>
      <c r="F451" s="210" t="s">
        <v>6507</v>
      </c>
      <c r="G451" s="387">
        <v>15700</v>
      </c>
      <c r="H451" s="387"/>
      <c r="I451" s="210" t="s">
        <v>6507</v>
      </c>
      <c r="J451" s="388">
        <v>15700</v>
      </c>
      <c r="K451" s="388"/>
    </row>
    <row r="452" spans="2:11" x14ac:dyDescent="0.25">
      <c r="B452" s="213">
        <v>44015</v>
      </c>
      <c r="C452" s="209" t="s">
        <v>8101</v>
      </c>
      <c r="D452" s="209" t="s">
        <v>8145</v>
      </c>
      <c r="E452" s="209" t="s">
        <v>8146</v>
      </c>
      <c r="F452" s="210" t="s">
        <v>6507</v>
      </c>
      <c r="G452" s="387">
        <v>15700</v>
      </c>
      <c r="H452" s="387"/>
      <c r="I452" s="210" t="s">
        <v>6507</v>
      </c>
      <c r="J452" s="388">
        <v>15700</v>
      </c>
      <c r="K452" s="388"/>
    </row>
    <row r="453" spans="2:11" x14ac:dyDescent="0.25">
      <c r="B453" s="213">
        <v>44015</v>
      </c>
      <c r="C453" s="209" t="s">
        <v>8101</v>
      </c>
      <c r="D453" s="209" t="s">
        <v>8147</v>
      </c>
      <c r="E453" s="209" t="s">
        <v>8148</v>
      </c>
      <c r="F453" s="210" t="s">
        <v>6507</v>
      </c>
      <c r="G453" s="387">
        <v>15700</v>
      </c>
      <c r="H453" s="387"/>
      <c r="I453" s="210" t="s">
        <v>6507</v>
      </c>
      <c r="J453" s="388">
        <v>15700</v>
      </c>
      <c r="K453" s="388"/>
    </row>
    <row r="454" spans="2:11" x14ac:dyDescent="0.25">
      <c r="B454" s="213">
        <v>44015</v>
      </c>
      <c r="C454" s="209" t="s">
        <v>8101</v>
      </c>
      <c r="D454" s="209" t="s">
        <v>8149</v>
      </c>
      <c r="E454" s="209" t="s">
        <v>8150</v>
      </c>
      <c r="F454" s="210" t="s">
        <v>6507</v>
      </c>
      <c r="G454" s="387">
        <v>5200</v>
      </c>
      <c r="H454" s="387"/>
      <c r="I454" s="210" t="s">
        <v>6507</v>
      </c>
      <c r="J454" s="388">
        <v>5200</v>
      </c>
      <c r="K454" s="388"/>
    </row>
    <row r="455" spans="2:11" x14ac:dyDescent="0.25">
      <c r="B455" s="213">
        <v>44015</v>
      </c>
      <c r="C455" s="209" t="s">
        <v>8101</v>
      </c>
      <c r="D455" s="209" t="s">
        <v>8149</v>
      </c>
      <c r="E455" s="209" t="s">
        <v>8150</v>
      </c>
      <c r="F455" s="210" t="s">
        <v>6507</v>
      </c>
      <c r="G455" s="387">
        <v>5200</v>
      </c>
      <c r="H455" s="387"/>
      <c r="I455" s="210" t="s">
        <v>6507</v>
      </c>
      <c r="J455" s="388">
        <v>5200</v>
      </c>
      <c r="K455" s="388"/>
    </row>
    <row r="456" spans="2:11" x14ac:dyDescent="0.25">
      <c r="B456" s="213">
        <v>44015</v>
      </c>
      <c r="C456" s="209" t="s">
        <v>8101</v>
      </c>
      <c r="D456" s="209" t="s">
        <v>8151</v>
      </c>
      <c r="E456" s="209" t="s">
        <v>8152</v>
      </c>
      <c r="F456" s="210" t="s">
        <v>6507</v>
      </c>
      <c r="G456" s="387">
        <v>2700</v>
      </c>
      <c r="H456" s="387"/>
      <c r="I456" s="210" t="s">
        <v>6507</v>
      </c>
      <c r="J456" s="388">
        <v>2700</v>
      </c>
      <c r="K456" s="388"/>
    </row>
    <row r="457" spans="2:11" x14ac:dyDescent="0.25">
      <c r="B457" s="213">
        <v>44015</v>
      </c>
      <c r="C457" s="209" t="s">
        <v>8101</v>
      </c>
      <c r="D457" s="209" t="s">
        <v>8123</v>
      </c>
      <c r="E457" s="209" t="s">
        <v>8124</v>
      </c>
      <c r="F457" s="210" t="s">
        <v>6507</v>
      </c>
      <c r="G457" s="398">
        <v>500</v>
      </c>
      <c r="H457" s="398"/>
      <c r="I457" s="210" t="s">
        <v>6507</v>
      </c>
      <c r="J457" s="399">
        <v>500</v>
      </c>
      <c r="K457" s="399"/>
    </row>
    <row r="458" spans="2:11" x14ac:dyDescent="0.25">
      <c r="B458" s="213">
        <v>44015</v>
      </c>
      <c r="C458" s="209" t="s">
        <v>8101</v>
      </c>
      <c r="D458" s="209" t="s">
        <v>8113</v>
      </c>
      <c r="E458" s="209" t="s">
        <v>8114</v>
      </c>
      <c r="F458" s="210" t="s">
        <v>6507</v>
      </c>
      <c r="G458" s="398">
        <v>400</v>
      </c>
      <c r="H458" s="398"/>
      <c r="I458" s="210" t="s">
        <v>6507</v>
      </c>
      <c r="J458" s="399">
        <v>400</v>
      </c>
      <c r="K458" s="399"/>
    </row>
    <row r="459" spans="2:11" x14ac:dyDescent="0.25">
      <c r="B459" s="213">
        <v>44015</v>
      </c>
      <c r="C459" s="209" t="s">
        <v>8101</v>
      </c>
      <c r="D459" s="209" t="s">
        <v>8153</v>
      </c>
      <c r="E459" s="209" t="s">
        <v>8154</v>
      </c>
      <c r="F459" s="210" t="s">
        <v>6507</v>
      </c>
      <c r="G459" s="387">
        <v>13100</v>
      </c>
      <c r="H459" s="387"/>
      <c r="I459" s="210" t="s">
        <v>6507</v>
      </c>
      <c r="J459" s="388">
        <v>13100</v>
      </c>
      <c r="K459" s="388"/>
    </row>
    <row r="460" spans="2:11" x14ac:dyDescent="0.25">
      <c r="B460" s="213">
        <v>44015</v>
      </c>
      <c r="C460" s="209" t="s">
        <v>8101</v>
      </c>
      <c r="D460" s="209" t="s">
        <v>8153</v>
      </c>
      <c r="E460" s="209" t="s">
        <v>8154</v>
      </c>
      <c r="F460" s="210" t="s">
        <v>6507</v>
      </c>
      <c r="G460" s="387">
        <v>13100</v>
      </c>
      <c r="H460" s="387"/>
      <c r="I460" s="210" t="s">
        <v>6507</v>
      </c>
      <c r="J460" s="388">
        <v>13100</v>
      </c>
      <c r="K460" s="388"/>
    </row>
    <row r="461" spans="2:11" x14ac:dyDescent="0.25">
      <c r="B461" s="213">
        <v>44015</v>
      </c>
      <c r="C461" s="209" t="s">
        <v>8101</v>
      </c>
      <c r="D461" s="209" t="s">
        <v>8155</v>
      </c>
      <c r="E461" s="209" t="s">
        <v>8156</v>
      </c>
      <c r="F461" s="210" t="s">
        <v>6507</v>
      </c>
      <c r="G461" s="387">
        <v>23800</v>
      </c>
      <c r="H461" s="387"/>
      <c r="I461" s="210" t="s">
        <v>6507</v>
      </c>
      <c r="J461" s="388">
        <v>23800</v>
      </c>
      <c r="K461" s="388"/>
    </row>
    <row r="462" spans="2:11" x14ac:dyDescent="0.25">
      <c r="B462" s="213">
        <v>44015</v>
      </c>
      <c r="C462" s="209" t="s">
        <v>8101</v>
      </c>
      <c r="D462" s="209" t="s">
        <v>8125</v>
      </c>
      <c r="E462" s="209" t="s">
        <v>8126</v>
      </c>
      <c r="F462" s="210" t="s">
        <v>6507</v>
      </c>
      <c r="G462" s="387">
        <v>5300</v>
      </c>
      <c r="H462" s="387"/>
      <c r="I462" s="210" t="s">
        <v>6507</v>
      </c>
      <c r="J462" s="388">
        <v>5300</v>
      </c>
      <c r="K462" s="388"/>
    </row>
    <row r="463" spans="2:11" x14ac:dyDescent="0.25">
      <c r="B463" s="213">
        <v>44015</v>
      </c>
      <c r="C463" s="209" t="s">
        <v>8101</v>
      </c>
      <c r="D463" s="209" t="s">
        <v>8125</v>
      </c>
      <c r="E463" s="209" t="s">
        <v>8126</v>
      </c>
      <c r="F463" s="210" t="s">
        <v>6507</v>
      </c>
      <c r="G463" s="387">
        <v>5300</v>
      </c>
      <c r="H463" s="387"/>
      <c r="I463" s="210" t="s">
        <v>6507</v>
      </c>
      <c r="J463" s="388">
        <v>5300</v>
      </c>
      <c r="K463" s="388"/>
    </row>
    <row r="464" spans="2:11" x14ac:dyDescent="0.25">
      <c r="B464" s="213">
        <v>44015</v>
      </c>
      <c r="C464" s="209" t="s">
        <v>8101</v>
      </c>
      <c r="D464" s="209" t="s">
        <v>8125</v>
      </c>
      <c r="E464" s="209" t="s">
        <v>8126</v>
      </c>
      <c r="F464" s="210" t="s">
        <v>6507</v>
      </c>
      <c r="G464" s="387">
        <v>5300</v>
      </c>
      <c r="H464" s="387"/>
      <c r="I464" s="210" t="s">
        <v>6507</v>
      </c>
      <c r="J464" s="388">
        <v>5300</v>
      </c>
      <c r="K464" s="388"/>
    </row>
    <row r="465" spans="2:11" x14ac:dyDescent="0.25">
      <c r="B465" s="213">
        <v>44015</v>
      </c>
      <c r="C465" s="209" t="s">
        <v>8101</v>
      </c>
      <c r="D465" s="209" t="s">
        <v>8125</v>
      </c>
      <c r="E465" s="209" t="s">
        <v>8126</v>
      </c>
      <c r="F465" s="210" t="s">
        <v>6507</v>
      </c>
      <c r="G465" s="387">
        <v>5300</v>
      </c>
      <c r="H465" s="387"/>
      <c r="I465" s="210" t="s">
        <v>6507</v>
      </c>
      <c r="J465" s="388">
        <v>5300</v>
      </c>
      <c r="K465" s="388"/>
    </row>
    <row r="466" spans="2:11" x14ac:dyDescent="0.25">
      <c r="B466" s="213">
        <v>44015</v>
      </c>
      <c r="C466" s="209" t="s">
        <v>8101</v>
      </c>
      <c r="D466" s="209" t="s">
        <v>8125</v>
      </c>
      <c r="E466" s="209" t="s">
        <v>8126</v>
      </c>
      <c r="F466" s="210" t="s">
        <v>6507</v>
      </c>
      <c r="G466" s="387">
        <v>5300</v>
      </c>
      <c r="H466" s="387"/>
      <c r="I466" s="210" t="s">
        <v>6507</v>
      </c>
      <c r="J466" s="388">
        <v>5300</v>
      </c>
      <c r="K466" s="388"/>
    </row>
    <row r="467" spans="2:11" x14ac:dyDescent="0.25">
      <c r="B467" s="213">
        <v>44015</v>
      </c>
      <c r="C467" s="209" t="s">
        <v>8101</v>
      </c>
      <c r="D467" s="209" t="s">
        <v>8125</v>
      </c>
      <c r="E467" s="209" t="s">
        <v>8126</v>
      </c>
      <c r="F467" s="210" t="s">
        <v>6507</v>
      </c>
      <c r="G467" s="387">
        <v>5300</v>
      </c>
      <c r="H467" s="387"/>
      <c r="I467" s="210" t="s">
        <v>6507</v>
      </c>
      <c r="J467" s="388">
        <v>5300</v>
      </c>
      <c r="K467" s="388"/>
    </row>
    <row r="468" spans="2:11" x14ac:dyDescent="0.25">
      <c r="B468" s="213">
        <v>44015</v>
      </c>
      <c r="C468" s="209" t="s">
        <v>8101</v>
      </c>
      <c r="D468" s="209" t="s">
        <v>8125</v>
      </c>
      <c r="E468" s="209" t="s">
        <v>8126</v>
      </c>
      <c r="F468" s="210" t="s">
        <v>6507</v>
      </c>
      <c r="G468" s="387">
        <v>5300</v>
      </c>
      <c r="H468" s="387"/>
      <c r="I468" s="210" t="s">
        <v>6507</v>
      </c>
      <c r="J468" s="388">
        <v>5300</v>
      </c>
      <c r="K468" s="388"/>
    </row>
    <row r="469" spans="2:11" x14ac:dyDescent="0.25">
      <c r="B469" s="213">
        <v>44015</v>
      </c>
      <c r="C469" s="209" t="s">
        <v>8101</v>
      </c>
      <c r="D469" s="209" t="s">
        <v>8125</v>
      </c>
      <c r="E469" s="209" t="s">
        <v>8126</v>
      </c>
      <c r="F469" s="210" t="s">
        <v>6507</v>
      </c>
      <c r="G469" s="387">
        <v>5300</v>
      </c>
      <c r="H469" s="387"/>
      <c r="I469" s="210" t="s">
        <v>6507</v>
      </c>
      <c r="J469" s="388">
        <v>5300</v>
      </c>
      <c r="K469" s="388"/>
    </row>
    <row r="470" spans="2:11" x14ac:dyDescent="0.25">
      <c r="B470" s="213">
        <v>44015</v>
      </c>
      <c r="C470" s="209" t="s">
        <v>8101</v>
      </c>
      <c r="D470" s="209" t="s">
        <v>8125</v>
      </c>
      <c r="E470" s="209" t="s">
        <v>8126</v>
      </c>
      <c r="F470" s="210" t="s">
        <v>6507</v>
      </c>
      <c r="G470" s="387">
        <v>5300</v>
      </c>
      <c r="H470" s="387"/>
      <c r="I470" s="210" t="s">
        <v>6507</v>
      </c>
      <c r="J470" s="388">
        <v>5300</v>
      </c>
      <c r="K470" s="388"/>
    </row>
    <row r="471" spans="2:11" x14ac:dyDescent="0.25">
      <c r="B471" s="213">
        <v>44015</v>
      </c>
      <c r="C471" s="209" t="s">
        <v>8101</v>
      </c>
      <c r="D471" s="209" t="s">
        <v>8125</v>
      </c>
      <c r="E471" s="209" t="s">
        <v>8126</v>
      </c>
      <c r="F471" s="210" t="s">
        <v>6507</v>
      </c>
      <c r="G471" s="387">
        <v>5300</v>
      </c>
      <c r="H471" s="387"/>
      <c r="I471" s="210" t="s">
        <v>6507</v>
      </c>
      <c r="J471" s="388">
        <v>5300</v>
      </c>
      <c r="K471" s="388"/>
    </row>
    <row r="472" spans="2:11" x14ac:dyDescent="0.25">
      <c r="B472" s="213">
        <v>44015</v>
      </c>
      <c r="C472" s="209" t="s">
        <v>8101</v>
      </c>
      <c r="D472" s="209" t="s">
        <v>8157</v>
      </c>
      <c r="E472" s="209" t="s">
        <v>8158</v>
      </c>
      <c r="F472" s="210" t="s">
        <v>6507</v>
      </c>
      <c r="G472" s="387">
        <v>141800</v>
      </c>
      <c r="H472" s="387"/>
      <c r="I472" s="210" t="s">
        <v>6507</v>
      </c>
      <c r="J472" s="388">
        <v>141800</v>
      </c>
      <c r="K472" s="388"/>
    </row>
    <row r="473" spans="2:11" x14ac:dyDescent="0.25">
      <c r="B473" s="213">
        <v>44015</v>
      </c>
      <c r="C473" s="209" t="s">
        <v>8101</v>
      </c>
      <c r="D473" s="209" t="s">
        <v>8123</v>
      </c>
      <c r="E473" s="209" t="s">
        <v>8124</v>
      </c>
      <c r="F473" s="210" t="s">
        <v>6507</v>
      </c>
      <c r="G473" s="398">
        <v>500</v>
      </c>
      <c r="H473" s="398"/>
      <c r="I473" s="210" t="s">
        <v>6507</v>
      </c>
      <c r="J473" s="399">
        <v>500</v>
      </c>
      <c r="K473" s="399"/>
    </row>
    <row r="474" spans="2:11" x14ac:dyDescent="0.25">
      <c r="B474" s="213">
        <v>44015</v>
      </c>
      <c r="C474" s="209" t="s">
        <v>8101</v>
      </c>
      <c r="D474" s="209" t="s">
        <v>8125</v>
      </c>
      <c r="E474" s="209" t="s">
        <v>8126</v>
      </c>
      <c r="F474" s="210" t="s">
        <v>6507</v>
      </c>
      <c r="G474" s="387">
        <v>5300</v>
      </c>
      <c r="H474" s="387"/>
      <c r="I474" s="210" t="s">
        <v>6507</v>
      </c>
      <c r="J474" s="388">
        <v>5300</v>
      </c>
      <c r="K474" s="388"/>
    </row>
    <row r="475" spans="2:11" x14ac:dyDescent="0.25">
      <c r="B475" s="213">
        <v>44015</v>
      </c>
      <c r="C475" s="209" t="s">
        <v>8101</v>
      </c>
      <c r="D475" s="209" t="s">
        <v>8159</v>
      </c>
      <c r="E475" s="209" t="s">
        <v>8160</v>
      </c>
      <c r="F475" s="210" t="s">
        <v>6507</v>
      </c>
      <c r="G475" s="387">
        <v>170000</v>
      </c>
      <c r="H475" s="387"/>
      <c r="I475" s="210" t="s">
        <v>6507</v>
      </c>
      <c r="J475" s="388">
        <v>170000</v>
      </c>
      <c r="K475" s="388"/>
    </row>
    <row r="476" spans="2:11" x14ac:dyDescent="0.25">
      <c r="B476" s="213">
        <v>44015</v>
      </c>
      <c r="C476" s="209" t="s">
        <v>8101</v>
      </c>
      <c r="D476" s="209" t="s">
        <v>8161</v>
      </c>
      <c r="E476" s="209" t="s">
        <v>8162</v>
      </c>
      <c r="F476" s="210" t="s">
        <v>6507</v>
      </c>
      <c r="G476" s="387">
        <v>73552.539999999994</v>
      </c>
      <c r="H476" s="387"/>
      <c r="I476" s="210" t="s">
        <v>6507</v>
      </c>
      <c r="J476" s="388">
        <v>73552.539999999994</v>
      </c>
      <c r="K476" s="388"/>
    </row>
    <row r="477" spans="2:11" x14ac:dyDescent="0.25">
      <c r="B477" s="213">
        <v>44015</v>
      </c>
      <c r="C477" s="209" t="s">
        <v>8101</v>
      </c>
      <c r="D477" s="209" t="s">
        <v>8161</v>
      </c>
      <c r="E477" s="209" t="s">
        <v>8162</v>
      </c>
      <c r="F477" s="210" t="s">
        <v>6507</v>
      </c>
      <c r="G477" s="387">
        <v>73552.539999999994</v>
      </c>
      <c r="H477" s="387"/>
      <c r="I477" s="210" t="s">
        <v>6507</v>
      </c>
      <c r="J477" s="388">
        <v>73552.539999999994</v>
      </c>
      <c r="K477" s="388"/>
    </row>
    <row r="478" spans="2:11" x14ac:dyDescent="0.25">
      <c r="B478" s="213">
        <v>44015</v>
      </c>
      <c r="C478" s="209" t="s">
        <v>8101</v>
      </c>
      <c r="D478" s="209" t="s">
        <v>8163</v>
      </c>
      <c r="E478" s="209" t="s">
        <v>8164</v>
      </c>
      <c r="F478" s="210" t="s">
        <v>6507</v>
      </c>
      <c r="G478" s="387">
        <v>422291.33</v>
      </c>
      <c r="H478" s="387"/>
      <c r="I478" s="210" t="s">
        <v>6507</v>
      </c>
      <c r="J478" s="388">
        <v>422291.33</v>
      </c>
      <c r="K478" s="388"/>
    </row>
    <row r="479" spans="2:11" x14ac:dyDescent="0.25">
      <c r="B479" s="213">
        <v>44015</v>
      </c>
      <c r="C479" s="209" t="s">
        <v>8101</v>
      </c>
      <c r="D479" s="209" t="s">
        <v>8165</v>
      </c>
      <c r="E479" s="209" t="s">
        <v>8166</v>
      </c>
      <c r="F479" s="210" t="s">
        <v>6507</v>
      </c>
      <c r="G479" s="387">
        <v>337833.06</v>
      </c>
      <c r="H479" s="387"/>
      <c r="I479" s="210" t="s">
        <v>6507</v>
      </c>
      <c r="J479" s="388">
        <v>337833.06</v>
      </c>
      <c r="K479" s="388"/>
    </row>
    <row r="480" spans="2:11" x14ac:dyDescent="0.25">
      <c r="B480" s="213">
        <v>44015</v>
      </c>
      <c r="C480" s="209" t="s">
        <v>8101</v>
      </c>
      <c r="D480" s="209" t="s">
        <v>8167</v>
      </c>
      <c r="E480" s="209" t="s">
        <v>8168</v>
      </c>
      <c r="F480" s="210" t="s">
        <v>6507</v>
      </c>
      <c r="G480" s="387">
        <v>55655.3</v>
      </c>
      <c r="H480" s="387"/>
      <c r="I480" s="210" t="s">
        <v>6507</v>
      </c>
      <c r="J480" s="388">
        <v>55655.3</v>
      </c>
      <c r="K480" s="388"/>
    </row>
    <row r="481" spans="2:11" x14ac:dyDescent="0.25">
      <c r="B481" s="213">
        <v>44015</v>
      </c>
      <c r="C481" s="209" t="s">
        <v>8101</v>
      </c>
      <c r="D481" s="209" t="s">
        <v>8167</v>
      </c>
      <c r="E481" s="209" t="s">
        <v>8168</v>
      </c>
      <c r="F481" s="210" t="s">
        <v>6507</v>
      </c>
      <c r="G481" s="387">
        <v>55655.29</v>
      </c>
      <c r="H481" s="387"/>
      <c r="I481" s="210" t="s">
        <v>6507</v>
      </c>
      <c r="J481" s="388">
        <v>55655.29</v>
      </c>
      <c r="K481" s="388"/>
    </row>
    <row r="482" spans="2:11" x14ac:dyDescent="0.25">
      <c r="B482" s="213">
        <v>44015</v>
      </c>
      <c r="C482" s="209" t="s">
        <v>8169</v>
      </c>
      <c r="D482" s="209" t="s">
        <v>8170</v>
      </c>
      <c r="E482" s="209" t="s">
        <v>8171</v>
      </c>
      <c r="F482" s="210" t="s">
        <v>6507</v>
      </c>
      <c r="G482" s="387">
        <v>1620386.5</v>
      </c>
      <c r="H482" s="387"/>
      <c r="I482" s="210" t="s">
        <v>6507</v>
      </c>
      <c r="J482" s="388">
        <v>1620386.5</v>
      </c>
      <c r="K482" s="388"/>
    </row>
    <row r="483" spans="2:11" x14ac:dyDescent="0.25">
      <c r="B483" s="213">
        <v>44015</v>
      </c>
      <c r="C483" s="209" t="s">
        <v>8169</v>
      </c>
      <c r="D483" s="209" t="s">
        <v>8172</v>
      </c>
      <c r="E483" s="209" t="s">
        <v>8173</v>
      </c>
      <c r="F483" s="210" t="s">
        <v>6507</v>
      </c>
      <c r="G483" s="387">
        <v>1099834</v>
      </c>
      <c r="H483" s="387"/>
      <c r="I483" s="210" t="s">
        <v>6507</v>
      </c>
      <c r="J483" s="388">
        <v>1099834</v>
      </c>
      <c r="K483" s="388"/>
    </row>
    <row r="484" spans="2:11" x14ac:dyDescent="0.25">
      <c r="B484" s="213">
        <v>44015</v>
      </c>
      <c r="C484" s="209" t="s">
        <v>8169</v>
      </c>
      <c r="D484" s="209" t="s">
        <v>8174</v>
      </c>
      <c r="E484" s="209" t="s">
        <v>8175</v>
      </c>
      <c r="F484" s="210" t="s">
        <v>6507</v>
      </c>
      <c r="G484" s="387">
        <v>1652420.5</v>
      </c>
      <c r="H484" s="387"/>
      <c r="I484" s="210" t="s">
        <v>6507</v>
      </c>
      <c r="J484" s="388">
        <v>1652420.5</v>
      </c>
      <c r="K484" s="388"/>
    </row>
    <row r="485" spans="2:11" x14ac:dyDescent="0.25">
      <c r="B485" s="213">
        <v>44015</v>
      </c>
      <c r="C485" s="209" t="s">
        <v>8176</v>
      </c>
      <c r="D485" s="209" t="s">
        <v>8177</v>
      </c>
      <c r="E485" s="209" t="s">
        <v>8178</v>
      </c>
      <c r="F485" s="210" t="s">
        <v>6507</v>
      </c>
      <c r="G485" s="387">
        <v>2400</v>
      </c>
      <c r="H485" s="387"/>
      <c r="I485" s="210" t="s">
        <v>6507</v>
      </c>
      <c r="J485" s="388">
        <v>2400</v>
      </c>
      <c r="K485" s="388"/>
    </row>
    <row r="486" spans="2:11" x14ac:dyDescent="0.25">
      <c r="B486" s="213">
        <v>44015</v>
      </c>
      <c r="C486" s="209" t="s">
        <v>8176</v>
      </c>
      <c r="D486" s="209" t="s">
        <v>8179</v>
      </c>
      <c r="E486" s="209" t="s">
        <v>8180</v>
      </c>
      <c r="F486" s="210" t="s">
        <v>6507</v>
      </c>
      <c r="G486" s="387">
        <v>14400</v>
      </c>
      <c r="H486" s="387"/>
      <c r="I486" s="210" t="s">
        <v>6507</v>
      </c>
      <c r="J486" s="388">
        <v>14400</v>
      </c>
      <c r="K486" s="388"/>
    </row>
    <row r="487" spans="2:11" x14ac:dyDescent="0.25">
      <c r="B487" s="213">
        <v>44015</v>
      </c>
      <c r="C487" s="209" t="s">
        <v>8176</v>
      </c>
      <c r="D487" s="209" t="s">
        <v>8181</v>
      </c>
      <c r="E487" s="209" t="s">
        <v>8182</v>
      </c>
      <c r="F487" s="210" t="s">
        <v>6507</v>
      </c>
      <c r="G487" s="387">
        <v>19900</v>
      </c>
      <c r="H487" s="387"/>
      <c r="I487" s="210" t="s">
        <v>6507</v>
      </c>
      <c r="J487" s="388">
        <v>19900</v>
      </c>
      <c r="K487" s="388"/>
    </row>
    <row r="488" spans="2:11" x14ac:dyDescent="0.25">
      <c r="B488" s="213">
        <v>44015</v>
      </c>
      <c r="C488" s="209" t="s">
        <v>8176</v>
      </c>
      <c r="D488" s="209" t="s">
        <v>8183</v>
      </c>
      <c r="E488" s="209" t="s">
        <v>8184</v>
      </c>
      <c r="F488" s="210" t="s">
        <v>6507</v>
      </c>
      <c r="G488" s="387">
        <v>80700</v>
      </c>
      <c r="H488" s="387"/>
      <c r="I488" s="210" t="s">
        <v>6507</v>
      </c>
      <c r="J488" s="388">
        <v>80700</v>
      </c>
      <c r="K488" s="388"/>
    </row>
    <row r="489" spans="2:11" x14ac:dyDescent="0.25">
      <c r="B489" s="213">
        <v>44015</v>
      </c>
      <c r="C489" s="209" t="s">
        <v>8185</v>
      </c>
      <c r="D489" s="209" t="s">
        <v>8186</v>
      </c>
      <c r="E489" s="209" t="s">
        <v>8187</v>
      </c>
      <c r="F489" s="210" t="s">
        <v>6507</v>
      </c>
      <c r="G489" s="387">
        <v>4600</v>
      </c>
      <c r="H489" s="387"/>
      <c r="I489" s="210" t="s">
        <v>6507</v>
      </c>
      <c r="J489" s="388">
        <v>4600</v>
      </c>
      <c r="K489" s="388"/>
    </row>
    <row r="490" spans="2:11" x14ac:dyDescent="0.25">
      <c r="B490" s="213">
        <v>44015</v>
      </c>
      <c r="C490" s="209" t="s">
        <v>8185</v>
      </c>
      <c r="D490" s="209" t="s">
        <v>8188</v>
      </c>
      <c r="E490" s="209" t="s">
        <v>8189</v>
      </c>
      <c r="F490" s="210" t="s">
        <v>6507</v>
      </c>
      <c r="G490" s="387">
        <v>26000</v>
      </c>
      <c r="H490" s="387"/>
      <c r="I490" s="210" t="s">
        <v>6507</v>
      </c>
      <c r="J490" s="388">
        <v>26000</v>
      </c>
      <c r="K490" s="388"/>
    </row>
    <row r="491" spans="2:11" x14ac:dyDescent="0.25">
      <c r="B491" s="213">
        <v>44015</v>
      </c>
      <c r="C491" s="209" t="s">
        <v>8185</v>
      </c>
      <c r="D491" s="209" t="s">
        <v>8190</v>
      </c>
      <c r="E491" s="209" t="s">
        <v>8191</v>
      </c>
      <c r="F491" s="210" t="s">
        <v>6507</v>
      </c>
      <c r="G491" s="387">
        <v>10900</v>
      </c>
      <c r="H491" s="387"/>
      <c r="I491" s="210" t="s">
        <v>6507</v>
      </c>
      <c r="J491" s="388">
        <v>10900</v>
      </c>
      <c r="K491" s="388"/>
    </row>
    <row r="492" spans="2:11" x14ac:dyDescent="0.25">
      <c r="B492" s="213">
        <v>44015</v>
      </c>
      <c r="C492" s="209" t="s">
        <v>8185</v>
      </c>
      <c r="D492" s="209" t="s">
        <v>8192</v>
      </c>
      <c r="E492" s="209" t="s">
        <v>8193</v>
      </c>
      <c r="F492" s="210" t="s">
        <v>6507</v>
      </c>
      <c r="G492" s="387">
        <v>8100</v>
      </c>
      <c r="H492" s="387"/>
      <c r="I492" s="210" t="s">
        <v>6507</v>
      </c>
      <c r="J492" s="388">
        <v>8100</v>
      </c>
      <c r="K492" s="388"/>
    </row>
    <row r="493" spans="2:11" x14ac:dyDescent="0.25">
      <c r="B493" s="213">
        <v>44015</v>
      </c>
      <c r="C493" s="209" t="s">
        <v>8185</v>
      </c>
      <c r="D493" s="209" t="s">
        <v>8192</v>
      </c>
      <c r="E493" s="209" t="s">
        <v>8193</v>
      </c>
      <c r="F493" s="210" t="s">
        <v>6507</v>
      </c>
      <c r="G493" s="387">
        <v>8100</v>
      </c>
      <c r="H493" s="387"/>
      <c r="I493" s="210" t="s">
        <v>6507</v>
      </c>
      <c r="J493" s="388">
        <v>8100</v>
      </c>
      <c r="K493" s="388"/>
    </row>
    <row r="494" spans="2:11" x14ac:dyDescent="0.25">
      <c r="B494" s="213">
        <v>44015</v>
      </c>
      <c r="C494" s="209" t="s">
        <v>8185</v>
      </c>
      <c r="D494" s="209" t="s">
        <v>8192</v>
      </c>
      <c r="E494" s="209" t="s">
        <v>8193</v>
      </c>
      <c r="F494" s="210" t="s">
        <v>6507</v>
      </c>
      <c r="G494" s="387">
        <v>8100</v>
      </c>
      <c r="H494" s="387"/>
      <c r="I494" s="210" t="s">
        <v>6507</v>
      </c>
      <c r="J494" s="388">
        <v>8100</v>
      </c>
      <c r="K494" s="388"/>
    </row>
    <row r="495" spans="2:11" x14ac:dyDescent="0.25">
      <c r="B495" s="213">
        <v>44015</v>
      </c>
      <c r="C495" s="209" t="s">
        <v>8185</v>
      </c>
      <c r="D495" s="209" t="s">
        <v>8194</v>
      </c>
      <c r="E495" s="209" t="s">
        <v>8195</v>
      </c>
      <c r="F495" s="210" t="s">
        <v>6507</v>
      </c>
      <c r="G495" s="398">
        <v>300</v>
      </c>
      <c r="H495" s="398"/>
      <c r="I495" s="210" t="s">
        <v>6507</v>
      </c>
      <c r="J495" s="399">
        <v>300</v>
      </c>
      <c r="K495" s="399"/>
    </row>
    <row r="496" spans="2:11" x14ac:dyDescent="0.25">
      <c r="B496" s="213">
        <v>44015</v>
      </c>
      <c r="C496" s="209" t="s">
        <v>8185</v>
      </c>
      <c r="D496" s="209" t="s">
        <v>8196</v>
      </c>
      <c r="E496" s="209" t="s">
        <v>8197</v>
      </c>
      <c r="F496" s="210" t="s">
        <v>6507</v>
      </c>
      <c r="G496" s="387">
        <v>2427347.6800000002</v>
      </c>
      <c r="H496" s="387"/>
      <c r="I496" s="210" t="s">
        <v>6507</v>
      </c>
      <c r="J496" s="388">
        <v>2427347.6800000002</v>
      </c>
      <c r="K496" s="388"/>
    </row>
    <row r="497" spans="2:11" x14ac:dyDescent="0.25">
      <c r="B497" s="213">
        <v>44015</v>
      </c>
      <c r="C497" s="209" t="s">
        <v>8185</v>
      </c>
      <c r="D497" s="209" t="s">
        <v>8198</v>
      </c>
      <c r="E497" s="209" t="s">
        <v>8199</v>
      </c>
      <c r="F497" s="210" t="s">
        <v>6507</v>
      </c>
      <c r="G497" s="387">
        <v>6564665.5700000003</v>
      </c>
      <c r="H497" s="387"/>
      <c r="I497" s="210" t="s">
        <v>6507</v>
      </c>
      <c r="J497" s="388">
        <v>6564665.5700000003</v>
      </c>
      <c r="K497" s="388"/>
    </row>
    <row r="498" spans="2:11" x14ac:dyDescent="0.25">
      <c r="B498" s="213">
        <v>44015</v>
      </c>
      <c r="C498" s="209" t="s">
        <v>8200</v>
      </c>
      <c r="D498" s="209" t="s">
        <v>8201</v>
      </c>
      <c r="E498" s="209" t="s">
        <v>8202</v>
      </c>
      <c r="F498" s="210" t="s">
        <v>6507</v>
      </c>
      <c r="G498" s="387">
        <v>250418.2</v>
      </c>
      <c r="H498" s="387"/>
      <c r="I498" s="210" t="s">
        <v>6507</v>
      </c>
      <c r="J498" s="388">
        <v>250418.2</v>
      </c>
      <c r="K498" s="388"/>
    </row>
    <row r="499" spans="2:11" x14ac:dyDescent="0.25">
      <c r="B499" s="213">
        <v>44015</v>
      </c>
      <c r="C499" s="209" t="s">
        <v>8200</v>
      </c>
      <c r="D499" s="209" t="s">
        <v>8203</v>
      </c>
      <c r="E499" s="209" t="s">
        <v>8204</v>
      </c>
      <c r="F499" s="210" t="s">
        <v>6507</v>
      </c>
      <c r="G499" s="387">
        <v>3052671.86</v>
      </c>
      <c r="H499" s="387"/>
      <c r="I499" s="210" t="s">
        <v>6507</v>
      </c>
      <c r="J499" s="388">
        <v>3052671.86</v>
      </c>
      <c r="K499" s="388"/>
    </row>
    <row r="500" spans="2:11" x14ac:dyDescent="0.25">
      <c r="B500" s="213">
        <v>44015</v>
      </c>
      <c r="C500" s="209" t="s">
        <v>8205</v>
      </c>
      <c r="D500" s="209" t="s">
        <v>8206</v>
      </c>
      <c r="E500" s="209" t="s">
        <v>8207</v>
      </c>
      <c r="F500" s="210" t="s">
        <v>6507</v>
      </c>
      <c r="G500" s="387">
        <v>1329411</v>
      </c>
      <c r="H500" s="387"/>
      <c r="I500" s="210" t="s">
        <v>6507</v>
      </c>
      <c r="J500" s="388">
        <v>1329411</v>
      </c>
      <c r="K500" s="388"/>
    </row>
    <row r="501" spans="2:11" x14ac:dyDescent="0.25">
      <c r="B501" s="213">
        <v>44015</v>
      </c>
      <c r="C501" s="209" t="s">
        <v>8205</v>
      </c>
      <c r="D501" s="209" t="s">
        <v>8208</v>
      </c>
      <c r="E501" s="209" t="s">
        <v>8209</v>
      </c>
      <c r="F501" s="210" t="s">
        <v>6507</v>
      </c>
      <c r="G501" s="387">
        <v>1550979.5</v>
      </c>
      <c r="H501" s="387"/>
      <c r="I501" s="210" t="s">
        <v>6507</v>
      </c>
      <c r="J501" s="388">
        <v>1550979.5</v>
      </c>
      <c r="K501" s="388"/>
    </row>
    <row r="502" spans="2:11" x14ac:dyDescent="0.25">
      <c r="B502" s="213">
        <v>44015</v>
      </c>
      <c r="C502" s="209" t="s">
        <v>8205</v>
      </c>
      <c r="D502" s="209" t="s">
        <v>8210</v>
      </c>
      <c r="E502" s="209" t="s">
        <v>8211</v>
      </c>
      <c r="F502" s="210" t="s">
        <v>6507</v>
      </c>
      <c r="G502" s="387">
        <v>1251995.5</v>
      </c>
      <c r="H502" s="387"/>
      <c r="I502" s="210" t="s">
        <v>6507</v>
      </c>
      <c r="J502" s="388">
        <v>1251995.5</v>
      </c>
      <c r="K502" s="388"/>
    </row>
    <row r="503" spans="2:11" x14ac:dyDescent="0.25">
      <c r="B503" s="213">
        <v>44015</v>
      </c>
      <c r="C503" s="209" t="s">
        <v>8205</v>
      </c>
      <c r="D503" s="209" t="s">
        <v>8212</v>
      </c>
      <c r="E503" s="209" t="s">
        <v>8213</v>
      </c>
      <c r="F503" s="210" t="s">
        <v>6507</v>
      </c>
      <c r="G503" s="387">
        <v>1572335.5</v>
      </c>
      <c r="H503" s="387"/>
      <c r="I503" s="210" t="s">
        <v>6507</v>
      </c>
      <c r="J503" s="388">
        <v>1572335.5</v>
      </c>
      <c r="K503" s="388"/>
    </row>
    <row r="504" spans="2:11" x14ac:dyDescent="0.25">
      <c r="B504" s="213">
        <v>44015</v>
      </c>
      <c r="C504" s="209" t="s">
        <v>8205</v>
      </c>
      <c r="D504" s="209" t="s">
        <v>8214</v>
      </c>
      <c r="E504" s="209" t="s">
        <v>8215</v>
      </c>
      <c r="F504" s="210" t="s">
        <v>6507</v>
      </c>
      <c r="G504" s="387">
        <v>640453.55000000005</v>
      </c>
      <c r="H504" s="387"/>
      <c r="I504" s="210" t="s">
        <v>6507</v>
      </c>
      <c r="J504" s="388">
        <v>640453.55000000005</v>
      </c>
      <c r="K504" s="388"/>
    </row>
    <row r="505" spans="2:11" x14ac:dyDescent="0.25">
      <c r="B505" s="213">
        <v>44015</v>
      </c>
      <c r="C505" s="209" t="s">
        <v>8205</v>
      </c>
      <c r="D505" s="209" t="s">
        <v>8216</v>
      </c>
      <c r="E505" s="209" t="s">
        <v>8217</v>
      </c>
      <c r="F505" s="210" t="s">
        <v>6507</v>
      </c>
      <c r="G505" s="387">
        <v>1817929.5</v>
      </c>
      <c r="H505" s="387"/>
      <c r="I505" s="210" t="s">
        <v>6507</v>
      </c>
      <c r="J505" s="388">
        <v>1817929.5</v>
      </c>
      <c r="K505" s="388"/>
    </row>
    <row r="506" spans="2:11" x14ac:dyDescent="0.25">
      <c r="B506" s="213">
        <v>44015</v>
      </c>
      <c r="C506" s="209" t="s">
        <v>8205</v>
      </c>
      <c r="D506" s="209" t="s">
        <v>8218</v>
      </c>
      <c r="E506" s="209" t="s">
        <v>8219</v>
      </c>
      <c r="F506" s="210" t="s">
        <v>6507</v>
      </c>
      <c r="G506" s="387">
        <v>1102503.5</v>
      </c>
      <c r="H506" s="387"/>
      <c r="I506" s="210" t="s">
        <v>6507</v>
      </c>
      <c r="J506" s="388">
        <v>1102503.5</v>
      </c>
      <c r="K506" s="388"/>
    </row>
    <row r="507" spans="2:11" x14ac:dyDescent="0.25">
      <c r="B507" s="213">
        <v>44015</v>
      </c>
      <c r="C507" s="209" t="s">
        <v>8220</v>
      </c>
      <c r="D507" s="209" t="s">
        <v>8221</v>
      </c>
      <c r="E507" s="209" t="s">
        <v>8222</v>
      </c>
      <c r="F507" s="210" t="s">
        <v>6507</v>
      </c>
      <c r="G507" s="387">
        <v>77273</v>
      </c>
      <c r="H507" s="387"/>
      <c r="I507" s="210" t="s">
        <v>6507</v>
      </c>
      <c r="J507" s="388">
        <v>77273</v>
      </c>
      <c r="K507" s="388"/>
    </row>
    <row r="508" spans="2:11" x14ac:dyDescent="0.25">
      <c r="B508" s="213">
        <v>44015</v>
      </c>
      <c r="C508" s="209" t="s">
        <v>8220</v>
      </c>
      <c r="D508" s="209" t="s">
        <v>8223</v>
      </c>
      <c r="E508" s="209" t="s">
        <v>8224</v>
      </c>
      <c r="F508" s="210" t="s">
        <v>6507</v>
      </c>
      <c r="G508" s="387">
        <v>41575</v>
      </c>
      <c r="H508" s="387"/>
      <c r="I508" s="210" t="s">
        <v>6507</v>
      </c>
      <c r="J508" s="388">
        <v>41575</v>
      </c>
      <c r="K508" s="388"/>
    </row>
    <row r="509" spans="2:11" x14ac:dyDescent="0.25">
      <c r="B509" s="213">
        <v>44015</v>
      </c>
      <c r="C509" s="209" t="s">
        <v>8220</v>
      </c>
      <c r="D509" s="209" t="s">
        <v>8225</v>
      </c>
      <c r="E509" s="209" t="s">
        <v>8226</v>
      </c>
      <c r="F509" s="210" t="s">
        <v>6507</v>
      </c>
      <c r="G509" s="387">
        <v>10300</v>
      </c>
      <c r="H509" s="387"/>
      <c r="I509" s="210" t="s">
        <v>6507</v>
      </c>
      <c r="J509" s="388">
        <v>10300</v>
      </c>
      <c r="K509" s="388"/>
    </row>
    <row r="510" spans="2:11" x14ac:dyDescent="0.25">
      <c r="B510" s="213">
        <v>44015</v>
      </c>
      <c r="C510" s="209" t="s">
        <v>8220</v>
      </c>
      <c r="D510" s="209" t="s">
        <v>8227</v>
      </c>
      <c r="E510" s="209" t="s">
        <v>8228</v>
      </c>
      <c r="F510" s="210" t="s">
        <v>6507</v>
      </c>
      <c r="G510" s="398">
        <v>200</v>
      </c>
      <c r="H510" s="398"/>
      <c r="I510" s="210" t="s">
        <v>6507</v>
      </c>
      <c r="J510" s="399">
        <v>200</v>
      </c>
      <c r="K510" s="399"/>
    </row>
    <row r="511" spans="2:11" x14ac:dyDescent="0.25">
      <c r="B511" s="213">
        <v>44015</v>
      </c>
      <c r="C511" s="209" t="s">
        <v>8220</v>
      </c>
      <c r="D511" s="209" t="s">
        <v>8227</v>
      </c>
      <c r="E511" s="209" t="s">
        <v>8228</v>
      </c>
      <c r="F511" s="210" t="s">
        <v>6507</v>
      </c>
      <c r="G511" s="398">
        <v>200</v>
      </c>
      <c r="H511" s="398"/>
      <c r="I511" s="210" t="s">
        <v>6507</v>
      </c>
      <c r="J511" s="399">
        <v>200</v>
      </c>
      <c r="K511" s="399"/>
    </row>
    <row r="512" spans="2:11" x14ac:dyDescent="0.25">
      <c r="B512" s="213">
        <v>44015</v>
      </c>
      <c r="C512" s="209" t="s">
        <v>8220</v>
      </c>
      <c r="D512" s="209" t="s">
        <v>8229</v>
      </c>
      <c r="E512" s="209" t="s">
        <v>8230</v>
      </c>
      <c r="F512" s="210" t="s">
        <v>6507</v>
      </c>
      <c r="G512" s="398">
        <v>200</v>
      </c>
      <c r="H512" s="398"/>
      <c r="I512" s="210" t="s">
        <v>6507</v>
      </c>
      <c r="J512" s="399">
        <v>200</v>
      </c>
      <c r="K512" s="399"/>
    </row>
    <row r="513" spans="2:11" x14ac:dyDescent="0.25">
      <c r="B513" s="213">
        <v>44015</v>
      </c>
      <c r="C513" s="209" t="s">
        <v>8220</v>
      </c>
      <c r="D513" s="209" t="s">
        <v>8231</v>
      </c>
      <c r="E513" s="209" t="s">
        <v>8232</v>
      </c>
      <c r="F513" s="210" t="s">
        <v>6507</v>
      </c>
      <c r="G513" s="387">
        <v>6700</v>
      </c>
      <c r="H513" s="387"/>
      <c r="I513" s="210" t="s">
        <v>6507</v>
      </c>
      <c r="J513" s="388">
        <v>6700</v>
      </c>
      <c r="K513" s="388"/>
    </row>
    <row r="514" spans="2:11" x14ac:dyDescent="0.25">
      <c r="B514" s="213">
        <v>44015</v>
      </c>
      <c r="C514" s="209" t="s">
        <v>8220</v>
      </c>
      <c r="D514" s="209" t="s">
        <v>8231</v>
      </c>
      <c r="E514" s="209" t="s">
        <v>8232</v>
      </c>
      <c r="F514" s="210" t="s">
        <v>6507</v>
      </c>
      <c r="G514" s="387">
        <v>13400</v>
      </c>
      <c r="H514" s="387"/>
      <c r="I514" s="210" t="s">
        <v>6507</v>
      </c>
      <c r="J514" s="388">
        <v>13400</v>
      </c>
      <c r="K514" s="388"/>
    </row>
    <row r="515" spans="2:11" x14ac:dyDescent="0.25">
      <c r="B515" s="213">
        <v>44015</v>
      </c>
      <c r="C515" s="209" t="s">
        <v>8220</v>
      </c>
      <c r="D515" s="209" t="s">
        <v>8233</v>
      </c>
      <c r="E515" s="209" t="s">
        <v>8234</v>
      </c>
      <c r="F515" s="210" t="s">
        <v>6507</v>
      </c>
      <c r="G515" s="387">
        <v>3700</v>
      </c>
      <c r="H515" s="387"/>
      <c r="I515" s="210" t="s">
        <v>6507</v>
      </c>
      <c r="J515" s="388">
        <v>3700</v>
      </c>
      <c r="K515" s="388"/>
    </row>
    <row r="516" spans="2:11" x14ac:dyDescent="0.25">
      <c r="B516" s="213">
        <v>44015</v>
      </c>
      <c r="C516" s="209" t="s">
        <v>8220</v>
      </c>
      <c r="D516" s="209" t="s">
        <v>8233</v>
      </c>
      <c r="E516" s="209" t="s">
        <v>8234</v>
      </c>
      <c r="F516" s="210" t="s">
        <v>6507</v>
      </c>
      <c r="G516" s="387">
        <v>3700</v>
      </c>
      <c r="H516" s="387"/>
      <c r="I516" s="210" t="s">
        <v>6507</v>
      </c>
      <c r="J516" s="388">
        <v>3700</v>
      </c>
      <c r="K516" s="388"/>
    </row>
    <row r="517" spans="2:11" x14ac:dyDescent="0.25">
      <c r="B517" s="213">
        <v>44015</v>
      </c>
      <c r="C517" s="209" t="s">
        <v>8220</v>
      </c>
      <c r="D517" s="209" t="s">
        <v>8233</v>
      </c>
      <c r="E517" s="209" t="s">
        <v>8234</v>
      </c>
      <c r="F517" s="210" t="s">
        <v>6507</v>
      </c>
      <c r="G517" s="387">
        <v>3700</v>
      </c>
      <c r="H517" s="387"/>
      <c r="I517" s="210" t="s">
        <v>6507</v>
      </c>
      <c r="J517" s="388">
        <v>3700</v>
      </c>
      <c r="K517" s="388"/>
    </row>
    <row r="518" spans="2:11" x14ac:dyDescent="0.25">
      <c r="B518" s="213">
        <v>44015</v>
      </c>
      <c r="C518" s="209" t="s">
        <v>8220</v>
      </c>
      <c r="D518" s="209" t="s">
        <v>8233</v>
      </c>
      <c r="E518" s="209" t="s">
        <v>8234</v>
      </c>
      <c r="F518" s="210" t="s">
        <v>6507</v>
      </c>
      <c r="G518" s="387">
        <v>3700</v>
      </c>
      <c r="H518" s="387"/>
      <c r="I518" s="210" t="s">
        <v>6507</v>
      </c>
      <c r="J518" s="388">
        <v>3700</v>
      </c>
      <c r="K518" s="388"/>
    </row>
    <row r="519" spans="2:11" x14ac:dyDescent="0.25">
      <c r="B519" s="213">
        <v>44015</v>
      </c>
      <c r="C519" s="209" t="s">
        <v>8220</v>
      </c>
      <c r="D519" s="209" t="s">
        <v>8233</v>
      </c>
      <c r="E519" s="209" t="s">
        <v>8234</v>
      </c>
      <c r="F519" s="210" t="s">
        <v>6507</v>
      </c>
      <c r="G519" s="387">
        <v>3700</v>
      </c>
      <c r="H519" s="387"/>
      <c r="I519" s="210" t="s">
        <v>6507</v>
      </c>
      <c r="J519" s="388">
        <v>3700</v>
      </c>
      <c r="K519" s="388"/>
    </row>
    <row r="520" spans="2:11" x14ac:dyDescent="0.25">
      <c r="B520" s="213">
        <v>44015</v>
      </c>
      <c r="C520" s="209" t="s">
        <v>8220</v>
      </c>
      <c r="D520" s="209" t="s">
        <v>8233</v>
      </c>
      <c r="E520" s="209" t="s">
        <v>8234</v>
      </c>
      <c r="F520" s="210" t="s">
        <v>6507</v>
      </c>
      <c r="G520" s="387">
        <v>3700</v>
      </c>
      <c r="H520" s="387"/>
      <c r="I520" s="210" t="s">
        <v>6507</v>
      </c>
      <c r="J520" s="388">
        <v>3700</v>
      </c>
      <c r="K520" s="388"/>
    </row>
    <row r="521" spans="2:11" x14ac:dyDescent="0.25">
      <c r="B521" s="213">
        <v>44015</v>
      </c>
      <c r="C521" s="209" t="s">
        <v>8220</v>
      </c>
      <c r="D521" s="209" t="s">
        <v>8233</v>
      </c>
      <c r="E521" s="209" t="s">
        <v>8234</v>
      </c>
      <c r="F521" s="210" t="s">
        <v>6507</v>
      </c>
      <c r="G521" s="387">
        <v>3700</v>
      </c>
      <c r="H521" s="387"/>
      <c r="I521" s="210" t="s">
        <v>6507</v>
      </c>
      <c r="J521" s="388">
        <v>3700</v>
      </c>
      <c r="K521" s="388"/>
    </row>
    <row r="522" spans="2:11" x14ac:dyDescent="0.25">
      <c r="B522" s="213">
        <v>44015</v>
      </c>
      <c r="C522" s="209" t="s">
        <v>8220</v>
      </c>
      <c r="D522" s="209" t="s">
        <v>8233</v>
      </c>
      <c r="E522" s="209" t="s">
        <v>8234</v>
      </c>
      <c r="F522" s="210" t="s">
        <v>6507</v>
      </c>
      <c r="G522" s="387">
        <v>3700</v>
      </c>
      <c r="H522" s="387"/>
      <c r="I522" s="210" t="s">
        <v>6507</v>
      </c>
      <c r="J522" s="388">
        <v>3700</v>
      </c>
      <c r="K522" s="388"/>
    </row>
    <row r="523" spans="2:11" x14ac:dyDescent="0.25">
      <c r="B523" s="213">
        <v>44015</v>
      </c>
      <c r="C523" s="209" t="s">
        <v>8220</v>
      </c>
      <c r="D523" s="209" t="s">
        <v>8235</v>
      </c>
      <c r="E523" s="209" t="s">
        <v>8236</v>
      </c>
      <c r="F523" s="210" t="s">
        <v>6507</v>
      </c>
      <c r="G523" s="387">
        <v>3700</v>
      </c>
      <c r="H523" s="387"/>
      <c r="I523" s="210" t="s">
        <v>6507</v>
      </c>
      <c r="J523" s="388">
        <v>3700</v>
      </c>
      <c r="K523" s="388"/>
    </row>
    <row r="524" spans="2:11" x14ac:dyDescent="0.25">
      <c r="B524" s="213">
        <v>44015</v>
      </c>
      <c r="C524" s="209" t="s">
        <v>8220</v>
      </c>
      <c r="D524" s="209" t="s">
        <v>8235</v>
      </c>
      <c r="E524" s="209" t="s">
        <v>8236</v>
      </c>
      <c r="F524" s="210" t="s">
        <v>6507</v>
      </c>
      <c r="G524" s="387">
        <v>3700</v>
      </c>
      <c r="H524" s="387"/>
      <c r="I524" s="210" t="s">
        <v>6507</v>
      </c>
      <c r="J524" s="388">
        <v>3700</v>
      </c>
      <c r="K524" s="388"/>
    </row>
    <row r="525" spans="2:11" x14ac:dyDescent="0.25">
      <c r="B525" s="213">
        <v>44015</v>
      </c>
      <c r="C525" s="209" t="s">
        <v>8220</v>
      </c>
      <c r="D525" s="209" t="s">
        <v>8235</v>
      </c>
      <c r="E525" s="209" t="s">
        <v>8236</v>
      </c>
      <c r="F525" s="210" t="s">
        <v>6507</v>
      </c>
      <c r="G525" s="387">
        <v>3700</v>
      </c>
      <c r="H525" s="387"/>
      <c r="I525" s="210" t="s">
        <v>6507</v>
      </c>
      <c r="J525" s="388">
        <v>3700</v>
      </c>
      <c r="K525" s="388"/>
    </row>
    <row r="526" spans="2:11" x14ac:dyDescent="0.25">
      <c r="B526" s="213">
        <v>44015</v>
      </c>
      <c r="C526" s="209" t="s">
        <v>8220</v>
      </c>
      <c r="D526" s="209" t="s">
        <v>8235</v>
      </c>
      <c r="E526" s="209" t="s">
        <v>8236</v>
      </c>
      <c r="F526" s="210" t="s">
        <v>6507</v>
      </c>
      <c r="G526" s="387">
        <v>3700</v>
      </c>
      <c r="H526" s="387"/>
      <c r="I526" s="210" t="s">
        <v>6507</v>
      </c>
      <c r="J526" s="388">
        <v>3700</v>
      </c>
      <c r="K526" s="388"/>
    </row>
    <row r="527" spans="2:11" x14ac:dyDescent="0.25">
      <c r="B527" s="213">
        <v>44015</v>
      </c>
      <c r="C527" s="209" t="s">
        <v>8220</v>
      </c>
      <c r="D527" s="209" t="s">
        <v>8235</v>
      </c>
      <c r="E527" s="209" t="s">
        <v>8236</v>
      </c>
      <c r="F527" s="210" t="s">
        <v>6507</v>
      </c>
      <c r="G527" s="387">
        <v>3700</v>
      </c>
      <c r="H527" s="387"/>
      <c r="I527" s="210" t="s">
        <v>6507</v>
      </c>
      <c r="J527" s="388">
        <v>3700</v>
      </c>
      <c r="K527" s="388"/>
    </row>
    <row r="528" spans="2:11" x14ac:dyDescent="0.25">
      <c r="B528" s="213">
        <v>44015</v>
      </c>
      <c r="C528" s="209" t="s">
        <v>8220</v>
      </c>
      <c r="D528" s="209" t="s">
        <v>8235</v>
      </c>
      <c r="E528" s="209" t="s">
        <v>8236</v>
      </c>
      <c r="F528" s="210" t="s">
        <v>6507</v>
      </c>
      <c r="G528" s="387">
        <v>3700</v>
      </c>
      <c r="H528" s="387"/>
      <c r="I528" s="210" t="s">
        <v>6507</v>
      </c>
      <c r="J528" s="388">
        <v>3700</v>
      </c>
      <c r="K528" s="388"/>
    </row>
    <row r="529" spans="2:11" x14ac:dyDescent="0.25">
      <c r="B529" s="213">
        <v>44015</v>
      </c>
      <c r="C529" s="209" t="s">
        <v>8220</v>
      </c>
      <c r="D529" s="209" t="s">
        <v>8235</v>
      </c>
      <c r="E529" s="209" t="s">
        <v>8236</v>
      </c>
      <c r="F529" s="210" t="s">
        <v>6507</v>
      </c>
      <c r="G529" s="387">
        <v>3700</v>
      </c>
      <c r="H529" s="387"/>
      <c r="I529" s="210" t="s">
        <v>6507</v>
      </c>
      <c r="J529" s="388">
        <v>3700</v>
      </c>
      <c r="K529" s="388"/>
    </row>
    <row r="530" spans="2:11" x14ac:dyDescent="0.25">
      <c r="B530" s="213">
        <v>44015</v>
      </c>
      <c r="C530" s="209" t="s">
        <v>8220</v>
      </c>
      <c r="D530" s="209" t="s">
        <v>8235</v>
      </c>
      <c r="E530" s="209" t="s">
        <v>8236</v>
      </c>
      <c r="F530" s="210" t="s">
        <v>6507</v>
      </c>
      <c r="G530" s="387">
        <v>3700</v>
      </c>
      <c r="H530" s="387"/>
      <c r="I530" s="210" t="s">
        <v>6507</v>
      </c>
      <c r="J530" s="388">
        <v>3700</v>
      </c>
      <c r="K530" s="388"/>
    </row>
    <row r="531" spans="2:11" x14ac:dyDescent="0.25">
      <c r="B531" s="213">
        <v>44015</v>
      </c>
      <c r="C531" s="209" t="s">
        <v>8220</v>
      </c>
      <c r="D531" s="209" t="s">
        <v>8235</v>
      </c>
      <c r="E531" s="209" t="s">
        <v>8236</v>
      </c>
      <c r="F531" s="210" t="s">
        <v>6507</v>
      </c>
      <c r="G531" s="387">
        <v>3700</v>
      </c>
      <c r="H531" s="387"/>
      <c r="I531" s="210" t="s">
        <v>6507</v>
      </c>
      <c r="J531" s="388">
        <v>3700</v>
      </c>
      <c r="K531" s="388"/>
    </row>
    <row r="532" spans="2:11" x14ac:dyDescent="0.25">
      <c r="B532" s="213">
        <v>44015</v>
      </c>
      <c r="C532" s="209" t="s">
        <v>8220</v>
      </c>
      <c r="D532" s="209" t="s">
        <v>8235</v>
      </c>
      <c r="E532" s="209" t="s">
        <v>8236</v>
      </c>
      <c r="F532" s="210" t="s">
        <v>6507</v>
      </c>
      <c r="G532" s="387">
        <v>3700</v>
      </c>
      <c r="H532" s="387"/>
      <c r="I532" s="210" t="s">
        <v>6507</v>
      </c>
      <c r="J532" s="388">
        <v>3700</v>
      </c>
      <c r="K532" s="388"/>
    </row>
    <row r="533" spans="2:11" x14ac:dyDescent="0.25">
      <c r="B533" s="213">
        <v>44015</v>
      </c>
      <c r="C533" s="209" t="s">
        <v>8220</v>
      </c>
      <c r="D533" s="209" t="s">
        <v>8235</v>
      </c>
      <c r="E533" s="209" t="s">
        <v>8236</v>
      </c>
      <c r="F533" s="210" t="s">
        <v>6507</v>
      </c>
      <c r="G533" s="387">
        <v>3700</v>
      </c>
      <c r="H533" s="387"/>
      <c r="I533" s="210" t="s">
        <v>6507</v>
      </c>
      <c r="J533" s="388">
        <v>3700</v>
      </c>
      <c r="K533" s="388"/>
    </row>
    <row r="534" spans="2:11" x14ac:dyDescent="0.25">
      <c r="B534" s="213">
        <v>44015</v>
      </c>
      <c r="C534" s="209" t="s">
        <v>8220</v>
      </c>
      <c r="D534" s="209" t="s">
        <v>8235</v>
      </c>
      <c r="E534" s="209" t="s">
        <v>8236</v>
      </c>
      <c r="F534" s="210" t="s">
        <v>6507</v>
      </c>
      <c r="G534" s="387">
        <v>3700</v>
      </c>
      <c r="H534" s="387"/>
      <c r="I534" s="210" t="s">
        <v>6507</v>
      </c>
      <c r="J534" s="388">
        <v>3700</v>
      </c>
      <c r="K534" s="388"/>
    </row>
    <row r="535" spans="2:11" x14ac:dyDescent="0.25">
      <c r="B535" s="213">
        <v>44015</v>
      </c>
      <c r="C535" s="209" t="s">
        <v>8220</v>
      </c>
      <c r="D535" s="209" t="s">
        <v>8235</v>
      </c>
      <c r="E535" s="209" t="s">
        <v>8236</v>
      </c>
      <c r="F535" s="210" t="s">
        <v>6507</v>
      </c>
      <c r="G535" s="387">
        <v>3700</v>
      </c>
      <c r="H535" s="387"/>
      <c r="I535" s="210" t="s">
        <v>6507</v>
      </c>
      <c r="J535" s="388">
        <v>3700</v>
      </c>
      <c r="K535" s="388"/>
    </row>
    <row r="536" spans="2:11" x14ac:dyDescent="0.25">
      <c r="B536" s="213">
        <v>44015</v>
      </c>
      <c r="C536" s="209" t="s">
        <v>8220</v>
      </c>
      <c r="D536" s="209" t="s">
        <v>8235</v>
      </c>
      <c r="E536" s="209" t="s">
        <v>8236</v>
      </c>
      <c r="F536" s="210" t="s">
        <v>6507</v>
      </c>
      <c r="G536" s="387">
        <v>3700</v>
      </c>
      <c r="H536" s="387"/>
      <c r="I536" s="210" t="s">
        <v>6507</v>
      </c>
      <c r="J536" s="388">
        <v>3700</v>
      </c>
      <c r="K536" s="388"/>
    </row>
    <row r="537" spans="2:11" x14ac:dyDescent="0.25">
      <c r="B537" s="213">
        <v>44015</v>
      </c>
      <c r="C537" s="209" t="s">
        <v>8220</v>
      </c>
      <c r="D537" s="209" t="s">
        <v>8235</v>
      </c>
      <c r="E537" s="209" t="s">
        <v>8236</v>
      </c>
      <c r="F537" s="210" t="s">
        <v>6507</v>
      </c>
      <c r="G537" s="387">
        <v>3700</v>
      </c>
      <c r="H537" s="387"/>
      <c r="I537" s="210" t="s">
        <v>6507</v>
      </c>
      <c r="J537" s="388">
        <v>3700</v>
      </c>
      <c r="K537" s="388"/>
    </row>
    <row r="538" spans="2:11" x14ac:dyDescent="0.25">
      <c r="B538" s="213">
        <v>44015</v>
      </c>
      <c r="C538" s="209" t="s">
        <v>8220</v>
      </c>
      <c r="D538" s="209" t="s">
        <v>8235</v>
      </c>
      <c r="E538" s="209" t="s">
        <v>8236</v>
      </c>
      <c r="F538" s="210" t="s">
        <v>6507</v>
      </c>
      <c r="G538" s="387">
        <v>3700</v>
      </c>
      <c r="H538" s="387"/>
      <c r="I538" s="210" t="s">
        <v>6507</v>
      </c>
      <c r="J538" s="388">
        <v>3700</v>
      </c>
      <c r="K538" s="388"/>
    </row>
    <row r="539" spans="2:11" x14ac:dyDescent="0.25">
      <c r="B539" s="213">
        <v>44015</v>
      </c>
      <c r="C539" s="209" t="s">
        <v>8220</v>
      </c>
      <c r="D539" s="209" t="s">
        <v>8235</v>
      </c>
      <c r="E539" s="209" t="s">
        <v>8236</v>
      </c>
      <c r="F539" s="210" t="s">
        <v>6507</v>
      </c>
      <c r="G539" s="387">
        <v>3700</v>
      </c>
      <c r="H539" s="387"/>
      <c r="I539" s="210" t="s">
        <v>6507</v>
      </c>
      <c r="J539" s="388">
        <v>3700</v>
      </c>
      <c r="K539" s="388"/>
    </row>
    <row r="540" spans="2:11" x14ac:dyDescent="0.25">
      <c r="B540" s="213">
        <v>44015</v>
      </c>
      <c r="C540" s="209" t="s">
        <v>8220</v>
      </c>
      <c r="D540" s="209" t="s">
        <v>8237</v>
      </c>
      <c r="E540" s="209" t="s">
        <v>8238</v>
      </c>
      <c r="F540" s="210" t="s">
        <v>6507</v>
      </c>
      <c r="G540" s="387">
        <v>950500</v>
      </c>
      <c r="H540" s="387"/>
      <c r="I540" s="210" t="s">
        <v>6507</v>
      </c>
      <c r="J540" s="388">
        <v>950500</v>
      </c>
      <c r="K540" s="388"/>
    </row>
    <row r="541" spans="2:11" x14ac:dyDescent="0.25">
      <c r="B541" s="213">
        <v>44015</v>
      </c>
      <c r="C541" s="209" t="s">
        <v>8220</v>
      </c>
      <c r="D541" s="209" t="s">
        <v>8239</v>
      </c>
      <c r="E541" s="209" t="s">
        <v>8240</v>
      </c>
      <c r="F541" s="210" t="s">
        <v>6507</v>
      </c>
      <c r="G541" s="387">
        <v>231600</v>
      </c>
      <c r="H541" s="387"/>
      <c r="I541" s="210" t="s">
        <v>6507</v>
      </c>
      <c r="J541" s="388">
        <v>231600</v>
      </c>
      <c r="K541" s="388"/>
    </row>
    <row r="542" spans="2:11" x14ac:dyDescent="0.25">
      <c r="B542" s="213">
        <v>44015</v>
      </c>
      <c r="C542" s="209" t="s">
        <v>8220</v>
      </c>
      <c r="D542" s="209" t="s">
        <v>8241</v>
      </c>
      <c r="E542" s="209" t="s">
        <v>8242</v>
      </c>
      <c r="F542" s="210" t="s">
        <v>6507</v>
      </c>
      <c r="G542" s="387">
        <v>238600</v>
      </c>
      <c r="H542" s="387"/>
      <c r="I542" s="210" t="s">
        <v>6507</v>
      </c>
      <c r="J542" s="388">
        <v>238600</v>
      </c>
      <c r="K542" s="388"/>
    </row>
    <row r="543" spans="2:11" x14ac:dyDescent="0.25">
      <c r="B543" s="213">
        <v>44015</v>
      </c>
      <c r="C543" s="209" t="s">
        <v>8220</v>
      </c>
      <c r="D543" s="209" t="s">
        <v>8243</v>
      </c>
      <c r="E543" s="209" t="s">
        <v>8244</v>
      </c>
      <c r="F543" s="210" t="s">
        <v>6507</v>
      </c>
      <c r="G543" s="387">
        <v>17300</v>
      </c>
      <c r="H543" s="387"/>
      <c r="I543" s="210" t="s">
        <v>6507</v>
      </c>
      <c r="J543" s="388">
        <v>17300</v>
      </c>
      <c r="K543" s="388"/>
    </row>
    <row r="544" spans="2:11" x14ac:dyDescent="0.25">
      <c r="B544" s="213">
        <v>44015</v>
      </c>
      <c r="C544" s="209" t="s">
        <v>8220</v>
      </c>
      <c r="D544" s="209" t="s">
        <v>8245</v>
      </c>
      <c r="E544" s="209" t="s">
        <v>8246</v>
      </c>
      <c r="F544" s="210" t="s">
        <v>6507</v>
      </c>
      <c r="G544" s="387">
        <v>15100</v>
      </c>
      <c r="H544" s="387"/>
      <c r="I544" s="210" t="s">
        <v>6507</v>
      </c>
      <c r="J544" s="388">
        <v>15100</v>
      </c>
      <c r="K544" s="388"/>
    </row>
    <row r="545" spans="2:11" x14ac:dyDescent="0.25">
      <c r="B545" s="213">
        <v>44015</v>
      </c>
      <c r="C545" s="209" t="s">
        <v>8220</v>
      </c>
      <c r="D545" s="209" t="s">
        <v>8233</v>
      </c>
      <c r="E545" s="209" t="s">
        <v>8234</v>
      </c>
      <c r="F545" s="210" t="s">
        <v>6507</v>
      </c>
      <c r="G545" s="387">
        <v>3700</v>
      </c>
      <c r="H545" s="387"/>
      <c r="I545" s="210" t="s">
        <v>6507</v>
      </c>
      <c r="J545" s="388">
        <v>3700</v>
      </c>
      <c r="K545" s="388"/>
    </row>
    <row r="546" spans="2:11" x14ac:dyDescent="0.25">
      <c r="B546" s="213">
        <v>44015</v>
      </c>
      <c r="C546" s="209" t="s">
        <v>8220</v>
      </c>
      <c r="D546" s="209" t="s">
        <v>8233</v>
      </c>
      <c r="E546" s="209" t="s">
        <v>8234</v>
      </c>
      <c r="F546" s="210" t="s">
        <v>6507</v>
      </c>
      <c r="G546" s="387">
        <v>3700</v>
      </c>
      <c r="H546" s="387"/>
      <c r="I546" s="210" t="s">
        <v>6507</v>
      </c>
      <c r="J546" s="388">
        <v>3700</v>
      </c>
      <c r="K546" s="388"/>
    </row>
    <row r="547" spans="2:11" x14ac:dyDescent="0.25">
      <c r="B547" s="213">
        <v>44015</v>
      </c>
      <c r="C547" s="209" t="s">
        <v>8220</v>
      </c>
      <c r="D547" s="209" t="s">
        <v>8233</v>
      </c>
      <c r="E547" s="209" t="s">
        <v>8234</v>
      </c>
      <c r="F547" s="210" t="s">
        <v>6507</v>
      </c>
      <c r="G547" s="387">
        <v>3700</v>
      </c>
      <c r="H547" s="387"/>
      <c r="I547" s="210" t="s">
        <v>6507</v>
      </c>
      <c r="J547" s="388">
        <v>3700</v>
      </c>
      <c r="K547" s="388"/>
    </row>
    <row r="548" spans="2:11" x14ac:dyDescent="0.25">
      <c r="B548" s="213">
        <v>44015</v>
      </c>
      <c r="C548" s="209" t="s">
        <v>8220</v>
      </c>
      <c r="D548" s="209" t="s">
        <v>8247</v>
      </c>
      <c r="E548" s="209" t="s">
        <v>8248</v>
      </c>
      <c r="F548" s="210" t="s">
        <v>6507</v>
      </c>
      <c r="G548" s="387">
        <v>332600</v>
      </c>
      <c r="H548" s="387"/>
      <c r="I548" s="210" t="s">
        <v>6507</v>
      </c>
      <c r="J548" s="388">
        <v>332600</v>
      </c>
      <c r="K548" s="388"/>
    </row>
    <row r="549" spans="2:11" x14ac:dyDescent="0.25">
      <c r="B549" s="213">
        <v>44015</v>
      </c>
      <c r="C549" s="209" t="s">
        <v>8220</v>
      </c>
      <c r="D549" s="209" t="s">
        <v>8249</v>
      </c>
      <c r="E549" s="209" t="s">
        <v>8250</v>
      </c>
      <c r="F549" s="210" t="s">
        <v>6507</v>
      </c>
      <c r="G549" s="387">
        <v>12700</v>
      </c>
      <c r="H549" s="387"/>
      <c r="I549" s="210" t="s">
        <v>6507</v>
      </c>
      <c r="J549" s="388">
        <v>12700</v>
      </c>
      <c r="K549" s="388"/>
    </row>
    <row r="550" spans="2:11" x14ac:dyDescent="0.25">
      <c r="B550" s="213">
        <v>44015</v>
      </c>
      <c r="C550" s="209" t="s">
        <v>8220</v>
      </c>
      <c r="D550" s="209" t="s">
        <v>8251</v>
      </c>
      <c r="E550" s="209" t="s">
        <v>8252</v>
      </c>
      <c r="F550" s="210" t="s">
        <v>6507</v>
      </c>
      <c r="G550" s="387">
        <v>2500</v>
      </c>
      <c r="H550" s="387"/>
      <c r="I550" s="210" t="s">
        <v>6507</v>
      </c>
      <c r="J550" s="388">
        <v>2500</v>
      </c>
      <c r="K550" s="388"/>
    </row>
    <row r="551" spans="2:11" x14ac:dyDescent="0.25">
      <c r="B551" s="213">
        <v>44015</v>
      </c>
      <c r="C551" s="209" t="s">
        <v>8220</v>
      </c>
      <c r="D551" s="209" t="s">
        <v>8233</v>
      </c>
      <c r="E551" s="209" t="s">
        <v>8234</v>
      </c>
      <c r="F551" s="210" t="s">
        <v>6507</v>
      </c>
      <c r="G551" s="387">
        <v>3700</v>
      </c>
      <c r="H551" s="387"/>
      <c r="I551" s="210" t="s">
        <v>6507</v>
      </c>
      <c r="J551" s="388">
        <v>3700</v>
      </c>
      <c r="K551" s="388"/>
    </row>
    <row r="552" spans="2:11" x14ac:dyDescent="0.25">
      <c r="B552" s="213">
        <v>44015</v>
      </c>
      <c r="C552" s="209" t="s">
        <v>8220</v>
      </c>
      <c r="D552" s="209" t="s">
        <v>8235</v>
      </c>
      <c r="E552" s="209" t="s">
        <v>8236</v>
      </c>
      <c r="F552" s="210" t="s">
        <v>6507</v>
      </c>
      <c r="G552" s="387">
        <v>3700</v>
      </c>
      <c r="H552" s="387"/>
      <c r="I552" s="210" t="s">
        <v>6507</v>
      </c>
      <c r="J552" s="388">
        <v>3700</v>
      </c>
      <c r="K552" s="388"/>
    </row>
    <row r="553" spans="2:11" x14ac:dyDescent="0.25">
      <c r="B553" s="213">
        <v>44015</v>
      </c>
      <c r="C553" s="209" t="s">
        <v>8220</v>
      </c>
      <c r="D553" s="209" t="s">
        <v>8225</v>
      </c>
      <c r="E553" s="209" t="s">
        <v>8226</v>
      </c>
      <c r="F553" s="210" t="s">
        <v>6507</v>
      </c>
      <c r="G553" s="387">
        <v>10300</v>
      </c>
      <c r="H553" s="387"/>
      <c r="I553" s="210" t="s">
        <v>6507</v>
      </c>
      <c r="J553" s="388">
        <v>10300</v>
      </c>
      <c r="K553" s="388"/>
    </row>
    <row r="554" spans="2:11" x14ac:dyDescent="0.25">
      <c r="B554" s="213">
        <v>44015</v>
      </c>
      <c r="C554" s="209" t="s">
        <v>8220</v>
      </c>
      <c r="D554" s="209" t="s">
        <v>8253</v>
      </c>
      <c r="E554" s="209" t="s">
        <v>8254</v>
      </c>
      <c r="F554" s="210" t="s">
        <v>6507</v>
      </c>
      <c r="G554" s="387">
        <v>210900</v>
      </c>
      <c r="H554" s="387"/>
      <c r="I554" s="210" t="s">
        <v>6507</v>
      </c>
      <c r="J554" s="388">
        <v>210900</v>
      </c>
      <c r="K554" s="388"/>
    </row>
    <row r="555" spans="2:11" x14ac:dyDescent="0.25">
      <c r="B555" s="213">
        <v>44015</v>
      </c>
      <c r="C555" s="209" t="s">
        <v>8220</v>
      </c>
      <c r="D555" s="209" t="s">
        <v>8255</v>
      </c>
      <c r="E555" s="209" t="s">
        <v>8256</v>
      </c>
      <c r="F555" s="210" t="s">
        <v>6507</v>
      </c>
      <c r="G555" s="387">
        <v>84300</v>
      </c>
      <c r="H555" s="387"/>
      <c r="I555" s="210" t="s">
        <v>6507</v>
      </c>
      <c r="J555" s="388">
        <v>84300</v>
      </c>
      <c r="K555" s="388"/>
    </row>
    <row r="556" spans="2:11" x14ac:dyDescent="0.25">
      <c r="B556" s="213">
        <v>44015</v>
      </c>
      <c r="C556" s="209" t="s">
        <v>8220</v>
      </c>
      <c r="D556" s="209" t="s">
        <v>8257</v>
      </c>
      <c r="E556" s="209" t="s">
        <v>8258</v>
      </c>
      <c r="F556" s="210" t="s">
        <v>6507</v>
      </c>
      <c r="G556" s="387">
        <v>55400</v>
      </c>
      <c r="H556" s="387"/>
      <c r="I556" s="210" t="s">
        <v>6507</v>
      </c>
      <c r="J556" s="388">
        <v>55400</v>
      </c>
      <c r="K556" s="388"/>
    </row>
    <row r="557" spans="2:11" x14ac:dyDescent="0.25">
      <c r="B557" s="213">
        <v>44015</v>
      </c>
      <c r="C557" s="209" t="s">
        <v>8220</v>
      </c>
      <c r="D557" s="209" t="s">
        <v>8259</v>
      </c>
      <c r="E557" s="209" t="s">
        <v>8260</v>
      </c>
      <c r="F557" s="210" t="s">
        <v>6507</v>
      </c>
      <c r="G557" s="387">
        <v>1226700</v>
      </c>
      <c r="H557" s="387"/>
      <c r="I557" s="210" t="s">
        <v>6507</v>
      </c>
      <c r="J557" s="388">
        <v>1226700</v>
      </c>
      <c r="K557" s="388"/>
    </row>
    <row r="558" spans="2:11" x14ac:dyDescent="0.25">
      <c r="B558" s="213">
        <v>44015</v>
      </c>
      <c r="C558" s="209" t="s">
        <v>8220</v>
      </c>
      <c r="D558" s="209" t="s">
        <v>8261</v>
      </c>
      <c r="E558" s="209" t="s">
        <v>8262</v>
      </c>
      <c r="F558" s="210" t="s">
        <v>6507</v>
      </c>
      <c r="G558" s="387">
        <v>266700</v>
      </c>
      <c r="H558" s="387"/>
      <c r="I558" s="210" t="s">
        <v>6507</v>
      </c>
      <c r="J558" s="388">
        <v>266700</v>
      </c>
      <c r="K558" s="388"/>
    </row>
    <row r="559" spans="2:11" x14ac:dyDescent="0.25">
      <c r="B559" s="213">
        <v>44015</v>
      </c>
      <c r="C559" s="209" t="s">
        <v>8220</v>
      </c>
      <c r="D559" s="209" t="s">
        <v>8263</v>
      </c>
      <c r="E559" s="209" t="s">
        <v>8264</v>
      </c>
      <c r="F559" s="210" t="s">
        <v>6507</v>
      </c>
      <c r="G559" s="387">
        <v>300400</v>
      </c>
      <c r="H559" s="387"/>
      <c r="I559" s="210" t="s">
        <v>6507</v>
      </c>
      <c r="J559" s="388">
        <v>300400</v>
      </c>
      <c r="K559" s="388"/>
    </row>
    <row r="560" spans="2:11" x14ac:dyDescent="0.25">
      <c r="B560" s="213">
        <v>44015</v>
      </c>
      <c r="C560" s="209" t="s">
        <v>8220</v>
      </c>
      <c r="D560" s="209" t="s">
        <v>8265</v>
      </c>
      <c r="E560" s="209" t="s">
        <v>8266</v>
      </c>
      <c r="F560" s="210" t="s">
        <v>6507</v>
      </c>
      <c r="G560" s="387">
        <v>29500</v>
      </c>
      <c r="H560" s="387"/>
      <c r="I560" s="210" t="s">
        <v>6507</v>
      </c>
      <c r="J560" s="388">
        <v>29500</v>
      </c>
      <c r="K560" s="388"/>
    </row>
    <row r="561" spans="2:11" x14ac:dyDescent="0.25">
      <c r="B561" s="213">
        <v>44015</v>
      </c>
      <c r="C561" s="209" t="s">
        <v>8220</v>
      </c>
      <c r="D561" s="209" t="s">
        <v>8267</v>
      </c>
      <c r="E561" s="209" t="s">
        <v>8268</v>
      </c>
      <c r="F561" s="210" t="s">
        <v>6507</v>
      </c>
      <c r="G561" s="387">
        <v>60800</v>
      </c>
      <c r="H561" s="387"/>
      <c r="I561" s="210" t="s">
        <v>6507</v>
      </c>
      <c r="J561" s="388">
        <v>60800</v>
      </c>
      <c r="K561" s="388"/>
    </row>
    <row r="562" spans="2:11" x14ac:dyDescent="0.25">
      <c r="B562" s="213">
        <v>44015</v>
      </c>
      <c r="C562" s="209" t="s">
        <v>8220</v>
      </c>
      <c r="D562" s="209" t="s">
        <v>8269</v>
      </c>
      <c r="E562" s="209" t="s">
        <v>8270</v>
      </c>
      <c r="F562" s="210" t="s">
        <v>6507</v>
      </c>
      <c r="G562" s="387">
        <v>516600</v>
      </c>
      <c r="H562" s="387"/>
      <c r="I562" s="210" t="s">
        <v>6507</v>
      </c>
      <c r="J562" s="388">
        <v>516600</v>
      </c>
      <c r="K562" s="388"/>
    </row>
    <row r="563" spans="2:11" x14ac:dyDescent="0.25">
      <c r="B563" s="213">
        <v>44015</v>
      </c>
      <c r="C563" s="209" t="s">
        <v>8220</v>
      </c>
      <c r="D563" s="209" t="s">
        <v>8271</v>
      </c>
      <c r="E563" s="209" t="s">
        <v>8272</v>
      </c>
      <c r="F563" s="210" t="s">
        <v>6507</v>
      </c>
      <c r="G563" s="387">
        <v>128000</v>
      </c>
      <c r="H563" s="387"/>
      <c r="I563" s="210" t="s">
        <v>6507</v>
      </c>
      <c r="J563" s="388">
        <v>128000</v>
      </c>
      <c r="K563" s="388"/>
    </row>
    <row r="564" spans="2:11" x14ac:dyDescent="0.25">
      <c r="B564" s="213">
        <v>44015</v>
      </c>
      <c r="C564" s="209" t="s">
        <v>8220</v>
      </c>
      <c r="D564" s="209" t="s">
        <v>8273</v>
      </c>
      <c r="E564" s="209" t="s">
        <v>8274</v>
      </c>
      <c r="F564" s="210" t="s">
        <v>6507</v>
      </c>
      <c r="G564" s="387">
        <v>61800</v>
      </c>
      <c r="H564" s="387"/>
      <c r="I564" s="210" t="s">
        <v>6507</v>
      </c>
      <c r="J564" s="388">
        <v>61800</v>
      </c>
      <c r="K564" s="388"/>
    </row>
    <row r="565" spans="2:11" x14ac:dyDescent="0.25">
      <c r="B565" s="213">
        <v>44015</v>
      </c>
      <c r="C565" s="209" t="s">
        <v>8220</v>
      </c>
      <c r="D565" s="209" t="s">
        <v>8275</v>
      </c>
      <c r="E565" s="209" t="s">
        <v>8276</v>
      </c>
      <c r="F565" s="210" t="s">
        <v>6507</v>
      </c>
      <c r="G565" s="387">
        <v>260800</v>
      </c>
      <c r="H565" s="387"/>
      <c r="I565" s="210" t="s">
        <v>6507</v>
      </c>
      <c r="J565" s="388">
        <v>260800</v>
      </c>
      <c r="K565" s="388"/>
    </row>
    <row r="566" spans="2:11" x14ac:dyDescent="0.25">
      <c r="B566" s="213">
        <v>44015</v>
      </c>
      <c r="C566" s="209" t="s">
        <v>8220</v>
      </c>
      <c r="D566" s="209" t="s">
        <v>8277</v>
      </c>
      <c r="E566" s="209" t="s">
        <v>8278</v>
      </c>
      <c r="F566" s="210" t="s">
        <v>6507</v>
      </c>
      <c r="G566" s="387">
        <v>2075423.73</v>
      </c>
      <c r="H566" s="387"/>
      <c r="I566" s="210" t="s">
        <v>6507</v>
      </c>
      <c r="J566" s="388">
        <v>2075423.73</v>
      </c>
      <c r="K566" s="388"/>
    </row>
    <row r="567" spans="2:11" x14ac:dyDescent="0.25">
      <c r="B567" s="213">
        <v>44015</v>
      </c>
      <c r="C567" s="209" t="s">
        <v>8279</v>
      </c>
      <c r="D567" s="209" t="s">
        <v>8280</v>
      </c>
      <c r="E567" s="209" t="s">
        <v>8281</v>
      </c>
      <c r="F567" s="210" t="s">
        <v>6507</v>
      </c>
      <c r="G567" s="387">
        <v>5000</v>
      </c>
      <c r="H567" s="387"/>
      <c r="I567" s="210" t="s">
        <v>6507</v>
      </c>
      <c r="J567" s="388">
        <v>5000</v>
      </c>
      <c r="K567" s="388"/>
    </row>
    <row r="568" spans="2:11" x14ac:dyDescent="0.25">
      <c r="B568" s="213">
        <v>44015</v>
      </c>
      <c r="C568" s="209" t="s">
        <v>8279</v>
      </c>
      <c r="D568" s="209" t="s">
        <v>8282</v>
      </c>
      <c r="E568" s="209" t="s">
        <v>8283</v>
      </c>
      <c r="F568" s="210" t="s">
        <v>6507</v>
      </c>
      <c r="G568" s="387">
        <v>22400</v>
      </c>
      <c r="H568" s="387"/>
      <c r="I568" s="210" t="s">
        <v>6507</v>
      </c>
      <c r="J568" s="388">
        <v>22400</v>
      </c>
      <c r="K568" s="388"/>
    </row>
    <row r="569" spans="2:11" x14ac:dyDescent="0.25">
      <c r="B569" s="213">
        <v>44015</v>
      </c>
      <c r="C569" s="209" t="s">
        <v>8279</v>
      </c>
      <c r="D569" s="209" t="s">
        <v>8284</v>
      </c>
      <c r="E569" s="209" t="s">
        <v>8285</v>
      </c>
      <c r="F569" s="210" t="s">
        <v>6507</v>
      </c>
      <c r="G569" s="387">
        <v>22400</v>
      </c>
      <c r="H569" s="387"/>
      <c r="I569" s="210" t="s">
        <v>6507</v>
      </c>
      <c r="J569" s="388">
        <v>22400</v>
      </c>
      <c r="K569" s="388"/>
    </row>
    <row r="570" spans="2:11" x14ac:dyDescent="0.25">
      <c r="B570" s="213">
        <v>44015</v>
      </c>
      <c r="C570" s="209" t="s">
        <v>8279</v>
      </c>
      <c r="D570" s="209" t="s">
        <v>8286</v>
      </c>
      <c r="E570" s="209" t="s">
        <v>8287</v>
      </c>
      <c r="F570" s="210" t="s">
        <v>6507</v>
      </c>
      <c r="G570" s="387">
        <v>5600</v>
      </c>
      <c r="H570" s="387"/>
      <c r="I570" s="210" t="s">
        <v>6507</v>
      </c>
      <c r="J570" s="388">
        <v>5600</v>
      </c>
      <c r="K570" s="388"/>
    </row>
    <row r="571" spans="2:11" x14ac:dyDescent="0.25">
      <c r="B571" s="213">
        <v>44015</v>
      </c>
      <c r="C571" s="209" t="s">
        <v>8288</v>
      </c>
      <c r="D571" s="209" t="s">
        <v>8289</v>
      </c>
      <c r="E571" s="209" t="s">
        <v>8290</v>
      </c>
      <c r="F571" s="210" t="s">
        <v>6507</v>
      </c>
      <c r="G571" s="387">
        <v>3900</v>
      </c>
      <c r="H571" s="387"/>
      <c r="I571" s="210" t="s">
        <v>6507</v>
      </c>
      <c r="J571" s="388">
        <v>3900</v>
      </c>
      <c r="K571" s="388"/>
    </row>
    <row r="572" spans="2:11" x14ac:dyDescent="0.25">
      <c r="B572" s="213">
        <v>44015</v>
      </c>
      <c r="C572" s="209" t="s">
        <v>8288</v>
      </c>
      <c r="D572" s="209" t="s">
        <v>8291</v>
      </c>
      <c r="E572" s="209" t="s">
        <v>8292</v>
      </c>
      <c r="F572" s="210" t="s">
        <v>6507</v>
      </c>
      <c r="G572" s="387">
        <v>14000</v>
      </c>
      <c r="H572" s="387"/>
      <c r="I572" s="210" t="s">
        <v>6507</v>
      </c>
      <c r="J572" s="388">
        <v>14000</v>
      </c>
      <c r="K572" s="388"/>
    </row>
    <row r="573" spans="2:11" x14ac:dyDescent="0.25">
      <c r="B573" s="213">
        <v>44015</v>
      </c>
      <c r="C573" s="209" t="s">
        <v>8288</v>
      </c>
      <c r="D573" s="209" t="s">
        <v>8293</v>
      </c>
      <c r="E573" s="209" t="s">
        <v>8294</v>
      </c>
      <c r="F573" s="210" t="s">
        <v>6507</v>
      </c>
      <c r="G573" s="387">
        <v>168900</v>
      </c>
      <c r="H573" s="387"/>
      <c r="I573" s="210" t="s">
        <v>6507</v>
      </c>
      <c r="J573" s="388">
        <v>168900</v>
      </c>
      <c r="K573" s="388"/>
    </row>
    <row r="574" spans="2:11" x14ac:dyDescent="0.25">
      <c r="B574" s="213">
        <v>44015</v>
      </c>
      <c r="C574" s="209" t="s">
        <v>8288</v>
      </c>
      <c r="D574" s="209" t="s">
        <v>8295</v>
      </c>
      <c r="E574" s="209" t="s">
        <v>8296</v>
      </c>
      <c r="F574" s="210" t="s">
        <v>6507</v>
      </c>
      <c r="G574" s="387">
        <v>184900</v>
      </c>
      <c r="H574" s="387"/>
      <c r="I574" s="210" t="s">
        <v>6507</v>
      </c>
      <c r="J574" s="388">
        <v>184900</v>
      </c>
      <c r="K574" s="388"/>
    </row>
    <row r="575" spans="2:11" x14ac:dyDescent="0.25">
      <c r="B575" s="213">
        <v>44015</v>
      </c>
      <c r="C575" s="209" t="s">
        <v>8288</v>
      </c>
      <c r="D575" s="209" t="s">
        <v>8297</v>
      </c>
      <c r="E575" s="209" t="s">
        <v>8298</v>
      </c>
      <c r="F575" s="210" t="s">
        <v>6507</v>
      </c>
      <c r="G575" s="387">
        <v>49600</v>
      </c>
      <c r="H575" s="387"/>
      <c r="I575" s="210" t="s">
        <v>6507</v>
      </c>
      <c r="J575" s="388">
        <v>49600</v>
      </c>
      <c r="K575" s="388"/>
    </row>
    <row r="576" spans="2:11" x14ac:dyDescent="0.25">
      <c r="B576" s="213">
        <v>44015</v>
      </c>
      <c r="C576" s="209" t="s">
        <v>8288</v>
      </c>
      <c r="D576" s="209" t="s">
        <v>8299</v>
      </c>
      <c r="E576" s="209" t="s">
        <v>8300</v>
      </c>
      <c r="F576" s="210" t="s">
        <v>6507</v>
      </c>
      <c r="G576" s="387">
        <v>112200</v>
      </c>
      <c r="H576" s="387"/>
      <c r="I576" s="210" t="s">
        <v>6507</v>
      </c>
      <c r="J576" s="388">
        <v>112200</v>
      </c>
      <c r="K576" s="388"/>
    </row>
    <row r="577" spans="2:11" x14ac:dyDescent="0.25">
      <c r="B577" s="213">
        <v>44015</v>
      </c>
      <c r="C577" s="209" t="s">
        <v>8288</v>
      </c>
      <c r="D577" s="209" t="s">
        <v>8301</v>
      </c>
      <c r="E577" s="209" t="s">
        <v>8302</v>
      </c>
      <c r="F577" s="210" t="s">
        <v>6507</v>
      </c>
      <c r="G577" s="387">
        <v>2891068.5</v>
      </c>
      <c r="H577" s="387"/>
      <c r="I577" s="210" t="s">
        <v>6507</v>
      </c>
      <c r="J577" s="388">
        <v>2891068.5</v>
      </c>
      <c r="K577" s="388"/>
    </row>
    <row r="578" spans="2:11" x14ac:dyDescent="0.25">
      <c r="B578" s="213">
        <v>44015</v>
      </c>
      <c r="C578" s="209" t="s">
        <v>8288</v>
      </c>
      <c r="D578" s="209" t="s">
        <v>8303</v>
      </c>
      <c r="E578" s="209" t="s">
        <v>8304</v>
      </c>
      <c r="F578" s="210" t="s">
        <v>6507</v>
      </c>
      <c r="G578" s="387">
        <v>239830.52</v>
      </c>
      <c r="H578" s="387"/>
      <c r="I578" s="210" t="s">
        <v>6507</v>
      </c>
      <c r="J578" s="388">
        <v>239830.52</v>
      </c>
      <c r="K578" s="388"/>
    </row>
    <row r="579" spans="2:11" x14ac:dyDescent="0.25">
      <c r="B579" s="213">
        <v>44015</v>
      </c>
      <c r="C579" s="209" t="s">
        <v>8305</v>
      </c>
      <c r="D579" s="209" t="s">
        <v>8306</v>
      </c>
      <c r="E579" s="209" t="s">
        <v>8307</v>
      </c>
      <c r="F579" s="210" t="s">
        <v>6507</v>
      </c>
      <c r="G579" s="387">
        <v>3700</v>
      </c>
      <c r="H579" s="387"/>
      <c r="I579" s="210" t="s">
        <v>6507</v>
      </c>
      <c r="J579" s="388">
        <v>3700</v>
      </c>
      <c r="K579" s="388"/>
    </row>
    <row r="580" spans="2:11" x14ac:dyDescent="0.25">
      <c r="B580" s="213">
        <v>44015</v>
      </c>
      <c r="C580" s="209" t="s">
        <v>8305</v>
      </c>
      <c r="D580" s="209" t="s">
        <v>8308</v>
      </c>
      <c r="E580" s="209" t="s">
        <v>8309</v>
      </c>
      <c r="F580" s="210" t="s">
        <v>6507</v>
      </c>
      <c r="G580" s="387">
        <v>9400</v>
      </c>
      <c r="H580" s="387"/>
      <c r="I580" s="210" t="s">
        <v>6507</v>
      </c>
      <c r="J580" s="388">
        <v>9400</v>
      </c>
      <c r="K580" s="388"/>
    </row>
    <row r="581" spans="2:11" x14ac:dyDescent="0.25">
      <c r="B581" s="213">
        <v>44015</v>
      </c>
      <c r="C581" s="209" t="s">
        <v>8305</v>
      </c>
      <c r="D581" s="209" t="s">
        <v>8310</v>
      </c>
      <c r="E581" s="209" t="s">
        <v>8311</v>
      </c>
      <c r="F581" s="210" t="s">
        <v>6507</v>
      </c>
      <c r="G581" s="387">
        <v>8900</v>
      </c>
      <c r="H581" s="387"/>
      <c r="I581" s="210" t="s">
        <v>6507</v>
      </c>
      <c r="J581" s="388">
        <v>8900</v>
      </c>
      <c r="K581" s="388"/>
    </row>
    <row r="582" spans="2:11" x14ac:dyDescent="0.25">
      <c r="B582" s="213">
        <v>44015</v>
      </c>
      <c r="C582" s="209" t="s">
        <v>8312</v>
      </c>
      <c r="D582" s="209" t="s">
        <v>8313</v>
      </c>
      <c r="E582" s="209" t="s">
        <v>8314</v>
      </c>
      <c r="F582" s="210" t="s">
        <v>6507</v>
      </c>
      <c r="G582" s="387">
        <v>143299.78</v>
      </c>
      <c r="H582" s="387"/>
      <c r="I582" s="210" t="s">
        <v>6507</v>
      </c>
      <c r="J582" s="388">
        <v>143299.78</v>
      </c>
      <c r="K582" s="388"/>
    </row>
    <row r="583" spans="2:11" x14ac:dyDescent="0.25">
      <c r="B583" s="213">
        <v>44015</v>
      </c>
      <c r="C583" s="209" t="s">
        <v>8312</v>
      </c>
      <c r="D583" s="209" t="s">
        <v>8315</v>
      </c>
      <c r="E583" s="209" t="s">
        <v>8316</v>
      </c>
      <c r="F583" s="210" t="s">
        <v>6507</v>
      </c>
      <c r="G583" s="387">
        <v>4819516.67</v>
      </c>
      <c r="H583" s="387"/>
      <c r="I583" s="210" t="s">
        <v>6507</v>
      </c>
      <c r="J583" s="388">
        <v>4819516.67</v>
      </c>
      <c r="K583" s="388"/>
    </row>
    <row r="584" spans="2:11" x14ac:dyDescent="0.25">
      <c r="B584" s="213">
        <v>44015</v>
      </c>
      <c r="C584" s="209" t="s">
        <v>8312</v>
      </c>
      <c r="D584" s="209" t="s">
        <v>8317</v>
      </c>
      <c r="E584" s="209" t="s">
        <v>8318</v>
      </c>
      <c r="F584" s="210" t="s">
        <v>6507</v>
      </c>
      <c r="G584" s="387">
        <v>1977850</v>
      </c>
      <c r="H584" s="387"/>
      <c r="I584" s="210" t="s">
        <v>6507</v>
      </c>
      <c r="J584" s="388">
        <v>1977850</v>
      </c>
      <c r="K584" s="388"/>
    </row>
    <row r="585" spans="2:11" x14ac:dyDescent="0.25">
      <c r="B585" s="213">
        <v>44015</v>
      </c>
      <c r="C585" s="209" t="s">
        <v>8312</v>
      </c>
      <c r="D585" s="209" t="s">
        <v>8319</v>
      </c>
      <c r="E585" s="209" t="s">
        <v>8320</v>
      </c>
      <c r="F585" s="210" t="s">
        <v>6507</v>
      </c>
      <c r="G585" s="387">
        <v>4986183.33</v>
      </c>
      <c r="H585" s="387"/>
      <c r="I585" s="210" t="s">
        <v>6507</v>
      </c>
      <c r="J585" s="388">
        <v>4986183.33</v>
      </c>
      <c r="K585" s="388"/>
    </row>
    <row r="586" spans="2:11" x14ac:dyDescent="0.25">
      <c r="B586" s="213">
        <v>44015</v>
      </c>
      <c r="C586" s="209" t="s">
        <v>8312</v>
      </c>
      <c r="D586" s="209" t="s">
        <v>8321</v>
      </c>
      <c r="E586" s="209" t="s">
        <v>8322</v>
      </c>
      <c r="F586" s="210" t="s">
        <v>6507</v>
      </c>
      <c r="G586" s="387">
        <v>1102000</v>
      </c>
      <c r="H586" s="387"/>
      <c r="I586" s="210" t="s">
        <v>6507</v>
      </c>
      <c r="J586" s="388">
        <v>1102000</v>
      </c>
      <c r="K586" s="388"/>
    </row>
    <row r="587" spans="2:11" x14ac:dyDescent="0.25">
      <c r="B587" s="213">
        <v>44015</v>
      </c>
      <c r="C587" s="209" t="s">
        <v>8312</v>
      </c>
      <c r="D587" s="209" t="s">
        <v>8323</v>
      </c>
      <c r="E587" s="209" t="s">
        <v>8324</v>
      </c>
      <c r="F587" s="210" t="s">
        <v>6507</v>
      </c>
      <c r="G587" s="387">
        <v>3548850</v>
      </c>
      <c r="H587" s="387"/>
      <c r="I587" s="210" t="s">
        <v>6507</v>
      </c>
      <c r="J587" s="388">
        <v>3548850</v>
      </c>
      <c r="K587" s="388"/>
    </row>
    <row r="588" spans="2:11" x14ac:dyDescent="0.25">
      <c r="B588" s="213">
        <v>44015</v>
      </c>
      <c r="C588" s="209" t="s">
        <v>8312</v>
      </c>
      <c r="D588" s="209" t="s">
        <v>8325</v>
      </c>
      <c r="E588" s="209" t="s">
        <v>8326</v>
      </c>
      <c r="F588" s="210" t="s">
        <v>6507</v>
      </c>
      <c r="G588" s="387">
        <v>639433.32999999996</v>
      </c>
      <c r="H588" s="387"/>
      <c r="I588" s="210" t="s">
        <v>6507</v>
      </c>
      <c r="J588" s="388">
        <v>639433.32999999996</v>
      </c>
      <c r="K588" s="388"/>
    </row>
    <row r="589" spans="2:11" x14ac:dyDescent="0.25">
      <c r="B589" s="213">
        <v>44015</v>
      </c>
      <c r="C589" s="209" t="s">
        <v>8312</v>
      </c>
      <c r="D589" s="209" t="s">
        <v>8327</v>
      </c>
      <c r="E589" s="209" t="s">
        <v>8328</v>
      </c>
      <c r="F589" s="210" t="s">
        <v>6507</v>
      </c>
      <c r="G589" s="387">
        <v>5461183.3300000001</v>
      </c>
      <c r="H589" s="387"/>
      <c r="I589" s="210" t="s">
        <v>6507</v>
      </c>
      <c r="J589" s="388">
        <v>5461183.3300000001</v>
      </c>
      <c r="K589" s="388"/>
    </row>
    <row r="590" spans="2:11" x14ac:dyDescent="0.25">
      <c r="B590" s="213">
        <v>44015</v>
      </c>
      <c r="C590" s="209" t="s">
        <v>8312</v>
      </c>
      <c r="D590" s="209" t="s">
        <v>8329</v>
      </c>
      <c r="E590" s="209" t="s">
        <v>8330</v>
      </c>
      <c r="F590" s="210" t="s">
        <v>6507</v>
      </c>
      <c r="G590" s="387">
        <v>712000</v>
      </c>
      <c r="H590" s="387"/>
      <c r="I590" s="210" t="s">
        <v>6507</v>
      </c>
      <c r="J590" s="388">
        <v>712000</v>
      </c>
      <c r="K590" s="388"/>
    </row>
    <row r="591" spans="2:11" x14ac:dyDescent="0.25">
      <c r="B591" s="213">
        <v>44015</v>
      </c>
      <c r="C591" s="209" t="s">
        <v>8312</v>
      </c>
      <c r="D591" s="209" t="s">
        <v>8331</v>
      </c>
      <c r="E591" s="209" t="s">
        <v>8332</v>
      </c>
      <c r="F591" s="210" t="s">
        <v>6507</v>
      </c>
      <c r="G591" s="387">
        <v>152000</v>
      </c>
      <c r="H591" s="387"/>
      <c r="I591" s="210" t="s">
        <v>6507</v>
      </c>
      <c r="J591" s="388">
        <v>152000</v>
      </c>
      <c r="K591" s="388"/>
    </row>
    <row r="592" spans="2:11" x14ac:dyDescent="0.25">
      <c r="B592" s="213">
        <v>44015</v>
      </c>
      <c r="C592" s="209" t="s">
        <v>8312</v>
      </c>
      <c r="D592" s="209" t="s">
        <v>8333</v>
      </c>
      <c r="E592" s="209" t="s">
        <v>8334</v>
      </c>
      <c r="F592" s="210" t="s">
        <v>6507</v>
      </c>
      <c r="G592" s="387">
        <v>42000</v>
      </c>
      <c r="H592" s="387"/>
      <c r="I592" s="210" t="s">
        <v>6507</v>
      </c>
      <c r="J592" s="388">
        <v>42000</v>
      </c>
      <c r="K592" s="388"/>
    </row>
    <row r="593" spans="2:11" x14ac:dyDescent="0.25">
      <c r="B593" s="213">
        <v>44015</v>
      </c>
      <c r="C593" s="209" t="s">
        <v>8312</v>
      </c>
      <c r="D593" s="209" t="s">
        <v>8335</v>
      </c>
      <c r="E593" s="209" t="s">
        <v>8336</v>
      </c>
      <c r="F593" s="210" t="s">
        <v>6507</v>
      </c>
      <c r="G593" s="387">
        <v>614000</v>
      </c>
      <c r="H593" s="387"/>
      <c r="I593" s="210" t="s">
        <v>6507</v>
      </c>
      <c r="J593" s="388">
        <v>614000</v>
      </c>
      <c r="K593" s="388"/>
    </row>
    <row r="594" spans="2:11" x14ac:dyDescent="0.25">
      <c r="B594" s="213">
        <v>44015</v>
      </c>
      <c r="C594" s="209" t="s">
        <v>8312</v>
      </c>
      <c r="D594" s="209" t="s">
        <v>8337</v>
      </c>
      <c r="E594" s="209" t="s">
        <v>8338</v>
      </c>
      <c r="F594" s="210" t="s">
        <v>6507</v>
      </c>
      <c r="G594" s="387">
        <v>191000</v>
      </c>
      <c r="H594" s="387"/>
      <c r="I594" s="210" t="s">
        <v>6507</v>
      </c>
      <c r="J594" s="388">
        <v>191000</v>
      </c>
      <c r="K594" s="388"/>
    </row>
    <row r="595" spans="2:11" x14ac:dyDescent="0.25">
      <c r="B595" s="213">
        <v>44015</v>
      </c>
      <c r="C595" s="209" t="s">
        <v>8312</v>
      </c>
      <c r="D595" s="209" t="s">
        <v>8339</v>
      </c>
      <c r="E595" s="209" t="s">
        <v>8340</v>
      </c>
      <c r="F595" s="210" t="s">
        <v>6507</v>
      </c>
      <c r="G595" s="387">
        <v>272000</v>
      </c>
      <c r="H595" s="387"/>
      <c r="I595" s="210" t="s">
        <v>6507</v>
      </c>
      <c r="J595" s="388">
        <v>272000</v>
      </c>
      <c r="K595" s="388"/>
    </row>
    <row r="596" spans="2:11" x14ac:dyDescent="0.25">
      <c r="B596" s="213">
        <v>44015</v>
      </c>
      <c r="C596" s="209" t="s">
        <v>8312</v>
      </c>
      <c r="D596" s="209" t="s">
        <v>8341</v>
      </c>
      <c r="E596" s="209" t="s">
        <v>8342</v>
      </c>
      <c r="F596" s="210" t="s">
        <v>6507</v>
      </c>
      <c r="G596" s="387">
        <v>272000</v>
      </c>
      <c r="H596" s="387"/>
      <c r="I596" s="210" t="s">
        <v>6507</v>
      </c>
      <c r="J596" s="388">
        <v>272000</v>
      </c>
      <c r="K596" s="388"/>
    </row>
    <row r="597" spans="2:11" x14ac:dyDescent="0.25">
      <c r="B597" s="213">
        <v>44015</v>
      </c>
      <c r="C597" s="209" t="s">
        <v>8312</v>
      </c>
      <c r="D597" s="209" t="s">
        <v>8343</v>
      </c>
      <c r="E597" s="209" t="s">
        <v>8344</v>
      </c>
      <c r="F597" s="210" t="s">
        <v>6507</v>
      </c>
      <c r="G597" s="387">
        <v>308000</v>
      </c>
      <c r="H597" s="387"/>
      <c r="I597" s="210" t="s">
        <v>6507</v>
      </c>
      <c r="J597" s="388">
        <v>308000</v>
      </c>
      <c r="K597" s="388"/>
    </row>
    <row r="598" spans="2:11" x14ac:dyDescent="0.25">
      <c r="B598" s="213">
        <v>44015</v>
      </c>
      <c r="C598" s="209" t="s">
        <v>8312</v>
      </c>
      <c r="D598" s="209" t="s">
        <v>8345</v>
      </c>
      <c r="E598" s="209" t="s">
        <v>8346</v>
      </c>
      <c r="F598" s="210" t="s">
        <v>6507</v>
      </c>
      <c r="G598" s="387">
        <v>169000</v>
      </c>
      <c r="H598" s="387"/>
      <c r="I598" s="210" t="s">
        <v>6507</v>
      </c>
      <c r="J598" s="388">
        <v>169000</v>
      </c>
      <c r="K598" s="388"/>
    </row>
    <row r="599" spans="2:11" x14ac:dyDescent="0.25">
      <c r="B599" s="213">
        <v>44015</v>
      </c>
      <c r="C599" s="209" t="s">
        <v>8312</v>
      </c>
      <c r="D599" s="209" t="s">
        <v>8347</v>
      </c>
      <c r="E599" s="209" t="s">
        <v>8348</v>
      </c>
      <c r="F599" s="210" t="s">
        <v>6507</v>
      </c>
      <c r="G599" s="387">
        <v>169000</v>
      </c>
      <c r="H599" s="387"/>
      <c r="I599" s="210" t="s">
        <v>6507</v>
      </c>
      <c r="J599" s="388">
        <v>169000</v>
      </c>
      <c r="K599" s="388"/>
    </row>
    <row r="600" spans="2:11" x14ac:dyDescent="0.25">
      <c r="B600" s="213">
        <v>44015</v>
      </c>
      <c r="C600" s="209" t="s">
        <v>8312</v>
      </c>
      <c r="D600" s="209" t="s">
        <v>8349</v>
      </c>
      <c r="E600" s="209" t="s">
        <v>8350</v>
      </c>
      <c r="F600" s="210" t="s">
        <v>6507</v>
      </c>
      <c r="G600" s="387">
        <v>1317000</v>
      </c>
      <c r="H600" s="387"/>
      <c r="I600" s="210" t="s">
        <v>6507</v>
      </c>
      <c r="J600" s="388">
        <v>1317000</v>
      </c>
      <c r="K600" s="388"/>
    </row>
    <row r="601" spans="2:11" x14ac:dyDescent="0.25">
      <c r="B601" s="213">
        <v>44015</v>
      </c>
      <c r="C601" s="209" t="s">
        <v>8312</v>
      </c>
      <c r="D601" s="209" t="s">
        <v>8351</v>
      </c>
      <c r="E601" s="209" t="s">
        <v>8352</v>
      </c>
      <c r="F601" s="210" t="s">
        <v>6507</v>
      </c>
      <c r="G601" s="387">
        <v>975000</v>
      </c>
      <c r="H601" s="387"/>
      <c r="I601" s="210" t="s">
        <v>6507</v>
      </c>
      <c r="J601" s="388">
        <v>975000</v>
      </c>
      <c r="K601" s="388"/>
    </row>
    <row r="602" spans="2:11" x14ac:dyDescent="0.25">
      <c r="B602" s="213">
        <v>44015</v>
      </c>
      <c r="C602" s="209" t="s">
        <v>8312</v>
      </c>
      <c r="D602" s="209" t="s">
        <v>8353</v>
      </c>
      <c r="E602" s="209" t="s">
        <v>8354</v>
      </c>
      <c r="F602" s="210" t="s">
        <v>6507</v>
      </c>
      <c r="G602" s="387">
        <v>1245000</v>
      </c>
      <c r="H602" s="387"/>
      <c r="I602" s="210" t="s">
        <v>6507</v>
      </c>
      <c r="J602" s="388">
        <v>1245000</v>
      </c>
      <c r="K602" s="388"/>
    </row>
    <row r="603" spans="2:11" x14ac:dyDescent="0.25">
      <c r="B603" s="213">
        <v>44015</v>
      </c>
      <c r="C603" s="209" t="s">
        <v>8312</v>
      </c>
      <c r="D603" s="209" t="s">
        <v>8355</v>
      </c>
      <c r="E603" s="209" t="s">
        <v>8356</v>
      </c>
      <c r="F603" s="210" t="s">
        <v>6507</v>
      </c>
      <c r="G603" s="387">
        <v>199000</v>
      </c>
      <c r="H603" s="387"/>
      <c r="I603" s="210" t="s">
        <v>6507</v>
      </c>
      <c r="J603" s="388">
        <v>199000</v>
      </c>
      <c r="K603" s="388"/>
    </row>
    <row r="604" spans="2:11" x14ac:dyDescent="0.25">
      <c r="B604" s="213">
        <v>44015</v>
      </c>
      <c r="C604" s="209" t="s">
        <v>8312</v>
      </c>
      <c r="D604" s="209" t="s">
        <v>8357</v>
      </c>
      <c r="E604" s="209" t="s">
        <v>8358</v>
      </c>
      <c r="F604" s="210" t="s">
        <v>6507</v>
      </c>
      <c r="G604" s="387">
        <v>199000</v>
      </c>
      <c r="H604" s="387"/>
      <c r="I604" s="210" t="s">
        <v>6507</v>
      </c>
      <c r="J604" s="388">
        <v>199000</v>
      </c>
      <c r="K604" s="388"/>
    </row>
    <row r="605" spans="2:11" x14ac:dyDescent="0.25">
      <c r="B605" s="213">
        <v>44015</v>
      </c>
      <c r="C605" s="209" t="s">
        <v>8312</v>
      </c>
      <c r="D605" s="209" t="s">
        <v>8359</v>
      </c>
      <c r="E605" s="209" t="s">
        <v>8360</v>
      </c>
      <c r="F605" s="210" t="s">
        <v>6507</v>
      </c>
      <c r="G605" s="387">
        <v>75000</v>
      </c>
      <c r="H605" s="387"/>
      <c r="I605" s="210" t="s">
        <v>6507</v>
      </c>
      <c r="J605" s="388">
        <v>75000</v>
      </c>
      <c r="K605" s="388"/>
    </row>
    <row r="606" spans="2:11" x14ac:dyDescent="0.25">
      <c r="B606" s="213">
        <v>44015</v>
      </c>
      <c r="C606" s="209" t="s">
        <v>8312</v>
      </c>
      <c r="D606" s="209" t="s">
        <v>8361</v>
      </c>
      <c r="E606" s="209" t="s">
        <v>8362</v>
      </c>
      <c r="F606" s="210" t="s">
        <v>6507</v>
      </c>
      <c r="G606" s="387">
        <v>407000</v>
      </c>
      <c r="H606" s="387"/>
      <c r="I606" s="210" t="s">
        <v>6507</v>
      </c>
      <c r="J606" s="388">
        <v>407000</v>
      </c>
      <c r="K606" s="388"/>
    </row>
    <row r="607" spans="2:11" x14ac:dyDescent="0.25">
      <c r="B607" s="213">
        <v>44015</v>
      </c>
      <c r="C607" s="209" t="s">
        <v>8312</v>
      </c>
      <c r="D607" s="209" t="s">
        <v>8363</v>
      </c>
      <c r="E607" s="209" t="s">
        <v>8364</v>
      </c>
      <c r="F607" s="210" t="s">
        <v>6507</v>
      </c>
      <c r="G607" s="387">
        <v>839000</v>
      </c>
      <c r="H607" s="387"/>
      <c r="I607" s="210" t="s">
        <v>6507</v>
      </c>
      <c r="J607" s="388">
        <v>839000</v>
      </c>
      <c r="K607" s="388"/>
    </row>
    <row r="608" spans="2:11" x14ac:dyDescent="0.25">
      <c r="B608" s="213">
        <v>44015</v>
      </c>
      <c r="C608" s="209" t="s">
        <v>8312</v>
      </c>
      <c r="D608" s="209" t="s">
        <v>8365</v>
      </c>
      <c r="E608" s="209" t="s">
        <v>8366</v>
      </c>
      <c r="F608" s="210" t="s">
        <v>6507</v>
      </c>
      <c r="G608" s="387">
        <v>72000</v>
      </c>
      <c r="H608" s="387"/>
      <c r="I608" s="210" t="s">
        <v>6507</v>
      </c>
      <c r="J608" s="388">
        <v>72000</v>
      </c>
      <c r="K608" s="388"/>
    </row>
    <row r="609" spans="2:11" x14ac:dyDescent="0.25">
      <c r="B609" s="213">
        <v>44015</v>
      </c>
      <c r="C609" s="209" t="s">
        <v>8312</v>
      </c>
      <c r="D609" s="209" t="s">
        <v>8367</v>
      </c>
      <c r="E609" s="209" t="s">
        <v>8368</v>
      </c>
      <c r="F609" s="210" t="s">
        <v>6507</v>
      </c>
      <c r="G609" s="387">
        <v>1570000</v>
      </c>
      <c r="H609" s="387"/>
      <c r="I609" s="210" t="s">
        <v>6507</v>
      </c>
      <c r="J609" s="388">
        <v>1570000</v>
      </c>
      <c r="K609" s="388"/>
    </row>
    <row r="610" spans="2:11" x14ac:dyDescent="0.25">
      <c r="B610" s="213">
        <v>44015</v>
      </c>
      <c r="C610" s="209" t="s">
        <v>8312</v>
      </c>
      <c r="D610" s="209" t="s">
        <v>8369</v>
      </c>
      <c r="E610" s="209" t="s">
        <v>8370</v>
      </c>
      <c r="F610" s="210" t="s">
        <v>6507</v>
      </c>
      <c r="G610" s="387">
        <v>345000</v>
      </c>
      <c r="H610" s="387"/>
      <c r="I610" s="210" t="s">
        <v>6507</v>
      </c>
      <c r="J610" s="388">
        <v>345000</v>
      </c>
      <c r="K610" s="388"/>
    </row>
    <row r="611" spans="2:11" x14ac:dyDescent="0.25">
      <c r="B611" s="213">
        <v>44015</v>
      </c>
      <c r="C611" s="209" t="s">
        <v>8312</v>
      </c>
      <c r="D611" s="209" t="s">
        <v>8201</v>
      </c>
      <c r="E611" s="209" t="s">
        <v>8202</v>
      </c>
      <c r="F611" s="210" t="s">
        <v>6507</v>
      </c>
      <c r="G611" s="387">
        <v>436273</v>
      </c>
      <c r="H611" s="387"/>
      <c r="I611" s="210" t="s">
        <v>6507</v>
      </c>
      <c r="J611" s="388">
        <v>436273</v>
      </c>
      <c r="K611" s="388"/>
    </row>
    <row r="612" spans="2:11" x14ac:dyDescent="0.25">
      <c r="B612" s="213">
        <v>44015</v>
      </c>
      <c r="C612" s="209" t="s">
        <v>8312</v>
      </c>
      <c r="D612" s="209" t="s">
        <v>8371</v>
      </c>
      <c r="E612" s="209" t="s">
        <v>8372</v>
      </c>
      <c r="F612" s="210" t="s">
        <v>6507</v>
      </c>
      <c r="G612" s="387">
        <v>633000</v>
      </c>
      <c r="H612" s="387"/>
      <c r="I612" s="210" t="s">
        <v>6507</v>
      </c>
      <c r="J612" s="388">
        <v>633000</v>
      </c>
      <c r="K612" s="388"/>
    </row>
    <row r="613" spans="2:11" x14ac:dyDescent="0.25">
      <c r="B613" s="213">
        <v>44015</v>
      </c>
      <c r="C613" s="209" t="s">
        <v>8312</v>
      </c>
      <c r="D613" s="209" t="s">
        <v>8373</v>
      </c>
      <c r="E613" s="209" t="s">
        <v>8374</v>
      </c>
      <c r="F613" s="210" t="s">
        <v>6507</v>
      </c>
      <c r="G613" s="387">
        <v>348000</v>
      </c>
      <c r="H613" s="387"/>
      <c r="I613" s="210" t="s">
        <v>6507</v>
      </c>
      <c r="J613" s="388">
        <v>348000</v>
      </c>
      <c r="K613" s="388"/>
    </row>
    <row r="614" spans="2:11" x14ac:dyDescent="0.25">
      <c r="B614" s="213">
        <v>44015</v>
      </c>
      <c r="C614" s="209" t="s">
        <v>8312</v>
      </c>
      <c r="D614" s="209" t="s">
        <v>8375</v>
      </c>
      <c r="E614" s="209" t="s">
        <v>8376</v>
      </c>
      <c r="F614" s="210" t="s">
        <v>6507</v>
      </c>
      <c r="G614" s="387">
        <v>3081000</v>
      </c>
      <c r="H614" s="387"/>
      <c r="I614" s="210" t="s">
        <v>6507</v>
      </c>
      <c r="J614" s="388">
        <v>3081000</v>
      </c>
      <c r="K614" s="388"/>
    </row>
    <row r="615" spans="2:11" x14ac:dyDescent="0.25">
      <c r="B615" s="213">
        <v>44015</v>
      </c>
      <c r="C615" s="209" t="s">
        <v>8312</v>
      </c>
      <c r="D615" s="209" t="s">
        <v>8377</v>
      </c>
      <c r="E615" s="209" t="s">
        <v>8378</v>
      </c>
      <c r="F615" s="210" t="s">
        <v>6507</v>
      </c>
      <c r="G615" s="387">
        <v>1903000</v>
      </c>
      <c r="H615" s="387"/>
      <c r="I615" s="210" t="s">
        <v>6507</v>
      </c>
      <c r="J615" s="388">
        <v>1903000</v>
      </c>
      <c r="K615" s="388"/>
    </row>
    <row r="616" spans="2:11" x14ac:dyDescent="0.25">
      <c r="B616" s="213">
        <v>44015</v>
      </c>
      <c r="C616" s="209" t="s">
        <v>8312</v>
      </c>
      <c r="D616" s="209" t="s">
        <v>8379</v>
      </c>
      <c r="E616" s="209" t="s">
        <v>8380</v>
      </c>
      <c r="F616" s="210" t="s">
        <v>6507</v>
      </c>
      <c r="G616" s="387">
        <v>2110000</v>
      </c>
      <c r="H616" s="387"/>
      <c r="I616" s="210" t="s">
        <v>6507</v>
      </c>
      <c r="J616" s="388">
        <v>2110000</v>
      </c>
      <c r="K616" s="388"/>
    </row>
    <row r="617" spans="2:11" x14ac:dyDescent="0.25">
      <c r="B617" s="213">
        <v>44015</v>
      </c>
      <c r="C617" s="209" t="s">
        <v>8312</v>
      </c>
      <c r="D617" s="209" t="s">
        <v>8381</v>
      </c>
      <c r="E617" s="209" t="s">
        <v>8382</v>
      </c>
      <c r="F617" s="210" t="s">
        <v>6507</v>
      </c>
      <c r="G617" s="387">
        <v>1258000</v>
      </c>
      <c r="H617" s="387"/>
      <c r="I617" s="210" t="s">
        <v>6507</v>
      </c>
      <c r="J617" s="388">
        <v>1258000</v>
      </c>
      <c r="K617" s="388"/>
    </row>
    <row r="618" spans="2:11" x14ac:dyDescent="0.25">
      <c r="B618" s="213">
        <v>44015</v>
      </c>
      <c r="C618" s="209" t="s">
        <v>8312</v>
      </c>
      <c r="D618" s="209" t="s">
        <v>8383</v>
      </c>
      <c r="E618" s="209" t="s">
        <v>8384</v>
      </c>
      <c r="F618" s="210" t="s">
        <v>6507</v>
      </c>
      <c r="G618" s="387">
        <v>465000</v>
      </c>
      <c r="H618" s="387"/>
      <c r="I618" s="210" t="s">
        <v>6507</v>
      </c>
      <c r="J618" s="388">
        <v>465000</v>
      </c>
      <c r="K618" s="388"/>
    </row>
    <row r="619" spans="2:11" x14ac:dyDescent="0.25">
      <c r="B619" s="213">
        <v>44015</v>
      </c>
      <c r="C619" s="209" t="s">
        <v>8312</v>
      </c>
      <c r="D619" s="209" t="s">
        <v>8385</v>
      </c>
      <c r="E619" s="209" t="s">
        <v>8386</v>
      </c>
      <c r="F619" s="210" t="s">
        <v>6507</v>
      </c>
      <c r="G619" s="387">
        <v>3673000</v>
      </c>
      <c r="H619" s="387"/>
      <c r="I619" s="210" t="s">
        <v>6507</v>
      </c>
      <c r="J619" s="388">
        <v>3673000</v>
      </c>
      <c r="K619" s="388"/>
    </row>
    <row r="620" spans="2:11" x14ac:dyDescent="0.25">
      <c r="B620" s="213">
        <v>44015</v>
      </c>
      <c r="C620" s="209" t="s">
        <v>8312</v>
      </c>
      <c r="D620" s="209" t="s">
        <v>8387</v>
      </c>
      <c r="E620" s="209" t="s">
        <v>8388</v>
      </c>
      <c r="F620" s="210" t="s">
        <v>6507</v>
      </c>
      <c r="G620" s="387">
        <v>746070</v>
      </c>
      <c r="H620" s="387"/>
      <c r="I620" s="210" t="s">
        <v>6507</v>
      </c>
      <c r="J620" s="388">
        <v>746070</v>
      </c>
      <c r="K620" s="388"/>
    </row>
    <row r="621" spans="2:11" x14ac:dyDescent="0.25">
      <c r="B621" s="213">
        <v>44015</v>
      </c>
      <c r="C621" s="209" t="s">
        <v>8312</v>
      </c>
      <c r="D621" s="209" t="s">
        <v>8389</v>
      </c>
      <c r="E621" s="209" t="s">
        <v>8390</v>
      </c>
      <c r="F621" s="210" t="s">
        <v>6507</v>
      </c>
      <c r="G621" s="387">
        <v>407000</v>
      </c>
      <c r="H621" s="387"/>
      <c r="I621" s="210" t="s">
        <v>6507</v>
      </c>
      <c r="J621" s="388">
        <v>407000</v>
      </c>
      <c r="K621" s="388"/>
    </row>
    <row r="622" spans="2:11" x14ac:dyDescent="0.25">
      <c r="B622" s="213">
        <v>44015</v>
      </c>
      <c r="C622" s="209" t="s">
        <v>8312</v>
      </c>
      <c r="D622" s="209" t="s">
        <v>8391</v>
      </c>
      <c r="E622" s="209" t="s">
        <v>8392</v>
      </c>
      <c r="F622" s="210" t="s">
        <v>6507</v>
      </c>
      <c r="G622" s="387">
        <v>407000</v>
      </c>
      <c r="H622" s="387"/>
      <c r="I622" s="210" t="s">
        <v>6507</v>
      </c>
      <c r="J622" s="388">
        <v>407000</v>
      </c>
      <c r="K622" s="388"/>
    </row>
    <row r="623" spans="2:11" x14ac:dyDescent="0.25">
      <c r="B623" s="213">
        <v>44015</v>
      </c>
      <c r="C623" s="209" t="s">
        <v>8312</v>
      </c>
      <c r="D623" s="209" t="s">
        <v>8393</v>
      </c>
      <c r="E623" s="209" t="s">
        <v>8394</v>
      </c>
      <c r="F623" s="210" t="s">
        <v>6507</v>
      </c>
      <c r="G623" s="387">
        <v>449000</v>
      </c>
      <c r="H623" s="387"/>
      <c r="I623" s="210" t="s">
        <v>6507</v>
      </c>
      <c r="J623" s="388">
        <v>449000</v>
      </c>
      <c r="K623" s="388"/>
    </row>
    <row r="624" spans="2:11" x14ac:dyDescent="0.25">
      <c r="B624" s="213">
        <v>44015</v>
      </c>
      <c r="C624" s="209" t="s">
        <v>8312</v>
      </c>
      <c r="D624" s="209" t="s">
        <v>8395</v>
      </c>
      <c r="E624" s="209" t="s">
        <v>8396</v>
      </c>
      <c r="F624" s="210" t="s">
        <v>6507</v>
      </c>
      <c r="G624" s="387">
        <v>449000</v>
      </c>
      <c r="H624" s="387"/>
      <c r="I624" s="210" t="s">
        <v>6507</v>
      </c>
      <c r="J624" s="388">
        <v>449000</v>
      </c>
      <c r="K624" s="388"/>
    </row>
    <row r="625" spans="2:11" x14ac:dyDescent="0.25">
      <c r="B625" s="213">
        <v>44015</v>
      </c>
      <c r="C625" s="209" t="s">
        <v>8312</v>
      </c>
      <c r="D625" s="209" t="s">
        <v>8397</v>
      </c>
      <c r="E625" s="209" t="s">
        <v>8398</v>
      </c>
      <c r="F625" s="210" t="s">
        <v>6507</v>
      </c>
      <c r="G625" s="387">
        <v>165000</v>
      </c>
      <c r="H625" s="387"/>
      <c r="I625" s="210" t="s">
        <v>6507</v>
      </c>
      <c r="J625" s="388">
        <v>165000</v>
      </c>
      <c r="K625" s="388"/>
    </row>
    <row r="626" spans="2:11" x14ac:dyDescent="0.25">
      <c r="B626" s="213">
        <v>44015</v>
      </c>
      <c r="C626" s="209" t="s">
        <v>8312</v>
      </c>
      <c r="D626" s="209" t="s">
        <v>8399</v>
      </c>
      <c r="E626" s="209" t="s">
        <v>8400</v>
      </c>
      <c r="F626" s="210" t="s">
        <v>6507</v>
      </c>
      <c r="G626" s="387">
        <v>165000</v>
      </c>
      <c r="H626" s="387"/>
      <c r="I626" s="210" t="s">
        <v>6507</v>
      </c>
      <c r="J626" s="388">
        <v>165000</v>
      </c>
      <c r="K626" s="388"/>
    </row>
    <row r="627" spans="2:11" x14ac:dyDescent="0.25">
      <c r="B627" s="213">
        <v>44015</v>
      </c>
      <c r="C627" s="209" t="s">
        <v>8312</v>
      </c>
      <c r="D627" s="209" t="s">
        <v>8401</v>
      </c>
      <c r="E627" s="209" t="s">
        <v>8402</v>
      </c>
      <c r="F627" s="210" t="s">
        <v>6507</v>
      </c>
      <c r="G627" s="387">
        <v>293000</v>
      </c>
      <c r="H627" s="387"/>
      <c r="I627" s="210" t="s">
        <v>6507</v>
      </c>
      <c r="J627" s="388">
        <v>293000</v>
      </c>
      <c r="K627" s="388"/>
    </row>
    <row r="628" spans="2:11" x14ac:dyDescent="0.25">
      <c r="B628" s="213">
        <v>44015</v>
      </c>
      <c r="C628" s="209" t="s">
        <v>8312</v>
      </c>
      <c r="D628" s="209" t="s">
        <v>8403</v>
      </c>
      <c r="E628" s="209" t="s">
        <v>8404</v>
      </c>
      <c r="F628" s="210" t="s">
        <v>6507</v>
      </c>
      <c r="G628" s="387">
        <v>441000</v>
      </c>
      <c r="H628" s="387"/>
      <c r="I628" s="210" t="s">
        <v>6507</v>
      </c>
      <c r="J628" s="388">
        <v>441000</v>
      </c>
      <c r="K628" s="388"/>
    </row>
    <row r="629" spans="2:11" x14ac:dyDescent="0.25">
      <c r="B629" s="213">
        <v>44015</v>
      </c>
      <c r="C629" s="209" t="s">
        <v>8312</v>
      </c>
      <c r="D629" s="209" t="s">
        <v>8405</v>
      </c>
      <c r="E629" s="209" t="s">
        <v>8406</v>
      </c>
      <c r="F629" s="210" t="s">
        <v>6507</v>
      </c>
      <c r="G629" s="387">
        <v>1646891.91</v>
      </c>
      <c r="H629" s="387"/>
      <c r="I629" s="210" t="s">
        <v>6507</v>
      </c>
      <c r="J629" s="388">
        <v>1646891.91</v>
      </c>
      <c r="K629" s="388"/>
    </row>
    <row r="630" spans="2:11" x14ac:dyDescent="0.25">
      <c r="B630" s="213">
        <v>44015</v>
      </c>
      <c r="C630" s="209" t="s">
        <v>8312</v>
      </c>
      <c r="D630" s="209" t="s">
        <v>8407</v>
      </c>
      <c r="E630" s="209" t="s">
        <v>8408</v>
      </c>
      <c r="F630" s="210" t="s">
        <v>6507</v>
      </c>
      <c r="G630" s="387">
        <v>2889000</v>
      </c>
      <c r="H630" s="387"/>
      <c r="I630" s="210" t="s">
        <v>6507</v>
      </c>
      <c r="J630" s="388">
        <v>2889000</v>
      </c>
      <c r="K630" s="388"/>
    </row>
    <row r="631" spans="2:11" x14ac:dyDescent="0.25">
      <c r="B631" s="213">
        <v>44015</v>
      </c>
      <c r="C631" s="209" t="s">
        <v>8312</v>
      </c>
      <c r="D631" s="209" t="s">
        <v>8409</v>
      </c>
      <c r="E631" s="209" t="s">
        <v>8410</v>
      </c>
      <c r="F631" s="210" t="s">
        <v>6507</v>
      </c>
      <c r="G631" s="387">
        <v>572000</v>
      </c>
      <c r="H631" s="387"/>
      <c r="I631" s="210" t="s">
        <v>6507</v>
      </c>
      <c r="J631" s="388">
        <v>572000</v>
      </c>
      <c r="K631" s="388"/>
    </row>
    <row r="632" spans="2:11" x14ac:dyDescent="0.25">
      <c r="B632" s="213">
        <v>44015</v>
      </c>
      <c r="C632" s="209" t="s">
        <v>8312</v>
      </c>
      <c r="D632" s="209" t="s">
        <v>8411</v>
      </c>
      <c r="E632" s="209" t="s">
        <v>8412</v>
      </c>
      <c r="F632" s="210" t="s">
        <v>6507</v>
      </c>
      <c r="G632" s="387">
        <v>317000</v>
      </c>
      <c r="H632" s="387"/>
      <c r="I632" s="210" t="s">
        <v>6507</v>
      </c>
      <c r="J632" s="388">
        <v>317000</v>
      </c>
      <c r="K632" s="388"/>
    </row>
    <row r="633" spans="2:11" x14ac:dyDescent="0.25">
      <c r="B633" s="213">
        <v>44015</v>
      </c>
      <c r="C633" s="209" t="s">
        <v>8312</v>
      </c>
      <c r="D633" s="209" t="s">
        <v>8413</v>
      </c>
      <c r="E633" s="209" t="s">
        <v>8414</v>
      </c>
      <c r="F633" s="210" t="s">
        <v>6507</v>
      </c>
      <c r="G633" s="387">
        <v>11820181.539999999</v>
      </c>
      <c r="H633" s="387"/>
      <c r="I633" s="210" t="s">
        <v>6507</v>
      </c>
      <c r="J633" s="388">
        <v>11820181.539999999</v>
      </c>
      <c r="K633" s="388"/>
    </row>
    <row r="634" spans="2:11" x14ac:dyDescent="0.25">
      <c r="B634" s="213">
        <v>44015</v>
      </c>
      <c r="C634" s="209" t="s">
        <v>8312</v>
      </c>
      <c r="D634" s="209" t="s">
        <v>8415</v>
      </c>
      <c r="E634" s="209" t="s">
        <v>8416</v>
      </c>
      <c r="F634" s="210" t="s">
        <v>6507</v>
      </c>
      <c r="G634" s="387">
        <v>3186000</v>
      </c>
      <c r="H634" s="387"/>
      <c r="I634" s="210" t="s">
        <v>6507</v>
      </c>
      <c r="J634" s="388">
        <v>3186000</v>
      </c>
      <c r="K634" s="388"/>
    </row>
    <row r="635" spans="2:11" x14ac:dyDescent="0.25">
      <c r="B635" s="213">
        <v>44015</v>
      </c>
      <c r="C635" s="209" t="s">
        <v>8312</v>
      </c>
      <c r="D635" s="209" t="s">
        <v>8417</v>
      </c>
      <c r="E635" s="209" t="s">
        <v>8418</v>
      </c>
      <c r="F635" s="210" t="s">
        <v>6507</v>
      </c>
      <c r="G635" s="387">
        <v>38628</v>
      </c>
      <c r="H635" s="387"/>
      <c r="I635" s="210" t="s">
        <v>6507</v>
      </c>
      <c r="J635" s="388">
        <v>38628</v>
      </c>
      <c r="K635" s="388"/>
    </row>
    <row r="636" spans="2:11" x14ac:dyDescent="0.25">
      <c r="B636" s="213">
        <v>44015</v>
      </c>
      <c r="C636" s="209" t="s">
        <v>8312</v>
      </c>
      <c r="D636" s="209" t="s">
        <v>8419</v>
      </c>
      <c r="E636" s="209" t="s">
        <v>8420</v>
      </c>
      <c r="F636" s="210" t="s">
        <v>6507</v>
      </c>
      <c r="G636" s="387">
        <v>5657000</v>
      </c>
      <c r="H636" s="387"/>
      <c r="I636" s="210" t="s">
        <v>6507</v>
      </c>
      <c r="J636" s="388">
        <v>5657000</v>
      </c>
      <c r="K636" s="388"/>
    </row>
    <row r="637" spans="2:11" x14ac:dyDescent="0.25">
      <c r="B637" s="213">
        <v>44015</v>
      </c>
      <c r="C637" s="209" t="s">
        <v>8312</v>
      </c>
      <c r="D637" s="209" t="s">
        <v>8421</v>
      </c>
      <c r="E637" s="209" t="s">
        <v>8422</v>
      </c>
      <c r="F637" s="210" t="s">
        <v>6507</v>
      </c>
      <c r="G637" s="387">
        <v>8755550</v>
      </c>
      <c r="H637" s="387"/>
      <c r="I637" s="210" t="s">
        <v>6507</v>
      </c>
      <c r="J637" s="388">
        <v>8755550</v>
      </c>
      <c r="K637" s="388"/>
    </row>
    <row r="638" spans="2:11" x14ac:dyDescent="0.25">
      <c r="B638" s="213">
        <v>44015</v>
      </c>
      <c r="C638" s="209" t="s">
        <v>8312</v>
      </c>
      <c r="D638" s="209" t="s">
        <v>8423</v>
      </c>
      <c r="E638" s="209" t="s">
        <v>8424</v>
      </c>
      <c r="F638" s="210" t="s">
        <v>6507</v>
      </c>
      <c r="G638" s="387">
        <v>566008.47</v>
      </c>
      <c r="H638" s="387"/>
      <c r="I638" s="210" t="s">
        <v>6507</v>
      </c>
      <c r="J638" s="388">
        <v>566008.47</v>
      </c>
      <c r="K638" s="388"/>
    </row>
    <row r="639" spans="2:11" x14ac:dyDescent="0.25">
      <c r="B639" s="213">
        <v>44015</v>
      </c>
      <c r="C639" s="209" t="s">
        <v>8312</v>
      </c>
      <c r="D639" s="209" t="s">
        <v>8425</v>
      </c>
      <c r="E639" s="209" t="s">
        <v>8426</v>
      </c>
      <c r="F639" s="210" t="s">
        <v>6507</v>
      </c>
      <c r="G639" s="387">
        <v>47881.36</v>
      </c>
      <c r="H639" s="387"/>
      <c r="I639" s="210" t="s">
        <v>6507</v>
      </c>
      <c r="J639" s="388">
        <v>47881.36</v>
      </c>
      <c r="K639" s="388"/>
    </row>
    <row r="640" spans="2:11" x14ac:dyDescent="0.25">
      <c r="B640" s="213">
        <v>44015</v>
      </c>
      <c r="C640" s="209" t="s">
        <v>8312</v>
      </c>
      <c r="D640" s="209" t="s">
        <v>8427</v>
      </c>
      <c r="E640" s="209" t="s">
        <v>8428</v>
      </c>
      <c r="F640" s="210" t="s">
        <v>6507</v>
      </c>
      <c r="G640" s="387">
        <v>513474.58</v>
      </c>
      <c r="H640" s="387"/>
      <c r="I640" s="210" t="s">
        <v>6507</v>
      </c>
      <c r="J640" s="388">
        <v>513474.58</v>
      </c>
      <c r="K640" s="388"/>
    </row>
    <row r="641" spans="2:11" x14ac:dyDescent="0.25">
      <c r="B641" s="213">
        <v>44015</v>
      </c>
      <c r="C641" s="209" t="s">
        <v>8312</v>
      </c>
      <c r="D641" s="209" t="s">
        <v>8429</v>
      </c>
      <c r="E641" s="209" t="s">
        <v>8430</v>
      </c>
      <c r="F641" s="210" t="s">
        <v>6507</v>
      </c>
      <c r="G641" s="387">
        <v>4282203.3899999997</v>
      </c>
      <c r="H641" s="387"/>
      <c r="I641" s="210" t="s">
        <v>6507</v>
      </c>
      <c r="J641" s="388">
        <v>4282203.3899999997</v>
      </c>
      <c r="K641" s="388"/>
    </row>
    <row r="642" spans="2:11" x14ac:dyDescent="0.25">
      <c r="B642" s="213">
        <v>44015</v>
      </c>
      <c r="C642" s="209" t="s">
        <v>8312</v>
      </c>
      <c r="D642" s="209" t="s">
        <v>8431</v>
      </c>
      <c r="E642" s="209" t="s">
        <v>8432</v>
      </c>
      <c r="F642" s="210" t="s">
        <v>6507</v>
      </c>
      <c r="G642" s="387">
        <v>48983.05</v>
      </c>
      <c r="H642" s="387"/>
      <c r="I642" s="210" t="s">
        <v>6507</v>
      </c>
      <c r="J642" s="388">
        <v>48983.05</v>
      </c>
      <c r="K642" s="388"/>
    </row>
    <row r="643" spans="2:11" x14ac:dyDescent="0.25">
      <c r="B643" s="213">
        <v>44015</v>
      </c>
      <c r="C643" s="209" t="s">
        <v>8312</v>
      </c>
      <c r="D643" s="209" t="s">
        <v>8433</v>
      </c>
      <c r="E643" s="209" t="s">
        <v>8434</v>
      </c>
      <c r="F643" s="210" t="s">
        <v>6507</v>
      </c>
      <c r="G643" s="387">
        <v>8915254.2400000002</v>
      </c>
      <c r="H643" s="387"/>
      <c r="I643" s="210" t="s">
        <v>6507</v>
      </c>
      <c r="J643" s="388">
        <v>8915254.2400000002</v>
      </c>
      <c r="K643" s="388"/>
    </row>
    <row r="644" spans="2:11" x14ac:dyDescent="0.25">
      <c r="B644" s="213">
        <v>44015</v>
      </c>
      <c r="C644" s="209" t="s">
        <v>8312</v>
      </c>
      <c r="D644" s="209" t="s">
        <v>8435</v>
      </c>
      <c r="E644" s="209" t="s">
        <v>8436</v>
      </c>
      <c r="F644" s="210" t="s">
        <v>6507</v>
      </c>
      <c r="G644" s="387">
        <v>582500</v>
      </c>
      <c r="H644" s="387"/>
      <c r="I644" s="210" t="s">
        <v>6507</v>
      </c>
      <c r="J644" s="388">
        <v>582500</v>
      </c>
      <c r="K644" s="388"/>
    </row>
    <row r="645" spans="2:11" x14ac:dyDescent="0.25">
      <c r="B645" s="213">
        <v>44015</v>
      </c>
      <c r="C645" s="209" t="s">
        <v>8312</v>
      </c>
      <c r="D645" s="209" t="s">
        <v>8437</v>
      </c>
      <c r="E645" s="209" t="s">
        <v>8438</v>
      </c>
      <c r="F645" s="210" t="s">
        <v>6507</v>
      </c>
      <c r="G645" s="387">
        <v>491666.67</v>
      </c>
      <c r="H645" s="387"/>
      <c r="I645" s="210" t="s">
        <v>6507</v>
      </c>
      <c r="J645" s="388">
        <v>491666.67</v>
      </c>
      <c r="K645" s="388"/>
    </row>
    <row r="646" spans="2:11" x14ac:dyDescent="0.25">
      <c r="B646" s="213">
        <v>44015</v>
      </c>
      <c r="C646" s="209" t="s">
        <v>8312</v>
      </c>
      <c r="D646" s="209" t="s">
        <v>8439</v>
      </c>
      <c r="E646" s="209" t="s">
        <v>8440</v>
      </c>
      <c r="F646" s="210" t="s">
        <v>6507</v>
      </c>
      <c r="G646" s="387">
        <v>525000</v>
      </c>
      <c r="H646" s="387"/>
      <c r="I646" s="210" t="s">
        <v>6507</v>
      </c>
      <c r="J646" s="388">
        <v>525000</v>
      </c>
      <c r="K646" s="388"/>
    </row>
    <row r="647" spans="2:11" x14ac:dyDescent="0.25">
      <c r="B647" s="213">
        <v>44015</v>
      </c>
      <c r="C647" s="209" t="s">
        <v>8441</v>
      </c>
      <c r="D647" s="209" t="s">
        <v>8442</v>
      </c>
      <c r="E647" s="209" t="s">
        <v>8443</v>
      </c>
      <c r="F647" s="210" t="s">
        <v>6507</v>
      </c>
      <c r="G647" s="387">
        <v>41522.910000000003</v>
      </c>
      <c r="H647" s="387"/>
      <c r="I647" s="210" t="s">
        <v>6507</v>
      </c>
      <c r="J647" s="388">
        <v>41522.910000000003</v>
      </c>
      <c r="K647" s="388"/>
    </row>
    <row r="648" spans="2:11" x14ac:dyDescent="0.25">
      <c r="B648" s="213">
        <v>44015</v>
      </c>
      <c r="C648" s="209" t="s">
        <v>8441</v>
      </c>
      <c r="D648" s="209" t="s">
        <v>8444</v>
      </c>
      <c r="E648" s="209" t="s">
        <v>8445</v>
      </c>
      <c r="F648" s="210" t="s">
        <v>6507</v>
      </c>
      <c r="G648" s="387">
        <v>125628</v>
      </c>
      <c r="H648" s="387"/>
      <c r="I648" s="210" t="s">
        <v>6507</v>
      </c>
      <c r="J648" s="388">
        <v>125628</v>
      </c>
      <c r="K648" s="388"/>
    </row>
    <row r="649" spans="2:11" x14ac:dyDescent="0.25">
      <c r="B649" s="213">
        <v>44015</v>
      </c>
      <c r="C649" s="209" t="s">
        <v>8441</v>
      </c>
      <c r="D649" s="209" t="s">
        <v>8446</v>
      </c>
      <c r="E649" s="209" t="s">
        <v>8447</v>
      </c>
      <c r="F649" s="210" t="s">
        <v>6507</v>
      </c>
      <c r="G649" s="387">
        <v>8000</v>
      </c>
      <c r="H649" s="387"/>
      <c r="I649" s="210" t="s">
        <v>6507</v>
      </c>
      <c r="J649" s="388">
        <v>8000</v>
      </c>
      <c r="K649" s="388"/>
    </row>
    <row r="650" spans="2:11" x14ac:dyDescent="0.25">
      <c r="B650" s="213">
        <v>44015</v>
      </c>
      <c r="C650" s="209" t="s">
        <v>8441</v>
      </c>
      <c r="D650" s="209" t="s">
        <v>8448</v>
      </c>
      <c r="E650" s="209" t="s">
        <v>8449</v>
      </c>
      <c r="F650" s="210" t="s">
        <v>6507</v>
      </c>
      <c r="G650" s="387">
        <v>28600</v>
      </c>
      <c r="H650" s="387"/>
      <c r="I650" s="210" t="s">
        <v>6507</v>
      </c>
      <c r="J650" s="388">
        <v>28600</v>
      </c>
      <c r="K650" s="388"/>
    </row>
    <row r="651" spans="2:11" x14ac:dyDescent="0.25">
      <c r="B651" s="213">
        <v>44015</v>
      </c>
      <c r="C651" s="209" t="s">
        <v>8441</v>
      </c>
      <c r="D651" s="209" t="s">
        <v>8448</v>
      </c>
      <c r="E651" s="209" t="s">
        <v>8449</v>
      </c>
      <c r="F651" s="210" t="s">
        <v>6507</v>
      </c>
      <c r="G651" s="387">
        <v>28600</v>
      </c>
      <c r="H651" s="387"/>
      <c r="I651" s="210" t="s">
        <v>6507</v>
      </c>
      <c r="J651" s="388">
        <v>28600</v>
      </c>
      <c r="K651" s="388"/>
    </row>
    <row r="652" spans="2:11" x14ac:dyDescent="0.25">
      <c r="B652" s="213">
        <v>44015</v>
      </c>
      <c r="C652" s="209" t="s">
        <v>8441</v>
      </c>
      <c r="D652" s="209" t="s">
        <v>8448</v>
      </c>
      <c r="E652" s="209" t="s">
        <v>8449</v>
      </c>
      <c r="F652" s="210" t="s">
        <v>6507</v>
      </c>
      <c r="G652" s="387">
        <v>28600</v>
      </c>
      <c r="H652" s="387"/>
      <c r="I652" s="210" t="s">
        <v>6507</v>
      </c>
      <c r="J652" s="388">
        <v>28600</v>
      </c>
      <c r="K652" s="388"/>
    </row>
    <row r="653" spans="2:11" x14ac:dyDescent="0.25">
      <c r="B653" s="213">
        <v>44015</v>
      </c>
      <c r="C653" s="209" t="s">
        <v>8441</v>
      </c>
      <c r="D653" s="209" t="s">
        <v>8450</v>
      </c>
      <c r="E653" s="209" t="s">
        <v>8451</v>
      </c>
      <c r="F653" s="210" t="s">
        <v>6507</v>
      </c>
      <c r="G653" s="387">
        <v>339700</v>
      </c>
      <c r="H653" s="387"/>
      <c r="I653" s="210" t="s">
        <v>6507</v>
      </c>
      <c r="J653" s="388">
        <v>339700</v>
      </c>
      <c r="K653" s="388"/>
    </row>
    <row r="654" spans="2:11" x14ac:dyDescent="0.25">
      <c r="B654" s="213">
        <v>44015</v>
      </c>
      <c r="C654" s="209" t="s">
        <v>8441</v>
      </c>
      <c r="D654" s="209" t="s">
        <v>8452</v>
      </c>
      <c r="E654" s="209" t="s">
        <v>8453</v>
      </c>
      <c r="F654" s="210" t="s">
        <v>6507</v>
      </c>
      <c r="G654" s="387">
        <v>281300</v>
      </c>
      <c r="H654" s="387"/>
      <c r="I654" s="210" t="s">
        <v>6507</v>
      </c>
      <c r="J654" s="388">
        <v>281300</v>
      </c>
      <c r="K654" s="388"/>
    </row>
    <row r="655" spans="2:11" x14ac:dyDescent="0.25">
      <c r="B655" s="213">
        <v>44015</v>
      </c>
      <c r="C655" s="209" t="s">
        <v>8441</v>
      </c>
      <c r="D655" s="209" t="s">
        <v>8454</v>
      </c>
      <c r="E655" s="209" t="s">
        <v>8455</v>
      </c>
      <c r="F655" s="210" t="s">
        <v>6507</v>
      </c>
      <c r="G655" s="387">
        <v>60500</v>
      </c>
      <c r="H655" s="387"/>
      <c r="I655" s="210" t="s">
        <v>6507</v>
      </c>
      <c r="J655" s="388">
        <v>60500</v>
      </c>
      <c r="K655" s="388"/>
    </row>
    <row r="656" spans="2:11" x14ac:dyDescent="0.25">
      <c r="B656" s="213">
        <v>44015</v>
      </c>
      <c r="C656" s="209" t="s">
        <v>8441</v>
      </c>
      <c r="D656" s="209" t="s">
        <v>8456</v>
      </c>
      <c r="E656" s="209" t="s">
        <v>8457</v>
      </c>
      <c r="F656" s="210" t="s">
        <v>6507</v>
      </c>
      <c r="G656" s="387">
        <v>10000</v>
      </c>
      <c r="H656" s="387"/>
      <c r="I656" s="210" t="s">
        <v>6507</v>
      </c>
      <c r="J656" s="388">
        <v>10000</v>
      </c>
      <c r="K656" s="388"/>
    </row>
    <row r="657" spans="2:11" x14ac:dyDescent="0.25">
      <c r="B657" s="213">
        <v>44015</v>
      </c>
      <c r="C657" s="209" t="s">
        <v>8441</v>
      </c>
      <c r="D657" s="209" t="s">
        <v>8458</v>
      </c>
      <c r="E657" s="209" t="s">
        <v>8459</v>
      </c>
      <c r="F657" s="210" t="s">
        <v>6507</v>
      </c>
      <c r="G657" s="387">
        <v>1215497.44</v>
      </c>
      <c r="H657" s="387"/>
      <c r="I657" s="210" t="s">
        <v>6507</v>
      </c>
      <c r="J657" s="388">
        <v>1215497.44</v>
      </c>
      <c r="K657" s="388"/>
    </row>
    <row r="658" spans="2:11" x14ac:dyDescent="0.25">
      <c r="B658" s="213">
        <v>44015</v>
      </c>
      <c r="C658" s="209" t="s">
        <v>8441</v>
      </c>
      <c r="D658" s="209" t="s">
        <v>8460</v>
      </c>
      <c r="E658" s="209" t="s">
        <v>8461</v>
      </c>
      <c r="F658" s="210" t="s">
        <v>6507</v>
      </c>
      <c r="G658" s="387">
        <v>135000</v>
      </c>
      <c r="H658" s="387"/>
      <c r="I658" s="210" t="s">
        <v>6507</v>
      </c>
      <c r="J658" s="388">
        <v>135000</v>
      </c>
      <c r="K658" s="388"/>
    </row>
    <row r="659" spans="2:11" x14ac:dyDescent="0.25">
      <c r="B659" s="213">
        <v>44015</v>
      </c>
      <c r="C659" s="209" t="s">
        <v>8441</v>
      </c>
      <c r="D659" s="209" t="s">
        <v>8462</v>
      </c>
      <c r="E659" s="209" t="s">
        <v>8463</v>
      </c>
      <c r="F659" s="210" t="s">
        <v>6507</v>
      </c>
      <c r="G659" s="387">
        <v>274900</v>
      </c>
      <c r="H659" s="387"/>
      <c r="I659" s="210" t="s">
        <v>6507</v>
      </c>
      <c r="J659" s="388">
        <v>274900</v>
      </c>
      <c r="K659" s="388"/>
    </row>
    <row r="660" spans="2:11" x14ac:dyDescent="0.25">
      <c r="B660" s="213">
        <v>44015</v>
      </c>
      <c r="C660" s="209" t="s">
        <v>8441</v>
      </c>
      <c r="D660" s="209" t="s">
        <v>8464</v>
      </c>
      <c r="E660" s="209" t="s">
        <v>8465</v>
      </c>
      <c r="F660" s="210" t="s">
        <v>6507</v>
      </c>
      <c r="G660" s="387">
        <v>74300</v>
      </c>
      <c r="H660" s="387"/>
      <c r="I660" s="210" t="s">
        <v>6507</v>
      </c>
      <c r="J660" s="388">
        <v>74300</v>
      </c>
      <c r="K660" s="388"/>
    </row>
    <row r="661" spans="2:11" x14ac:dyDescent="0.25">
      <c r="B661" s="213">
        <v>44015</v>
      </c>
      <c r="C661" s="209" t="s">
        <v>8441</v>
      </c>
      <c r="D661" s="209" t="s">
        <v>7519</v>
      </c>
      <c r="E661" s="209" t="s">
        <v>7520</v>
      </c>
      <c r="F661" s="210" t="s">
        <v>6507</v>
      </c>
      <c r="G661" s="387">
        <v>8800</v>
      </c>
      <c r="H661" s="387"/>
      <c r="I661" s="210" t="s">
        <v>6507</v>
      </c>
      <c r="J661" s="388">
        <v>8800</v>
      </c>
      <c r="K661" s="388"/>
    </row>
    <row r="662" spans="2:11" x14ac:dyDescent="0.25">
      <c r="B662" s="213">
        <v>44015</v>
      </c>
      <c r="C662" s="209" t="s">
        <v>8441</v>
      </c>
      <c r="D662" s="209" t="s">
        <v>8466</v>
      </c>
      <c r="E662" s="209" t="s">
        <v>8467</v>
      </c>
      <c r="F662" s="210" t="s">
        <v>6507</v>
      </c>
      <c r="G662" s="387">
        <v>9300</v>
      </c>
      <c r="H662" s="387"/>
      <c r="I662" s="210" t="s">
        <v>6507</v>
      </c>
      <c r="J662" s="388">
        <v>9300</v>
      </c>
      <c r="K662" s="388"/>
    </row>
    <row r="663" spans="2:11" x14ac:dyDescent="0.25">
      <c r="B663" s="213">
        <v>44015</v>
      </c>
      <c r="C663" s="209" t="s">
        <v>8441</v>
      </c>
      <c r="D663" s="209" t="s">
        <v>8468</v>
      </c>
      <c r="E663" s="209" t="s">
        <v>8469</v>
      </c>
      <c r="F663" s="210" t="s">
        <v>6507</v>
      </c>
      <c r="G663" s="387">
        <v>19800</v>
      </c>
      <c r="H663" s="387"/>
      <c r="I663" s="210" t="s">
        <v>6507</v>
      </c>
      <c r="J663" s="388">
        <v>19800</v>
      </c>
      <c r="K663" s="388"/>
    </row>
    <row r="664" spans="2:11" x14ac:dyDescent="0.25">
      <c r="B664" s="213">
        <v>44015</v>
      </c>
      <c r="C664" s="209" t="s">
        <v>8441</v>
      </c>
      <c r="D664" s="209" t="s">
        <v>8470</v>
      </c>
      <c r="E664" s="209" t="s">
        <v>8471</v>
      </c>
      <c r="F664" s="210" t="s">
        <v>6507</v>
      </c>
      <c r="G664" s="387">
        <v>8800</v>
      </c>
      <c r="H664" s="387"/>
      <c r="I664" s="210" t="s">
        <v>6507</v>
      </c>
      <c r="J664" s="388">
        <v>8800</v>
      </c>
      <c r="K664" s="388"/>
    </row>
    <row r="665" spans="2:11" x14ac:dyDescent="0.25">
      <c r="B665" s="213">
        <v>44015</v>
      </c>
      <c r="C665" s="209" t="s">
        <v>8441</v>
      </c>
      <c r="D665" s="209" t="s">
        <v>8472</v>
      </c>
      <c r="E665" s="209" t="s">
        <v>8473</v>
      </c>
      <c r="F665" s="210" t="s">
        <v>6507</v>
      </c>
      <c r="G665" s="387">
        <v>316200</v>
      </c>
      <c r="H665" s="387"/>
      <c r="I665" s="210" t="s">
        <v>6507</v>
      </c>
      <c r="J665" s="388">
        <v>316200</v>
      </c>
      <c r="K665" s="388"/>
    </row>
    <row r="666" spans="2:11" x14ac:dyDescent="0.25">
      <c r="B666" s="213">
        <v>44015</v>
      </c>
      <c r="C666" s="209" t="s">
        <v>8441</v>
      </c>
      <c r="D666" s="209" t="s">
        <v>8474</v>
      </c>
      <c r="E666" s="209" t="s">
        <v>8475</v>
      </c>
      <c r="F666" s="210" t="s">
        <v>6507</v>
      </c>
      <c r="G666" s="387">
        <v>10900</v>
      </c>
      <c r="H666" s="387"/>
      <c r="I666" s="210" t="s">
        <v>6507</v>
      </c>
      <c r="J666" s="388">
        <v>10900</v>
      </c>
      <c r="K666" s="388"/>
    </row>
    <row r="667" spans="2:11" x14ac:dyDescent="0.25">
      <c r="B667" s="213">
        <v>44015</v>
      </c>
      <c r="C667" s="209" t="s">
        <v>8441</v>
      </c>
      <c r="D667" s="209" t="s">
        <v>8476</v>
      </c>
      <c r="E667" s="209" t="s">
        <v>8477</v>
      </c>
      <c r="F667" s="210" t="s">
        <v>6507</v>
      </c>
      <c r="G667" s="387">
        <v>17800</v>
      </c>
      <c r="H667" s="387"/>
      <c r="I667" s="210" t="s">
        <v>6507</v>
      </c>
      <c r="J667" s="388">
        <v>17800</v>
      </c>
      <c r="K667" s="388"/>
    </row>
    <row r="668" spans="2:11" x14ac:dyDescent="0.25">
      <c r="B668" s="213">
        <v>44015</v>
      </c>
      <c r="C668" s="209" t="s">
        <v>8441</v>
      </c>
      <c r="D668" s="209" t="s">
        <v>8478</v>
      </c>
      <c r="E668" s="209" t="s">
        <v>8479</v>
      </c>
      <c r="F668" s="210" t="s">
        <v>6507</v>
      </c>
      <c r="G668" s="387">
        <v>7700</v>
      </c>
      <c r="H668" s="387"/>
      <c r="I668" s="210" t="s">
        <v>6507</v>
      </c>
      <c r="J668" s="388">
        <v>7700</v>
      </c>
      <c r="K668" s="388"/>
    </row>
    <row r="669" spans="2:11" x14ac:dyDescent="0.25">
      <c r="B669" s="213">
        <v>44015</v>
      </c>
      <c r="C669" s="209" t="s">
        <v>8441</v>
      </c>
      <c r="D669" s="209" t="s">
        <v>8480</v>
      </c>
      <c r="E669" s="209" t="s">
        <v>8481</v>
      </c>
      <c r="F669" s="210" t="s">
        <v>6507</v>
      </c>
      <c r="G669" s="387">
        <v>135700</v>
      </c>
      <c r="H669" s="387"/>
      <c r="I669" s="210" t="s">
        <v>6507</v>
      </c>
      <c r="J669" s="388">
        <v>135700</v>
      </c>
      <c r="K669" s="388"/>
    </row>
    <row r="670" spans="2:11" x14ac:dyDescent="0.25">
      <c r="B670" s="213">
        <v>44015</v>
      </c>
      <c r="C670" s="209" t="s">
        <v>8441</v>
      </c>
      <c r="D670" s="209" t="s">
        <v>8482</v>
      </c>
      <c r="E670" s="209" t="s">
        <v>8483</v>
      </c>
      <c r="F670" s="210" t="s">
        <v>6507</v>
      </c>
      <c r="G670" s="387">
        <v>40700</v>
      </c>
      <c r="H670" s="387"/>
      <c r="I670" s="210" t="s">
        <v>6507</v>
      </c>
      <c r="J670" s="388">
        <v>40700</v>
      </c>
      <c r="K670" s="388"/>
    </row>
    <row r="671" spans="2:11" x14ac:dyDescent="0.25">
      <c r="B671" s="213">
        <v>44015</v>
      </c>
      <c r="C671" s="209" t="s">
        <v>8441</v>
      </c>
      <c r="D671" s="209" t="s">
        <v>8484</v>
      </c>
      <c r="E671" s="209" t="s">
        <v>8485</v>
      </c>
      <c r="F671" s="210" t="s">
        <v>6507</v>
      </c>
      <c r="G671" s="387">
        <v>450500</v>
      </c>
      <c r="H671" s="387"/>
      <c r="I671" s="210" t="s">
        <v>6507</v>
      </c>
      <c r="J671" s="388">
        <v>450500</v>
      </c>
      <c r="K671" s="388"/>
    </row>
    <row r="672" spans="2:11" x14ac:dyDescent="0.25">
      <c r="B672" s="213">
        <v>44015</v>
      </c>
      <c r="C672" s="209" t="s">
        <v>8441</v>
      </c>
      <c r="D672" s="209" t="s">
        <v>8486</v>
      </c>
      <c r="E672" s="209" t="s">
        <v>8487</v>
      </c>
      <c r="F672" s="210" t="s">
        <v>6507</v>
      </c>
      <c r="G672" s="387">
        <v>484500</v>
      </c>
      <c r="H672" s="387"/>
      <c r="I672" s="210" t="s">
        <v>6507</v>
      </c>
      <c r="J672" s="388">
        <v>484500</v>
      </c>
      <c r="K672" s="388"/>
    </row>
    <row r="673" spans="2:11" x14ac:dyDescent="0.25">
      <c r="B673" s="213">
        <v>44015</v>
      </c>
      <c r="C673" s="209" t="s">
        <v>8441</v>
      </c>
      <c r="D673" s="209" t="s">
        <v>8488</v>
      </c>
      <c r="E673" s="209" t="s">
        <v>8489</v>
      </c>
      <c r="F673" s="210" t="s">
        <v>6507</v>
      </c>
      <c r="G673" s="387">
        <v>132240</v>
      </c>
      <c r="H673" s="387"/>
      <c r="I673" s="210" t="s">
        <v>6507</v>
      </c>
      <c r="J673" s="388">
        <v>132240</v>
      </c>
      <c r="K673" s="388"/>
    </row>
    <row r="674" spans="2:11" x14ac:dyDescent="0.25">
      <c r="B674" s="213">
        <v>44015</v>
      </c>
      <c r="C674" s="209" t="s">
        <v>8441</v>
      </c>
      <c r="D674" s="209" t="s">
        <v>8490</v>
      </c>
      <c r="E674" s="209" t="s">
        <v>8491</v>
      </c>
      <c r="F674" s="210" t="s">
        <v>6507</v>
      </c>
      <c r="G674" s="387">
        <v>23200</v>
      </c>
      <c r="H674" s="387"/>
      <c r="I674" s="210" t="s">
        <v>6507</v>
      </c>
      <c r="J674" s="388">
        <v>23200</v>
      </c>
      <c r="K674" s="388"/>
    </row>
    <row r="675" spans="2:11" x14ac:dyDescent="0.25">
      <c r="B675" s="213">
        <v>44015</v>
      </c>
      <c r="C675" s="209" t="s">
        <v>8441</v>
      </c>
      <c r="D675" s="209" t="s">
        <v>8492</v>
      </c>
      <c r="E675" s="209" t="s">
        <v>8493</v>
      </c>
      <c r="F675" s="210" t="s">
        <v>6507</v>
      </c>
      <c r="G675" s="387">
        <v>343100</v>
      </c>
      <c r="H675" s="387"/>
      <c r="I675" s="210" t="s">
        <v>6507</v>
      </c>
      <c r="J675" s="388">
        <v>343100</v>
      </c>
      <c r="K675" s="388"/>
    </row>
    <row r="676" spans="2:11" x14ac:dyDescent="0.25">
      <c r="B676" s="213">
        <v>44015</v>
      </c>
      <c r="C676" s="209" t="s">
        <v>8441</v>
      </c>
      <c r="D676" s="209" t="s">
        <v>8494</v>
      </c>
      <c r="E676" s="209" t="s">
        <v>8495</v>
      </c>
      <c r="F676" s="210" t="s">
        <v>6507</v>
      </c>
      <c r="G676" s="387">
        <v>392892</v>
      </c>
      <c r="H676" s="387"/>
      <c r="I676" s="210" t="s">
        <v>6507</v>
      </c>
      <c r="J676" s="388">
        <v>392892</v>
      </c>
      <c r="K676" s="388"/>
    </row>
    <row r="677" spans="2:11" x14ac:dyDescent="0.25">
      <c r="B677" s="213">
        <v>44015</v>
      </c>
      <c r="C677" s="209" t="s">
        <v>8441</v>
      </c>
      <c r="D677" s="209" t="s">
        <v>7629</v>
      </c>
      <c r="E677" s="209" t="s">
        <v>7630</v>
      </c>
      <c r="F677" s="210" t="s">
        <v>6507</v>
      </c>
      <c r="G677" s="387">
        <v>480675</v>
      </c>
      <c r="H677" s="387"/>
      <c r="I677" s="210" t="s">
        <v>6507</v>
      </c>
      <c r="J677" s="388">
        <v>480675</v>
      </c>
      <c r="K677" s="388"/>
    </row>
    <row r="678" spans="2:11" x14ac:dyDescent="0.25">
      <c r="B678" s="213">
        <v>44015</v>
      </c>
      <c r="C678" s="209" t="s">
        <v>8441</v>
      </c>
      <c r="D678" s="209" t="s">
        <v>8496</v>
      </c>
      <c r="E678" s="209" t="s">
        <v>8497</v>
      </c>
      <c r="F678" s="210" t="s">
        <v>6507</v>
      </c>
      <c r="G678" s="387">
        <v>1214140.5</v>
      </c>
      <c r="H678" s="387"/>
      <c r="I678" s="210" t="s">
        <v>6507</v>
      </c>
      <c r="J678" s="388">
        <v>1214140.5</v>
      </c>
      <c r="K678" s="388"/>
    </row>
    <row r="679" spans="2:11" x14ac:dyDescent="0.25">
      <c r="B679" s="213">
        <v>44015</v>
      </c>
      <c r="C679" s="209" t="s">
        <v>8441</v>
      </c>
      <c r="D679" s="209" t="s">
        <v>8498</v>
      </c>
      <c r="E679" s="209" t="s">
        <v>8499</v>
      </c>
      <c r="F679" s="210" t="s">
        <v>6507</v>
      </c>
      <c r="G679" s="387">
        <v>120339</v>
      </c>
      <c r="H679" s="387"/>
      <c r="I679" s="210" t="s">
        <v>6507</v>
      </c>
      <c r="J679" s="388">
        <v>120339</v>
      </c>
      <c r="K679" s="388"/>
    </row>
    <row r="680" spans="2:11" x14ac:dyDescent="0.25">
      <c r="B680" s="213">
        <v>44015</v>
      </c>
      <c r="C680" s="209" t="s">
        <v>8441</v>
      </c>
      <c r="D680" s="209" t="s">
        <v>7679</v>
      </c>
      <c r="E680" s="209" t="s">
        <v>7680</v>
      </c>
      <c r="F680" s="210" t="s">
        <v>6507</v>
      </c>
      <c r="G680" s="387">
        <v>35000</v>
      </c>
      <c r="H680" s="387"/>
      <c r="I680" s="210" t="s">
        <v>6507</v>
      </c>
      <c r="J680" s="388">
        <v>35000</v>
      </c>
      <c r="K680" s="388"/>
    </row>
    <row r="681" spans="2:11" x14ac:dyDescent="0.25">
      <c r="B681" s="213">
        <v>44015</v>
      </c>
      <c r="C681" s="209" t="s">
        <v>8500</v>
      </c>
      <c r="D681" s="209" t="s">
        <v>8501</v>
      </c>
      <c r="E681" s="209" t="s">
        <v>8502</v>
      </c>
      <c r="F681" s="210" t="s">
        <v>6507</v>
      </c>
      <c r="G681" s="387">
        <v>21800</v>
      </c>
      <c r="H681" s="387"/>
      <c r="I681" s="210" t="s">
        <v>6507</v>
      </c>
      <c r="J681" s="388">
        <v>21800</v>
      </c>
      <c r="K681" s="388"/>
    </row>
    <row r="682" spans="2:11" x14ac:dyDescent="0.25">
      <c r="B682" s="213">
        <v>44015</v>
      </c>
      <c r="C682" s="209" t="s">
        <v>8503</v>
      </c>
      <c r="D682" s="209" t="s">
        <v>8504</v>
      </c>
      <c r="E682" s="209" t="s">
        <v>8505</v>
      </c>
      <c r="F682" s="210" t="s">
        <v>6507</v>
      </c>
      <c r="G682" s="387">
        <v>2877562.11</v>
      </c>
      <c r="H682" s="387"/>
      <c r="I682" s="210" t="s">
        <v>6507</v>
      </c>
      <c r="J682" s="388">
        <v>2877562.11</v>
      </c>
      <c r="K682" s="388"/>
    </row>
    <row r="683" spans="2:11" x14ac:dyDescent="0.25">
      <c r="B683" s="213">
        <v>44015</v>
      </c>
      <c r="C683" s="209" t="s">
        <v>8506</v>
      </c>
      <c r="D683" s="209" t="s">
        <v>8507</v>
      </c>
      <c r="E683" s="209" t="s">
        <v>8508</v>
      </c>
      <c r="F683" s="210" t="s">
        <v>6507</v>
      </c>
      <c r="G683" s="387">
        <v>466716</v>
      </c>
      <c r="H683" s="387"/>
      <c r="I683" s="210" t="s">
        <v>6507</v>
      </c>
      <c r="J683" s="388">
        <v>466716</v>
      </c>
      <c r="K683" s="388"/>
    </row>
    <row r="684" spans="2:11" x14ac:dyDescent="0.25">
      <c r="B684" s="213">
        <v>44015</v>
      </c>
      <c r="C684" s="209" t="s">
        <v>8506</v>
      </c>
      <c r="D684" s="209" t="s">
        <v>8509</v>
      </c>
      <c r="E684" s="209" t="s">
        <v>8510</v>
      </c>
      <c r="F684" s="210" t="s">
        <v>6507</v>
      </c>
      <c r="G684" s="387">
        <v>202920</v>
      </c>
      <c r="H684" s="387"/>
      <c r="I684" s="210" t="s">
        <v>6507</v>
      </c>
      <c r="J684" s="388">
        <v>202920</v>
      </c>
      <c r="K684" s="388"/>
    </row>
    <row r="685" spans="2:11" x14ac:dyDescent="0.25">
      <c r="B685" s="213">
        <v>44078</v>
      </c>
      <c r="C685" s="209" t="s">
        <v>8506</v>
      </c>
      <c r="D685" s="209" t="s">
        <v>8511</v>
      </c>
      <c r="E685" s="209" t="s">
        <v>8512</v>
      </c>
      <c r="F685" s="210" t="s">
        <v>6507</v>
      </c>
      <c r="G685" s="387">
        <v>142044</v>
      </c>
      <c r="H685" s="387"/>
      <c r="I685" s="210" t="s">
        <v>6507</v>
      </c>
      <c r="J685" s="388">
        <v>142044</v>
      </c>
      <c r="K685" s="388"/>
    </row>
    <row r="686" spans="2:11" x14ac:dyDescent="0.25">
      <c r="B686" s="213">
        <v>44106</v>
      </c>
      <c r="C686" s="209" t="s">
        <v>8513</v>
      </c>
      <c r="D686" s="209" t="s">
        <v>8514</v>
      </c>
      <c r="E686" s="209" t="s">
        <v>8357</v>
      </c>
      <c r="F686" s="210" t="s">
        <v>6507</v>
      </c>
      <c r="G686" s="387">
        <v>199000</v>
      </c>
      <c r="H686" s="387"/>
      <c r="I686" s="210" t="s">
        <v>6507</v>
      </c>
      <c r="J686" s="388">
        <v>199000</v>
      </c>
      <c r="K686" s="388"/>
    </row>
    <row r="687" spans="2:11" hidden="1" x14ac:dyDescent="0.25">
      <c r="B687" s="213">
        <v>44106</v>
      </c>
      <c r="C687" s="209" t="s">
        <v>8629</v>
      </c>
      <c r="D687" s="209" t="s">
        <v>8630</v>
      </c>
      <c r="E687" s="209" t="s">
        <v>8630</v>
      </c>
      <c r="F687" s="210" t="s">
        <v>6507</v>
      </c>
      <c r="G687" s="387">
        <v>2708098.3</v>
      </c>
      <c r="H687" s="387"/>
      <c r="I687" s="210" t="s">
        <v>6508</v>
      </c>
      <c r="J687" s="388">
        <v>2708098.3</v>
      </c>
      <c r="K687" s="388"/>
    </row>
    <row r="688" spans="2:11" hidden="1" x14ac:dyDescent="0.25">
      <c r="B688" s="213">
        <v>44106</v>
      </c>
      <c r="C688" s="209" t="s">
        <v>8629</v>
      </c>
      <c r="D688" s="209" t="s">
        <v>8631</v>
      </c>
      <c r="E688" s="209" t="s">
        <v>8631</v>
      </c>
      <c r="F688" s="210" t="s">
        <v>6507</v>
      </c>
      <c r="G688" s="387">
        <v>1482091.95</v>
      </c>
      <c r="H688" s="387"/>
      <c r="I688" s="210" t="s">
        <v>6508</v>
      </c>
      <c r="J688" s="388">
        <v>1482091.95</v>
      </c>
      <c r="K688" s="388"/>
    </row>
    <row r="689" spans="2:11" hidden="1" x14ac:dyDescent="0.25">
      <c r="B689" s="213">
        <v>44106</v>
      </c>
      <c r="C689" s="209" t="s">
        <v>8629</v>
      </c>
      <c r="D689" s="209" t="s">
        <v>8632</v>
      </c>
      <c r="E689" s="209" t="s">
        <v>8632</v>
      </c>
      <c r="F689" s="210" t="s">
        <v>6507</v>
      </c>
      <c r="G689" s="387">
        <v>587986.94999999995</v>
      </c>
      <c r="H689" s="387"/>
      <c r="I689" s="210" t="s">
        <v>6508</v>
      </c>
      <c r="J689" s="388">
        <v>587986.94999999995</v>
      </c>
      <c r="K689" s="388"/>
    </row>
    <row r="690" spans="2:11" hidden="1" x14ac:dyDescent="0.25">
      <c r="B690" s="213">
        <v>44106</v>
      </c>
      <c r="C690" s="209" t="s">
        <v>8629</v>
      </c>
      <c r="D690" s="209" t="s">
        <v>8633</v>
      </c>
      <c r="E690" s="209" t="s">
        <v>8633</v>
      </c>
      <c r="F690" s="210" t="s">
        <v>6507</v>
      </c>
      <c r="G690" s="387">
        <v>1849240.49</v>
      </c>
      <c r="H690" s="387"/>
      <c r="I690" s="210" t="s">
        <v>6508</v>
      </c>
      <c r="J690" s="388">
        <v>1849240.49</v>
      </c>
      <c r="K690" s="388"/>
    </row>
    <row r="691" spans="2:11" hidden="1" x14ac:dyDescent="0.25">
      <c r="B691" s="213">
        <v>44106</v>
      </c>
      <c r="C691" s="209" t="s">
        <v>8629</v>
      </c>
      <c r="D691" s="209" t="s">
        <v>8634</v>
      </c>
      <c r="E691" s="209" t="s">
        <v>8634</v>
      </c>
      <c r="F691" s="210" t="s">
        <v>6507</v>
      </c>
      <c r="G691" s="387">
        <v>345497.45</v>
      </c>
      <c r="H691" s="387"/>
      <c r="I691" s="210" t="s">
        <v>6508</v>
      </c>
      <c r="J691" s="388">
        <v>345497.45</v>
      </c>
      <c r="K691" s="388"/>
    </row>
    <row r="692" spans="2:11" hidden="1" x14ac:dyDescent="0.25">
      <c r="B692" s="213">
        <v>44106</v>
      </c>
      <c r="C692" s="209" t="s">
        <v>8629</v>
      </c>
      <c r="D692" s="209" t="s">
        <v>8635</v>
      </c>
      <c r="E692" s="209" t="s">
        <v>8635</v>
      </c>
      <c r="F692" s="210" t="s">
        <v>6507</v>
      </c>
      <c r="G692" s="387">
        <v>516713.55</v>
      </c>
      <c r="H692" s="387"/>
      <c r="I692" s="210" t="s">
        <v>6508</v>
      </c>
      <c r="J692" s="388">
        <v>516713.55</v>
      </c>
      <c r="K692" s="388"/>
    </row>
    <row r="693" spans="2:11" hidden="1" x14ac:dyDescent="0.25">
      <c r="B693" s="213">
        <v>44106</v>
      </c>
      <c r="C693" s="209" t="s">
        <v>8629</v>
      </c>
      <c r="D693" s="209" t="s">
        <v>8636</v>
      </c>
      <c r="E693" s="209" t="s">
        <v>8636</v>
      </c>
      <c r="F693" s="210" t="s">
        <v>6507</v>
      </c>
      <c r="G693" s="387">
        <v>378857.6</v>
      </c>
      <c r="H693" s="387"/>
      <c r="I693" s="210" t="s">
        <v>6508</v>
      </c>
      <c r="J693" s="388">
        <v>378857.6</v>
      </c>
      <c r="K693" s="388"/>
    </row>
    <row r="694" spans="2:11" hidden="1" x14ac:dyDescent="0.25">
      <c r="B694" s="213">
        <v>44106</v>
      </c>
      <c r="C694" s="209" t="s">
        <v>8629</v>
      </c>
      <c r="D694" s="209" t="s">
        <v>8637</v>
      </c>
      <c r="E694" s="209" t="s">
        <v>8637</v>
      </c>
      <c r="F694" s="210" t="s">
        <v>6507</v>
      </c>
      <c r="G694" s="387">
        <v>411367.26</v>
      </c>
      <c r="H694" s="387"/>
      <c r="I694" s="210" t="s">
        <v>6508</v>
      </c>
      <c r="J694" s="388">
        <v>411367.26</v>
      </c>
      <c r="K694" s="388"/>
    </row>
    <row r="695" spans="2:11" hidden="1" x14ac:dyDescent="0.25">
      <c r="B695" s="213">
        <v>44106</v>
      </c>
      <c r="C695" s="209" t="s">
        <v>8629</v>
      </c>
      <c r="D695" s="209" t="s">
        <v>8638</v>
      </c>
      <c r="E695" s="209" t="s">
        <v>8638</v>
      </c>
      <c r="F695" s="210" t="s">
        <v>6507</v>
      </c>
      <c r="G695" s="387">
        <v>241718.43</v>
      </c>
      <c r="H695" s="387"/>
      <c r="I695" s="210" t="s">
        <v>6508</v>
      </c>
      <c r="J695" s="388">
        <v>241718.43</v>
      </c>
      <c r="K695" s="388"/>
    </row>
    <row r="696" spans="2:11" hidden="1" x14ac:dyDescent="0.25">
      <c r="B696" s="213">
        <v>44106</v>
      </c>
      <c r="C696" s="209" t="s">
        <v>8629</v>
      </c>
      <c r="D696" s="209" t="s">
        <v>8639</v>
      </c>
      <c r="E696" s="209" t="s">
        <v>8639</v>
      </c>
      <c r="F696" s="210" t="s">
        <v>6507</v>
      </c>
      <c r="G696" s="387">
        <v>12800174.210000001</v>
      </c>
      <c r="H696" s="387"/>
      <c r="I696" s="210" t="s">
        <v>6508</v>
      </c>
      <c r="J696" s="388">
        <v>12800174.210000001</v>
      </c>
      <c r="K696" s="388"/>
    </row>
    <row r="697" spans="2:11" hidden="1" x14ac:dyDescent="0.25">
      <c r="B697" s="213">
        <v>44106</v>
      </c>
      <c r="C697" s="209" t="s">
        <v>8629</v>
      </c>
      <c r="D697" s="209" t="s">
        <v>8640</v>
      </c>
      <c r="E697" s="209" t="s">
        <v>8640</v>
      </c>
      <c r="F697" s="210" t="s">
        <v>6507</v>
      </c>
      <c r="G697" s="387">
        <v>983884.47</v>
      </c>
      <c r="H697" s="387"/>
      <c r="I697" s="210" t="s">
        <v>6508</v>
      </c>
      <c r="J697" s="388">
        <v>983884.47</v>
      </c>
      <c r="K697" s="388"/>
    </row>
    <row r="698" spans="2:11" hidden="1" x14ac:dyDescent="0.25">
      <c r="B698" s="213">
        <v>44106</v>
      </c>
      <c r="C698" s="209" t="s">
        <v>8629</v>
      </c>
      <c r="D698" s="209" t="s">
        <v>8641</v>
      </c>
      <c r="E698" s="209" t="s">
        <v>8641</v>
      </c>
      <c r="F698" s="210" t="s">
        <v>6507</v>
      </c>
      <c r="G698" s="387">
        <v>1475329.31</v>
      </c>
      <c r="H698" s="387"/>
      <c r="I698" s="210" t="s">
        <v>6508</v>
      </c>
      <c r="J698" s="388">
        <v>1475329.31</v>
      </c>
      <c r="K698" s="388"/>
    </row>
    <row r="699" spans="2:11" hidden="1" x14ac:dyDescent="0.25">
      <c r="B699" s="213">
        <v>44106</v>
      </c>
      <c r="C699" s="209" t="s">
        <v>8629</v>
      </c>
      <c r="D699" s="209" t="s">
        <v>8642</v>
      </c>
      <c r="E699" s="209" t="s">
        <v>8642</v>
      </c>
      <c r="F699" s="210" t="s">
        <v>6507</v>
      </c>
      <c r="G699" s="387">
        <v>1719337.61</v>
      </c>
      <c r="H699" s="387"/>
      <c r="I699" s="210" t="s">
        <v>6508</v>
      </c>
      <c r="J699" s="388">
        <v>1719337.61</v>
      </c>
      <c r="K699" s="388"/>
    </row>
    <row r="700" spans="2:11" hidden="1" x14ac:dyDescent="0.25">
      <c r="B700" s="213">
        <v>44111</v>
      </c>
      <c r="C700" s="209" t="s">
        <v>8629</v>
      </c>
      <c r="D700" s="209" t="s">
        <v>8643</v>
      </c>
      <c r="E700" s="209" t="s">
        <v>8643</v>
      </c>
      <c r="F700" s="210" t="s">
        <v>6507</v>
      </c>
      <c r="G700" s="387">
        <v>845209.56</v>
      </c>
      <c r="H700" s="387"/>
      <c r="I700" s="210" t="s">
        <v>6508</v>
      </c>
      <c r="J700" s="388">
        <v>845209.56</v>
      </c>
      <c r="K700" s="388"/>
    </row>
    <row r="701" spans="2:11" x14ac:dyDescent="0.25">
      <c r="B701" s="213">
        <v>44125</v>
      </c>
      <c r="C701" s="209" t="s">
        <v>8644</v>
      </c>
      <c r="D701" s="209" t="s">
        <v>8645</v>
      </c>
      <c r="E701" s="209" t="s">
        <v>8646</v>
      </c>
      <c r="F701" s="210" t="s">
        <v>6507</v>
      </c>
      <c r="G701" s="387">
        <v>53372.88</v>
      </c>
      <c r="H701" s="387"/>
      <c r="I701" s="210" t="s">
        <v>6507</v>
      </c>
      <c r="J701" s="388">
        <v>53372.88</v>
      </c>
      <c r="K701" s="388"/>
    </row>
    <row r="702" spans="2:11" hidden="1" x14ac:dyDescent="0.25">
      <c r="B702" s="213">
        <v>44133</v>
      </c>
      <c r="C702" s="209" t="s">
        <v>8647</v>
      </c>
      <c r="D702" s="209" t="s">
        <v>8648</v>
      </c>
      <c r="E702" s="209" t="s">
        <v>8648</v>
      </c>
      <c r="F702" s="210" t="s">
        <v>6507</v>
      </c>
      <c r="G702" s="387">
        <v>56084156.479999997</v>
      </c>
      <c r="H702" s="387"/>
      <c r="I702" s="210" t="s">
        <v>6508</v>
      </c>
      <c r="J702" s="388">
        <v>56084156.479999997</v>
      </c>
      <c r="K702" s="388"/>
    </row>
    <row r="703" spans="2:11" x14ac:dyDescent="0.25">
      <c r="B703" s="213">
        <v>44133</v>
      </c>
      <c r="C703" s="209" t="s">
        <v>8544</v>
      </c>
      <c r="D703" s="209" t="s">
        <v>8545</v>
      </c>
      <c r="E703" s="209" t="s">
        <v>8546</v>
      </c>
      <c r="F703" s="210" t="s">
        <v>6507</v>
      </c>
      <c r="G703" s="387">
        <v>33989.58</v>
      </c>
      <c r="H703" s="387"/>
      <c r="I703" s="210" t="s">
        <v>6507</v>
      </c>
      <c r="J703" s="388">
        <v>33989.58</v>
      </c>
      <c r="K703" s="388"/>
    </row>
    <row r="704" spans="2:11" x14ac:dyDescent="0.25">
      <c r="B704" s="213">
        <v>44135</v>
      </c>
      <c r="C704" s="209" t="s">
        <v>8544</v>
      </c>
      <c r="D704" s="209" t="s">
        <v>8547</v>
      </c>
      <c r="E704" s="209" t="s">
        <v>8548</v>
      </c>
      <c r="F704" s="210" t="s">
        <v>6507</v>
      </c>
      <c r="G704" s="387">
        <v>15886.66</v>
      </c>
      <c r="H704" s="387"/>
      <c r="I704" s="210" t="s">
        <v>6507</v>
      </c>
      <c r="J704" s="388">
        <v>15886.66</v>
      </c>
      <c r="K704" s="388"/>
    </row>
    <row r="705" spans="2:11" x14ac:dyDescent="0.25">
      <c r="B705" s="209"/>
      <c r="C705" s="209" t="s">
        <v>8649</v>
      </c>
      <c r="D705" s="209" t="s">
        <v>8650</v>
      </c>
      <c r="E705" s="209" t="s">
        <v>8651</v>
      </c>
      <c r="F705" s="210" t="s">
        <v>6507</v>
      </c>
      <c r="G705" s="387">
        <v>48750</v>
      </c>
      <c r="H705" s="387"/>
      <c r="I705" s="210" t="s">
        <v>6507</v>
      </c>
      <c r="J705" s="388">
        <v>48750</v>
      </c>
      <c r="K705" s="388"/>
    </row>
    <row r="706" spans="2:11" hidden="1" x14ac:dyDescent="0.25">
      <c r="B706" s="400"/>
      <c r="C706" s="400"/>
      <c r="D706" s="400"/>
      <c r="E706" s="400"/>
      <c r="F706" s="401">
        <v>2048243214.2499998</v>
      </c>
      <c r="G706" s="401"/>
      <c r="H706" s="401"/>
      <c r="I706" s="402">
        <v>2048243214.2499998</v>
      </c>
      <c r="J706" s="402"/>
      <c r="K706" s="402"/>
    </row>
  </sheetData>
  <autoFilter ref="B11:K706">
    <filterColumn colId="7">
      <filters>
        <filter val="01.01.1"/>
      </filters>
    </filterColumn>
  </autoFilter>
  <mergeCells count="1399">
    <mergeCell ref="G698:H698"/>
    <mergeCell ref="J698:K698"/>
    <mergeCell ref="G693:H693"/>
    <mergeCell ref="J693:K693"/>
    <mergeCell ref="G694:H694"/>
    <mergeCell ref="J694:K694"/>
    <mergeCell ref="G695:H695"/>
    <mergeCell ref="J695:K695"/>
    <mergeCell ref="G690:H690"/>
    <mergeCell ref="J690:K690"/>
    <mergeCell ref="G691:H691"/>
    <mergeCell ref="J691:K691"/>
    <mergeCell ref="G692:H692"/>
    <mergeCell ref="J692:K692"/>
    <mergeCell ref="G705:H705"/>
    <mergeCell ref="J705:K705"/>
    <mergeCell ref="B706:E706"/>
    <mergeCell ref="F706:H706"/>
    <mergeCell ref="I706:K706"/>
    <mergeCell ref="G702:H702"/>
    <mergeCell ref="J702:K702"/>
    <mergeCell ref="G703:H703"/>
    <mergeCell ref="J703:K703"/>
    <mergeCell ref="G704:H704"/>
    <mergeCell ref="J704:K704"/>
    <mergeCell ref="G699:H699"/>
    <mergeCell ref="J699:K699"/>
    <mergeCell ref="G700:H700"/>
    <mergeCell ref="J700:K700"/>
    <mergeCell ref="G701:H701"/>
    <mergeCell ref="J701:K701"/>
    <mergeCell ref="G689:H689"/>
    <mergeCell ref="J689:K689"/>
    <mergeCell ref="G684:H684"/>
    <mergeCell ref="J684:K684"/>
    <mergeCell ref="G685:H685"/>
    <mergeCell ref="J685:K685"/>
    <mergeCell ref="G686:H686"/>
    <mergeCell ref="J686:K686"/>
    <mergeCell ref="G681:H681"/>
    <mergeCell ref="J681:K681"/>
    <mergeCell ref="G682:H682"/>
    <mergeCell ref="J682:K682"/>
    <mergeCell ref="G683:H683"/>
    <mergeCell ref="J683:K683"/>
    <mergeCell ref="G696:H696"/>
    <mergeCell ref="J696:K696"/>
    <mergeCell ref="G697:H697"/>
    <mergeCell ref="J697:K697"/>
    <mergeCell ref="G680:H680"/>
    <mergeCell ref="J680:K680"/>
    <mergeCell ref="G675:H675"/>
    <mergeCell ref="J675:K675"/>
    <mergeCell ref="G676:H676"/>
    <mergeCell ref="J676:K676"/>
    <mergeCell ref="G677:H677"/>
    <mergeCell ref="J677:K677"/>
    <mergeCell ref="G672:H672"/>
    <mergeCell ref="J672:K672"/>
    <mergeCell ref="G673:H673"/>
    <mergeCell ref="J673:K673"/>
    <mergeCell ref="G674:H674"/>
    <mergeCell ref="J674:K674"/>
    <mergeCell ref="G687:H687"/>
    <mergeCell ref="J687:K687"/>
    <mergeCell ref="G688:H688"/>
    <mergeCell ref="J688:K688"/>
    <mergeCell ref="G671:H671"/>
    <mergeCell ref="J671:K671"/>
    <mergeCell ref="G666:H666"/>
    <mergeCell ref="J666:K666"/>
    <mergeCell ref="G667:H667"/>
    <mergeCell ref="J667:K667"/>
    <mergeCell ref="G668:H668"/>
    <mergeCell ref="J668:K668"/>
    <mergeCell ref="G663:H663"/>
    <mergeCell ref="J663:K663"/>
    <mergeCell ref="G664:H664"/>
    <mergeCell ref="J664:K664"/>
    <mergeCell ref="G665:H665"/>
    <mergeCell ref="J665:K665"/>
    <mergeCell ref="G678:H678"/>
    <mergeCell ref="J678:K678"/>
    <mergeCell ref="G679:H679"/>
    <mergeCell ref="J679:K679"/>
    <mergeCell ref="G662:H662"/>
    <mergeCell ref="J662:K662"/>
    <mergeCell ref="G657:H657"/>
    <mergeCell ref="J657:K657"/>
    <mergeCell ref="G658:H658"/>
    <mergeCell ref="J658:K658"/>
    <mergeCell ref="G659:H659"/>
    <mergeCell ref="J659:K659"/>
    <mergeCell ref="G654:H654"/>
    <mergeCell ref="J654:K654"/>
    <mergeCell ref="G655:H655"/>
    <mergeCell ref="J655:K655"/>
    <mergeCell ref="G656:H656"/>
    <mergeCell ref="J656:K656"/>
    <mergeCell ref="G669:H669"/>
    <mergeCell ref="J669:K669"/>
    <mergeCell ref="G670:H670"/>
    <mergeCell ref="J670:K670"/>
    <mergeCell ref="G653:H653"/>
    <mergeCell ref="J653:K653"/>
    <mergeCell ref="G648:H648"/>
    <mergeCell ref="J648:K648"/>
    <mergeCell ref="G649:H649"/>
    <mergeCell ref="J649:K649"/>
    <mergeCell ref="G650:H650"/>
    <mergeCell ref="J650:K650"/>
    <mergeCell ref="G645:H645"/>
    <mergeCell ref="J645:K645"/>
    <mergeCell ref="G646:H646"/>
    <mergeCell ref="J646:K646"/>
    <mergeCell ref="G647:H647"/>
    <mergeCell ref="J647:K647"/>
    <mergeCell ref="G660:H660"/>
    <mergeCell ref="J660:K660"/>
    <mergeCell ref="G661:H661"/>
    <mergeCell ref="J661:K661"/>
    <mergeCell ref="G644:H644"/>
    <mergeCell ref="J644:K644"/>
    <mergeCell ref="G639:H639"/>
    <mergeCell ref="J639:K639"/>
    <mergeCell ref="G640:H640"/>
    <mergeCell ref="J640:K640"/>
    <mergeCell ref="G641:H641"/>
    <mergeCell ref="J641:K641"/>
    <mergeCell ref="G636:H636"/>
    <mergeCell ref="J636:K636"/>
    <mergeCell ref="G637:H637"/>
    <mergeCell ref="J637:K637"/>
    <mergeCell ref="G638:H638"/>
    <mergeCell ref="J638:K638"/>
    <mergeCell ref="G651:H651"/>
    <mergeCell ref="J651:K651"/>
    <mergeCell ref="G652:H652"/>
    <mergeCell ref="J652:K652"/>
    <mergeCell ref="G635:H635"/>
    <mergeCell ref="J635:K635"/>
    <mergeCell ref="G630:H630"/>
    <mergeCell ref="J630:K630"/>
    <mergeCell ref="G631:H631"/>
    <mergeCell ref="J631:K631"/>
    <mergeCell ref="G632:H632"/>
    <mergeCell ref="J632:K632"/>
    <mergeCell ref="G627:H627"/>
    <mergeCell ref="J627:K627"/>
    <mergeCell ref="G628:H628"/>
    <mergeCell ref="J628:K628"/>
    <mergeCell ref="G629:H629"/>
    <mergeCell ref="J629:K629"/>
    <mergeCell ref="G642:H642"/>
    <mergeCell ref="J642:K642"/>
    <mergeCell ref="G643:H643"/>
    <mergeCell ref="J643:K643"/>
    <mergeCell ref="G626:H626"/>
    <mergeCell ref="J626:K626"/>
    <mergeCell ref="G621:H621"/>
    <mergeCell ref="J621:K621"/>
    <mergeCell ref="G622:H622"/>
    <mergeCell ref="J622:K622"/>
    <mergeCell ref="G623:H623"/>
    <mergeCell ref="J623:K623"/>
    <mergeCell ref="G618:H618"/>
    <mergeCell ref="J618:K618"/>
    <mergeCell ref="G619:H619"/>
    <mergeCell ref="J619:K619"/>
    <mergeCell ref="G620:H620"/>
    <mergeCell ref="J620:K620"/>
    <mergeCell ref="G633:H633"/>
    <mergeCell ref="J633:K633"/>
    <mergeCell ref="G634:H634"/>
    <mergeCell ref="J634:K634"/>
    <mergeCell ref="G617:H617"/>
    <mergeCell ref="J617:K617"/>
    <mergeCell ref="G612:H612"/>
    <mergeCell ref="J612:K612"/>
    <mergeCell ref="G613:H613"/>
    <mergeCell ref="J613:K613"/>
    <mergeCell ref="G614:H614"/>
    <mergeCell ref="J614:K614"/>
    <mergeCell ref="G609:H609"/>
    <mergeCell ref="J609:K609"/>
    <mergeCell ref="G610:H610"/>
    <mergeCell ref="J610:K610"/>
    <mergeCell ref="G611:H611"/>
    <mergeCell ref="J611:K611"/>
    <mergeCell ref="G624:H624"/>
    <mergeCell ref="J624:K624"/>
    <mergeCell ref="G625:H625"/>
    <mergeCell ref="J625:K625"/>
    <mergeCell ref="G608:H608"/>
    <mergeCell ref="J608:K608"/>
    <mergeCell ref="G603:H603"/>
    <mergeCell ref="J603:K603"/>
    <mergeCell ref="G604:H604"/>
    <mergeCell ref="J604:K604"/>
    <mergeCell ref="G605:H605"/>
    <mergeCell ref="J605:K605"/>
    <mergeCell ref="G600:H600"/>
    <mergeCell ref="J600:K600"/>
    <mergeCell ref="G601:H601"/>
    <mergeCell ref="J601:K601"/>
    <mergeCell ref="G602:H602"/>
    <mergeCell ref="J602:K602"/>
    <mergeCell ref="G615:H615"/>
    <mergeCell ref="J615:K615"/>
    <mergeCell ref="G616:H616"/>
    <mergeCell ref="J616:K616"/>
    <mergeCell ref="G599:H599"/>
    <mergeCell ref="J599:K599"/>
    <mergeCell ref="G594:H594"/>
    <mergeCell ref="J594:K594"/>
    <mergeCell ref="G595:H595"/>
    <mergeCell ref="J595:K595"/>
    <mergeCell ref="G596:H596"/>
    <mergeCell ref="J596:K596"/>
    <mergeCell ref="G591:H591"/>
    <mergeCell ref="J591:K591"/>
    <mergeCell ref="G592:H592"/>
    <mergeCell ref="J592:K592"/>
    <mergeCell ref="G593:H593"/>
    <mergeCell ref="J593:K593"/>
    <mergeCell ref="G606:H606"/>
    <mergeCell ref="J606:K606"/>
    <mergeCell ref="G607:H607"/>
    <mergeCell ref="J607:K607"/>
    <mergeCell ref="G590:H590"/>
    <mergeCell ref="J590:K590"/>
    <mergeCell ref="G585:H585"/>
    <mergeCell ref="J585:K585"/>
    <mergeCell ref="G586:H586"/>
    <mergeCell ref="J586:K586"/>
    <mergeCell ref="G587:H587"/>
    <mergeCell ref="J587:K587"/>
    <mergeCell ref="G582:H582"/>
    <mergeCell ref="J582:K582"/>
    <mergeCell ref="G583:H583"/>
    <mergeCell ref="J583:K583"/>
    <mergeCell ref="G584:H584"/>
    <mergeCell ref="J584:K584"/>
    <mergeCell ref="G597:H597"/>
    <mergeCell ref="J597:K597"/>
    <mergeCell ref="G598:H598"/>
    <mergeCell ref="J598:K598"/>
    <mergeCell ref="G581:H581"/>
    <mergeCell ref="J581:K581"/>
    <mergeCell ref="G576:H576"/>
    <mergeCell ref="J576:K576"/>
    <mergeCell ref="G577:H577"/>
    <mergeCell ref="J577:K577"/>
    <mergeCell ref="G578:H578"/>
    <mergeCell ref="J578:K578"/>
    <mergeCell ref="G573:H573"/>
    <mergeCell ref="J573:K573"/>
    <mergeCell ref="G574:H574"/>
    <mergeCell ref="J574:K574"/>
    <mergeCell ref="G575:H575"/>
    <mergeCell ref="J575:K575"/>
    <mergeCell ref="G588:H588"/>
    <mergeCell ref="J588:K588"/>
    <mergeCell ref="G589:H589"/>
    <mergeCell ref="J589:K589"/>
    <mergeCell ref="G572:H572"/>
    <mergeCell ref="J572:K572"/>
    <mergeCell ref="G567:H567"/>
    <mergeCell ref="J567:K567"/>
    <mergeCell ref="G568:H568"/>
    <mergeCell ref="J568:K568"/>
    <mergeCell ref="G569:H569"/>
    <mergeCell ref="J569:K569"/>
    <mergeCell ref="G564:H564"/>
    <mergeCell ref="J564:K564"/>
    <mergeCell ref="G565:H565"/>
    <mergeCell ref="J565:K565"/>
    <mergeCell ref="G566:H566"/>
    <mergeCell ref="J566:K566"/>
    <mergeCell ref="G579:H579"/>
    <mergeCell ref="J579:K579"/>
    <mergeCell ref="G580:H580"/>
    <mergeCell ref="J580:K580"/>
    <mergeCell ref="G563:H563"/>
    <mergeCell ref="J563:K563"/>
    <mergeCell ref="G558:H558"/>
    <mergeCell ref="J558:K558"/>
    <mergeCell ref="G559:H559"/>
    <mergeCell ref="J559:K559"/>
    <mergeCell ref="G560:H560"/>
    <mergeCell ref="J560:K560"/>
    <mergeCell ref="G555:H555"/>
    <mergeCell ref="J555:K555"/>
    <mergeCell ref="G556:H556"/>
    <mergeCell ref="J556:K556"/>
    <mergeCell ref="G557:H557"/>
    <mergeCell ref="J557:K557"/>
    <mergeCell ref="G570:H570"/>
    <mergeCell ref="J570:K570"/>
    <mergeCell ref="G571:H571"/>
    <mergeCell ref="J571:K571"/>
    <mergeCell ref="G554:H554"/>
    <mergeCell ref="J554:K554"/>
    <mergeCell ref="G549:H549"/>
    <mergeCell ref="J549:K549"/>
    <mergeCell ref="G550:H550"/>
    <mergeCell ref="J550:K550"/>
    <mergeCell ref="G551:H551"/>
    <mergeCell ref="J551:K551"/>
    <mergeCell ref="G546:H546"/>
    <mergeCell ref="J546:K546"/>
    <mergeCell ref="G547:H547"/>
    <mergeCell ref="J547:K547"/>
    <mergeCell ref="G548:H548"/>
    <mergeCell ref="J548:K548"/>
    <mergeCell ref="G561:H561"/>
    <mergeCell ref="J561:K561"/>
    <mergeCell ref="G562:H562"/>
    <mergeCell ref="J562:K562"/>
    <mergeCell ref="G545:H545"/>
    <mergeCell ref="J545:K545"/>
    <mergeCell ref="G540:H540"/>
    <mergeCell ref="J540:K540"/>
    <mergeCell ref="G541:H541"/>
    <mergeCell ref="J541:K541"/>
    <mergeCell ref="G542:H542"/>
    <mergeCell ref="J542:K542"/>
    <mergeCell ref="G537:H537"/>
    <mergeCell ref="J537:K537"/>
    <mergeCell ref="G538:H538"/>
    <mergeCell ref="J538:K538"/>
    <mergeCell ref="G539:H539"/>
    <mergeCell ref="J539:K539"/>
    <mergeCell ref="G552:H552"/>
    <mergeCell ref="J552:K552"/>
    <mergeCell ref="G553:H553"/>
    <mergeCell ref="J553:K553"/>
    <mergeCell ref="G536:H536"/>
    <mergeCell ref="J536:K536"/>
    <mergeCell ref="G531:H531"/>
    <mergeCell ref="J531:K531"/>
    <mergeCell ref="G532:H532"/>
    <mergeCell ref="J532:K532"/>
    <mergeCell ref="G533:H533"/>
    <mergeCell ref="J533:K533"/>
    <mergeCell ref="G528:H528"/>
    <mergeCell ref="J528:K528"/>
    <mergeCell ref="G529:H529"/>
    <mergeCell ref="J529:K529"/>
    <mergeCell ref="G530:H530"/>
    <mergeCell ref="J530:K530"/>
    <mergeCell ref="G543:H543"/>
    <mergeCell ref="J543:K543"/>
    <mergeCell ref="G544:H544"/>
    <mergeCell ref="J544:K544"/>
    <mergeCell ref="G527:H527"/>
    <mergeCell ref="J527:K527"/>
    <mergeCell ref="G522:H522"/>
    <mergeCell ref="J522:K522"/>
    <mergeCell ref="G523:H523"/>
    <mergeCell ref="J523:K523"/>
    <mergeCell ref="G524:H524"/>
    <mergeCell ref="J524:K524"/>
    <mergeCell ref="G519:H519"/>
    <mergeCell ref="J519:K519"/>
    <mergeCell ref="G520:H520"/>
    <mergeCell ref="J520:K520"/>
    <mergeCell ref="G521:H521"/>
    <mergeCell ref="J521:K521"/>
    <mergeCell ref="G534:H534"/>
    <mergeCell ref="J534:K534"/>
    <mergeCell ref="G535:H535"/>
    <mergeCell ref="J535:K535"/>
    <mergeCell ref="G518:H518"/>
    <mergeCell ref="J518:K518"/>
    <mergeCell ref="G513:H513"/>
    <mergeCell ref="J513:K513"/>
    <mergeCell ref="G514:H514"/>
    <mergeCell ref="J514:K514"/>
    <mergeCell ref="G515:H515"/>
    <mergeCell ref="J515:K515"/>
    <mergeCell ref="G510:H510"/>
    <mergeCell ref="J510:K510"/>
    <mergeCell ref="G511:H511"/>
    <mergeCell ref="J511:K511"/>
    <mergeCell ref="G512:H512"/>
    <mergeCell ref="J512:K512"/>
    <mergeCell ref="G525:H525"/>
    <mergeCell ref="J525:K525"/>
    <mergeCell ref="G526:H526"/>
    <mergeCell ref="J526:K526"/>
    <mergeCell ref="G509:H509"/>
    <mergeCell ref="J509:K509"/>
    <mergeCell ref="G504:H504"/>
    <mergeCell ref="J504:K504"/>
    <mergeCell ref="G505:H505"/>
    <mergeCell ref="J505:K505"/>
    <mergeCell ref="G506:H506"/>
    <mergeCell ref="J506:K506"/>
    <mergeCell ref="G501:H501"/>
    <mergeCell ref="J501:K501"/>
    <mergeCell ref="G502:H502"/>
    <mergeCell ref="J502:K502"/>
    <mergeCell ref="G503:H503"/>
    <mergeCell ref="J503:K503"/>
    <mergeCell ref="G516:H516"/>
    <mergeCell ref="J516:K516"/>
    <mergeCell ref="G517:H517"/>
    <mergeCell ref="J517:K517"/>
    <mergeCell ref="G500:H500"/>
    <mergeCell ref="J500:K500"/>
    <mergeCell ref="G495:H495"/>
    <mergeCell ref="J495:K495"/>
    <mergeCell ref="G496:H496"/>
    <mergeCell ref="J496:K496"/>
    <mergeCell ref="G497:H497"/>
    <mergeCell ref="J497:K497"/>
    <mergeCell ref="G492:H492"/>
    <mergeCell ref="J492:K492"/>
    <mergeCell ref="G493:H493"/>
    <mergeCell ref="J493:K493"/>
    <mergeCell ref="G494:H494"/>
    <mergeCell ref="J494:K494"/>
    <mergeCell ref="G507:H507"/>
    <mergeCell ref="J507:K507"/>
    <mergeCell ref="G508:H508"/>
    <mergeCell ref="J508:K508"/>
    <mergeCell ref="G491:H491"/>
    <mergeCell ref="J491:K491"/>
    <mergeCell ref="G486:H486"/>
    <mergeCell ref="J486:K486"/>
    <mergeCell ref="G487:H487"/>
    <mergeCell ref="J487:K487"/>
    <mergeCell ref="G488:H488"/>
    <mergeCell ref="J488:K488"/>
    <mergeCell ref="G483:H483"/>
    <mergeCell ref="J483:K483"/>
    <mergeCell ref="G484:H484"/>
    <mergeCell ref="J484:K484"/>
    <mergeCell ref="G485:H485"/>
    <mergeCell ref="J485:K485"/>
    <mergeCell ref="G498:H498"/>
    <mergeCell ref="J498:K498"/>
    <mergeCell ref="G499:H499"/>
    <mergeCell ref="J499:K499"/>
    <mergeCell ref="G482:H482"/>
    <mergeCell ref="J482:K482"/>
    <mergeCell ref="G477:H477"/>
    <mergeCell ref="J477:K477"/>
    <mergeCell ref="G478:H478"/>
    <mergeCell ref="J478:K478"/>
    <mergeCell ref="G479:H479"/>
    <mergeCell ref="J479:K479"/>
    <mergeCell ref="G474:H474"/>
    <mergeCell ref="J474:K474"/>
    <mergeCell ref="G475:H475"/>
    <mergeCell ref="J475:K475"/>
    <mergeCell ref="G476:H476"/>
    <mergeCell ref="J476:K476"/>
    <mergeCell ref="G489:H489"/>
    <mergeCell ref="J489:K489"/>
    <mergeCell ref="G490:H490"/>
    <mergeCell ref="J490:K490"/>
    <mergeCell ref="G473:H473"/>
    <mergeCell ref="J473:K473"/>
    <mergeCell ref="G468:H468"/>
    <mergeCell ref="J468:K468"/>
    <mergeCell ref="G469:H469"/>
    <mergeCell ref="J469:K469"/>
    <mergeCell ref="G470:H470"/>
    <mergeCell ref="J470:K470"/>
    <mergeCell ref="G465:H465"/>
    <mergeCell ref="J465:K465"/>
    <mergeCell ref="G466:H466"/>
    <mergeCell ref="J466:K466"/>
    <mergeCell ref="G467:H467"/>
    <mergeCell ref="J467:K467"/>
    <mergeCell ref="G480:H480"/>
    <mergeCell ref="J480:K480"/>
    <mergeCell ref="G481:H481"/>
    <mergeCell ref="J481:K481"/>
    <mergeCell ref="G464:H464"/>
    <mergeCell ref="J464:K464"/>
    <mergeCell ref="G459:H459"/>
    <mergeCell ref="J459:K459"/>
    <mergeCell ref="G460:H460"/>
    <mergeCell ref="J460:K460"/>
    <mergeCell ref="G461:H461"/>
    <mergeCell ref="J461:K461"/>
    <mergeCell ref="G456:H456"/>
    <mergeCell ref="J456:K456"/>
    <mergeCell ref="G457:H457"/>
    <mergeCell ref="J457:K457"/>
    <mergeCell ref="G458:H458"/>
    <mergeCell ref="J458:K458"/>
    <mergeCell ref="G471:H471"/>
    <mergeCell ref="J471:K471"/>
    <mergeCell ref="G472:H472"/>
    <mergeCell ref="J472:K472"/>
    <mergeCell ref="G455:H455"/>
    <mergeCell ref="J455:K455"/>
    <mergeCell ref="G450:H450"/>
    <mergeCell ref="J450:K450"/>
    <mergeCell ref="G451:H451"/>
    <mergeCell ref="J451:K451"/>
    <mergeCell ref="G452:H452"/>
    <mergeCell ref="J452:K452"/>
    <mergeCell ref="G447:H447"/>
    <mergeCell ref="J447:K447"/>
    <mergeCell ref="G448:H448"/>
    <mergeCell ref="J448:K448"/>
    <mergeCell ref="G449:H449"/>
    <mergeCell ref="J449:K449"/>
    <mergeCell ref="G462:H462"/>
    <mergeCell ref="J462:K462"/>
    <mergeCell ref="G463:H463"/>
    <mergeCell ref="J463:K463"/>
    <mergeCell ref="G446:H446"/>
    <mergeCell ref="J446:K446"/>
    <mergeCell ref="G441:H441"/>
    <mergeCell ref="J441:K441"/>
    <mergeCell ref="G442:H442"/>
    <mergeCell ref="J442:K442"/>
    <mergeCell ref="G443:H443"/>
    <mergeCell ref="J443:K443"/>
    <mergeCell ref="G438:H438"/>
    <mergeCell ref="J438:K438"/>
    <mergeCell ref="G439:H439"/>
    <mergeCell ref="J439:K439"/>
    <mergeCell ref="G440:H440"/>
    <mergeCell ref="J440:K440"/>
    <mergeCell ref="G453:H453"/>
    <mergeCell ref="J453:K453"/>
    <mergeCell ref="G454:H454"/>
    <mergeCell ref="J454:K454"/>
    <mergeCell ref="G437:H437"/>
    <mergeCell ref="J437:K437"/>
    <mergeCell ref="G432:H432"/>
    <mergeCell ref="J432:K432"/>
    <mergeCell ref="G433:H433"/>
    <mergeCell ref="J433:K433"/>
    <mergeCell ref="G434:H434"/>
    <mergeCell ref="J434:K434"/>
    <mergeCell ref="G429:H429"/>
    <mergeCell ref="J429:K429"/>
    <mergeCell ref="G430:H430"/>
    <mergeCell ref="J430:K430"/>
    <mergeCell ref="G431:H431"/>
    <mergeCell ref="J431:K431"/>
    <mergeCell ref="G444:H444"/>
    <mergeCell ref="J444:K444"/>
    <mergeCell ref="G445:H445"/>
    <mergeCell ref="J445:K445"/>
    <mergeCell ref="G428:H428"/>
    <mergeCell ref="J428:K428"/>
    <mergeCell ref="G423:H423"/>
    <mergeCell ref="J423:K423"/>
    <mergeCell ref="G424:H424"/>
    <mergeCell ref="J424:K424"/>
    <mergeCell ref="G425:H425"/>
    <mergeCell ref="J425:K425"/>
    <mergeCell ref="G420:H420"/>
    <mergeCell ref="J420:K420"/>
    <mergeCell ref="G421:H421"/>
    <mergeCell ref="J421:K421"/>
    <mergeCell ref="G422:H422"/>
    <mergeCell ref="J422:K422"/>
    <mergeCell ref="G435:H435"/>
    <mergeCell ref="J435:K435"/>
    <mergeCell ref="G436:H436"/>
    <mergeCell ref="J436:K436"/>
    <mergeCell ref="G419:H419"/>
    <mergeCell ref="J419:K419"/>
    <mergeCell ref="G414:H414"/>
    <mergeCell ref="J414:K414"/>
    <mergeCell ref="G415:H415"/>
    <mergeCell ref="J415:K415"/>
    <mergeCell ref="G416:H416"/>
    <mergeCell ref="J416:K416"/>
    <mergeCell ref="G411:H411"/>
    <mergeCell ref="J411:K411"/>
    <mergeCell ref="G412:H412"/>
    <mergeCell ref="J412:K412"/>
    <mergeCell ref="G413:H413"/>
    <mergeCell ref="J413:K413"/>
    <mergeCell ref="G426:H426"/>
    <mergeCell ref="J426:K426"/>
    <mergeCell ref="G427:H427"/>
    <mergeCell ref="J427:K427"/>
    <mergeCell ref="G410:H410"/>
    <mergeCell ref="J410:K410"/>
    <mergeCell ref="G405:H405"/>
    <mergeCell ref="J405:K405"/>
    <mergeCell ref="G406:H406"/>
    <mergeCell ref="J406:K406"/>
    <mergeCell ref="G407:H407"/>
    <mergeCell ref="J407:K407"/>
    <mergeCell ref="G402:H402"/>
    <mergeCell ref="J402:K402"/>
    <mergeCell ref="G403:H403"/>
    <mergeCell ref="J403:K403"/>
    <mergeCell ref="G404:H404"/>
    <mergeCell ref="J404:K404"/>
    <mergeCell ref="G417:H417"/>
    <mergeCell ref="J417:K417"/>
    <mergeCell ref="G418:H418"/>
    <mergeCell ref="J418:K418"/>
    <mergeCell ref="G401:H401"/>
    <mergeCell ref="J401:K401"/>
    <mergeCell ref="G396:H396"/>
    <mergeCell ref="J396:K396"/>
    <mergeCell ref="G397:H397"/>
    <mergeCell ref="J397:K397"/>
    <mergeCell ref="G398:H398"/>
    <mergeCell ref="J398:K398"/>
    <mergeCell ref="G393:H393"/>
    <mergeCell ref="J393:K393"/>
    <mergeCell ref="G394:H394"/>
    <mergeCell ref="J394:K394"/>
    <mergeCell ref="G395:H395"/>
    <mergeCell ref="J395:K395"/>
    <mergeCell ref="G408:H408"/>
    <mergeCell ref="J408:K408"/>
    <mergeCell ref="G409:H409"/>
    <mergeCell ref="J409:K409"/>
    <mergeCell ref="G392:H392"/>
    <mergeCell ref="J392:K392"/>
    <mergeCell ref="G387:H387"/>
    <mergeCell ref="J387:K387"/>
    <mergeCell ref="G388:H388"/>
    <mergeCell ref="J388:K388"/>
    <mergeCell ref="G389:H389"/>
    <mergeCell ref="J389:K389"/>
    <mergeCell ref="G384:H384"/>
    <mergeCell ref="J384:K384"/>
    <mergeCell ref="G385:H385"/>
    <mergeCell ref="J385:K385"/>
    <mergeCell ref="G386:H386"/>
    <mergeCell ref="J386:K386"/>
    <mergeCell ref="G399:H399"/>
    <mergeCell ref="J399:K399"/>
    <mergeCell ref="G400:H400"/>
    <mergeCell ref="J400:K400"/>
    <mergeCell ref="G383:H383"/>
    <mergeCell ref="J383:K383"/>
    <mergeCell ref="G378:H378"/>
    <mergeCell ref="J378:K378"/>
    <mergeCell ref="G379:H379"/>
    <mergeCell ref="J379:K379"/>
    <mergeCell ref="G380:H380"/>
    <mergeCell ref="J380:K380"/>
    <mergeCell ref="G375:H375"/>
    <mergeCell ref="J375:K375"/>
    <mergeCell ref="G376:H376"/>
    <mergeCell ref="J376:K376"/>
    <mergeCell ref="G377:H377"/>
    <mergeCell ref="J377:K377"/>
    <mergeCell ref="G390:H390"/>
    <mergeCell ref="J390:K390"/>
    <mergeCell ref="G391:H391"/>
    <mergeCell ref="J391:K391"/>
    <mergeCell ref="G374:H374"/>
    <mergeCell ref="J374:K374"/>
    <mergeCell ref="G369:H369"/>
    <mergeCell ref="J369:K369"/>
    <mergeCell ref="G370:H370"/>
    <mergeCell ref="J370:K370"/>
    <mergeCell ref="G371:H371"/>
    <mergeCell ref="J371:K371"/>
    <mergeCell ref="G366:H366"/>
    <mergeCell ref="J366:K366"/>
    <mergeCell ref="G367:H367"/>
    <mergeCell ref="J367:K367"/>
    <mergeCell ref="G368:H368"/>
    <mergeCell ref="J368:K368"/>
    <mergeCell ref="G381:H381"/>
    <mergeCell ref="J381:K381"/>
    <mergeCell ref="G382:H382"/>
    <mergeCell ref="J382:K382"/>
    <mergeCell ref="G365:H365"/>
    <mergeCell ref="J365:K365"/>
    <mergeCell ref="G360:H360"/>
    <mergeCell ref="J360:K360"/>
    <mergeCell ref="G361:H361"/>
    <mergeCell ref="J361:K361"/>
    <mergeCell ref="G362:H362"/>
    <mergeCell ref="J362:K362"/>
    <mergeCell ref="G357:H357"/>
    <mergeCell ref="J357:K357"/>
    <mergeCell ref="G358:H358"/>
    <mergeCell ref="J358:K358"/>
    <mergeCell ref="G359:H359"/>
    <mergeCell ref="J359:K359"/>
    <mergeCell ref="G372:H372"/>
    <mergeCell ref="J372:K372"/>
    <mergeCell ref="G373:H373"/>
    <mergeCell ref="J373:K373"/>
    <mergeCell ref="G356:H356"/>
    <mergeCell ref="J356:K356"/>
    <mergeCell ref="G351:H351"/>
    <mergeCell ref="J351:K351"/>
    <mergeCell ref="G352:H352"/>
    <mergeCell ref="J352:K352"/>
    <mergeCell ref="G353:H353"/>
    <mergeCell ref="J353:K353"/>
    <mergeCell ref="G348:H348"/>
    <mergeCell ref="J348:K348"/>
    <mergeCell ref="G349:H349"/>
    <mergeCell ref="J349:K349"/>
    <mergeCell ref="G350:H350"/>
    <mergeCell ref="J350:K350"/>
    <mergeCell ref="G363:H363"/>
    <mergeCell ref="J363:K363"/>
    <mergeCell ref="G364:H364"/>
    <mergeCell ref="J364:K364"/>
    <mergeCell ref="G347:H347"/>
    <mergeCell ref="J347:K347"/>
    <mergeCell ref="G342:H342"/>
    <mergeCell ref="J342:K342"/>
    <mergeCell ref="G343:H343"/>
    <mergeCell ref="J343:K343"/>
    <mergeCell ref="G344:H344"/>
    <mergeCell ref="J344:K344"/>
    <mergeCell ref="G339:H339"/>
    <mergeCell ref="J339:K339"/>
    <mergeCell ref="G340:H340"/>
    <mergeCell ref="J340:K340"/>
    <mergeCell ref="G341:H341"/>
    <mergeCell ref="J341:K341"/>
    <mergeCell ref="G354:H354"/>
    <mergeCell ref="J354:K354"/>
    <mergeCell ref="G355:H355"/>
    <mergeCell ref="J355:K355"/>
    <mergeCell ref="G338:H338"/>
    <mergeCell ref="J338:K338"/>
    <mergeCell ref="G333:H333"/>
    <mergeCell ref="J333:K333"/>
    <mergeCell ref="G334:H334"/>
    <mergeCell ref="J334:K334"/>
    <mergeCell ref="G335:H335"/>
    <mergeCell ref="J335:K335"/>
    <mergeCell ref="G330:H330"/>
    <mergeCell ref="J330:K330"/>
    <mergeCell ref="G331:H331"/>
    <mergeCell ref="J331:K331"/>
    <mergeCell ref="G332:H332"/>
    <mergeCell ref="J332:K332"/>
    <mergeCell ref="G345:H345"/>
    <mergeCell ref="J345:K345"/>
    <mergeCell ref="G346:H346"/>
    <mergeCell ref="J346:K346"/>
    <mergeCell ref="G329:H329"/>
    <mergeCell ref="J329:K329"/>
    <mergeCell ref="G324:H324"/>
    <mergeCell ref="J324:K324"/>
    <mergeCell ref="G325:H325"/>
    <mergeCell ref="J325:K325"/>
    <mergeCell ref="G326:H326"/>
    <mergeCell ref="J326:K326"/>
    <mergeCell ref="G321:H321"/>
    <mergeCell ref="J321:K321"/>
    <mergeCell ref="G322:H322"/>
    <mergeCell ref="J322:K322"/>
    <mergeCell ref="G323:H323"/>
    <mergeCell ref="J323:K323"/>
    <mergeCell ref="G336:H336"/>
    <mergeCell ref="J336:K336"/>
    <mergeCell ref="G337:H337"/>
    <mergeCell ref="J337:K337"/>
    <mergeCell ref="G320:H320"/>
    <mergeCell ref="J320:K320"/>
    <mergeCell ref="G315:H315"/>
    <mergeCell ref="J315:K315"/>
    <mergeCell ref="G316:H316"/>
    <mergeCell ref="J316:K316"/>
    <mergeCell ref="G317:H317"/>
    <mergeCell ref="J317:K317"/>
    <mergeCell ref="G312:H312"/>
    <mergeCell ref="J312:K312"/>
    <mergeCell ref="G313:H313"/>
    <mergeCell ref="J313:K313"/>
    <mergeCell ref="G314:H314"/>
    <mergeCell ref="J314:K314"/>
    <mergeCell ref="G327:H327"/>
    <mergeCell ref="J327:K327"/>
    <mergeCell ref="G328:H328"/>
    <mergeCell ref="J328:K328"/>
    <mergeCell ref="G311:H311"/>
    <mergeCell ref="J311:K311"/>
    <mergeCell ref="G306:H306"/>
    <mergeCell ref="J306:K306"/>
    <mergeCell ref="G307:H307"/>
    <mergeCell ref="J307:K307"/>
    <mergeCell ref="G308:H308"/>
    <mergeCell ref="J308:K308"/>
    <mergeCell ref="G303:H303"/>
    <mergeCell ref="J303:K303"/>
    <mergeCell ref="G304:H304"/>
    <mergeCell ref="J304:K304"/>
    <mergeCell ref="G305:H305"/>
    <mergeCell ref="J305:K305"/>
    <mergeCell ref="G318:H318"/>
    <mergeCell ref="J318:K318"/>
    <mergeCell ref="G319:H319"/>
    <mergeCell ref="J319:K319"/>
    <mergeCell ref="G302:H302"/>
    <mergeCell ref="J302:K302"/>
    <mergeCell ref="G297:H297"/>
    <mergeCell ref="J297:K297"/>
    <mergeCell ref="G298:H298"/>
    <mergeCell ref="J298:K298"/>
    <mergeCell ref="G299:H299"/>
    <mergeCell ref="J299:K299"/>
    <mergeCell ref="G294:H294"/>
    <mergeCell ref="J294:K294"/>
    <mergeCell ref="G295:H295"/>
    <mergeCell ref="J295:K295"/>
    <mergeCell ref="G296:H296"/>
    <mergeCell ref="J296:K296"/>
    <mergeCell ref="G309:H309"/>
    <mergeCell ref="J309:K309"/>
    <mergeCell ref="G310:H310"/>
    <mergeCell ref="J310:K310"/>
    <mergeCell ref="G293:H293"/>
    <mergeCell ref="J293:K293"/>
    <mergeCell ref="G288:H288"/>
    <mergeCell ref="J288:K288"/>
    <mergeCell ref="G289:H289"/>
    <mergeCell ref="J289:K289"/>
    <mergeCell ref="G290:H290"/>
    <mergeCell ref="J290:K290"/>
    <mergeCell ref="G285:H285"/>
    <mergeCell ref="J285:K285"/>
    <mergeCell ref="G286:H286"/>
    <mergeCell ref="J286:K286"/>
    <mergeCell ref="G287:H287"/>
    <mergeCell ref="J287:K287"/>
    <mergeCell ref="G300:H300"/>
    <mergeCell ref="J300:K300"/>
    <mergeCell ref="G301:H301"/>
    <mergeCell ref="J301:K301"/>
    <mergeCell ref="G284:H284"/>
    <mergeCell ref="J284:K284"/>
    <mergeCell ref="G279:H279"/>
    <mergeCell ref="J279:K279"/>
    <mergeCell ref="G280:H280"/>
    <mergeCell ref="J280:K280"/>
    <mergeCell ref="G281:H281"/>
    <mergeCell ref="J281:K281"/>
    <mergeCell ref="G276:H276"/>
    <mergeCell ref="J276:K276"/>
    <mergeCell ref="G277:H277"/>
    <mergeCell ref="J277:K277"/>
    <mergeCell ref="G278:H278"/>
    <mergeCell ref="J278:K278"/>
    <mergeCell ref="G291:H291"/>
    <mergeCell ref="J291:K291"/>
    <mergeCell ref="G292:H292"/>
    <mergeCell ref="J292:K292"/>
    <mergeCell ref="G275:H275"/>
    <mergeCell ref="J275:K275"/>
    <mergeCell ref="G270:H270"/>
    <mergeCell ref="J270:K270"/>
    <mergeCell ref="G271:H271"/>
    <mergeCell ref="J271:K271"/>
    <mergeCell ref="G272:H272"/>
    <mergeCell ref="J272:K272"/>
    <mergeCell ref="G267:H267"/>
    <mergeCell ref="J267:K267"/>
    <mergeCell ref="G268:H268"/>
    <mergeCell ref="J268:K268"/>
    <mergeCell ref="G269:H269"/>
    <mergeCell ref="J269:K269"/>
    <mergeCell ref="G282:H282"/>
    <mergeCell ref="J282:K282"/>
    <mergeCell ref="G283:H283"/>
    <mergeCell ref="J283:K283"/>
    <mergeCell ref="G266:H266"/>
    <mergeCell ref="J266:K266"/>
    <mergeCell ref="G261:H261"/>
    <mergeCell ref="J261:K261"/>
    <mergeCell ref="G262:H262"/>
    <mergeCell ref="J262:K262"/>
    <mergeCell ref="G263:H263"/>
    <mergeCell ref="J263:K263"/>
    <mergeCell ref="G258:H258"/>
    <mergeCell ref="J258:K258"/>
    <mergeCell ref="G259:H259"/>
    <mergeCell ref="J259:K259"/>
    <mergeCell ref="G260:H260"/>
    <mergeCell ref="J260:K260"/>
    <mergeCell ref="G273:H273"/>
    <mergeCell ref="J273:K273"/>
    <mergeCell ref="G274:H274"/>
    <mergeCell ref="J274:K274"/>
    <mergeCell ref="G257:H257"/>
    <mergeCell ref="J257:K257"/>
    <mergeCell ref="G252:H252"/>
    <mergeCell ref="J252:K252"/>
    <mergeCell ref="G253:H253"/>
    <mergeCell ref="J253:K253"/>
    <mergeCell ref="G254:H254"/>
    <mergeCell ref="J254:K254"/>
    <mergeCell ref="G249:H249"/>
    <mergeCell ref="J249:K249"/>
    <mergeCell ref="G250:H250"/>
    <mergeCell ref="J250:K250"/>
    <mergeCell ref="G251:H251"/>
    <mergeCell ref="J251:K251"/>
    <mergeCell ref="G264:H264"/>
    <mergeCell ref="J264:K264"/>
    <mergeCell ref="G265:H265"/>
    <mergeCell ref="J265:K265"/>
    <mergeCell ref="G248:H248"/>
    <mergeCell ref="J248:K248"/>
    <mergeCell ref="G243:H243"/>
    <mergeCell ref="J243:K243"/>
    <mergeCell ref="G244:H244"/>
    <mergeCell ref="J244:K244"/>
    <mergeCell ref="G245:H245"/>
    <mergeCell ref="J245:K245"/>
    <mergeCell ref="G240:H240"/>
    <mergeCell ref="J240:K240"/>
    <mergeCell ref="G241:H241"/>
    <mergeCell ref="J241:K241"/>
    <mergeCell ref="G242:H242"/>
    <mergeCell ref="J242:K242"/>
    <mergeCell ref="G255:H255"/>
    <mergeCell ref="J255:K255"/>
    <mergeCell ref="G256:H256"/>
    <mergeCell ref="J256:K256"/>
    <mergeCell ref="G239:H239"/>
    <mergeCell ref="J239:K239"/>
    <mergeCell ref="G234:H234"/>
    <mergeCell ref="J234:K234"/>
    <mergeCell ref="G235:H235"/>
    <mergeCell ref="J235:K235"/>
    <mergeCell ref="G236:H236"/>
    <mergeCell ref="J236:K236"/>
    <mergeCell ref="G231:H231"/>
    <mergeCell ref="J231:K231"/>
    <mergeCell ref="G232:H232"/>
    <mergeCell ref="J232:K232"/>
    <mergeCell ref="G233:H233"/>
    <mergeCell ref="J233:K233"/>
    <mergeCell ref="G246:H246"/>
    <mergeCell ref="J246:K246"/>
    <mergeCell ref="G247:H247"/>
    <mergeCell ref="J247:K247"/>
    <mergeCell ref="G230:H230"/>
    <mergeCell ref="J230:K230"/>
    <mergeCell ref="G225:H225"/>
    <mergeCell ref="J225:K225"/>
    <mergeCell ref="G226:H226"/>
    <mergeCell ref="J226:K226"/>
    <mergeCell ref="G227:H227"/>
    <mergeCell ref="J227:K227"/>
    <mergeCell ref="G222:H222"/>
    <mergeCell ref="J222:K222"/>
    <mergeCell ref="G223:H223"/>
    <mergeCell ref="J223:K223"/>
    <mergeCell ref="G224:H224"/>
    <mergeCell ref="J224:K224"/>
    <mergeCell ref="G237:H237"/>
    <mergeCell ref="J237:K237"/>
    <mergeCell ref="G238:H238"/>
    <mergeCell ref="J238:K238"/>
    <mergeCell ref="G221:H221"/>
    <mergeCell ref="J221:K221"/>
    <mergeCell ref="G216:H216"/>
    <mergeCell ref="J216:K216"/>
    <mergeCell ref="G217:H217"/>
    <mergeCell ref="J217:K217"/>
    <mergeCell ref="G218:H218"/>
    <mergeCell ref="J218:K218"/>
    <mergeCell ref="G213:H213"/>
    <mergeCell ref="J213:K213"/>
    <mergeCell ref="G214:H214"/>
    <mergeCell ref="J214:K214"/>
    <mergeCell ref="G215:H215"/>
    <mergeCell ref="J215:K215"/>
    <mergeCell ref="G228:H228"/>
    <mergeCell ref="J228:K228"/>
    <mergeCell ref="G229:H229"/>
    <mergeCell ref="J229:K229"/>
    <mergeCell ref="G212:H212"/>
    <mergeCell ref="J212:K212"/>
    <mergeCell ref="G207:H207"/>
    <mergeCell ref="J207:K207"/>
    <mergeCell ref="G208:H208"/>
    <mergeCell ref="J208:K208"/>
    <mergeCell ref="G209:H209"/>
    <mergeCell ref="J209:K209"/>
    <mergeCell ref="G204:H204"/>
    <mergeCell ref="J204:K204"/>
    <mergeCell ref="G205:H205"/>
    <mergeCell ref="J205:K205"/>
    <mergeCell ref="G206:H206"/>
    <mergeCell ref="J206:K206"/>
    <mergeCell ref="G219:H219"/>
    <mergeCell ref="J219:K219"/>
    <mergeCell ref="G220:H220"/>
    <mergeCell ref="J220:K220"/>
    <mergeCell ref="G203:H203"/>
    <mergeCell ref="J203:K203"/>
    <mergeCell ref="G198:H198"/>
    <mergeCell ref="J198:K198"/>
    <mergeCell ref="G199:H199"/>
    <mergeCell ref="J199:K199"/>
    <mergeCell ref="G200:H200"/>
    <mergeCell ref="J200:K200"/>
    <mergeCell ref="G195:H195"/>
    <mergeCell ref="J195:K195"/>
    <mergeCell ref="G196:H196"/>
    <mergeCell ref="J196:K196"/>
    <mergeCell ref="G197:H197"/>
    <mergeCell ref="J197:K197"/>
    <mergeCell ref="G210:H210"/>
    <mergeCell ref="J210:K210"/>
    <mergeCell ref="G211:H211"/>
    <mergeCell ref="J211:K211"/>
    <mergeCell ref="G194:H194"/>
    <mergeCell ref="J194:K194"/>
    <mergeCell ref="G189:H189"/>
    <mergeCell ref="J189:K189"/>
    <mergeCell ref="G190:H190"/>
    <mergeCell ref="J190:K190"/>
    <mergeCell ref="G191:H191"/>
    <mergeCell ref="J191:K191"/>
    <mergeCell ref="G186:H186"/>
    <mergeCell ref="J186:K186"/>
    <mergeCell ref="G187:H187"/>
    <mergeCell ref="J187:K187"/>
    <mergeCell ref="G188:H188"/>
    <mergeCell ref="J188:K188"/>
    <mergeCell ref="G201:H201"/>
    <mergeCell ref="J201:K201"/>
    <mergeCell ref="G202:H202"/>
    <mergeCell ref="J202:K202"/>
    <mergeCell ref="G185:H185"/>
    <mergeCell ref="J185:K185"/>
    <mergeCell ref="G180:H180"/>
    <mergeCell ref="J180:K180"/>
    <mergeCell ref="G181:H181"/>
    <mergeCell ref="J181:K181"/>
    <mergeCell ref="G182:H182"/>
    <mergeCell ref="J182:K182"/>
    <mergeCell ref="G177:H177"/>
    <mergeCell ref="J177:K177"/>
    <mergeCell ref="G178:H178"/>
    <mergeCell ref="J178:K178"/>
    <mergeCell ref="G179:H179"/>
    <mergeCell ref="J179:K179"/>
    <mergeCell ref="G192:H192"/>
    <mergeCell ref="J192:K192"/>
    <mergeCell ref="G193:H193"/>
    <mergeCell ref="J193:K193"/>
    <mergeCell ref="G176:H176"/>
    <mergeCell ref="J176:K176"/>
    <mergeCell ref="G171:H171"/>
    <mergeCell ref="J171:K171"/>
    <mergeCell ref="G172:H172"/>
    <mergeCell ref="J172:K172"/>
    <mergeCell ref="G173:H173"/>
    <mergeCell ref="J173:K173"/>
    <mergeCell ref="G168:H168"/>
    <mergeCell ref="J168:K168"/>
    <mergeCell ref="G169:H169"/>
    <mergeCell ref="J169:K169"/>
    <mergeCell ref="G170:H170"/>
    <mergeCell ref="J170:K170"/>
    <mergeCell ref="G183:H183"/>
    <mergeCell ref="J183:K183"/>
    <mergeCell ref="G184:H184"/>
    <mergeCell ref="J184:K184"/>
    <mergeCell ref="G167:H167"/>
    <mergeCell ref="J167:K167"/>
    <mergeCell ref="G162:H162"/>
    <mergeCell ref="J162:K162"/>
    <mergeCell ref="G163:H163"/>
    <mergeCell ref="J163:K163"/>
    <mergeCell ref="G164:H164"/>
    <mergeCell ref="J164:K164"/>
    <mergeCell ref="G159:H159"/>
    <mergeCell ref="J159:K159"/>
    <mergeCell ref="G160:H160"/>
    <mergeCell ref="J160:K160"/>
    <mergeCell ref="G161:H161"/>
    <mergeCell ref="J161:K161"/>
    <mergeCell ref="G174:H174"/>
    <mergeCell ref="J174:K174"/>
    <mergeCell ref="G175:H175"/>
    <mergeCell ref="J175:K175"/>
    <mergeCell ref="G158:H158"/>
    <mergeCell ref="J158:K158"/>
    <mergeCell ref="G153:H153"/>
    <mergeCell ref="J153:K153"/>
    <mergeCell ref="G154:H154"/>
    <mergeCell ref="J154:K154"/>
    <mergeCell ref="G155:H155"/>
    <mergeCell ref="J155:K155"/>
    <mergeCell ref="G150:H150"/>
    <mergeCell ref="J150:K150"/>
    <mergeCell ref="G151:H151"/>
    <mergeCell ref="J151:K151"/>
    <mergeCell ref="G152:H152"/>
    <mergeCell ref="J152:K152"/>
    <mergeCell ref="G165:H165"/>
    <mergeCell ref="J165:K165"/>
    <mergeCell ref="G166:H166"/>
    <mergeCell ref="J166:K166"/>
    <mergeCell ref="G149:H149"/>
    <mergeCell ref="J149:K149"/>
    <mergeCell ref="G144:H144"/>
    <mergeCell ref="J144:K144"/>
    <mergeCell ref="G145:H145"/>
    <mergeCell ref="J145:K145"/>
    <mergeCell ref="G146:H146"/>
    <mergeCell ref="J146:K146"/>
    <mergeCell ref="G141:H141"/>
    <mergeCell ref="J141:K141"/>
    <mergeCell ref="G142:H142"/>
    <mergeCell ref="J142:K142"/>
    <mergeCell ref="G143:H143"/>
    <mergeCell ref="J143:K143"/>
    <mergeCell ref="G156:H156"/>
    <mergeCell ref="J156:K156"/>
    <mergeCell ref="G157:H157"/>
    <mergeCell ref="J157:K157"/>
    <mergeCell ref="G140:H140"/>
    <mergeCell ref="J140:K140"/>
    <mergeCell ref="G135:H135"/>
    <mergeCell ref="J135:K135"/>
    <mergeCell ref="G136:H136"/>
    <mergeCell ref="J136:K136"/>
    <mergeCell ref="G137:H137"/>
    <mergeCell ref="J137:K137"/>
    <mergeCell ref="G132:H132"/>
    <mergeCell ref="J132:K132"/>
    <mergeCell ref="G133:H133"/>
    <mergeCell ref="J133:K133"/>
    <mergeCell ref="G134:H134"/>
    <mergeCell ref="J134:K134"/>
    <mergeCell ref="G147:H147"/>
    <mergeCell ref="J147:K147"/>
    <mergeCell ref="G148:H148"/>
    <mergeCell ref="J148:K148"/>
    <mergeCell ref="G131:H131"/>
    <mergeCell ref="J131:K131"/>
    <mergeCell ref="G126:H126"/>
    <mergeCell ref="J126:K126"/>
    <mergeCell ref="G127:H127"/>
    <mergeCell ref="J127:K127"/>
    <mergeCell ref="G128:H128"/>
    <mergeCell ref="J128:K128"/>
    <mergeCell ref="G123:H123"/>
    <mergeCell ref="J123:K123"/>
    <mergeCell ref="G124:H124"/>
    <mergeCell ref="J124:K124"/>
    <mergeCell ref="G125:H125"/>
    <mergeCell ref="J125:K125"/>
    <mergeCell ref="G138:H138"/>
    <mergeCell ref="J138:K138"/>
    <mergeCell ref="G139:H139"/>
    <mergeCell ref="J139:K139"/>
    <mergeCell ref="G122:H122"/>
    <mergeCell ref="J122:K122"/>
    <mergeCell ref="G117:H117"/>
    <mergeCell ref="J117:K117"/>
    <mergeCell ref="G118:H118"/>
    <mergeCell ref="J118:K118"/>
    <mergeCell ref="G119:H119"/>
    <mergeCell ref="J119:K119"/>
    <mergeCell ref="G114:H114"/>
    <mergeCell ref="J114:K114"/>
    <mergeCell ref="G115:H115"/>
    <mergeCell ref="J115:K115"/>
    <mergeCell ref="G116:H116"/>
    <mergeCell ref="J116:K116"/>
    <mergeCell ref="G129:H129"/>
    <mergeCell ref="J129:K129"/>
    <mergeCell ref="G130:H130"/>
    <mergeCell ref="J130:K130"/>
    <mergeCell ref="G113:H113"/>
    <mergeCell ref="J113:K113"/>
    <mergeCell ref="G108:H108"/>
    <mergeCell ref="J108:K108"/>
    <mergeCell ref="G109:H109"/>
    <mergeCell ref="J109:K109"/>
    <mergeCell ref="G110:H110"/>
    <mergeCell ref="J110:K110"/>
    <mergeCell ref="G105:H105"/>
    <mergeCell ref="J105:K105"/>
    <mergeCell ref="G106:H106"/>
    <mergeCell ref="J106:K106"/>
    <mergeCell ref="G107:H107"/>
    <mergeCell ref="J107:K107"/>
    <mergeCell ref="G120:H120"/>
    <mergeCell ref="J120:K120"/>
    <mergeCell ref="G121:H121"/>
    <mergeCell ref="J121:K121"/>
    <mergeCell ref="G104:H104"/>
    <mergeCell ref="J104:K104"/>
    <mergeCell ref="G99:H99"/>
    <mergeCell ref="J99:K99"/>
    <mergeCell ref="G100:H100"/>
    <mergeCell ref="J100:K100"/>
    <mergeCell ref="G101:H101"/>
    <mergeCell ref="J101:K101"/>
    <mergeCell ref="G96:H96"/>
    <mergeCell ref="J96:K96"/>
    <mergeCell ref="G97:H97"/>
    <mergeCell ref="J97:K97"/>
    <mergeCell ref="G98:H98"/>
    <mergeCell ref="J98:K98"/>
    <mergeCell ref="G111:H111"/>
    <mergeCell ref="J111:K111"/>
    <mergeCell ref="G112:H112"/>
    <mergeCell ref="J112:K112"/>
    <mergeCell ref="G95:H95"/>
    <mergeCell ref="J95:K95"/>
    <mergeCell ref="G90:H90"/>
    <mergeCell ref="J90:K90"/>
    <mergeCell ref="G91:H91"/>
    <mergeCell ref="J91:K91"/>
    <mergeCell ref="G92:H92"/>
    <mergeCell ref="J92:K92"/>
    <mergeCell ref="G87:H87"/>
    <mergeCell ref="J87:K87"/>
    <mergeCell ref="G88:H88"/>
    <mergeCell ref="J88:K88"/>
    <mergeCell ref="G89:H89"/>
    <mergeCell ref="J89:K89"/>
    <mergeCell ref="G102:H102"/>
    <mergeCell ref="J102:K102"/>
    <mergeCell ref="G103:H103"/>
    <mergeCell ref="J103:K103"/>
    <mergeCell ref="G86:H86"/>
    <mergeCell ref="J86:K86"/>
    <mergeCell ref="G81:H81"/>
    <mergeCell ref="J81:K81"/>
    <mergeCell ref="G82:H82"/>
    <mergeCell ref="J82:K82"/>
    <mergeCell ref="G83:H83"/>
    <mergeCell ref="J83:K83"/>
    <mergeCell ref="G78:H78"/>
    <mergeCell ref="J78:K78"/>
    <mergeCell ref="G79:H79"/>
    <mergeCell ref="J79:K79"/>
    <mergeCell ref="G80:H80"/>
    <mergeCell ref="J80:K80"/>
    <mergeCell ref="G93:H93"/>
    <mergeCell ref="J93:K93"/>
    <mergeCell ref="G94:H94"/>
    <mergeCell ref="J94:K94"/>
    <mergeCell ref="G77:H77"/>
    <mergeCell ref="J77:K77"/>
    <mergeCell ref="G72:H72"/>
    <mergeCell ref="J72:K72"/>
    <mergeCell ref="G73:H73"/>
    <mergeCell ref="J73:K73"/>
    <mergeCell ref="G74:H74"/>
    <mergeCell ref="J74:K74"/>
    <mergeCell ref="G69:H69"/>
    <mergeCell ref="J69:K69"/>
    <mergeCell ref="G70:H70"/>
    <mergeCell ref="J70:K70"/>
    <mergeCell ref="G71:H71"/>
    <mergeCell ref="J71:K71"/>
    <mergeCell ref="G84:H84"/>
    <mergeCell ref="J84:K84"/>
    <mergeCell ref="G85:H85"/>
    <mergeCell ref="J85:K85"/>
    <mergeCell ref="G68:H68"/>
    <mergeCell ref="J68:K68"/>
    <mergeCell ref="G63:H63"/>
    <mergeCell ref="J63:K63"/>
    <mergeCell ref="G64:H64"/>
    <mergeCell ref="J64:K64"/>
    <mergeCell ref="G65:H65"/>
    <mergeCell ref="J65:K65"/>
    <mergeCell ref="G60:H60"/>
    <mergeCell ref="J60:K60"/>
    <mergeCell ref="G61:H61"/>
    <mergeCell ref="J61:K61"/>
    <mergeCell ref="G62:H62"/>
    <mergeCell ref="J62:K62"/>
    <mergeCell ref="G75:H75"/>
    <mergeCell ref="J75:K75"/>
    <mergeCell ref="G76:H76"/>
    <mergeCell ref="J76:K76"/>
    <mergeCell ref="G59:H59"/>
    <mergeCell ref="J59:K59"/>
    <mergeCell ref="G54:H54"/>
    <mergeCell ref="J54:K54"/>
    <mergeCell ref="G55:H55"/>
    <mergeCell ref="J55:K55"/>
    <mergeCell ref="G56:H56"/>
    <mergeCell ref="J56:K56"/>
    <mergeCell ref="G51:H51"/>
    <mergeCell ref="J51:K51"/>
    <mergeCell ref="G52:H52"/>
    <mergeCell ref="J52:K52"/>
    <mergeCell ref="G53:H53"/>
    <mergeCell ref="J53:K53"/>
    <mergeCell ref="G66:H66"/>
    <mergeCell ref="J66:K66"/>
    <mergeCell ref="G67:H67"/>
    <mergeCell ref="J67:K67"/>
    <mergeCell ref="G50:H50"/>
    <mergeCell ref="J50:K50"/>
    <mergeCell ref="G45:H45"/>
    <mergeCell ref="J45:K45"/>
    <mergeCell ref="G46:H46"/>
    <mergeCell ref="J46:K46"/>
    <mergeCell ref="G47:H47"/>
    <mergeCell ref="J47:K47"/>
    <mergeCell ref="G42:H42"/>
    <mergeCell ref="J42:K42"/>
    <mergeCell ref="G43:H43"/>
    <mergeCell ref="J43:K43"/>
    <mergeCell ref="G44:H44"/>
    <mergeCell ref="J44:K44"/>
    <mergeCell ref="G57:H57"/>
    <mergeCell ref="J57:K57"/>
    <mergeCell ref="G58:H58"/>
    <mergeCell ref="J58:K58"/>
    <mergeCell ref="G41:H41"/>
    <mergeCell ref="J41:K41"/>
    <mergeCell ref="G36:H36"/>
    <mergeCell ref="J36:K36"/>
    <mergeCell ref="G37:H37"/>
    <mergeCell ref="J37:K37"/>
    <mergeCell ref="G38:H38"/>
    <mergeCell ref="J38:K38"/>
    <mergeCell ref="G33:H33"/>
    <mergeCell ref="J33:K33"/>
    <mergeCell ref="G34:H34"/>
    <mergeCell ref="J34:K34"/>
    <mergeCell ref="G35:H35"/>
    <mergeCell ref="J35:K35"/>
    <mergeCell ref="G48:H48"/>
    <mergeCell ref="J48:K48"/>
    <mergeCell ref="G49:H49"/>
    <mergeCell ref="J49:K49"/>
    <mergeCell ref="G32:H32"/>
    <mergeCell ref="J32:K32"/>
    <mergeCell ref="G27:H27"/>
    <mergeCell ref="J27:K27"/>
    <mergeCell ref="G28:H28"/>
    <mergeCell ref="J28:K28"/>
    <mergeCell ref="G29:H29"/>
    <mergeCell ref="J29:K29"/>
    <mergeCell ref="G24:H24"/>
    <mergeCell ref="J24:K24"/>
    <mergeCell ref="G25:H25"/>
    <mergeCell ref="J25:K25"/>
    <mergeCell ref="G26:H26"/>
    <mergeCell ref="J26:K26"/>
    <mergeCell ref="G39:H39"/>
    <mergeCell ref="J39:K39"/>
    <mergeCell ref="G40:H40"/>
    <mergeCell ref="J40:K40"/>
    <mergeCell ref="G23:H23"/>
    <mergeCell ref="J23:K23"/>
    <mergeCell ref="G18:H18"/>
    <mergeCell ref="J18:K18"/>
    <mergeCell ref="G19:H19"/>
    <mergeCell ref="J19:K19"/>
    <mergeCell ref="G20:H20"/>
    <mergeCell ref="J20:K20"/>
    <mergeCell ref="G15:H15"/>
    <mergeCell ref="J15:K15"/>
    <mergeCell ref="G16:H16"/>
    <mergeCell ref="J16:K16"/>
    <mergeCell ref="G17:H17"/>
    <mergeCell ref="J17:K17"/>
    <mergeCell ref="G30:H30"/>
    <mergeCell ref="J30:K30"/>
    <mergeCell ref="G31:H31"/>
    <mergeCell ref="J31:K31"/>
    <mergeCell ref="G12:H12"/>
    <mergeCell ref="J12:K12"/>
    <mergeCell ref="G13:H13"/>
    <mergeCell ref="J13:K13"/>
    <mergeCell ref="G14:H14"/>
    <mergeCell ref="J14:K14"/>
    <mergeCell ref="B9:B10"/>
    <mergeCell ref="C9:C10"/>
    <mergeCell ref="D9:D10"/>
    <mergeCell ref="E9:E10"/>
    <mergeCell ref="F9:H9"/>
    <mergeCell ref="I9:K9"/>
    <mergeCell ref="G10:H10"/>
    <mergeCell ref="J10:K10"/>
    <mergeCell ref="G21:H21"/>
    <mergeCell ref="J21:K21"/>
    <mergeCell ref="G22:H22"/>
    <mergeCell ref="J22:K22"/>
  </mergeCells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showZeros="0" topLeftCell="A34" workbookViewId="0">
      <selection activeCell="J5" sqref="J5"/>
    </sheetView>
  </sheetViews>
  <sheetFormatPr defaultRowHeight="12.75" outlineLevelRow="1" x14ac:dyDescent="0.2"/>
  <cols>
    <col min="1" max="1" width="18.28515625" bestFit="1" customWidth="1"/>
    <col min="2" max="2" width="23" style="214" bestFit="1" customWidth="1"/>
    <col min="3" max="4" width="16.42578125" customWidth="1"/>
    <col min="57" max="138" width="10.140625" bestFit="1" customWidth="1"/>
    <col min="139" max="223" width="11.7109375" bestFit="1" customWidth="1"/>
    <col min="224" max="238" width="12.7109375" bestFit="1" customWidth="1"/>
    <col min="239" max="239" width="11.7109375" bestFit="1" customWidth="1"/>
  </cols>
  <sheetData>
    <row r="2" spans="1:4" x14ac:dyDescent="0.2">
      <c r="C2" s="215">
        <f>SUBTOTAL(9,C5:C19,C21,C23:C54,C56:C60)</f>
        <v>101.10838700000005</v>
      </c>
      <c r="D2" s="215">
        <f>SUBTOTAL(9,D5:D19,D21,D23:D54,D56:D60)</f>
        <v>20.453000000000003</v>
      </c>
    </row>
    <row r="3" spans="1:4" ht="24" customHeight="1" x14ac:dyDescent="0.2">
      <c r="A3" s="220" t="s">
        <v>8653</v>
      </c>
      <c r="B3" s="221" t="s">
        <v>8654</v>
      </c>
      <c r="C3" s="222" t="s">
        <v>30</v>
      </c>
      <c r="D3" s="223" t="s">
        <v>29</v>
      </c>
    </row>
    <row r="4" spans="1:4" x14ac:dyDescent="0.2">
      <c r="A4" s="232" t="s">
        <v>6515</v>
      </c>
      <c r="B4" s="233">
        <v>166847206.19</v>
      </c>
      <c r="C4" s="234">
        <f>SUM(C5:C19)</f>
        <v>2.4587599999999998</v>
      </c>
      <c r="D4" s="235">
        <f>SUM(D5:D19)</f>
        <v>3.66</v>
      </c>
    </row>
    <row r="5" spans="1:4" outlineLevel="1" x14ac:dyDescent="0.2">
      <c r="A5" s="228" t="s">
        <v>6097</v>
      </c>
      <c r="B5" s="229">
        <v>15071226.1</v>
      </c>
      <c r="C5" s="230">
        <v>0</v>
      </c>
      <c r="D5" s="231">
        <v>0</v>
      </c>
    </row>
    <row r="6" spans="1:4" outlineLevel="1" x14ac:dyDescent="0.2">
      <c r="A6" s="216" t="s">
        <v>6130</v>
      </c>
      <c r="B6" s="217">
        <v>42265595.979999997</v>
      </c>
      <c r="C6" s="218">
        <v>0</v>
      </c>
      <c r="D6" s="219">
        <v>0</v>
      </c>
    </row>
    <row r="7" spans="1:4" outlineLevel="1" x14ac:dyDescent="0.2">
      <c r="A7" s="216" t="s">
        <v>6133</v>
      </c>
      <c r="B7" s="217">
        <v>13007960.09</v>
      </c>
      <c r="C7" s="218">
        <v>0</v>
      </c>
      <c r="D7" s="219">
        <v>0</v>
      </c>
    </row>
    <row r="8" spans="1:4" outlineLevel="1" x14ac:dyDescent="0.2">
      <c r="A8" s="216" t="s">
        <v>6136</v>
      </c>
      <c r="B8" s="217">
        <v>8479026.6899999995</v>
      </c>
      <c r="C8" s="218">
        <v>0</v>
      </c>
      <c r="D8" s="219">
        <v>0</v>
      </c>
    </row>
    <row r="9" spans="1:4" outlineLevel="1" x14ac:dyDescent="0.2">
      <c r="A9" s="216" t="s">
        <v>6139</v>
      </c>
      <c r="B9" s="217">
        <v>833576.52</v>
      </c>
      <c r="C9" s="218">
        <v>0</v>
      </c>
      <c r="D9" s="219">
        <v>0.4</v>
      </c>
    </row>
    <row r="10" spans="1:4" outlineLevel="1" x14ac:dyDescent="0.2">
      <c r="A10" s="216" t="s">
        <v>6142</v>
      </c>
      <c r="B10" s="217">
        <v>1390818.33</v>
      </c>
      <c r="C10" s="218">
        <v>0</v>
      </c>
      <c r="D10" s="219">
        <v>0</v>
      </c>
    </row>
    <row r="11" spans="1:4" outlineLevel="1" x14ac:dyDescent="0.2">
      <c r="A11" s="216" t="s">
        <v>6252</v>
      </c>
      <c r="B11" s="217">
        <v>418740.24</v>
      </c>
      <c r="C11" s="218">
        <v>0.39576</v>
      </c>
      <c r="D11" s="219">
        <v>0</v>
      </c>
    </row>
    <row r="12" spans="1:4" outlineLevel="1" x14ac:dyDescent="0.2">
      <c r="A12" s="216" t="s">
        <v>6255</v>
      </c>
      <c r="B12" s="217">
        <v>667150.49</v>
      </c>
      <c r="C12" s="218">
        <v>0.61199999999999999</v>
      </c>
      <c r="D12" s="219">
        <v>0</v>
      </c>
    </row>
    <row r="13" spans="1:4" outlineLevel="1" x14ac:dyDescent="0.2">
      <c r="A13" s="216" t="s">
        <v>6298</v>
      </c>
      <c r="B13" s="217">
        <v>43291973.670000002</v>
      </c>
      <c r="C13" s="218">
        <v>0</v>
      </c>
      <c r="D13" s="219">
        <v>0</v>
      </c>
    </row>
    <row r="14" spans="1:4" outlineLevel="1" x14ac:dyDescent="0.2">
      <c r="A14" s="216" t="s">
        <v>6067</v>
      </c>
      <c r="B14" s="217">
        <v>11458498.119999999</v>
      </c>
      <c r="C14" s="218">
        <v>0</v>
      </c>
      <c r="D14" s="219">
        <v>2</v>
      </c>
    </row>
    <row r="15" spans="1:4" outlineLevel="1" x14ac:dyDescent="0.2">
      <c r="A15" s="216" t="s">
        <v>6083</v>
      </c>
      <c r="B15" s="217">
        <v>4729068.54</v>
      </c>
      <c r="C15" s="218">
        <v>0</v>
      </c>
      <c r="D15" s="219">
        <v>0</v>
      </c>
    </row>
    <row r="16" spans="1:4" outlineLevel="1" x14ac:dyDescent="0.2">
      <c r="A16" s="216" t="s">
        <v>6216</v>
      </c>
      <c r="B16" s="217">
        <v>15859209.969999999</v>
      </c>
      <c r="C16" s="218">
        <v>0</v>
      </c>
      <c r="D16" s="219">
        <v>0</v>
      </c>
    </row>
    <row r="17" spans="1:4" outlineLevel="1" x14ac:dyDescent="0.2">
      <c r="A17" s="236" t="s">
        <v>6533</v>
      </c>
      <c r="B17" s="237">
        <v>1707067.8</v>
      </c>
      <c r="C17" s="238">
        <v>1.3069999999999999</v>
      </c>
      <c r="D17" s="239"/>
    </row>
    <row r="18" spans="1:4" outlineLevel="1" x14ac:dyDescent="0.2">
      <c r="A18" s="216" t="s">
        <v>6086</v>
      </c>
      <c r="B18" s="217">
        <v>7306523.4400000004</v>
      </c>
      <c r="C18" s="218">
        <v>0</v>
      </c>
      <c r="D18" s="219">
        <v>1.26</v>
      </c>
    </row>
    <row r="19" spans="1:4" outlineLevel="1" x14ac:dyDescent="0.2">
      <c r="A19" s="224" t="s">
        <v>6219</v>
      </c>
      <c r="B19" s="225">
        <v>360770.21</v>
      </c>
      <c r="C19" s="226">
        <v>0.14399999999999999</v>
      </c>
      <c r="D19" s="227">
        <v>0</v>
      </c>
    </row>
    <row r="20" spans="1:4" x14ac:dyDescent="0.2">
      <c r="A20" s="232" t="s">
        <v>6516</v>
      </c>
      <c r="B20" s="233">
        <v>827715.75</v>
      </c>
      <c r="C20" s="234">
        <f>C21</f>
        <v>0.73072700000000002</v>
      </c>
      <c r="D20" s="235">
        <f>D21</f>
        <v>0</v>
      </c>
    </row>
    <row r="21" spans="1:4" outlineLevel="1" x14ac:dyDescent="0.2">
      <c r="A21" s="240" t="s">
        <v>6533</v>
      </c>
      <c r="B21" s="241">
        <v>827715.75</v>
      </c>
      <c r="C21" s="242">
        <v>0.73072700000000002</v>
      </c>
      <c r="D21" s="243"/>
    </row>
    <row r="22" spans="1:4" x14ac:dyDescent="0.2">
      <c r="A22" s="232" t="s">
        <v>6517</v>
      </c>
      <c r="B22" s="233">
        <v>479641987.17000008</v>
      </c>
      <c r="C22" s="234">
        <f>SUM(C23:C54)</f>
        <v>88.582900000000038</v>
      </c>
      <c r="D22" s="235">
        <f>SUM(D23:D54)</f>
        <v>14.7</v>
      </c>
    </row>
    <row r="23" spans="1:4" outlineLevel="1" x14ac:dyDescent="0.2">
      <c r="A23" s="228" t="s">
        <v>6026</v>
      </c>
      <c r="B23" s="229">
        <v>9739955.8399999999</v>
      </c>
      <c r="C23" s="230">
        <v>1.762</v>
      </c>
      <c r="D23" s="231">
        <v>0</v>
      </c>
    </row>
    <row r="24" spans="1:4" outlineLevel="1" x14ac:dyDescent="0.2">
      <c r="A24" s="216" t="s">
        <v>6029</v>
      </c>
      <c r="B24" s="217">
        <v>8643603.1199999992</v>
      </c>
      <c r="C24" s="218">
        <v>2.6309999999999998</v>
      </c>
      <c r="D24" s="219">
        <v>0</v>
      </c>
    </row>
    <row r="25" spans="1:4" outlineLevel="1" x14ac:dyDescent="0.2">
      <c r="A25" s="216" t="s">
        <v>5670</v>
      </c>
      <c r="B25" s="217">
        <v>40807990.120000005</v>
      </c>
      <c r="C25" s="218">
        <v>5.1259999999999994</v>
      </c>
      <c r="D25" s="219">
        <v>0</v>
      </c>
    </row>
    <row r="26" spans="1:4" outlineLevel="1" x14ac:dyDescent="0.2">
      <c r="A26" s="216" t="s">
        <v>5799</v>
      </c>
      <c r="B26" s="217">
        <v>1317135.1399999999</v>
      </c>
      <c r="C26" s="218">
        <v>0.27500000000000002</v>
      </c>
      <c r="D26" s="219">
        <v>0</v>
      </c>
    </row>
    <row r="27" spans="1:4" outlineLevel="1" x14ac:dyDescent="0.2">
      <c r="A27" s="216" t="s">
        <v>5937</v>
      </c>
      <c r="B27" s="217">
        <v>370540.94</v>
      </c>
      <c r="C27" s="218">
        <v>9.5000000000000001E-2</v>
      </c>
      <c r="D27" s="219">
        <v>0</v>
      </c>
    </row>
    <row r="28" spans="1:4" outlineLevel="1" x14ac:dyDescent="0.2">
      <c r="A28" s="216" t="s">
        <v>5949</v>
      </c>
      <c r="B28" s="217">
        <v>4049030.6</v>
      </c>
      <c r="C28" s="218">
        <v>0.41199999999999998</v>
      </c>
      <c r="D28" s="219">
        <v>0</v>
      </c>
    </row>
    <row r="29" spans="1:4" outlineLevel="1" x14ac:dyDescent="0.2">
      <c r="A29" s="216" t="s">
        <v>5700</v>
      </c>
      <c r="B29" s="217">
        <v>28066338.069999997</v>
      </c>
      <c r="C29" s="218">
        <v>3.7595000000000005</v>
      </c>
      <c r="D29" s="219">
        <v>3.26</v>
      </c>
    </row>
    <row r="30" spans="1:4" outlineLevel="1" x14ac:dyDescent="0.2">
      <c r="A30" s="216" t="s">
        <v>5712</v>
      </c>
      <c r="B30" s="217">
        <v>50882017.190000005</v>
      </c>
      <c r="C30" s="218">
        <v>7.8500000000000005</v>
      </c>
      <c r="D30" s="219">
        <v>2</v>
      </c>
    </row>
    <row r="31" spans="1:4" outlineLevel="1" x14ac:dyDescent="0.2">
      <c r="A31" s="216" t="s">
        <v>6339</v>
      </c>
      <c r="B31" s="217">
        <v>906746.5</v>
      </c>
      <c r="C31" s="218">
        <v>0.65900000000000003</v>
      </c>
      <c r="D31" s="219">
        <v>0</v>
      </c>
    </row>
    <row r="32" spans="1:4" outlineLevel="1" x14ac:dyDescent="0.2">
      <c r="A32" s="216" t="s">
        <v>6342</v>
      </c>
      <c r="B32" s="217">
        <v>5026542.42</v>
      </c>
      <c r="C32" s="218">
        <v>0.89639999999999997</v>
      </c>
      <c r="D32" s="219">
        <v>0</v>
      </c>
    </row>
    <row r="33" spans="1:4" outlineLevel="1" x14ac:dyDescent="0.2">
      <c r="A33" s="216" t="s">
        <v>6345</v>
      </c>
      <c r="B33" s="217">
        <v>3288337.22</v>
      </c>
      <c r="C33" s="218">
        <v>0.75260000000000005</v>
      </c>
      <c r="D33" s="219">
        <v>0</v>
      </c>
    </row>
    <row r="34" spans="1:4" outlineLevel="1" x14ac:dyDescent="0.2">
      <c r="A34" s="216" t="s">
        <v>5718</v>
      </c>
      <c r="B34" s="217">
        <v>3194952.2</v>
      </c>
      <c r="C34" s="218">
        <v>1.56</v>
      </c>
      <c r="D34" s="219">
        <v>0</v>
      </c>
    </row>
    <row r="35" spans="1:4" outlineLevel="1" x14ac:dyDescent="0.2">
      <c r="A35" s="216" t="s">
        <v>5727</v>
      </c>
      <c r="B35" s="217">
        <v>1923240.65</v>
      </c>
      <c r="C35" s="218">
        <v>0.93100000000000005</v>
      </c>
      <c r="D35" s="219">
        <v>0</v>
      </c>
    </row>
    <row r="36" spans="1:4" outlineLevel="1" x14ac:dyDescent="0.2">
      <c r="A36" s="216" t="s">
        <v>5730</v>
      </c>
      <c r="B36" s="217">
        <v>3168192.4</v>
      </c>
      <c r="C36" s="218">
        <v>0.98099999999999998</v>
      </c>
      <c r="D36" s="219">
        <v>0</v>
      </c>
    </row>
    <row r="37" spans="1:4" outlineLevel="1" x14ac:dyDescent="0.2">
      <c r="A37" s="216" t="s">
        <v>5784</v>
      </c>
      <c r="B37" s="217">
        <v>54965370.25</v>
      </c>
      <c r="C37" s="218">
        <v>11.388</v>
      </c>
      <c r="D37" s="219">
        <v>0</v>
      </c>
    </row>
    <row r="38" spans="1:4" outlineLevel="1" x14ac:dyDescent="0.2">
      <c r="A38" s="216" t="s">
        <v>5787</v>
      </c>
      <c r="B38" s="217">
        <v>63099717.200000003</v>
      </c>
      <c r="C38" s="218">
        <v>0</v>
      </c>
      <c r="D38" s="219">
        <v>2</v>
      </c>
    </row>
    <row r="39" spans="1:4" outlineLevel="1" x14ac:dyDescent="0.2">
      <c r="A39" s="216" t="s">
        <v>6032</v>
      </c>
      <c r="B39" s="217">
        <v>5161013.71</v>
      </c>
      <c r="C39" s="218">
        <v>0.83499999999999996</v>
      </c>
      <c r="D39" s="219">
        <v>0.63</v>
      </c>
    </row>
    <row r="40" spans="1:4" outlineLevel="1" x14ac:dyDescent="0.2">
      <c r="A40" s="216" t="s">
        <v>6047</v>
      </c>
      <c r="B40" s="217">
        <v>6749891.6699999999</v>
      </c>
      <c r="C40" s="218">
        <v>0</v>
      </c>
      <c r="D40" s="219">
        <v>0</v>
      </c>
    </row>
    <row r="41" spans="1:4" outlineLevel="1" x14ac:dyDescent="0.2">
      <c r="A41" s="216" t="s">
        <v>5619</v>
      </c>
      <c r="B41" s="217">
        <v>8235480.4299999997</v>
      </c>
      <c r="C41" s="218">
        <v>3.4765000000000001</v>
      </c>
      <c r="D41" s="219">
        <v>0.4</v>
      </c>
    </row>
    <row r="42" spans="1:4" outlineLevel="1" x14ac:dyDescent="0.2">
      <c r="A42" s="216" t="s">
        <v>5991</v>
      </c>
      <c r="B42" s="217">
        <v>30741771.030000001</v>
      </c>
      <c r="C42" s="218">
        <v>13.187000000000001</v>
      </c>
      <c r="D42" s="219">
        <v>0</v>
      </c>
    </row>
    <row r="43" spans="1:4" outlineLevel="1" x14ac:dyDescent="0.2">
      <c r="A43" s="216" t="s">
        <v>5639</v>
      </c>
      <c r="B43" s="217">
        <v>9149419.7100000009</v>
      </c>
      <c r="C43" s="218">
        <v>1.026</v>
      </c>
      <c r="D43" s="219">
        <v>0.41000000000000003</v>
      </c>
    </row>
    <row r="44" spans="1:4" outlineLevel="1" x14ac:dyDescent="0.2">
      <c r="A44" s="216" t="s">
        <v>5650</v>
      </c>
      <c r="B44" s="217">
        <v>6666722.1899999995</v>
      </c>
      <c r="C44" s="218">
        <v>3.0600000000000005</v>
      </c>
      <c r="D44" s="219">
        <v>0.63</v>
      </c>
    </row>
    <row r="45" spans="1:4" outlineLevel="1" x14ac:dyDescent="0.2">
      <c r="A45" s="216" t="s">
        <v>6356</v>
      </c>
      <c r="B45" s="217">
        <v>472718.49</v>
      </c>
      <c r="C45" s="218">
        <v>0.2944</v>
      </c>
      <c r="D45" s="219">
        <v>0</v>
      </c>
    </row>
    <row r="46" spans="1:4" outlineLevel="1" x14ac:dyDescent="0.2">
      <c r="A46" s="236" t="s">
        <v>6533</v>
      </c>
      <c r="B46" s="237">
        <v>7623545.6399999997</v>
      </c>
      <c r="C46" s="238">
        <v>2.04</v>
      </c>
      <c r="D46" s="239"/>
    </row>
    <row r="47" spans="1:4" outlineLevel="1" x14ac:dyDescent="0.2">
      <c r="A47" s="216" t="s">
        <v>5994</v>
      </c>
      <c r="B47" s="217">
        <v>2997845.36</v>
      </c>
      <c r="C47" s="218">
        <v>0.5</v>
      </c>
      <c r="D47" s="219">
        <v>0</v>
      </c>
    </row>
    <row r="48" spans="1:4" outlineLevel="1" x14ac:dyDescent="0.2">
      <c r="A48" s="216" t="s">
        <v>6062</v>
      </c>
      <c r="B48" s="217">
        <v>878021.97</v>
      </c>
      <c r="C48" s="218">
        <v>0.55089999999999995</v>
      </c>
      <c r="D48" s="219">
        <v>0</v>
      </c>
    </row>
    <row r="49" spans="1:4" outlineLevel="1" x14ac:dyDescent="0.2">
      <c r="A49" s="216" t="s">
        <v>7123</v>
      </c>
      <c r="B49" s="217">
        <v>2862913.1</v>
      </c>
      <c r="C49" s="218">
        <v>0.504</v>
      </c>
      <c r="D49" s="219">
        <v>0</v>
      </c>
    </row>
    <row r="50" spans="1:4" outlineLevel="1" x14ac:dyDescent="0.2">
      <c r="A50" s="216" t="s">
        <v>7127</v>
      </c>
      <c r="B50" s="217">
        <v>1262632.82</v>
      </c>
      <c r="C50" s="218">
        <v>0.28999999999999998</v>
      </c>
      <c r="D50" s="219">
        <v>0</v>
      </c>
    </row>
    <row r="51" spans="1:4" outlineLevel="1" x14ac:dyDescent="0.2">
      <c r="A51" s="216" t="s">
        <v>6599</v>
      </c>
      <c r="B51" s="217">
        <v>550227.5</v>
      </c>
      <c r="C51" s="218">
        <v>0.313</v>
      </c>
      <c r="D51" s="219">
        <v>0</v>
      </c>
    </row>
    <row r="52" spans="1:4" outlineLevel="1" x14ac:dyDescent="0.2">
      <c r="A52" s="216" t="s">
        <v>7131</v>
      </c>
      <c r="B52" s="217">
        <v>61017539.009999998</v>
      </c>
      <c r="C52" s="218">
        <v>12.808</v>
      </c>
      <c r="D52" s="219">
        <v>0</v>
      </c>
    </row>
    <row r="53" spans="1:4" outlineLevel="1" x14ac:dyDescent="0.2">
      <c r="A53" s="216" t="s">
        <v>6571</v>
      </c>
      <c r="B53" s="217">
        <v>44038208.829999983</v>
      </c>
      <c r="C53" s="218">
        <v>10.6196</v>
      </c>
      <c r="D53" s="219">
        <v>0</v>
      </c>
    </row>
    <row r="54" spans="1:4" outlineLevel="1" x14ac:dyDescent="0.2">
      <c r="A54" s="224" t="s">
        <v>6585</v>
      </c>
      <c r="B54" s="225">
        <v>11784325.849999998</v>
      </c>
      <c r="C54" s="226">
        <v>0</v>
      </c>
      <c r="D54" s="227">
        <v>5.37</v>
      </c>
    </row>
    <row r="55" spans="1:4" x14ac:dyDescent="0.2">
      <c r="A55" s="232" t="s">
        <v>6519</v>
      </c>
      <c r="B55" s="233">
        <v>62023404.459999993</v>
      </c>
      <c r="C55" s="234">
        <f>SUM(C56:C60)</f>
        <v>9.3359999999999985</v>
      </c>
      <c r="D55" s="235">
        <f>SUM(D56:D60)</f>
        <v>2.0930000000000004</v>
      </c>
    </row>
    <row r="56" spans="1:4" outlineLevel="1" x14ac:dyDescent="0.2">
      <c r="A56" s="228" t="s">
        <v>6385</v>
      </c>
      <c r="B56" s="229">
        <v>21433016.659999996</v>
      </c>
      <c r="C56" s="230">
        <v>0</v>
      </c>
      <c r="D56" s="231">
        <v>0</v>
      </c>
    </row>
    <row r="57" spans="1:4" outlineLevel="1" x14ac:dyDescent="0.2">
      <c r="A57" s="216" t="s">
        <v>6376</v>
      </c>
      <c r="B57" s="217">
        <v>795336.67</v>
      </c>
      <c r="C57" s="218">
        <v>0</v>
      </c>
      <c r="D57" s="219">
        <v>0</v>
      </c>
    </row>
    <row r="58" spans="1:4" outlineLevel="1" x14ac:dyDescent="0.2">
      <c r="A58" s="216" t="s">
        <v>6533</v>
      </c>
      <c r="B58" s="217">
        <v>17647074.889999997</v>
      </c>
      <c r="C58" s="218"/>
      <c r="D58" s="219"/>
    </row>
    <row r="59" spans="1:4" outlineLevel="1" x14ac:dyDescent="0.2">
      <c r="A59" s="216" t="s">
        <v>7235</v>
      </c>
      <c r="B59" s="217">
        <v>1892542.91</v>
      </c>
      <c r="C59" s="218">
        <v>9.3359999999999985</v>
      </c>
      <c r="D59" s="219">
        <v>2.0930000000000004</v>
      </c>
    </row>
    <row r="60" spans="1:4" outlineLevel="1" x14ac:dyDescent="0.2">
      <c r="A60" s="224" t="s">
        <v>7421</v>
      </c>
      <c r="B60" s="225">
        <v>20255433.329999998</v>
      </c>
      <c r="C60" s="226">
        <v>0</v>
      </c>
      <c r="D60" s="227">
        <v>0</v>
      </c>
    </row>
    <row r="61" spans="1:4" x14ac:dyDescent="0.2">
      <c r="A61" s="232" t="s">
        <v>8652</v>
      </c>
      <c r="B61" s="233">
        <v>709340313.56999993</v>
      </c>
      <c r="C61" s="234">
        <f>C4+C20+C22+C55</f>
        <v>101.10838700000004</v>
      </c>
      <c r="D61" s="235">
        <f>D4+D20+D22+D55</f>
        <v>20.452999999999999</v>
      </c>
    </row>
    <row r="62" spans="1:4" x14ac:dyDescent="0.2">
      <c r="A62" s="232" t="s">
        <v>8655</v>
      </c>
      <c r="B62" s="233">
        <f>B5+B6+B7+B8+B9+B10+B11+B12+B13+B14+B15+B16+B18+B19+B23+B24+B25+B26+B27+B28+B29+B30+B31+B32+B33+B34+B35+B36+B37+B38+B39+B40+B41+B42+B43+B44+B45+B47+B48+B49+B50+B51+B52+B53+B54+B56+B57+B59+B60</f>
        <v>681534909.48999989</v>
      </c>
      <c r="C62" s="234">
        <f>C5+C6+C7+C8+C9+C10+C11+C12+C13+C14+C15+C16+C18+C19+C23+C24+C25+C26+C27+C28+C29+C30+C31+C32+C33+C34+C35+C36+C37+C38+C39+C40+C41+C42+C43+C44+C45+C47+C48+C49+C50+C51+C52+C53+C54+C56+C57+C59+C60</f>
        <v>97.030660000000012</v>
      </c>
      <c r="D62" s="235">
        <f>D5+D6+D7+D8+D9+D10+D11+D12+D13+D14+D15+D16+D18+D19+D23+D24+D25+D26+D27+D28+D29+D30+D31+D32+D33+D34+D35+D36+D37+D38+D39+D40+D41+D42+D43+D44+D45+D47+D48+D49+D50+D51+D52+D53+D54+D56+D57+D59+D60</f>
        <v>20.453000000000003</v>
      </c>
    </row>
  </sheetData>
  <autoFilter ref="A3:D6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8"/>
  <sheetViews>
    <sheetView workbookViewId="0">
      <selection activeCell="K3" sqref="K3:M3"/>
    </sheetView>
  </sheetViews>
  <sheetFormatPr defaultRowHeight="11.25" x14ac:dyDescent="0.2"/>
  <cols>
    <col min="1" max="1" width="8.28515625" style="12" customWidth="1"/>
    <col min="2" max="2" width="12.5703125" style="12" customWidth="1"/>
    <col min="3" max="3" width="80.42578125" style="12" customWidth="1"/>
    <col min="4" max="5" width="8.85546875" style="12" customWidth="1"/>
    <col min="6" max="6" width="13.42578125" style="12" customWidth="1"/>
    <col min="7" max="7" width="12.42578125" style="12" customWidth="1"/>
    <col min="8" max="8" width="8.85546875" style="12" customWidth="1"/>
    <col min="9" max="9" width="13.42578125" style="12" customWidth="1"/>
    <col min="10" max="10" width="8.85546875" style="12" customWidth="1"/>
    <col min="11" max="13" width="20.7109375" style="12" customWidth="1"/>
    <col min="14" max="14" width="20.140625" style="12" customWidth="1"/>
    <col min="15" max="256" width="8.85546875" style="12" customWidth="1"/>
    <col min="257" max="257" width="8.28515625" style="12" customWidth="1"/>
    <col min="258" max="258" width="12.5703125" style="12" customWidth="1"/>
    <col min="259" max="259" width="26.85546875" style="12" customWidth="1"/>
    <col min="260" max="261" width="8.85546875" style="12" customWidth="1"/>
    <col min="262" max="262" width="13.42578125" style="12" customWidth="1"/>
    <col min="263" max="263" width="12.42578125" style="12" customWidth="1"/>
    <col min="264" max="264" width="8.85546875" style="12" customWidth="1"/>
    <col min="265" max="265" width="13.42578125" style="12" customWidth="1"/>
    <col min="266" max="512" width="8.85546875" style="12" customWidth="1"/>
    <col min="513" max="513" width="8.28515625" style="12" customWidth="1"/>
    <col min="514" max="514" width="12.5703125" style="12" customWidth="1"/>
    <col min="515" max="515" width="26.85546875" style="12" customWidth="1"/>
    <col min="516" max="517" width="8.85546875" style="12" customWidth="1"/>
    <col min="518" max="518" width="13.42578125" style="12" customWidth="1"/>
    <col min="519" max="519" width="12.42578125" style="12" customWidth="1"/>
    <col min="520" max="520" width="8.85546875" style="12" customWidth="1"/>
    <col min="521" max="521" width="13.42578125" style="12" customWidth="1"/>
    <col min="522" max="768" width="8.85546875" style="12" customWidth="1"/>
    <col min="769" max="769" width="8.28515625" style="12" customWidth="1"/>
    <col min="770" max="770" width="12.5703125" style="12" customWidth="1"/>
    <col min="771" max="771" width="26.85546875" style="12" customWidth="1"/>
    <col min="772" max="773" width="8.85546875" style="12" customWidth="1"/>
    <col min="774" max="774" width="13.42578125" style="12" customWidth="1"/>
    <col min="775" max="775" width="12.42578125" style="12" customWidth="1"/>
    <col min="776" max="776" width="8.85546875" style="12" customWidth="1"/>
    <col min="777" max="777" width="13.42578125" style="12" customWidth="1"/>
    <col min="778" max="1024" width="8.85546875" style="12" customWidth="1"/>
    <col min="1025" max="1025" width="8.28515625" style="12" customWidth="1"/>
    <col min="1026" max="1026" width="12.5703125" style="12" customWidth="1"/>
    <col min="1027" max="1027" width="26.85546875" style="12" customWidth="1"/>
    <col min="1028" max="1029" width="8.85546875" style="12" customWidth="1"/>
    <col min="1030" max="1030" width="13.42578125" style="12" customWidth="1"/>
    <col min="1031" max="1031" width="12.42578125" style="12" customWidth="1"/>
    <col min="1032" max="1032" width="8.85546875" style="12" customWidth="1"/>
    <col min="1033" max="1033" width="13.42578125" style="12" customWidth="1"/>
    <col min="1034" max="1280" width="8.85546875" style="12" customWidth="1"/>
    <col min="1281" max="1281" width="8.28515625" style="12" customWidth="1"/>
    <col min="1282" max="1282" width="12.5703125" style="12" customWidth="1"/>
    <col min="1283" max="1283" width="26.85546875" style="12" customWidth="1"/>
    <col min="1284" max="1285" width="8.85546875" style="12" customWidth="1"/>
    <col min="1286" max="1286" width="13.42578125" style="12" customWidth="1"/>
    <col min="1287" max="1287" width="12.42578125" style="12" customWidth="1"/>
    <col min="1288" max="1288" width="8.85546875" style="12" customWidth="1"/>
    <col min="1289" max="1289" width="13.42578125" style="12" customWidth="1"/>
    <col min="1290" max="1536" width="8.85546875" style="12" customWidth="1"/>
    <col min="1537" max="1537" width="8.28515625" style="12" customWidth="1"/>
    <col min="1538" max="1538" width="12.5703125" style="12" customWidth="1"/>
    <col min="1539" max="1539" width="26.85546875" style="12" customWidth="1"/>
    <col min="1540" max="1541" width="8.85546875" style="12" customWidth="1"/>
    <col min="1542" max="1542" width="13.42578125" style="12" customWidth="1"/>
    <col min="1543" max="1543" width="12.42578125" style="12" customWidth="1"/>
    <col min="1544" max="1544" width="8.85546875" style="12" customWidth="1"/>
    <col min="1545" max="1545" width="13.42578125" style="12" customWidth="1"/>
    <col min="1546" max="1792" width="8.85546875" style="12" customWidth="1"/>
    <col min="1793" max="1793" width="8.28515625" style="12" customWidth="1"/>
    <col min="1794" max="1794" width="12.5703125" style="12" customWidth="1"/>
    <col min="1795" max="1795" width="26.85546875" style="12" customWidth="1"/>
    <col min="1796" max="1797" width="8.85546875" style="12" customWidth="1"/>
    <col min="1798" max="1798" width="13.42578125" style="12" customWidth="1"/>
    <col min="1799" max="1799" width="12.42578125" style="12" customWidth="1"/>
    <col min="1800" max="1800" width="8.85546875" style="12" customWidth="1"/>
    <col min="1801" max="1801" width="13.42578125" style="12" customWidth="1"/>
    <col min="1802" max="2048" width="8.85546875" style="12" customWidth="1"/>
    <col min="2049" max="2049" width="8.28515625" style="12" customWidth="1"/>
    <col min="2050" max="2050" width="12.5703125" style="12" customWidth="1"/>
    <col min="2051" max="2051" width="26.85546875" style="12" customWidth="1"/>
    <col min="2052" max="2053" width="8.85546875" style="12" customWidth="1"/>
    <col min="2054" max="2054" width="13.42578125" style="12" customWidth="1"/>
    <col min="2055" max="2055" width="12.42578125" style="12" customWidth="1"/>
    <col min="2056" max="2056" width="8.85546875" style="12" customWidth="1"/>
    <col min="2057" max="2057" width="13.42578125" style="12" customWidth="1"/>
    <col min="2058" max="2304" width="8.85546875" style="12" customWidth="1"/>
    <col min="2305" max="2305" width="8.28515625" style="12" customWidth="1"/>
    <col min="2306" max="2306" width="12.5703125" style="12" customWidth="1"/>
    <col min="2307" max="2307" width="26.85546875" style="12" customWidth="1"/>
    <col min="2308" max="2309" width="8.85546875" style="12" customWidth="1"/>
    <col min="2310" max="2310" width="13.42578125" style="12" customWidth="1"/>
    <col min="2311" max="2311" width="12.42578125" style="12" customWidth="1"/>
    <col min="2312" max="2312" width="8.85546875" style="12" customWidth="1"/>
    <col min="2313" max="2313" width="13.42578125" style="12" customWidth="1"/>
    <col min="2314" max="2560" width="8.85546875" style="12" customWidth="1"/>
    <col min="2561" max="2561" width="8.28515625" style="12" customWidth="1"/>
    <col min="2562" max="2562" width="12.5703125" style="12" customWidth="1"/>
    <col min="2563" max="2563" width="26.85546875" style="12" customWidth="1"/>
    <col min="2564" max="2565" width="8.85546875" style="12" customWidth="1"/>
    <col min="2566" max="2566" width="13.42578125" style="12" customWidth="1"/>
    <col min="2567" max="2567" width="12.42578125" style="12" customWidth="1"/>
    <col min="2568" max="2568" width="8.85546875" style="12" customWidth="1"/>
    <col min="2569" max="2569" width="13.42578125" style="12" customWidth="1"/>
    <col min="2570" max="2816" width="8.85546875" style="12" customWidth="1"/>
    <col min="2817" max="2817" width="8.28515625" style="12" customWidth="1"/>
    <col min="2818" max="2818" width="12.5703125" style="12" customWidth="1"/>
    <col min="2819" max="2819" width="26.85546875" style="12" customWidth="1"/>
    <col min="2820" max="2821" width="8.85546875" style="12" customWidth="1"/>
    <col min="2822" max="2822" width="13.42578125" style="12" customWidth="1"/>
    <col min="2823" max="2823" width="12.42578125" style="12" customWidth="1"/>
    <col min="2824" max="2824" width="8.85546875" style="12" customWidth="1"/>
    <col min="2825" max="2825" width="13.42578125" style="12" customWidth="1"/>
    <col min="2826" max="3072" width="8.85546875" style="12" customWidth="1"/>
    <col min="3073" max="3073" width="8.28515625" style="12" customWidth="1"/>
    <col min="3074" max="3074" width="12.5703125" style="12" customWidth="1"/>
    <col min="3075" max="3075" width="26.85546875" style="12" customWidth="1"/>
    <col min="3076" max="3077" width="8.85546875" style="12" customWidth="1"/>
    <col min="3078" max="3078" width="13.42578125" style="12" customWidth="1"/>
    <col min="3079" max="3079" width="12.42578125" style="12" customWidth="1"/>
    <col min="3080" max="3080" width="8.85546875" style="12" customWidth="1"/>
    <col min="3081" max="3081" width="13.42578125" style="12" customWidth="1"/>
    <col min="3082" max="3328" width="8.85546875" style="12" customWidth="1"/>
    <col min="3329" max="3329" width="8.28515625" style="12" customWidth="1"/>
    <col min="3330" max="3330" width="12.5703125" style="12" customWidth="1"/>
    <col min="3331" max="3331" width="26.85546875" style="12" customWidth="1"/>
    <col min="3332" max="3333" width="8.85546875" style="12" customWidth="1"/>
    <col min="3334" max="3334" width="13.42578125" style="12" customWidth="1"/>
    <col min="3335" max="3335" width="12.42578125" style="12" customWidth="1"/>
    <col min="3336" max="3336" width="8.85546875" style="12" customWidth="1"/>
    <col min="3337" max="3337" width="13.42578125" style="12" customWidth="1"/>
    <col min="3338" max="3584" width="8.85546875" style="12" customWidth="1"/>
    <col min="3585" max="3585" width="8.28515625" style="12" customWidth="1"/>
    <col min="3586" max="3586" width="12.5703125" style="12" customWidth="1"/>
    <col min="3587" max="3587" width="26.85546875" style="12" customWidth="1"/>
    <col min="3588" max="3589" width="8.85546875" style="12" customWidth="1"/>
    <col min="3590" max="3590" width="13.42578125" style="12" customWidth="1"/>
    <col min="3591" max="3591" width="12.42578125" style="12" customWidth="1"/>
    <col min="3592" max="3592" width="8.85546875" style="12" customWidth="1"/>
    <col min="3593" max="3593" width="13.42578125" style="12" customWidth="1"/>
    <col min="3594" max="3840" width="8.85546875" style="12" customWidth="1"/>
    <col min="3841" max="3841" width="8.28515625" style="12" customWidth="1"/>
    <col min="3842" max="3842" width="12.5703125" style="12" customWidth="1"/>
    <col min="3843" max="3843" width="26.85546875" style="12" customWidth="1"/>
    <col min="3844" max="3845" width="8.85546875" style="12" customWidth="1"/>
    <col min="3846" max="3846" width="13.42578125" style="12" customWidth="1"/>
    <col min="3847" max="3847" width="12.42578125" style="12" customWidth="1"/>
    <col min="3848" max="3848" width="8.85546875" style="12" customWidth="1"/>
    <col min="3849" max="3849" width="13.42578125" style="12" customWidth="1"/>
    <col min="3850" max="4096" width="8.85546875" style="12" customWidth="1"/>
    <col min="4097" max="4097" width="8.28515625" style="12" customWidth="1"/>
    <col min="4098" max="4098" width="12.5703125" style="12" customWidth="1"/>
    <col min="4099" max="4099" width="26.85546875" style="12" customWidth="1"/>
    <col min="4100" max="4101" width="8.85546875" style="12" customWidth="1"/>
    <col min="4102" max="4102" width="13.42578125" style="12" customWidth="1"/>
    <col min="4103" max="4103" width="12.42578125" style="12" customWidth="1"/>
    <col min="4104" max="4104" width="8.85546875" style="12" customWidth="1"/>
    <col min="4105" max="4105" width="13.42578125" style="12" customWidth="1"/>
    <col min="4106" max="4352" width="8.85546875" style="12" customWidth="1"/>
    <col min="4353" max="4353" width="8.28515625" style="12" customWidth="1"/>
    <col min="4354" max="4354" width="12.5703125" style="12" customWidth="1"/>
    <col min="4355" max="4355" width="26.85546875" style="12" customWidth="1"/>
    <col min="4356" max="4357" width="8.85546875" style="12" customWidth="1"/>
    <col min="4358" max="4358" width="13.42578125" style="12" customWidth="1"/>
    <col min="4359" max="4359" width="12.42578125" style="12" customWidth="1"/>
    <col min="4360" max="4360" width="8.85546875" style="12" customWidth="1"/>
    <col min="4361" max="4361" width="13.42578125" style="12" customWidth="1"/>
    <col min="4362" max="4608" width="8.85546875" style="12" customWidth="1"/>
    <col min="4609" max="4609" width="8.28515625" style="12" customWidth="1"/>
    <col min="4610" max="4610" width="12.5703125" style="12" customWidth="1"/>
    <col min="4611" max="4611" width="26.85546875" style="12" customWidth="1"/>
    <col min="4612" max="4613" width="8.85546875" style="12" customWidth="1"/>
    <col min="4614" max="4614" width="13.42578125" style="12" customWidth="1"/>
    <col min="4615" max="4615" width="12.42578125" style="12" customWidth="1"/>
    <col min="4616" max="4616" width="8.85546875" style="12" customWidth="1"/>
    <col min="4617" max="4617" width="13.42578125" style="12" customWidth="1"/>
    <col min="4618" max="4864" width="8.85546875" style="12" customWidth="1"/>
    <col min="4865" max="4865" width="8.28515625" style="12" customWidth="1"/>
    <col min="4866" max="4866" width="12.5703125" style="12" customWidth="1"/>
    <col min="4867" max="4867" width="26.85546875" style="12" customWidth="1"/>
    <col min="4868" max="4869" width="8.85546875" style="12" customWidth="1"/>
    <col min="4870" max="4870" width="13.42578125" style="12" customWidth="1"/>
    <col min="4871" max="4871" width="12.42578125" style="12" customWidth="1"/>
    <col min="4872" max="4872" width="8.85546875" style="12" customWidth="1"/>
    <col min="4873" max="4873" width="13.42578125" style="12" customWidth="1"/>
    <col min="4874" max="5120" width="8.85546875" style="12" customWidth="1"/>
    <col min="5121" max="5121" width="8.28515625" style="12" customWidth="1"/>
    <col min="5122" max="5122" width="12.5703125" style="12" customWidth="1"/>
    <col min="5123" max="5123" width="26.85546875" style="12" customWidth="1"/>
    <col min="5124" max="5125" width="8.85546875" style="12" customWidth="1"/>
    <col min="5126" max="5126" width="13.42578125" style="12" customWidth="1"/>
    <col min="5127" max="5127" width="12.42578125" style="12" customWidth="1"/>
    <col min="5128" max="5128" width="8.85546875" style="12" customWidth="1"/>
    <col min="5129" max="5129" width="13.42578125" style="12" customWidth="1"/>
    <col min="5130" max="5376" width="8.85546875" style="12" customWidth="1"/>
    <col min="5377" max="5377" width="8.28515625" style="12" customWidth="1"/>
    <col min="5378" max="5378" width="12.5703125" style="12" customWidth="1"/>
    <col min="5379" max="5379" width="26.85546875" style="12" customWidth="1"/>
    <col min="5380" max="5381" width="8.85546875" style="12" customWidth="1"/>
    <col min="5382" max="5382" width="13.42578125" style="12" customWidth="1"/>
    <col min="5383" max="5383" width="12.42578125" style="12" customWidth="1"/>
    <col min="5384" max="5384" width="8.85546875" style="12" customWidth="1"/>
    <col min="5385" max="5385" width="13.42578125" style="12" customWidth="1"/>
    <col min="5386" max="5632" width="8.85546875" style="12" customWidth="1"/>
    <col min="5633" max="5633" width="8.28515625" style="12" customWidth="1"/>
    <col min="5634" max="5634" width="12.5703125" style="12" customWidth="1"/>
    <col min="5635" max="5635" width="26.85546875" style="12" customWidth="1"/>
    <col min="5636" max="5637" width="8.85546875" style="12" customWidth="1"/>
    <col min="5638" max="5638" width="13.42578125" style="12" customWidth="1"/>
    <col min="5639" max="5639" width="12.42578125" style="12" customWidth="1"/>
    <col min="5640" max="5640" width="8.85546875" style="12" customWidth="1"/>
    <col min="5641" max="5641" width="13.42578125" style="12" customWidth="1"/>
    <col min="5642" max="5888" width="8.85546875" style="12" customWidth="1"/>
    <col min="5889" max="5889" width="8.28515625" style="12" customWidth="1"/>
    <col min="5890" max="5890" width="12.5703125" style="12" customWidth="1"/>
    <col min="5891" max="5891" width="26.85546875" style="12" customWidth="1"/>
    <col min="5892" max="5893" width="8.85546875" style="12" customWidth="1"/>
    <col min="5894" max="5894" width="13.42578125" style="12" customWidth="1"/>
    <col min="5895" max="5895" width="12.42578125" style="12" customWidth="1"/>
    <col min="5896" max="5896" width="8.85546875" style="12" customWidth="1"/>
    <col min="5897" max="5897" width="13.42578125" style="12" customWidth="1"/>
    <col min="5898" max="6144" width="8.85546875" style="12" customWidth="1"/>
    <col min="6145" max="6145" width="8.28515625" style="12" customWidth="1"/>
    <col min="6146" max="6146" width="12.5703125" style="12" customWidth="1"/>
    <col min="6147" max="6147" width="26.85546875" style="12" customWidth="1"/>
    <col min="6148" max="6149" width="8.85546875" style="12" customWidth="1"/>
    <col min="6150" max="6150" width="13.42578125" style="12" customWidth="1"/>
    <col min="6151" max="6151" width="12.42578125" style="12" customWidth="1"/>
    <col min="6152" max="6152" width="8.85546875" style="12" customWidth="1"/>
    <col min="6153" max="6153" width="13.42578125" style="12" customWidth="1"/>
    <col min="6154" max="6400" width="8.85546875" style="12" customWidth="1"/>
    <col min="6401" max="6401" width="8.28515625" style="12" customWidth="1"/>
    <col min="6402" max="6402" width="12.5703125" style="12" customWidth="1"/>
    <col min="6403" max="6403" width="26.85546875" style="12" customWidth="1"/>
    <col min="6404" max="6405" width="8.85546875" style="12" customWidth="1"/>
    <col min="6406" max="6406" width="13.42578125" style="12" customWidth="1"/>
    <col min="6407" max="6407" width="12.42578125" style="12" customWidth="1"/>
    <col min="6408" max="6408" width="8.85546875" style="12" customWidth="1"/>
    <col min="6409" max="6409" width="13.42578125" style="12" customWidth="1"/>
    <col min="6410" max="6656" width="8.85546875" style="12" customWidth="1"/>
    <col min="6657" max="6657" width="8.28515625" style="12" customWidth="1"/>
    <col min="6658" max="6658" width="12.5703125" style="12" customWidth="1"/>
    <col min="6659" max="6659" width="26.85546875" style="12" customWidth="1"/>
    <col min="6660" max="6661" width="8.85546875" style="12" customWidth="1"/>
    <col min="6662" max="6662" width="13.42578125" style="12" customWidth="1"/>
    <col min="6663" max="6663" width="12.42578125" style="12" customWidth="1"/>
    <col min="6664" max="6664" width="8.85546875" style="12" customWidth="1"/>
    <col min="6665" max="6665" width="13.42578125" style="12" customWidth="1"/>
    <col min="6666" max="6912" width="8.85546875" style="12" customWidth="1"/>
    <col min="6913" max="6913" width="8.28515625" style="12" customWidth="1"/>
    <col min="6914" max="6914" width="12.5703125" style="12" customWidth="1"/>
    <col min="6915" max="6915" width="26.85546875" style="12" customWidth="1"/>
    <col min="6916" max="6917" width="8.85546875" style="12" customWidth="1"/>
    <col min="6918" max="6918" width="13.42578125" style="12" customWidth="1"/>
    <col min="6919" max="6919" width="12.42578125" style="12" customWidth="1"/>
    <col min="6920" max="6920" width="8.85546875" style="12" customWidth="1"/>
    <col min="6921" max="6921" width="13.42578125" style="12" customWidth="1"/>
    <col min="6922" max="7168" width="8.85546875" style="12" customWidth="1"/>
    <col min="7169" max="7169" width="8.28515625" style="12" customWidth="1"/>
    <col min="7170" max="7170" width="12.5703125" style="12" customWidth="1"/>
    <col min="7171" max="7171" width="26.85546875" style="12" customWidth="1"/>
    <col min="7172" max="7173" width="8.85546875" style="12" customWidth="1"/>
    <col min="7174" max="7174" width="13.42578125" style="12" customWidth="1"/>
    <col min="7175" max="7175" width="12.42578125" style="12" customWidth="1"/>
    <col min="7176" max="7176" width="8.85546875" style="12" customWidth="1"/>
    <col min="7177" max="7177" width="13.42578125" style="12" customWidth="1"/>
    <col min="7178" max="7424" width="8.85546875" style="12" customWidth="1"/>
    <col min="7425" max="7425" width="8.28515625" style="12" customWidth="1"/>
    <col min="7426" max="7426" width="12.5703125" style="12" customWidth="1"/>
    <col min="7427" max="7427" width="26.85546875" style="12" customWidth="1"/>
    <col min="7428" max="7429" width="8.85546875" style="12" customWidth="1"/>
    <col min="7430" max="7430" width="13.42578125" style="12" customWidth="1"/>
    <col min="7431" max="7431" width="12.42578125" style="12" customWidth="1"/>
    <col min="7432" max="7432" width="8.85546875" style="12" customWidth="1"/>
    <col min="7433" max="7433" width="13.42578125" style="12" customWidth="1"/>
    <col min="7434" max="7680" width="8.85546875" style="12" customWidth="1"/>
    <col min="7681" max="7681" width="8.28515625" style="12" customWidth="1"/>
    <col min="7682" max="7682" width="12.5703125" style="12" customWidth="1"/>
    <col min="7683" max="7683" width="26.85546875" style="12" customWidth="1"/>
    <col min="7684" max="7685" width="8.85546875" style="12" customWidth="1"/>
    <col min="7686" max="7686" width="13.42578125" style="12" customWidth="1"/>
    <col min="7687" max="7687" width="12.42578125" style="12" customWidth="1"/>
    <col min="7688" max="7688" width="8.85546875" style="12" customWidth="1"/>
    <col min="7689" max="7689" width="13.42578125" style="12" customWidth="1"/>
    <col min="7690" max="7936" width="8.85546875" style="12" customWidth="1"/>
    <col min="7937" max="7937" width="8.28515625" style="12" customWidth="1"/>
    <col min="7938" max="7938" width="12.5703125" style="12" customWidth="1"/>
    <col min="7939" max="7939" width="26.85546875" style="12" customWidth="1"/>
    <col min="7940" max="7941" width="8.85546875" style="12" customWidth="1"/>
    <col min="7942" max="7942" width="13.42578125" style="12" customWidth="1"/>
    <col min="7943" max="7943" width="12.42578125" style="12" customWidth="1"/>
    <col min="7944" max="7944" width="8.85546875" style="12" customWidth="1"/>
    <col min="7945" max="7945" width="13.42578125" style="12" customWidth="1"/>
    <col min="7946" max="8192" width="8.85546875" style="12" customWidth="1"/>
    <col min="8193" max="8193" width="8.28515625" style="12" customWidth="1"/>
    <col min="8194" max="8194" width="12.5703125" style="12" customWidth="1"/>
    <col min="8195" max="8195" width="26.85546875" style="12" customWidth="1"/>
    <col min="8196" max="8197" width="8.85546875" style="12" customWidth="1"/>
    <col min="8198" max="8198" width="13.42578125" style="12" customWidth="1"/>
    <col min="8199" max="8199" width="12.42578125" style="12" customWidth="1"/>
    <col min="8200" max="8200" width="8.85546875" style="12" customWidth="1"/>
    <col min="8201" max="8201" width="13.42578125" style="12" customWidth="1"/>
    <col min="8202" max="8448" width="8.85546875" style="12" customWidth="1"/>
    <col min="8449" max="8449" width="8.28515625" style="12" customWidth="1"/>
    <col min="8450" max="8450" width="12.5703125" style="12" customWidth="1"/>
    <col min="8451" max="8451" width="26.85546875" style="12" customWidth="1"/>
    <col min="8452" max="8453" width="8.85546875" style="12" customWidth="1"/>
    <col min="8454" max="8454" width="13.42578125" style="12" customWidth="1"/>
    <col min="8455" max="8455" width="12.42578125" style="12" customWidth="1"/>
    <col min="8456" max="8456" width="8.85546875" style="12" customWidth="1"/>
    <col min="8457" max="8457" width="13.42578125" style="12" customWidth="1"/>
    <col min="8458" max="8704" width="8.85546875" style="12" customWidth="1"/>
    <col min="8705" max="8705" width="8.28515625" style="12" customWidth="1"/>
    <col min="8706" max="8706" width="12.5703125" style="12" customWidth="1"/>
    <col min="8707" max="8707" width="26.85546875" style="12" customWidth="1"/>
    <col min="8708" max="8709" width="8.85546875" style="12" customWidth="1"/>
    <col min="8710" max="8710" width="13.42578125" style="12" customWidth="1"/>
    <col min="8711" max="8711" width="12.42578125" style="12" customWidth="1"/>
    <col min="8712" max="8712" width="8.85546875" style="12" customWidth="1"/>
    <col min="8713" max="8713" width="13.42578125" style="12" customWidth="1"/>
    <col min="8714" max="8960" width="8.85546875" style="12" customWidth="1"/>
    <col min="8961" max="8961" width="8.28515625" style="12" customWidth="1"/>
    <col min="8962" max="8962" width="12.5703125" style="12" customWidth="1"/>
    <col min="8963" max="8963" width="26.85546875" style="12" customWidth="1"/>
    <col min="8964" max="8965" width="8.85546875" style="12" customWidth="1"/>
    <col min="8966" max="8966" width="13.42578125" style="12" customWidth="1"/>
    <col min="8967" max="8967" width="12.42578125" style="12" customWidth="1"/>
    <col min="8968" max="8968" width="8.85546875" style="12" customWidth="1"/>
    <col min="8969" max="8969" width="13.42578125" style="12" customWidth="1"/>
    <col min="8970" max="9216" width="8.85546875" style="12" customWidth="1"/>
    <col min="9217" max="9217" width="8.28515625" style="12" customWidth="1"/>
    <col min="9218" max="9218" width="12.5703125" style="12" customWidth="1"/>
    <col min="9219" max="9219" width="26.85546875" style="12" customWidth="1"/>
    <col min="9220" max="9221" width="8.85546875" style="12" customWidth="1"/>
    <col min="9222" max="9222" width="13.42578125" style="12" customWidth="1"/>
    <col min="9223" max="9223" width="12.42578125" style="12" customWidth="1"/>
    <col min="9224" max="9224" width="8.85546875" style="12" customWidth="1"/>
    <col min="9225" max="9225" width="13.42578125" style="12" customWidth="1"/>
    <col min="9226" max="9472" width="8.85546875" style="12" customWidth="1"/>
    <col min="9473" max="9473" width="8.28515625" style="12" customWidth="1"/>
    <col min="9474" max="9474" width="12.5703125" style="12" customWidth="1"/>
    <col min="9475" max="9475" width="26.85546875" style="12" customWidth="1"/>
    <col min="9476" max="9477" width="8.85546875" style="12" customWidth="1"/>
    <col min="9478" max="9478" width="13.42578125" style="12" customWidth="1"/>
    <col min="9479" max="9479" width="12.42578125" style="12" customWidth="1"/>
    <col min="9480" max="9480" width="8.85546875" style="12" customWidth="1"/>
    <col min="9481" max="9481" width="13.42578125" style="12" customWidth="1"/>
    <col min="9482" max="9728" width="8.85546875" style="12" customWidth="1"/>
    <col min="9729" max="9729" width="8.28515625" style="12" customWidth="1"/>
    <col min="9730" max="9730" width="12.5703125" style="12" customWidth="1"/>
    <col min="9731" max="9731" width="26.85546875" style="12" customWidth="1"/>
    <col min="9732" max="9733" width="8.85546875" style="12" customWidth="1"/>
    <col min="9734" max="9734" width="13.42578125" style="12" customWidth="1"/>
    <col min="9735" max="9735" width="12.42578125" style="12" customWidth="1"/>
    <col min="9736" max="9736" width="8.85546875" style="12" customWidth="1"/>
    <col min="9737" max="9737" width="13.42578125" style="12" customWidth="1"/>
    <col min="9738" max="9984" width="8.85546875" style="12" customWidth="1"/>
    <col min="9985" max="9985" width="8.28515625" style="12" customWidth="1"/>
    <col min="9986" max="9986" width="12.5703125" style="12" customWidth="1"/>
    <col min="9987" max="9987" width="26.85546875" style="12" customWidth="1"/>
    <col min="9988" max="9989" width="8.85546875" style="12" customWidth="1"/>
    <col min="9990" max="9990" width="13.42578125" style="12" customWidth="1"/>
    <col min="9991" max="9991" width="12.42578125" style="12" customWidth="1"/>
    <col min="9992" max="9992" width="8.85546875" style="12" customWidth="1"/>
    <col min="9993" max="9993" width="13.42578125" style="12" customWidth="1"/>
    <col min="9994" max="10240" width="8.85546875" style="12" customWidth="1"/>
    <col min="10241" max="10241" width="8.28515625" style="12" customWidth="1"/>
    <col min="10242" max="10242" width="12.5703125" style="12" customWidth="1"/>
    <col min="10243" max="10243" width="26.85546875" style="12" customWidth="1"/>
    <col min="10244" max="10245" width="8.85546875" style="12" customWidth="1"/>
    <col min="10246" max="10246" width="13.42578125" style="12" customWidth="1"/>
    <col min="10247" max="10247" width="12.42578125" style="12" customWidth="1"/>
    <col min="10248" max="10248" width="8.85546875" style="12" customWidth="1"/>
    <col min="10249" max="10249" width="13.42578125" style="12" customWidth="1"/>
    <col min="10250" max="10496" width="8.85546875" style="12" customWidth="1"/>
    <col min="10497" max="10497" width="8.28515625" style="12" customWidth="1"/>
    <col min="10498" max="10498" width="12.5703125" style="12" customWidth="1"/>
    <col min="10499" max="10499" width="26.85546875" style="12" customWidth="1"/>
    <col min="10500" max="10501" width="8.85546875" style="12" customWidth="1"/>
    <col min="10502" max="10502" width="13.42578125" style="12" customWidth="1"/>
    <col min="10503" max="10503" width="12.42578125" style="12" customWidth="1"/>
    <col min="10504" max="10504" width="8.85546875" style="12" customWidth="1"/>
    <col min="10505" max="10505" width="13.42578125" style="12" customWidth="1"/>
    <col min="10506" max="10752" width="8.85546875" style="12" customWidth="1"/>
    <col min="10753" max="10753" width="8.28515625" style="12" customWidth="1"/>
    <col min="10754" max="10754" width="12.5703125" style="12" customWidth="1"/>
    <col min="10755" max="10755" width="26.85546875" style="12" customWidth="1"/>
    <col min="10756" max="10757" width="8.85546875" style="12" customWidth="1"/>
    <col min="10758" max="10758" width="13.42578125" style="12" customWidth="1"/>
    <col min="10759" max="10759" width="12.42578125" style="12" customWidth="1"/>
    <col min="10760" max="10760" width="8.85546875" style="12" customWidth="1"/>
    <col min="10761" max="10761" width="13.42578125" style="12" customWidth="1"/>
    <col min="10762" max="11008" width="8.85546875" style="12" customWidth="1"/>
    <col min="11009" max="11009" width="8.28515625" style="12" customWidth="1"/>
    <col min="11010" max="11010" width="12.5703125" style="12" customWidth="1"/>
    <col min="11011" max="11011" width="26.85546875" style="12" customWidth="1"/>
    <col min="11012" max="11013" width="8.85546875" style="12" customWidth="1"/>
    <col min="11014" max="11014" width="13.42578125" style="12" customWidth="1"/>
    <col min="11015" max="11015" width="12.42578125" style="12" customWidth="1"/>
    <col min="11016" max="11016" width="8.85546875" style="12" customWidth="1"/>
    <col min="11017" max="11017" width="13.42578125" style="12" customWidth="1"/>
    <col min="11018" max="11264" width="8.85546875" style="12" customWidth="1"/>
    <col min="11265" max="11265" width="8.28515625" style="12" customWidth="1"/>
    <col min="11266" max="11266" width="12.5703125" style="12" customWidth="1"/>
    <col min="11267" max="11267" width="26.85546875" style="12" customWidth="1"/>
    <col min="11268" max="11269" width="8.85546875" style="12" customWidth="1"/>
    <col min="11270" max="11270" width="13.42578125" style="12" customWidth="1"/>
    <col min="11271" max="11271" width="12.42578125" style="12" customWidth="1"/>
    <col min="11272" max="11272" width="8.85546875" style="12" customWidth="1"/>
    <col min="11273" max="11273" width="13.42578125" style="12" customWidth="1"/>
    <col min="11274" max="11520" width="8.85546875" style="12" customWidth="1"/>
    <col min="11521" max="11521" width="8.28515625" style="12" customWidth="1"/>
    <col min="11522" max="11522" width="12.5703125" style="12" customWidth="1"/>
    <col min="11523" max="11523" width="26.85546875" style="12" customWidth="1"/>
    <col min="11524" max="11525" width="8.85546875" style="12" customWidth="1"/>
    <col min="11526" max="11526" width="13.42578125" style="12" customWidth="1"/>
    <col min="11527" max="11527" width="12.42578125" style="12" customWidth="1"/>
    <col min="11528" max="11528" width="8.85546875" style="12" customWidth="1"/>
    <col min="11529" max="11529" width="13.42578125" style="12" customWidth="1"/>
    <col min="11530" max="11776" width="8.85546875" style="12" customWidth="1"/>
    <col min="11777" max="11777" width="8.28515625" style="12" customWidth="1"/>
    <col min="11778" max="11778" width="12.5703125" style="12" customWidth="1"/>
    <col min="11779" max="11779" width="26.85546875" style="12" customWidth="1"/>
    <col min="11780" max="11781" width="8.85546875" style="12" customWidth="1"/>
    <col min="11782" max="11782" width="13.42578125" style="12" customWidth="1"/>
    <col min="11783" max="11783" width="12.42578125" style="12" customWidth="1"/>
    <col min="11784" max="11784" width="8.85546875" style="12" customWidth="1"/>
    <col min="11785" max="11785" width="13.42578125" style="12" customWidth="1"/>
    <col min="11786" max="12032" width="8.85546875" style="12" customWidth="1"/>
    <col min="12033" max="12033" width="8.28515625" style="12" customWidth="1"/>
    <col min="12034" max="12034" width="12.5703125" style="12" customWidth="1"/>
    <col min="12035" max="12035" width="26.85546875" style="12" customWidth="1"/>
    <col min="12036" max="12037" width="8.85546875" style="12" customWidth="1"/>
    <col min="12038" max="12038" width="13.42578125" style="12" customWidth="1"/>
    <col min="12039" max="12039" width="12.42578125" style="12" customWidth="1"/>
    <col min="12040" max="12040" width="8.85546875" style="12" customWidth="1"/>
    <col min="12041" max="12041" width="13.42578125" style="12" customWidth="1"/>
    <col min="12042" max="12288" width="8.85546875" style="12" customWidth="1"/>
    <col min="12289" max="12289" width="8.28515625" style="12" customWidth="1"/>
    <col min="12290" max="12290" width="12.5703125" style="12" customWidth="1"/>
    <col min="12291" max="12291" width="26.85546875" style="12" customWidth="1"/>
    <col min="12292" max="12293" width="8.85546875" style="12" customWidth="1"/>
    <col min="12294" max="12294" width="13.42578125" style="12" customWidth="1"/>
    <col min="12295" max="12295" width="12.42578125" style="12" customWidth="1"/>
    <col min="12296" max="12296" width="8.85546875" style="12" customWidth="1"/>
    <col min="12297" max="12297" width="13.42578125" style="12" customWidth="1"/>
    <col min="12298" max="12544" width="8.85546875" style="12" customWidth="1"/>
    <col min="12545" max="12545" width="8.28515625" style="12" customWidth="1"/>
    <col min="12546" max="12546" width="12.5703125" style="12" customWidth="1"/>
    <col min="12547" max="12547" width="26.85546875" style="12" customWidth="1"/>
    <col min="12548" max="12549" width="8.85546875" style="12" customWidth="1"/>
    <col min="12550" max="12550" width="13.42578125" style="12" customWidth="1"/>
    <col min="12551" max="12551" width="12.42578125" style="12" customWidth="1"/>
    <col min="12552" max="12552" width="8.85546875" style="12" customWidth="1"/>
    <col min="12553" max="12553" width="13.42578125" style="12" customWidth="1"/>
    <col min="12554" max="12800" width="8.85546875" style="12" customWidth="1"/>
    <col min="12801" max="12801" width="8.28515625" style="12" customWidth="1"/>
    <col min="12802" max="12802" width="12.5703125" style="12" customWidth="1"/>
    <col min="12803" max="12803" width="26.85546875" style="12" customWidth="1"/>
    <col min="12804" max="12805" width="8.85546875" style="12" customWidth="1"/>
    <col min="12806" max="12806" width="13.42578125" style="12" customWidth="1"/>
    <col min="12807" max="12807" width="12.42578125" style="12" customWidth="1"/>
    <col min="12808" max="12808" width="8.85546875" style="12" customWidth="1"/>
    <col min="12809" max="12809" width="13.42578125" style="12" customWidth="1"/>
    <col min="12810" max="13056" width="8.85546875" style="12" customWidth="1"/>
    <col min="13057" max="13057" width="8.28515625" style="12" customWidth="1"/>
    <col min="13058" max="13058" width="12.5703125" style="12" customWidth="1"/>
    <col min="13059" max="13059" width="26.85546875" style="12" customWidth="1"/>
    <col min="13060" max="13061" width="8.85546875" style="12" customWidth="1"/>
    <col min="13062" max="13062" width="13.42578125" style="12" customWidth="1"/>
    <col min="13063" max="13063" width="12.42578125" style="12" customWidth="1"/>
    <col min="13064" max="13064" width="8.85546875" style="12" customWidth="1"/>
    <col min="13065" max="13065" width="13.42578125" style="12" customWidth="1"/>
    <col min="13066" max="13312" width="8.85546875" style="12" customWidth="1"/>
    <col min="13313" max="13313" width="8.28515625" style="12" customWidth="1"/>
    <col min="13314" max="13314" width="12.5703125" style="12" customWidth="1"/>
    <col min="13315" max="13315" width="26.85546875" style="12" customWidth="1"/>
    <col min="13316" max="13317" width="8.85546875" style="12" customWidth="1"/>
    <col min="13318" max="13318" width="13.42578125" style="12" customWidth="1"/>
    <col min="13319" max="13319" width="12.42578125" style="12" customWidth="1"/>
    <col min="13320" max="13320" width="8.85546875" style="12" customWidth="1"/>
    <col min="13321" max="13321" width="13.42578125" style="12" customWidth="1"/>
    <col min="13322" max="13568" width="8.85546875" style="12" customWidth="1"/>
    <col min="13569" max="13569" width="8.28515625" style="12" customWidth="1"/>
    <col min="13570" max="13570" width="12.5703125" style="12" customWidth="1"/>
    <col min="13571" max="13571" width="26.85546875" style="12" customWidth="1"/>
    <col min="13572" max="13573" width="8.85546875" style="12" customWidth="1"/>
    <col min="13574" max="13574" width="13.42578125" style="12" customWidth="1"/>
    <col min="13575" max="13575" width="12.42578125" style="12" customWidth="1"/>
    <col min="13576" max="13576" width="8.85546875" style="12" customWidth="1"/>
    <col min="13577" max="13577" width="13.42578125" style="12" customWidth="1"/>
    <col min="13578" max="13824" width="8.85546875" style="12" customWidth="1"/>
    <col min="13825" max="13825" width="8.28515625" style="12" customWidth="1"/>
    <col min="13826" max="13826" width="12.5703125" style="12" customWidth="1"/>
    <col min="13827" max="13827" width="26.85546875" style="12" customWidth="1"/>
    <col min="13828" max="13829" width="8.85546875" style="12" customWidth="1"/>
    <col min="13830" max="13830" width="13.42578125" style="12" customWidth="1"/>
    <col min="13831" max="13831" width="12.42578125" style="12" customWidth="1"/>
    <col min="13832" max="13832" width="8.85546875" style="12" customWidth="1"/>
    <col min="13833" max="13833" width="13.42578125" style="12" customWidth="1"/>
    <col min="13834" max="14080" width="8.85546875" style="12" customWidth="1"/>
    <col min="14081" max="14081" width="8.28515625" style="12" customWidth="1"/>
    <col min="14082" max="14082" width="12.5703125" style="12" customWidth="1"/>
    <col min="14083" max="14083" width="26.85546875" style="12" customWidth="1"/>
    <col min="14084" max="14085" width="8.85546875" style="12" customWidth="1"/>
    <col min="14086" max="14086" width="13.42578125" style="12" customWidth="1"/>
    <col min="14087" max="14087" width="12.42578125" style="12" customWidth="1"/>
    <col min="14088" max="14088" width="8.85546875" style="12" customWidth="1"/>
    <col min="14089" max="14089" width="13.42578125" style="12" customWidth="1"/>
    <col min="14090" max="14336" width="8.85546875" style="12" customWidth="1"/>
    <col min="14337" max="14337" width="8.28515625" style="12" customWidth="1"/>
    <col min="14338" max="14338" width="12.5703125" style="12" customWidth="1"/>
    <col min="14339" max="14339" width="26.85546875" style="12" customWidth="1"/>
    <col min="14340" max="14341" width="8.85546875" style="12" customWidth="1"/>
    <col min="14342" max="14342" width="13.42578125" style="12" customWidth="1"/>
    <col min="14343" max="14343" width="12.42578125" style="12" customWidth="1"/>
    <col min="14344" max="14344" width="8.85546875" style="12" customWidth="1"/>
    <col min="14345" max="14345" width="13.42578125" style="12" customWidth="1"/>
    <col min="14346" max="14592" width="8.85546875" style="12" customWidth="1"/>
    <col min="14593" max="14593" width="8.28515625" style="12" customWidth="1"/>
    <col min="14594" max="14594" width="12.5703125" style="12" customWidth="1"/>
    <col min="14595" max="14595" width="26.85546875" style="12" customWidth="1"/>
    <col min="14596" max="14597" width="8.85546875" style="12" customWidth="1"/>
    <col min="14598" max="14598" width="13.42578125" style="12" customWidth="1"/>
    <col min="14599" max="14599" width="12.42578125" style="12" customWidth="1"/>
    <col min="14600" max="14600" width="8.85546875" style="12" customWidth="1"/>
    <col min="14601" max="14601" width="13.42578125" style="12" customWidth="1"/>
    <col min="14602" max="14848" width="8.85546875" style="12" customWidth="1"/>
    <col min="14849" max="14849" width="8.28515625" style="12" customWidth="1"/>
    <col min="14850" max="14850" width="12.5703125" style="12" customWidth="1"/>
    <col min="14851" max="14851" width="26.85546875" style="12" customWidth="1"/>
    <col min="14852" max="14853" width="8.85546875" style="12" customWidth="1"/>
    <col min="14854" max="14854" width="13.42578125" style="12" customWidth="1"/>
    <col min="14855" max="14855" width="12.42578125" style="12" customWidth="1"/>
    <col min="14856" max="14856" width="8.85546875" style="12" customWidth="1"/>
    <col min="14857" max="14857" width="13.42578125" style="12" customWidth="1"/>
    <col min="14858" max="15104" width="8.85546875" style="12" customWidth="1"/>
    <col min="15105" max="15105" width="8.28515625" style="12" customWidth="1"/>
    <col min="15106" max="15106" width="12.5703125" style="12" customWidth="1"/>
    <col min="15107" max="15107" width="26.85546875" style="12" customWidth="1"/>
    <col min="15108" max="15109" width="8.85546875" style="12" customWidth="1"/>
    <col min="15110" max="15110" width="13.42578125" style="12" customWidth="1"/>
    <col min="15111" max="15111" width="12.42578125" style="12" customWidth="1"/>
    <col min="15112" max="15112" width="8.85546875" style="12" customWidth="1"/>
    <col min="15113" max="15113" width="13.42578125" style="12" customWidth="1"/>
    <col min="15114" max="15360" width="8.85546875" style="12" customWidth="1"/>
    <col min="15361" max="15361" width="8.28515625" style="12" customWidth="1"/>
    <col min="15362" max="15362" width="12.5703125" style="12" customWidth="1"/>
    <col min="15363" max="15363" width="26.85546875" style="12" customWidth="1"/>
    <col min="15364" max="15365" width="8.85546875" style="12" customWidth="1"/>
    <col min="15366" max="15366" width="13.42578125" style="12" customWidth="1"/>
    <col min="15367" max="15367" width="12.42578125" style="12" customWidth="1"/>
    <col min="15368" max="15368" width="8.85546875" style="12" customWidth="1"/>
    <col min="15369" max="15369" width="13.42578125" style="12" customWidth="1"/>
    <col min="15370" max="15616" width="8.85546875" style="12" customWidth="1"/>
    <col min="15617" max="15617" width="8.28515625" style="12" customWidth="1"/>
    <col min="15618" max="15618" width="12.5703125" style="12" customWidth="1"/>
    <col min="15619" max="15619" width="26.85546875" style="12" customWidth="1"/>
    <col min="15620" max="15621" width="8.85546875" style="12" customWidth="1"/>
    <col min="15622" max="15622" width="13.42578125" style="12" customWidth="1"/>
    <col min="15623" max="15623" width="12.42578125" style="12" customWidth="1"/>
    <col min="15624" max="15624" width="8.85546875" style="12" customWidth="1"/>
    <col min="15625" max="15625" width="13.42578125" style="12" customWidth="1"/>
    <col min="15626" max="15872" width="8.85546875" style="12" customWidth="1"/>
    <col min="15873" max="15873" width="8.28515625" style="12" customWidth="1"/>
    <col min="15874" max="15874" width="12.5703125" style="12" customWidth="1"/>
    <col min="15875" max="15875" width="26.85546875" style="12" customWidth="1"/>
    <col min="15876" max="15877" width="8.85546875" style="12" customWidth="1"/>
    <col min="15878" max="15878" width="13.42578125" style="12" customWidth="1"/>
    <col min="15879" max="15879" width="12.42578125" style="12" customWidth="1"/>
    <col min="15880" max="15880" width="8.85546875" style="12" customWidth="1"/>
    <col min="15881" max="15881" width="13.42578125" style="12" customWidth="1"/>
    <col min="15882" max="16128" width="8.85546875" style="12" customWidth="1"/>
    <col min="16129" max="16129" width="8.28515625" style="12" customWidth="1"/>
    <col min="16130" max="16130" width="12.5703125" style="12" customWidth="1"/>
    <col min="16131" max="16131" width="26.85546875" style="12" customWidth="1"/>
    <col min="16132" max="16133" width="8.85546875" style="12" customWidth="1"/>
    <col min="16134" max="16134" width="13.42578125" style="12" customWidth="1"/>
    <col min="16135" max="16135" width="12.42578125" style="12" customWidth="1"/>
    <col min="16136" max="16136" width="8.85546875" style="12" customWidth="1"/>
    <col min="16137" max="16137" width="13.42578125" style="12" customWidth="1"/>
    <col min="16138" max="16384" width="8.85546875" style="12" customWidth="1"/>
  </cols>
  <sheetData>
    <row r="1" spans="1:14" s="9" customFormat="1" x14ac:dyDescent="0.2">
      <c r="A1" s="8"/>
    </row>
    <row r="2" spans="1:14" ht="23.25" x14ac:dyDescent="0.25">
      <c r="A2" s="10" t="s">
        <v>3153</v>
      </c>
      <c r="B2" s="11"/>
      <c r="C2" s="11"/>
      <c r="D2" s="11"/>
      <c r="E2" s="11"/>
      <c r="F2" s="11"/>
      <c r="G2" s="11"/>
      <c r="H2" s="11"/>
      <c r="I2" s="11"/>
      <c r="K2" s="34" t="s">
        <v>4809</v>
      </c>
      <c r="L2" s="12" t="s">
        <v>4810</v>
      </c>
      <c r="M2" s="12" t="s">
        <v>4811</v>
      </c>
    </row>
    <row r="3" spans="1:14" s="15" customFormat="1" ht="13.5" thickBot="1" x14ac:dyDescent="0.25">
      <c r="A3" s="13" t="s">
        <v>3154</v>
      </c>
      <c r="B3" s="14"/>
      <c r="C3" s="14"/>
      <c r="D3" s="14"/>
      <c r="E3" s="14"/>
      <c r="F3" s="31">
        <f>SUBTOTAL(9,F5:F2237)</f>
        <v>2120323664.0199983</v>
      </c>
      <c r="G3" s="14"/>
      <c r="H3" s="14"/>
      <c r="I3" s="14"/>
      <c r="K3" s="35">
        <v>546015037.26000035</v>
      </c>
      <c r="L3" s="35">
        <v>1574341134.2199996</v>
      </c>
      <c r="M3" s="37">
        <v>-32507.46</v>
      </c>
      <c r="N3" s="38">
        <f>SUM(K3:M3)</f>
        <v>2120323664.02</v>
      </c>
    </row>
    <row r="4" spans="1:14" ht="12" thickBot="1" x14ac:dyDescent="0.25">
      <c r="A4" s="16" t="s">
        <v>60</v>
      </c>
      <c r="B4" s="17" t="s">
        <v>61</v>
      </c>
      <c r="C4" s="17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8" t="s">
        <v>68</v>
      </c>
    </row>
    <row r="5" spans="1:14" ht="33.75" x14ac:dyDescent="0.2">
      <c r="A5" s="19" t="s">
        <v>3155</v>
      </c>
      <c r="B5" s="20" t="s">
        <v>3156</v>
      </c>
      <c r="C5" s="32" t="s">
        <v>3157</v>
      </c>
      <c r="D5" s="21" t="s">
        <v>72</v>
      </c>
      <c r="E5" s="21" t="s">
        <v>3158</v>
      </c>
      <c r="F5" s="22">
        <v>37650.97</v>
      </c>
      <c r="G5" s="23">
        <v>1</v>
      </c>
      <c r="H5" s="21" t="s">
        <v>74</v>
      </c>
      <c r="I5" s="24" t="s">
        <v>74</v>
      </c>
    </row>
    <row r="6" spans="1:14" ht="33.75" x14ac:dyDescent="0.2">
      <c r="A6" s="19" t="s">
        <v>3155</v>
      </c>
      <c r="B6" s="20" t="s">
        <v>3156</v>
      </c>
      <c r="C6" s="32" t="s">
        <v>3159</v>
      </c>
      <c r="D6" s="21" t="s">
        <v>72</v>
      </c>
      <c r="E6" s="21" t="s">
        <v>3158</v>
      </c>
      <c r="F6" s="22">
        <v>20020</v>
      </c>
      <c r="G6" s="23">
        <v>1</v>
      </c>
      <c r="H6" s="21" t="s">
        <v>74</v>
      </c>
      <c r="I6" s="24" t="s">
        <v>74</v>
      </c>
    </row>
    <row r="7" spans="1:14" ht="33.75" x14ac:dyDescent="0.2">
      <c r="A7" s="19" t="s">
        <v>3155</v>
      </c>
      <c r="B7" s="20" t="s">
        <v>3156</v>
      </c>
      <c r="C7" s="32" t="s">
        <v>3160</v>
      </c>
      <c r="D7" s="21" t="s">
        <v>72</v>
      </c>
      <c r="E7" s="21" t="s">
        <v>3158</v>
      </c>
      <c r="F7" s="22">
        <v>20020</v>
      </c>
      <c r="G7" s="23">
        <v>1</v>
      </c>
      <c r="H7" s="21" t="s">
        <v>74</v>
      </c>
      <c r="I7" s="24" t="s">
        <v>74</v>
      </c>
    </row>
    <row r="8" spans="1:14" ht="33.75" x14ac:dyDescent="0.2">
      <c r="A8" s="19" t="s">
        <v>3155</v>
      </c>
      <c r="B8" s="20" t="s">
        <v>3156</v>
      </c>
      <c r="C8" s="32" t="s">
        <v>3161</v>
      </c>
      <c r="D8" s="21" t="s">
        <v>72</v>
      </c>
      <c r="E8" s="21" t="s">
        <v>3158</v>
      </c>
      <c r="F8" s="22">
        <v>1415601.44</v>
      </c>
      <c r="G8" s="23">
        <v>1</v>
      </c>
      <c r="H8" s="21" t="s">
        <v>74</v>
      </c>
      <c r="I8" s="24" t="s">
        <v>74</v>
      </c>
    </row>
    <row r="9" spans="1:14" ht="33.75" x14ac:dyDescent="0.2">
      <c r="A9" s="19" t="s">
        <v>3155</v>
      </c>
      <c r="B9" s="20" t="s">
        <v>3156</v>
      </c>
      <c r="C9" s="32" t="s">
        <v>3162</v>
      </c>
      <c r="D9" s="21" t="s">
        <v>72</v>
      </c>
      <c r="E9" s="21" t="s">
        <v>3158</v>
      </c>
      <c r="F9" s="22">
        <v>61723</v>
      </c>
      <c r="G9" s="23">
        <v>1</v>
      </c>
      <c r="H9" s="21" t="s">
        <v>74</v>
      </c>
      <c r="I9" s="24" t="s">
        <v>74</v>
      </c>
    </row>
    <row r="10" spans="1:14" ht="33.75" x14ac:dyDescent="0.2">
      <c r="A10" s="19" t="s">
        <v>3155</v>
      </c>
      <c r="B10" s="20" t="s">
        <v>3156</v>
      </c>
      <c r="C10" s="32" t="s">
        <v>3163</v>
      </c>
      <c r="D10" s="21" t="s">
        <v>72</v>
      </c>
      <c r="E10" s="21" t="s">
        <v>3158</v>
      </c>
      <c r="F10" s="22">
        <v>147686</v>
      </c>
      <c r="G10" s="23">
        <v>1</v>
      </c>
      <c r="H10" s="21" t="s">
        <v>74</v>
      </c>
      <c r="I10" s="24" t="s">
        <v>74</v>
      </c>
    </row>
    <row r="11" spans="1:14" ht="33.75" x14ac:dyDescent="0.2">
      <c r="A11" s="19" t="s">
        <v>3155</v>
      </c>
      <c r="B11" s="20" t="s">
        <v>3156</v>
      </c>
      <c r="C11" s="32" t="s">
        <v>3164</v>
      </c>
      <c r="D11" s="21" t="s">
        <v>72</v>
      </c>
      <c r="E11" s="21" t="s">
        <v>3158</v>
      </c>
      <c r="F11" s="22">
        <v>388265.39</v>
      </c>
      <c r="G11" s="23">
        <v>1</v>
      </c>
      <c r="H11" s="21" t="s">
        <v>74</v>
      </c>
      <c r="I11" s="24" t="s">
        <v>74</v>
      </c>
    </row>
    <row r="12" spans="1:14" ht="33.75" x14ac:dyDescent="0.2">
      <c r="A12" s="19" t="s">
        <v>3155</v>
      </c>
      <c r="B12" s="20" t="s">
        <v>3156</v>
      </c>
      <c r="C12" s="32" t="s">
        <v>3165</v>
      </c>
      <c r="D12" s="21" t="s">
        <v>72</v>
      </c>
      <c r="E12" s="21" t="s">
        <v>3158</v>
      </c>
      <c r="F12" s="22">
        <v>14000</v>
      </c>
      <c r="G12" s="23">
        <v>1</v>
      </c>
      <c r="H12" s="21" t="s">
        <v>74</v>
      </c>
      <c r="I12" s="24" t="s">
        <v>74</v>
      </c>
    </row>
    <row r="13" spans="1:14" ht="33.75" x14ac:dyDescent="0.2">
      <c r="A13" s="19" t="s">
        <v>3155</v>
      </c>
      <c r="B13" s="20" t="s">
        <v>3156</v>
      </c>
      <c r="C13" s="32" t="s">
        <v>3166</v>
      </c>
      <c r="D13" s="21" t="s">
        <v>72</v>
      </c>
      <c r="E13" s="21" t="s">
        <v>3158</v>
      </c>
      <c r="F13" s="22">
        <v>31330</v>
      </c>
      <c r="G13" s="23">
        <v>1</v>
      </c>
      <c r="H13" s="21" t="s">
        <v>74</v>
      </c>
      <c r="I13" s="24" t="s">
        <v>74</v>
      </c>
    </row>
    <row r="14" spans="1:14" ht="33.75" x14ac:dyDescent="0.2">
      <c r="A14" s="19" t="s">
        <v>3155</v>
      </c>
      <c r="B14" s="20" t="s">
        <v>3156</v>
      </c>
      <c r="C14" s="32" t="s">
        <v>3167</v>
      </c>
      <c r="D14" s="21" t="s">
        <v>72</v>
      </c>
      <c r="E14" s="21" t="s">
        <v>3158</v>
      </c>
      <c r="F14" s="22">
        <v>19584.740000000002</v>
      </c>
      <c r="G14" s="23">
        <v>1</v>
      </c>
      <c r="H14" s="21" t="s">
        <v>74</v>
      </c>
      <c r="I14" s="24" t="s">
        <v>74</v>
      </c>
    </row>
    <row r="15" spans="1:14" ht="33.75" x14ac:dyDescent="0.2">
      <c r="A15" s="19" t="s">
        <v>3155</v>
      </c>
      <c r="B15" s="20" t="s">
        <v>3156</v>
      </c>
      <c r="C15" s="32" t="s">
        <v>3168</v>
      </c>
      <c r="D15" s="21" t="s">
        <v>72</v>
      </c>
      <c r="E15" s="21" t="s">
        <v>3158</v>
      </c>
      <c r="F15" s="22">
        <v>90847.46</v>
      </c>
      <c r="G15" s="23">
        <v>1</v>
      </c>
      <c r="H15" s="21" t="s">
        <v>74</v>
      </c>
      <c r="I15" s="24" t="s">
        <v>74</v>
      </c>
    </row>
    <row r="16" spans="1:14" ht="33.75" x14ac:dyDescent="0.2">
      <c r="A16" s="19" t="s">
        <v>3155</v>
      </c>
      <c r="B16" s="20" t="s">
        <v>3156</v>
      </c>
      <c r="C16" s="32" t="s">
        <v>3169</v>
      </c>
      <c r="D16" s="21" t="s">
        <v>72</v>
      </c>
      <c r="E16" s="21" t="s">
        <v>3158</v>
      </c>
      <c r="F16" s="22">
        <v>24000</v>
      </c>
      <c r="G16" s="23">
        <v>1</v>
      </c>
      <c r="H16" s="21" t="s">
        <v>74</v>
      </c>
      <c r="I16" s="24" t="s">
        <v>74</v>
      </c>
    </row>
    <row r="17" spans="1:9" ht="33.75" x14ac:dyDescent="0.2">
      <c r="A17" s="19" t="s">
        <v>3155</v>
      </c>
      <c r="B17" s="20" t="s">
        <v>3156</v>
      </c>
      <c r="C17" s="32" t="s">
        <v>3170</v>
      </c>
      <c r="D17" s="21" t="s">
        <v>72</v>
      </c>
      <c r="E17" s="21" t="s">
        <v>3158</v>
      </c>
      <c r="F17" s="22">
        <v>126414.12</v>
      </c>
      <c r="G17" s="23">
        <v>1</v>
      </c>
      <c r="H17" s="21" t="s">
        <v>74</v>
      </c>
      <c r="I17" s="24" t="s">
        <v>74</v>
      </c>
    </row>
    <row r="18" spans="1:9" ht="33.75" x14ac:dyDescent="0.2">
      <c r="A18" s="19" t="s">
        <v>3155</v>
      </c>
      <c r="B18" s="20" t="s">
        <v>3156</v>
      </c>
      <c r="C18" s="32" t="s">
        <v>3171</v>
      </c>
      <c r="D18" s="21" t="s">
        <v>72</v>
      </c>
      <c r="E18" s="21" t="s">
        <v>3158</v>
      </c>
      <c r="F18" s="22">
        <v>485047</v>
      </c>
      <c r="G18" s="23">
        <v>1</v>
      </c>
      <c r="H18" s="21" t="s">
        <v>74</v>
      </c>
      <c r="I18" s="24" t="s">
        <v>74</v>
      </c>
    </row>
    <row r="19" spans="1:9" ht="33.75" x14ac:dyDescent="0.2">
      <c r="A19" s="19" t="s">
        <v>3155</v>
      </c>
      <c r="B19" s="20" t="s">
        <v>3156</v>
      </c>
      <c r="C19" s="32" t="s">
        <v>3172</v>
      </c>
      <c r="D19" s="21" t="s">
        <v>72</v>
      </c>
      <c r="E19" s="21" t="s">
        <v>3158</v>
      </c>
      <c r="F19" s="22">
        <v>2802317.19</v>
      </c>
      <c r="G19" s="23">
        <v>1</v>
      </c>
      <c r="H19" s="21" t="s">
        <v>74</v>
      </c>
      <c r="I19" s="24" t="s">
        <v>74</v>
      </c>
    </row>
    <row r="20" spans="1:9" ht="33.75" x14ac:dyDescent="0.2">
      <c r="A20" s="19" t="s">
        <v>3155</v>
      </c>
      <c r="B20" s="20" t="s">
        <v>3156</v>
      </c>
      <c r="C20" s="32" t="s">
        <v>3173</v>
      </c>
      <c r="D20" s="21" t="s">
        <v>72</v>
      </c>
      <c r="E20" s="21" t="s">
        <v>3158</v>
      </c>
      <c r="F20" s="22">
        <v>12389.92</v>
      </c>
      <c r="G20" s="23">
        <v>1</v>
      </c>
      <c r="H20" s="21" t="s">
        <v>74</v>
      </c>
      <c r="I20" s="24" t="s">
        <v>74</v>
      </c>
    </row>
    <row r="21" spans="1:9" ht="33.75" x14ac:dyDescent="0.2">
      <c r="A21" s="19" t="s">
        <v>3155</v>
      </c>
      <c r="B21" s="20" t="s">
        <v>3156</v>
      </c>
      <c r="C21" s="32" t="s">
        <v>3174</v>
      </c>
      <c r="D21" s="21" t="s">
        <v>72</v>
      </c>
      <c r="E21" s="21" t="s">
        <v>3158</v>
      </c>
      <c r="F21" s="22">
        <v>37132.519999999997</v>
      </c>
      <c r="G21" s="23">
        <v>1</v>
      </c>
      <c r="H21" s="21" t="s">
        <v>74</v>
      </c>
      <c r="I21" s="24" t="s">
        <v>74</v>
      </c>
    </row>
    <row r="22" spans="1:9" ht="33.75" x14ac:dyDescent="0.2">
      <c r="A22" s="19" t="s">
        <v>3155</v>
      </c>
      <c r="B22" s="20" t="s">
        <v>3156</v>
      </c>
      <c r="C22" s="32" t="s">
        <v>3175</v>
      </c>
      <c r="D22" s="21" t="s">
        <v>72</v>
      </c>
      <c r="E22" s="21" t="s">
        <v>3158</v>
      </c>
      <c r="F22" s="22">
        <v>44748.63</v>
      </c>
      <c r="G22" s="23">
        <v>1</v>
      </c>
      <c r="H22" s="21" t="s">
        <v>74</v>
      </c>
      <c r="I22" s="24" t="s">
        <v>74</v>
      </c>
    </row>
    <row r="23" spans="1:9" ht="33.75" x14ac:dyDescent="0.2">
      <c r="A23" s="19" t="s">
        <v>3155</v>
      </c>
      <c r="B23" s="20" t="s">
        <v>3156</v>
      </c>
      <c r="C23" s="32" t="s">
        <v>3176</v>
      </c>
      <c r="D23" s="21" t="s">
        <v>72</v>
      </c>
      <c r="E23" s="21" t="s">
        <v>3158</v>
      </c>
      <c r="F23" s="22">
        <v>46031.22</v>
      </c>
      <c r="G23" s="23">
        <v>1</v>
      </c>
      <c r="H23" s="21" t="s">
        <v>74</v>
      </c>
      <c r="I23" s="24" t="s">
        <v>74</v>
      </c>
    </row>
    <row r="24" spans="1:9" ht="33.75" x14ac:dyDescent="0.2">
      <c r="A24" s="19" t="s">
        <v>3155</v>
      </c>
      <c r="B24" s="20" t="s">
        <v>3156</v>
      </c>
      <c r="C24" s="32" t="s">
        <v>3177</v>
      </c>
      <c r="D24" s="21" t="s">
        <v>72</v>
      </c>
      <c r="E24" s="21" t="s">
        <v>3158</v>
      </c>
      <c r="F24" s="22">
        <v>925441.8</v>
      </c>
      <c r="G24" s="23">
        <v>1</v>
      </c>
      <c r="H24" s="21" t="s">
        <v>74</v>
      </c>
      <c r="I24" s="24" t="s">
        <v>74</v>
      </c>
    </row>
    <row r="25" spans="1:9" ht="33.75" x14ac:dyDescent="0.2">
      <c r="A25" s="19" t="s">
        <v>3155</v>
      </c>
      <c r="B25" s="20" t="s">
        <v>3156</v>
      </c>
      <c r="C25" s="32" t="s">
        <v>3178</v>
      </c>
      <c r="D25" s="21" t="s">
        <v>72</v>
      </c>
      <c r="E25" s="21" t="s">
        <v>3158</v>
      </c>
      <c r="F25" s="22">
        <v>691163.9</v>
      </c>
      <c r="G25" s="23">
        <v>1</v>
      </c>
      <c r="H25" s="21" t="s">
        <v>74</v>
      </c>
      <c r="I25" s="24" t="s">
        <v>74</v>
      </c>
    </row>
    <row r="26" spans="1:9" ht="33.75" x14ac:dyDescent="0.2">
      <c r="A26" s="19" t="s">
        <v>3155</v>
      </c>
      <c r="B26" s="20" t="s">
        <v>3156</v>
      </c>
      <c r="C26" s="32" t="s">
        <v>3179</v>
      </c>
      <c r="D26" s="21" t="s">
        <v>72</v>
      </c>
      <c r="E26" s="21" t="s">
        <v>3158</v>
      </c>
      <c r="F26" s="22">
        <v>223013.89</v>
      </c>
      <c r="G26" s="23">
        <v>1</v>
      </c>
      <c r="H26" s="21" t="s">
        <v>74</v>
      </c>
      <c r="I26" s="24" t="s">
        <v>74</v>
      </c>
    </row>
    <row r="27" spans="1:9" ht="33.75" x14ac:dyDescent="0.2">
      <c r="A27" s="19" t="s">
        <v>3155</v>
      </c>
      <c r="B27" s="20" t="s">
        <v>3156</v>
      </c>
      <c r="C27" s="32" t="s">
        <v>3180</v>
      </c>
      <c r="D27" s="21" t="s">
        <v>72</v>
      </c>
      <c r="E27" s="21" t="s">
        <v>3158</v>
      </c>
      <c r="F27" s="22">
        <v>37755.32</v>
      </c>
      <c r="G27" s="23">
        <v>1</v>
      </c>
      <c r="H27" s="21" t="s">
        <v>74</v>
      </c>
      <c r="I27" s="24" t="s">
        <v>74</v>
      </c>
    </row>
    <row r="28" spans="1:9" ht="33.75" x14ac:dyDescent="0.2">
      <c r="A28" s="19" t="s">
        <v>3155</v>
      </c>
      <c r="B28" s="20" t="s">
        <v>3156</v>
      </c>
      <c r="C28" s="32" t="s">
        <v>3181</v>
      </c>
      <c r="D28" s="21" t="s">
        <v>72</v>
      </c>
      <c r="E28" s="21" t="s">
        <v>3158</v>
      </c>
      <c r="F28" s="22">
        <v>3441.48</v>
      </c>
      <c r="G28" s="23">
        <v>1</v>
      </c>
      <c r="H28" s="21" t="s">
        <v>74</v>
      </c>
      <c r="I28" s="24" t="s">
        <v>74</v>
      </c>
    </row>
    <row r="29" spans="1:9" ht="33.75" x14ac:dyDescent="0.2">
      <c r="A29" s="19" t="s">
        <v>3155</v>
      </c>
      <c r="B29" s="20" t="s">
        <v>3156</v>
      </c>
      <c r="C29" s="32" t="s">
        <v>3182</v>
      </c>
      <c r="D29" s="21" t="s">
        <v>72</v>
      </c>
      <c r="E29" s="21" t="s">
        <v>3158</v>
      </c>
      <c r="F29" s="22">
        <v>35080.67</v>
      </c>
      <c r="G29" s="23">
        <v>1</v>
      </c>
      <c r="H29" s="21" t="s">
        <v>74</v>
      </c>
      <c r="I29" s="24" t="s">
        <v>74</v>
      </c>
    </row>
    <row r="30" spans="1:9" ht="33.75" x14ac:dyDescent="0.2">
      <c r="A30" s="19" t="s">
        <v>3155</v>
      </c>
      <c r="B30" s="20" t="s">
        <v>3156</v>
      </c>
      <c r="C30" s="32" t="s">
        <v>3183</v>
      </c>
      <c r="D30" s="21" t="s">
        <v>72</v>
      </c>
      <c r="E30" s="21" t="s">
        <v>3158</v>
      </c>
      <c r="F30" s="22">
        <v>2868270.69</v>
      </c>
      <c r="G30" s="23">
        <v>1</v>
      </c>
      <c r="H30" s="21" t="s">
        <v>74</v>
      </c>
      <c r="I30" s="24" t="s">
        <v>74</v>
      </c>
    </row>
    <row r="31" spans="1:9" ht="33.75" x14ac:dyDescent="0.2">
      <c r="A31" s="19" t="s">
        <v>3155</v>
      </c>
      <c r="B31" s="20" t="s">
        <v>3156</v>
      </c>
      <c r="C31" s="32" t="s">
        <v>3184</v>
      </c>
      <c r="D31" s="21" t="s">
        <v>72</v>
      </c>
      <c r="E31" s="21" t="s">
        <v>3158</v>
      </c>
      <c r="F31" s="22">
        <v>6313611</v>
      </c>
      <c r="G31" s="23">
        <v>1</v>
      </c>
      <c r="H31" s="21" t="s">
        <v>74</v>
      </c>
      <c r="I31" s="24" t="s">
        <v>74</v>
      </c>
    </row>
    <row r="32" spans="1:9" ht="33.75" x14ac:dyDescent="0.2">
      <c r="A32" s="19" t="s">
        <v>3155</v>
      </c>
      <c r="B32" s="20" t="s">
        <v>3156</v>
      </c>
      <c r="C32" s="32" t="s">
        <v>3185</v>
      </c>
      <c r="D32" s="21" t="s">
        <v>72</v>
      </c>
      <c r="E32" s="21" t="s">
        <v>3158</v>
      </c>
      <c r="F32" s="22">
        <v>18726</v>
      </c>
      <c r="G32" s="23">
        <v>1</v>
      </c>
      <c r="H32" s="21" t="s">
        <v>74</v>
      </c>
      <c r="I32" s="24" t="s">
        <v>74</v>
      </c>
    </row>
    <row r="33" spans="1:9" ht="33.75" x14ac:dyDescent="0.2">
      <c r="A33" s="19" t="s">
        <v>3155</v>
      </c>
      <c r="B33" s="20" t="s">
        <v>3156</v>
      </c>
      <c r="C33" s="32" t="s">
        <v>3186</v>
      </c>
      <c r="D33" s="21" t="s">
        <v>72</v>
      </c>
      <c r="E33" s="21" t="s">
        <v>3158</v>
      </c>
      <c r="F33" s="22">
        <v>196481</v>
      </c>
      <c r="G33" s="23">
        <v>1</v>
      </c>
      <c r="H33" s="21" t="s">
        <v>74</v>
      </c>
      <c r="I33" s="24" t="s">
        <v>74</v>
      </c>
    </row>
    <row r="34" spans="1:9" ht="33.75" x14ac:dyDescent="0.2">
      <c r="A34" s="19" t="s">
        <v>3155</v>
      </c>
      <c r="B34" s="20" t="s">
        <v>3156</v>
      </c>
      <c r="C34" s="32" t="s">
        <v>3187</v>
      </c>
      <c r="D34" s="21" t="s">
        <v>72</v>
      </c>
      <c r="E34" s="21" t="s">
        <v>3158</v>
      </c>
      <c r="F34" s="22">
        <v>15877</v>
      </c>
      <c r="G34" s="23">
        <v>1</v>
      </c>
      <c r="H34" s="21" t="s">
        <v>74</v>
      </c>
      <c r="I34" s="24" t="s">
        <v>74</v>
      </c>
    </row>
    <row r="35" spans="1:9" ht="33.75" x14ac:dyDescent="0.2">
      <c r="A35" s="19" t="s">
        <v>3155</v>
      </c>
      <c r="B35" s="20" t="s">
        <v>3156</v>
      </c>
      <c r="C35" s="32" t="s">
        <v>3188</v>
      </c>
      <c r="D35" s="21" t="s">
        <v>72</v>
      </c>
      <c r="E35" s="21" t="s">
        <v>3158</v>
      </c>
      <c r="F35" s="22">
        <v>184333.33</v>
      </c>
      <c r="G35" s="23">
        <v>1</v>
      </c>
      <c r="H35" s="21" t="s">
        <v>74</v>
      </c>
      <c r="I35" s="24" t="s">
        <v>74</v>
      </c>
    </row>
    <row r="36" spans="1:9" ht="33.75" x14ac:dyDescent="0.2">
      <c r="A36" s="19" t="s">
        <v>3155</v>
      </c>
      <c r="B36" s="20" t="s">
        <v>3156</v>
      </c>
      <c r="C36" s="32" t="s">
        <v>3189</v>
      </c>
      <c r="D36" s="21" t="s">
        <v>72</v>
      </c>
      <c r="E36" s="21" t="s">
        <v>3158</v>
      </c>
      <c r="F36" s="22">
        <v>853950</v>
      </c>
      <c r="G36" s="23">
        <v>1</v>
      </c>
      <c r="H36" s="21" t="s">
        <v>74</v>
      </c>
      <c r="I36" s="24" t="s">
        <v>74</v>
      </c>
    </row>
    <row r="37" spans="1:9" ht="33.75" x14ac:dyDescent="0.2">
      <c r="A37" s="19" t="s">
        <v>3155</v>
      </c>
      <c r="B37" s="20" t="s">
        <v>3156</v>
      </c>
      <c r="C37" s="32" t="s">
        <v>3190</v>
      </c>
      <c r="D37" s="21" t="s">
        <v>72</v>
      </c>
      <c r="E37" s="21" t="s">
        <v>3158</v>
      </c>
      <c r="F37" s="22">
        <v>48629</v>
      </c>
      <c r="G37" s="23">
        <v>1</v>
      </c>
      <c r="H37" s="21" t="s">
        <v>74</v>
      </c>
      <c r="I37" s="24" t="s">
        <v>74</v>
      </c>
    </row>
    <row r="38" spans="1:9" ht="33.75" x14ac:dyDescent="0.2">
      <c r="A38" s="19" t="s">
        <v>3155</v>
      </c>
      <c r="B38" s="20" t="s">
        <v>3156</v>
      </c>
      <c r="C38" s="32" t="s">
        <v>3191</v>
      </c>
      <c r="D38" s="21" t="s">
        <v>72</v>
      </c>
      <c r="E38" s="21" t="s">
        <v>3158</v>
      </c>
      <c r="F38" s="22">
        <v>15926</v>
      </c>
      <c r="G38" s="23">
        <v>1</v>
      </c>
      <c r="H38" s="21" t="s">
        <v>74</v>
      </c>
      <c r="I38" s="24" t="s">
        <v>74</v>
      </c>
    </row>
    <row r="39" spans="1:9" ht="33.75" x14ac:dyDescent="0.2">
      <c r="A39" s="19" t="s">
        <v>3155</v>
      </c>
      <c r="B39" s="20" t="s">
        <v>3156</v>
      </c>
      <c r="C39" s="32" t="s">
        <v>3192</v>
      </c>
      <c r="D39" s="21" t="s">
        <v>72</v>
      </c>
      <c r="E39" s="21" t="s">
        <v>3158</v>
      </c>
      <c r="F39" s="22">
        <v>733326</v>
      </c>
      <c r="G39" s="23">
        <v>1</v>
      </c>
      <c r="H39" s="21" t="s">
        <v>74</v>
      </c>
      <c r="I39" s="24" t="s">
        <v>74</v>
      </c>
    </row>
    <row r="40" spans="1:9" ht="33.75" x14ac:dyDescent="0.2">
      <c r="A40" s="19" t="s">
        <v>3155</v>
      </c>
      <c r="B40" s="20" t="s">
        <v>3156</v>
      </c>
      <c r="C40" s="32" t="s">
        <v>3193</v>
      </c>
      <c r="D40" s="21" t="s">
        <v>72</v>
      </c>
      <c r="E40" s="21" t="s">
        <v>3158</v>
      </c>
      <c r="F40" s="22">
        <v>4515200</v>
      </c>
      <c r="G40" s="23">
        <v>1</v>
      </c>
      <c r="H40" s="21" t="s">
        <v>74</v>
      </c>
      <c r="I40" s="24" t="s">
        <v>74</v>
      </c>
    </row>
    <row r="41" spans="1:9" ht="33.75" x14ac:dyDescent="0.2">
      <c r="A41" s="19" t="s">
        <v>3155</v>
      </c>
      <c r="B41" s="20" t="s">
        <v>3156</v>
      </c>
      <c r="C41" s="32" t="s">
        <v>3194</v>
      </c>
      <c r="D41" s="21" t="s">
        <v>72</v>
      </c>
      <c r="E41" s="21" t="s">
        <v>3158</v>
      </c>
      <c r="F41" s="22">
        <v>183794.07</v>
      </c>
      <c r="G41" s="23">
        <v>1</v>
      </c>
      <c r="H41" s="21" t="s">
        <v>74</v>
      </c>
      <c r="I41" s="24" t="s">
        <v>74</v>
      </c>
    </row>
    <row r="42" spans="1:9" ht="33.75" x14ac:dyDescent="0.2">
      <c r="A42" s="19" t="s">
        <v>3155</v>
      </c>
      <c r="B42" s="20" t="s">
        <v>3156</v>
      </c>
      <c r="C42" s="32" t="s">
        <v>3195</v>
      </c>
      <c r="D42" s="21" t="s">
        <v>72</v>
      </c>
      <c r="E42" s="21" t="s">
        <v>3158</v>
      </c>
      <c r="F42" s="22">
        <v>49665</v>
      </c>
      <c r="G42" s="23">
        <v>1</v>
      </c>
      <c r="H42" s="21" t="s">
        <v>74</v>
      </c>
      <c r="I42" s="24" t="s">
        <v>74</v>
      </c>
    </row>
    <row r="43" spans="1:9" ht="33.75" x14ac:dyDescent="0.2">
      <c r="A43" s="19" t="s">
        <v>3155</v>
      </c>
      <c r="B43" s="20" t="s">
        <v>3156</v>
      </c>
      <c r="C43" s="32" t="s">
        <v>3196</v>
      </c>
      <c r="D43" s="21" t="s">
        <v>72</v>
      </c>
      <c r="E43" s="21" t="s">
        <v>3158</v>
      </c>
      <c r="F43" s="22">
        <v>11904</v>
      </c>
      <c r="G43" s="23">
        <v>1</v>
      </c>
      <c r="H43" s="21" t="s">
        <v>74</v>
      </c>
      <c r="I43" s="24" t="s">
        <v>74</v>
      </c>
    </row>
    <row r="44" spans="1:9" ht="33.75" x14ac:dyDescent="0.2">
      <c r="A44" s="19" t="s">
        <v>3155</v>
      </c>
      <c r="B44" s="20" t="s">
        <v>3156</v>
      </c>
      <c r="C44" s="32" t="s">
        <v>3196</v>
      </c>
      <c r="D44" s="21" t="s">
        <v>72</v>
      </c>
      <c r="E44" s="21" t="s">
        <v>3158</v>
      </c>
      <c r="F44" s="22">
        <v>11904</v>
      </c>
      <c r="G44" s="23">
        <v>1</v>
      </c>
      <c r="H44" s="21" t="s">
        <v>74</v>
      </c>
      <c r="I44" s="24" t="s">
        <v>74</v>
      </c>
    </row>
    <row r="45" spans="1:9" ht="33.75" x14ac:dyDescent="0.2">
      <c r="A45" s="19" t="s">
        <v>3155</v>
      </c>
      <c r="B45" s="20" t="s">
        <v>3156</v>
      </c>
      <c r="C45" s="32" t="s">
        <v>3197</v>
      </c>
      <c r="D45" s="21" t="s">
        <v>72</v>
      </c>
      <c r="E45" s="21" t="s">
        <v>3158</v>
      </c>
      <c r="F45" s="22">
        <v>12528</v>
      </c>
      <c r="G45" s="23">
        <v>1</v>
      </c>
      <c r="H45" s="21" t="s">
        <v>74</v>
      </c>
      <c r="I45" s="24" t="s">
        <v>74</v>
      </c>
    </row>
    <row r="46" spans="1:9" ht="33.75" x14ac:dyDescent="0.2">
      <c r="A46" s="19" t="s">
        <v>3155</v>
      </c>
      <c r="B46" s="20" t="s">
        <v>3156</v>
      </c>
      <c r="C46" s="32" t="s">
        <v>3197</v>
      </c>
      <c r="D46" s="21" t="s">
        <v>72</v>
      </c>
      <c r="E46" s="21" t="s">
        <v>3158</v>
      </c>
      <c r="F46" s="22">
        <v>12528</v>
      </c>
      <c r="G46" s="23">
        <v>1</v>
      </c>
      <c r="H46" s="21" t="s">
        <v>74</v>
      </c>
      <c r="I46" s="24" t="s">
        <v>74</v>
      </c>
    </row>
    <row r="47" spans="1:9" ht="33.75" x14ac:dyDescent="0.2">
      <c r="A47" s="19" t="s">
        <v>3155</v>
      </c>
      <c r="B47" s="20" t="s">
        <v>3156</v>
      </c>
      <c r="C47" s="32" t="s">
        <v>3198</v>
      </c>
      <c r="D47" s="21" t="s">
        <v>72</v>
      </c>
      <c r="E47" s="21" t="s">
        <v>3158</v>
      </c>
      <c r="F47" s="22">
        <v>24045</v>
      </c>
      <c r="G47" s="23">
        <v>1</v>
      </c>
      <c r="H47" s="21" t="s">
        <v>74</v>
      </c>
      <c r="I47" s="24" t="s">
        <v>74</v>
      </c>
    </row>
    <row r="48" spans="1:9" ht="33.75" x14ac:dyDescent="0.2">
      <c r="A48" s="19" t="s">
        <v>3155</v>
      </c>
      <c r="B48" s="20" t="s">
        <v>3156</v>
      </c>
      <c r="C48" s="32" t="s">
        <v>3199</v>
      </c>
      <c r="D48" s="21" t="s">
        <v>72</v>
      </c>
      <c r="E48" s="21" t="s">
        <v>3158</v>
      </c>
      <c r="F48" s="22">
        <v>46492</v>
      </c>
      <c r="G48" s="23">
        <v>1</v>
      </c>
      <c r="H48" s="21" t="s">
        <v>74</v>
      </c>
      <c r="I48" s="24" t="s">
        <v>74</v>
      </c>
    </row>
    <row r="49" spans="1:9" ht="33.75" x14ac:dyDescent="0.2">
      <c r="A49" s="19" t="s">
        <v>3155</v>
      </c>
      <c r="B49" s="20" t="s">
        <v>3156</v>
      </c>
      <c r="C49" s="32" t="s">
        <v>3199</v>
      </c>
      <c r="D49" s="21" t="s">
        <v>72</v>
      </c>
      <c r="E49" s="21" t="s">
        <v>3158</v>
      </c>
      <c r="F49" s="22">
        <v>46492</v>
      </c>
      <c r="G49" s="23">
        <v>1</v>
      </c>
      <c r="H49" s="21" t="s">
        <v>74</v>
      </c>
      <c r="I49" s="24" t="s">
        <v>74</v>
      </c>
    </row>
    <row r="50" spans="1:9" ht="33.75" x14ac:dyDescent="0.2">
      <c r="A50" s="19" t="s">
        <v>3155</v>
      </c>
      <c r="B50" s="20" t="s">
        <v>3156</v>
      </c>
      <c r="C50" s="32" t="s">
        <v>3200</v>
      </c>
      <c r="D50" s="21" t="s">
        <v>72</v>
      </c>
      <c r="E50" s="21" t="s">
        <v>3158</v>
      </c>
      <c r="F50" s="22">
        <v>39605.089999999997</v>
      </c>
      <c r="G50" s="23">
        <v>1</v>
      </c>
      <c r="H50" s="21" t="s">
        <v>74</v>
      </c>
      <c r="I50" s="24" t="s">
        <v>74</v>
      </c>
    </row>
    <row r="51" spans="1:9" ht="33.75" x14ac:dyDescent="0.2">
      <c r="A51" s="19" t="s">
        <v>3155</v>
      </c>
      <c r="B51" s="20" t="s">
        <v>3156</v>
      </c>
      <c r="C51" s="32" t="s">
        <v>3201</v>
      </c>
      <c r="D51" s="21" t="s">
        <v>72</v>
      </c>
      <c r="E51" s="21" t="s">
        <v>3158</v>
      </c>
      <c r="F51" s="22">
        <v>26457.63</v>
      </c>
      <c r="G51" s="23">
        <v>1</v>
      </c>
      <c r="H51" s="21" t="s">
        <v>74</v>
      </c>
      <c r="I51" s="24" t="s">
        <v>74</v>
      </c>
    </row>
    <row r="52" spans="1:9" ht="33.75" x14ac:dyDescent="0.2">
      <c r="A52" s="19" t="s">
        <v>3155</v>
      </c>
      <c r="B52" s="20" t="s">
        <v>3156</v>
      </c>
      <c r="C52" s="32" t="s">
        <v>3202</v>
      </c>
      <c r="D52" s="21" t="s">
        <v>72</v>
      </c>
      <c r="E52" s="21" t="s">
        <v>3158</v>
      </c>
      <c r="F52" s="22">
        <v>20000</v>
      </c>
      <c r="G52" s="23">
        <v>1</v>
      </c>
      <c r="H52" s="21" t="s">
        <v>74</v>
      </c>
      <c r="I52" s="24" t="s">
        <v>74</v>
      </c>
    </row>
    <row r="53" spans="1:9" ht="33.75" x14ac:dyDescent="0.2">
      <c r="A53" s="19" t="s">
        <v>3155</v>
      </c>
      <c r="B53" s="20" t="s">
        <v>3156</v>
      </c>
      <c r="C53" s="32" t="s">
        <v>3203</v>
      </c>
      <c r="D53" s="21" t="s">
        <v>72</v>
      </c>
      <c r="E53" s="21" t="s">
        <v>3158</v>
      </c>
      <c r="F53" s="22">
        <v>12500</v>
      </c>
      <c r="G53" s="23">
        <v>1</v>
      </c>
      <c r="H53" s="21" t="s">
        <v>74</v>
      </c>
      <c r="I53" s="24" t="s">
        <v>74</v>
      </c>
    </row>
    <row r="54" spans="1:9" ht="33.75" x14ac:dyDescent="0.2">
      <c r="A54" s="19" t="s">
        <v>3155</v>
      </c>
      <c r="B54" s="20" t="s">
        <v>3156</v>
      </c>
      <c r="C54" s="32" t="s">
        <v>3204</v>
      </c>
      <c r="D54" s="21" t="s">
        <v>72</v>
      </c>
      <c r="E54" s="21" t="s">
        <v>3158</v>
      </c>
      <c r="F54" s="22">
        <v>36613.040000000001</v>
      </c>
      <c r="G54" s="23">
        <v>1</v>
      </c>
      <c r="H54" s="21" t="s">
        <v>74</v>
      </c>
      <c r="I54" s="24" t="s">
        <v>74</v>
      </c>
    </row>
    <row r="55" spans="1:9" ht="33.75" x14ac:dyDescent="0.2">
      <c r="A55" s="19" t="s">
        <v>3155</v>
      </c>
      <c r="B55" s="20" t="s">
        <v>3156</v>
      </c>
      <c r="C55" s="32" t="s">
        <v>3204</v>
      </c>
      <c r="D55" s="21" t="s">
        <v>72</v>
      </c>
      <c r="E55" s="21" t="s">
        <v>3158</v>
      </c>
      <c r="F55" s="22">
        <v>36613.040000000001</v>
      </c>
      <c r="G55" s="23">
        <v>1</v>
      </c>
      <c r="H55" s="21" t="s">
        <v>74</v>
      </c>
      <c r="I55" s="24" t="s">
        <v>74</v>
      </c>
    </row>
    <row r="56" spans="1:9" ht="33.75" x14ac:dyDescent="0.2">
      <c r="A56" s="19" t="s">
        <v>3155</v>
      </c>
      <c r="B56" s="20" t="s">
        <v>3156</v>
      </c>
      <c r="C56" s="32" t="s">
        <v>3204</v>
      </c>
      <c r="D56" s="21" t="s">
        <v>72</v>
      </c>
      <c r="E56" s="21" t="s">
        <v>3158</v>
      </c>
      <c r="F56" s="22">
        <v>36613.040000000001</v>
      </c>
      <c r="G56" s="23">
        <v>1</v>
      </c>
      <c r="H56" s="21" t="s">
        <v>74</v>
      </c>
      <c r="I56" s="24" t="s">
        <v>74</v>
      </c>
    </row>
    <row r="57" spans="1:9" ht="33.75" x14ac:dyDescent="0.2">
      <c r="A57" s="19" t="s">
        <v>3155</v>
      </c>
      <c r="B57" s="20" t="s">
        <v>3156</v>
      </c>
      <c r="C57" s="32" t="s">
        <v>3205</v>
      </c>
      <c r="D57" s="21" t="s">
        <v>72</v>
      </c>
      <c r="E57" s="21" t="s">
        <v>3158</v>
      </c>
      <c r="F57" s="22">
        <v>14800</v>
      </c>
      <c r="G57" s="23">
        <v>1</v>
      </c>
      <c r="H57" s="21" t="s">
        <v>74</v>
      </c>
      <c r="I57" s="24" t="s">
        <v>74</v>
      </c>
    </row>
    <row r="58" spans="1:9" ht="33.75" x14ac:dyDescent="0.2">
      <c r="A58" s="19" t="s">
        <v>3155</v>
      </c>
      <c r="B58" s="20" t="s">
        <v>3156</v>
      </c>
      <c r="C58" s="32" t="s">
        <v>3206</v>
      </c>
      <c r="D58" s="21" t="s">
        <v>72</v>
      </c>
      <c r="E58" s="21" t="s">
        <v>3158</v>
      </c>
      <c r="F58" s="22">
        <v>58499.05</v>
      </c>
      <c r="G58" s="23">
        <v>1</v>
      </c>
      <c r="H58" s="21" t="s">
        <v>74</v>
      </c>
      <c r="I58" s="24" t="s">
        <v>74</v>
      </c>
    </row>
    <row r="59" spans="1:9" ht="33.75" x14ac:dyDescent="0.2">
      <c r="A59" s="19" t="s">
        <v>3155</v>
      </c>
      <c r="B59" s="20" t="s">
        <v>3156</v>
      </c>
      <c r="C59" s="32" t="s">
        <v>3207</v>
      </c>
      <c r="D59" s="21" t="s">
        <v>72</v>
      </c>
      <c r="E59" s="21" t="s">
        <v>3158</v>
      </c>
      <c r="F59" s="22">
        <v>45932.2</v>
      </c>
      <c r="G59" s="23">
        <v>1</v>
      </c>
      <c r="H59" s="21" t="s">
        <v>74</v>
      </c>
      <c r="I59" s="24" t="s">
        <v>74</v>
      </c>
    </row>
    <row r="60" spans="1:9" ht="33.75" x14ac:dyDescent="0.2">
      <c r="A60" s="19" t="s">
        <v>3155</v>
      </c>
      <c r="B60" s="20" t="s">
        <v>3156</v>
      </c>
      <c r="C60" s="32" t="s">
        <v>3208</v>
      </c>
      <c r="D60" s="21" t="s">
        <v>72</v>
      </c>
      <c r="E60" s="21" t="s">
        <v>3158</v>
      </c>
      <c r="F60" s="22">
        <v>12500</v>
      </c>
      <c r="G60" s="23">
        <v>1</v>
      </c>
      <c r="H60" s="21" t="s">
        <v>74</v>
      </c>
      <c r="I60" s="24" t="s">
        <v>74</v>
      </c>
    </row>
    <row r="61" spans="1:9" ht="33.75" x14ac:dyDescent="0.2">
      <c r="A61" s="19" t="s">
        <v>3155</v>
      </c>
      <c r="B61" s="20" t="s">
        <v>3156</v>
      </c>
      <c r="C61" s="32" t="s">
        <v>3209</v>
      </c>
      <c r="D61" s="21" t="s">
        <v>72</v>
      </c>
      <c r="E61" s="21" t="s">
        <v>3158</v>
      </c>
      <c r="F61" s="22">
        <v>125000</v>
      </c>
      <c r="G61" s="23">
        <v>1</v>
      </c>
      <c r="H61" s="21" t="s">
        <v>74</v>
      </c>
      <c r="I61" s="24" t="s">
        <v>74</v>
      </c>
    </row>
    <row r="62" spans="1:9" ht="33.75" x14ac:dyDescent="0.2">
      <c r="A62" s="19" t="s">
        <v>3155</v>
      </c>
      <c r="B62" s="20" t="s">
        <v>3156</v>
      </c>
      <c r="C62" s="32" t="s">
        <v>3210</v>
      </c>
      <c r="D62" s="21" t="s">
        <v>72</v>
      </c>
      <c r="E62" s="21" t="s">
        <v>3158</v>
      </c>
      <c r="F62" s="22">
        <v>14700</v>
      </c>
      <c r="G62" s="23">
        <v>1</v>
      </c>
      <c r="H62" s="21" t="s">
        <v>74</v>
      </c>
      <c r="I62" s="24" t="s">
        <v>74</v>
      </c>
    </row>
    <row r="63" spans="1:9" ht="33.75" x14ac:dyDescent="0.2">
      <c r="A63" s="19" t="s">
        <v>3155</v>
      </c>
      <c r="B63" s="20" t="s">
        <v>3156</v>
      </c>
      <c r="C63" s="32" t="s">
        <v>3211</v>
      </c>
      <c r="D63" s="21" t="s">
        <v>72</v>
      </c>
      <c r="E63" s="21" t="s">
        <v>3158</v>
      </c>
      <c r="F63" s="22">
        <v>15750</v>
      </c>
      <c r="G63" s="23">
        <v>1</v>
      </c>
      <c r="H63" s="21" t="s">
        <v>74</v>
      </c>
      <c r="I63" s="24" t="s">
        <v>74</v>
      </c>
    </row>
    <row r="64" spans="1:9" ht="33.75" x14ac:dyDescent="0.2">
      <c r="A64" s="19" t="s">
        <v>3155</v>
      </c>
      <c r="B64" s="20" t="s">
        <v>3156</v>
      </c>
      <c r="C64" s="32" t="s">
        <v>3211</v>
      </c>
      <c r="D64" s="21" t="s">
        <v>72</v>
      </c>
      <c r="E64" s="21" t="s">
        <v>3158</v>
      </c>
      <c r="F64" s="22">
        <v>15750</v>
      </c>
      <c r="G64" s="23">
        <v>1</v>
      </c>
      <c r="H64" s="21" t="s">
        <v>74</v>
      </c>
      <c r="I64" s="24" t="s">
        <v>74</v>
      </c>
    </row>
    <row r="65" spans="1:9" ht="33.75" x14ac:dyDescent="0.2">
      <c r="A65" s="19" t="s">
        <v>3155</v>
      </c>
      <c r="B65" s="20" t="s">
        <v>3156</v>
      </c>
      <c r="C65" s="32" t="s">
        <v>3212</v>
      </c>
      <c r="D65" s="21" t="s">
        <v>72</v>
      </c>
      <c r="E65" s="21" t="s">
        <v>3158</v>
      </c>
      <c r="F65" s="22">
        <v>15750</v>
      </c>
      <c r="G65" s="23">
        <v>1</v>
      </c>
      <c r="H65" s="21" t="s">
        <v>74</v>
      </c>
      <c r="I65" s="24" t="s">
        <v>74</v>
      </c>
    </row>
    <row r="66" spans="1:9" ht="33.75" x14ac:dyDescent="0.2">
      <c r="A66" s="19" t="s">
        <v>3155</v>
      </c>
      <c r="B66" s="20" t="s">
        <v>3156</v>
      </c>
      <c r="C66" s="32" t="s">
        <v>3213</v>
      </c>
      <c r="D66" s="21" t="s">
        <v>72</v>
      </c>
      <c r="E66" s="21" t="s">
        <v>3158</v>
      </c>
      <c r="F66" s="22">
        <v>23800</v>
      </c>
      <c r="G66" s="23">
        <v>1</v>
      </c>
      <c r="H66" s="21" t="s">
        <v>74</v>
      </c>
      <c r="I66" s="24" t="s">
        <v>74</v>
      </c>
    </row>
    <row r="67" spans="1:9" ht="33.75" x14ac:dyDescent="0.2">
      <c r="A67" s="19" t="s">
        <v>3155</v>
      </c>
      <c r="B67" s="20" t="s">
        <v>3156</v>
      </c>
      <c r="C67" s="32" t="s">
        <v>3213</v>
      </c>
      <c r="D67" s="21" t="s">
        <v>72</v>
      </c>
      <c r="E67" s="21" t="s">
        <v>3158</v>
      </c>
      <c r="F67" s="22">
        <v>23800</v>
      </c>
      <c r="G67" s="23">
        <v>1</v>
      </c>
      <c r="H67" s="21" t="s">
        <v>74</v>
      </c>
      <c r="I67" s="24" t="s">
        <v>74</v>
      </c>
    </row>
    <row r="68" spans="1:9" ht="33.75" x14ac:dyDescent="0.2">
      <c r="A68" s="19" t="s">
        <v>3155</v>
      </c>
      <c r="B68" s="20" t="s">
        <v>3156</v>
      </c>
      <c r="C68" s="32" t="s">
        <v>3213</v>
      </c>
      <c r="D68" s="21" t="s">
        <v>72</v>
      </c>
      <c r="E68" s="21" t="s">
        <v>3158</v>
      </c>
      <c r="F68" s="22">
        <v>23800</v>
      </c>
      <c r="G68" s="23">
        <v>1</v>
      </c>
      <c r="H68" s="21" t="s">
        <v>74</v>
      </c>
      <c r="I68" s="24" t="s">
        <v>74</v>
      </c>
    </row>
    <row r="69" spans="1:9" ht="33.75" x14ac:dyDescent="0.2">
      <c r="A69" s="19" t="s">
        <v>3155</v>
      </c>
      <c r="B69" s="20" t="s">
        <v>3156</v>
      </c>
      <c r="C69" s="32" t="s">
        <v>3214</v>
      </c>
      <c r="D69" s="21" t="s">
        <v>72</v>
      </c>
      <c r="E69" s="21" t="s">
        <v>3158</v>
      </c>
      <c r="F69" s="22">
        <v>51083</v>
      </c>
      <c r="G69" s="23">
        <v>1</v>
      </c>
      <c r="H69" s="21" t="s">
        <v>74</v>
      </c>
      <c r="I69" s="24" t="s">
        <v>74</v>
      </c>
    </row>
    <row r="70" spans="1:9" ht="33.75" x14ac:dyDescent="0.2">
      <c r="A70" s="19" t="s">
        <v>3155</v>
      </c>
      <c r="B70" s="20" t="s">
        <v>3156</v>
      </c>
      <c r="C70" s="32" t="s">
        <v>3215</v>
      </c>
      <c r="D70" s="21" t="s">
        <v>72</v>
      </c>
      <c r="E70" s="21" t="s">
        <v>3158</v>
      </c>
      <c r="F70" s="22">
        <v>108419.3</v>
      </c>
      <c r="G70" s="23">
        <v>1</v>
      </c>
      <c r="H70" s="21" t="s">
        <v>74</v>
      </c>
      <c r="I70" s="24" t="s">
        <v>74</v>
      </c>
    </row>
    <row r="71" spans="1:9" ht="33.75" x14ac:dyDescent="0.2">
      <c r="A71" s="19" t="s">
        <v>3155</v>
      </c>
      <c r="B71" s="20" t="s">
        <v>3156</v>
      </c>
      <c r="C71" s="32" t="s">
        <v>3216</v>
      </c>
      <c r="D71" s="21" t="s">
        <v>72</v>
      </c>
      <c r="E71" s="21" t="s">
        <v>3158</v>
      </c>
      <c r="F71" s="22">
        <v>108419.3</v>
      </c>
      <c r="G71" s="23">
        <v>1</v>
      </c>
      <c r="H71" s="21" t="s">
        <v>74</v>
      </c>
      <c r="I71" s="24" t="s">
        <v>74</v>
      </c>
    </row>
    <row r="72" spans="1:9" ht="33.75" x14ac:dyDescent="0.2">
      <c r="A72" s="19" t="s">
        <v>3155</v>
      </c>
      <c r="B72" s="20" t="s">
        <v>3156</v>
      </c>
      <c r="C72" s="32" t="s">
        <v>3217</v>
      </c>
      <c r="D72" s="21" t="s">
        <v>72</v>
      </c>
      <c r="E72" s="21" t="s">
        <v>3158</v>
      </c>
      <c r="F72" s="22">
        <v>99632.11</v>
      </c>
      <c r="G72" s="23">
        <v>1</v>
      </c>
      <c r="H72" s="21" t="s">
        <v>74</v>
      </c>
      <c r="I72" s="24" t="s">
        <v>74</v>
      </c>
    </row>
    <row r="73" spans="1:9" ht="33.75" x14ac:dyDescent="0.2">
      <c r="A73" s="19" t="s">
        <v>3155</v>
      </c>
      <c r="B73" s="20" t="s">
        <v>3156</v>
      </c>
      <c r="C73" s="32" t="s">
        <v>3218</v>
      </c>
      <c r="D73" s="21" t="s">
        <v>72</v>
      </c>
      <c r="E73" s="21" t="s">
        <v>3158</v>
      </c>
      <c r="F73" s="22">
        <v>40000</v>
      </c>
      <c r="G73" s="23">
        <v>1</v>
      </c>
      <c r="H73" s="21" t="s">
        <v>74</v>
      </c>
      <c r="I73" s="24" t="s">
        <v>74</v>
      </c>
    </row>
    <row r="74" spans="1:9" ht="33.75" x14ac:dyDescent="0.2">
      <c r="A74" s="19" t="s">
        <v>3155</v>
      </c>
      <c r="B74" s="20" t="s">
        <v>3156</v>
      </c>
      <c r="C74" s="32" t="s">
        <v>3219</v>
      </c>
      <c r="D74" s="21" t="s">
        <v>72</v>
      </c>
      <c r="E74" s="21" t="s">
        <v>3158</v>
      </c>
      <c r="F74" s="22">
        <v>10626</v>
      </c>
      <c r="G74" s="23">
        <v>1</v>
      </c>
      <c r="H74" s="21" t="s">
        <v>74</v>
      </c>
      <c r="I74" s="24" t="s">
        <v>74</v>
      </c>
    </row>
    <row r="75" spans="1:9" ht="33.75" x14ac:dyDescent="0.2">
      <c r="A75" s="19" t="s">
        <v>3155</v>
      </c>
      <c r="B75" s="20" t="s">
        <v>3156</v>
      </c>
      <c r="C75" s="32" t="s">
        <v>3219</v>
      </c>
      <c r="D75" s="21" t="s">
        <v>72</v>
      </c>
      <c r="E75" s="21" t="s">
        <v>3158</v>
      </c>
      <c r="F75" s="22">
        <v>10626</v>
      </c>
      <c r="G75" s="23">
        <v>1</v>
      </c>
      <c r="H75" s="21" t="s">
        <v>74</v>
      </c>
      <c r="I75" s="24" t="s">
        <v>74</v>
      </c>
    </row>
    <row r="76" spans="1:9" ht="33.75" x14ac:dyDescent="0.2">
      <c r="A76" s="19" t="s">
        <v>3155</v>
      </c>
      <c r="B76" s="20" t="s">
        <v>3156</v>
      </c>
      <c r="C76" s="32" t="s">
        <v>3220</v>
      </c>
      <c r="D76" s="21" t="s">
        <v>72</v>
      </c>
      <c r="E76" s="21" t="s">
        <v>3158</v>
      </c>
      <c r="F76" s="22">
        <v>15680</v>
      </c>
      <c r="G76" s="23">
        <v>1</v>
      </c>
      <c r="H76" s="21" t="s">
        <v>74</v>
      </c>
      <c r="I76" s="24" t="s">
        <v>74</v>
      </c>
    </row>
    <row r="77" spans="1:9" ht="33.75" x14ac:dyDescent="0.2">
      <c r="A77" s="19" t="s">
        <v>3155</v>
      </c>
      <c r="B77" s="20" t="s">
        <v>3156</v>
      </c>
      <c r="C77" s="32" t="s">
        <v>3221</v>
      </c>
      <c r="D77" s="21" t="s">
        <v>72</v>
      </c>
      <c r="E77" s="21" t="s">
        <v>3158</v>
      </c>
      <c r="F77" s="22">
        <v>57293</v>
      </c>
      <c r="G77" s="23">
        <v>1</v>
      </c>
      <c r="H77" s="21" t="s">
        <v>74</v>
      </c>
      <c r="I77" s="24" t="s">
        <v>74</v>
      </c>
    </row>
    <row r="78" spans="1:9" ht="33.75" x14ac:dyDescent="0.2">
      <c r="A78" s="19" t="s">
        <v>3155</v>
      </c>
      <c r="B78" s="20" t="s">
        <v>3156</v>
      </c>
      <c r="C78" s="32" t="s">
        <v>3222</v>
      </c>
      <c r="D78" s="21" t="s">
        <v>72</v>
      </c>
      <c r="E78" s="21" t="s">
        <v>3158</v>
      </c>
      <c r="F78" s="22">
        <v>136822</v>
      </c>
      <c r="G78" s="23">
        <v>1</v>
      </c>
      <c r="H78" s="21" t="s">
        <v>74</v>
      </c>
      <c r="I78" s="24" t="s">
        <v>74</v>
      </c>
    </row>
    <row r="79" spans="1:9" ht="33.75" x14ac:dyDescent="0.2">
      <c r="A79" s="19" t="s">
        <v>3155</v>
      </c>
      <c r="B79" s="20" t="s">
        <v>3156</v>
      </c>
      <c r="C79" s="32" t="s">
        <v>3223</v>
      </c>
      <c r="D79" s="21" t="s">
        <v>72</v>
      </c>
      <c r="E79" s="21" t="s">
        <v>3158</v>
      </c>
      <c r="F79" s="22">
        <v>31656</v>
      </c>
      <c r="G79" s="23">
        <v>1</v>
      </c>
      <c r="H79" s="21" t="s">
        <v>74</v>
      </c>
      <c r="I79" s="24" t="s">
        <v>74</v>
      </c>
    </row>
    <row r="80" spans="1:9" ht="33.75" x14ac:dyDescent="0.2">
      <c r="A80" s="19" t="s">
        <v>3155</v>
      </c>
      <c r="B80" s="20" t="s">
        <v>3156</v>
      </c>
      <c r="C80" s="32" t="s">
        <v>3224</v>
      </c>
      <c r="D80" s="21" t="s">
        <v>72</v>
      </c>
      <c r="E80" s="21" t="s">
        <v>3158</v>
      </c>
      <c r="F80" s="22">
        <v>1082159</v>
      </c>
      <c r="G80" s="23">
        <v>1</v>
      </c>
      <c r="H80" s="21" t="s">
        <v>74</v>
      </c>
      <c r="I80" s="24" t="s">
        <v>74</v>
      </c>
    </row>
    <row r="81" spans="1:9" ht="33.75" x14ac:dyDescent="0.2">
      <c r="A81" s="19" t="s">
        <v>3155</v>
      </c>
      <c r="B81" s="20" t="s">
        <v>3156</v>
      </c>
      <c r="C81" s="32" t="s">
        <v>3225</v>
      </c>
      <c r="D81" s="21" t="s">
        <v>72</v>
      </c>
      <c r="E81" s="21" t="s">
        <v>3158</v>
      </c>
      <c r="F81" s="22">
        <v>83107</v>
      </c>
      <c r="G81" s="23">
        <v>1</v>
      </c>
      <c r="H81" s="21" t="s">
        <v>74</v>
      </c>
      <c r="I81" s="24" t="s">
        <v>74</v>
      </c>
    </row>
    <row r="82" spans="1:9" ht="33.75" x14ac:dyDescent="0.2">
      <c r="A82" s="19" t="s">
        <v>3155</v>
      </c>
      <c r="B82" s="20" t="s">
        <v>3156</v>
      </c>
      <c r="C82" s="32" t="s">
        <v>3226</v>
      </c>
      <c r="D82" s="21" t="s">
        <v>72</v>
      </c>
      <c r="E82" s="21" t="s">
        <v>3158</v>
      </c>
      <c r="F82" s="22">
        <v>25000</v>
      </c>
      <c r="G82" s="23">
        <v>1</v>
      </c>
      <c r="H82" s="21" t="s">
        <v>74</v>
      </c>
      <c r="I82" s="24" t="s">
        <v>74</v>
      </c>
    </row>
    <row r="83" spans="1:9" ht="33.75" x14ac:dyDescent="0.2">
      <c r="A83" s="19" t="s">
        <v>3155</v>
      </c>
      <c r="B83" s="20" t="s">
        <v>3156</v>
      </c>
      <c r="C83" s="32" t="s">
        <v>3227</v>
      </c>
      <c r="D83" s="21" t="s">
        <v>72</v>
      </c>
      <c r="E83" s="21" t="s">
        <v>3158</v>
      </c>
      <c r="F83" s="22">
        <v>114497</v>
      </c>
      <c r="G83" s="23">
        <v>1</v>
      </c>
      <c r="H83" s="21" t="s">
        <v>74</v>
      </c>
      <c r="I83" s="24" t="s">
        <v>74</v>
      </c>
    </row>
    <row r="84" spans="1:9" ht="33.75" x14ac:dyDescent="0.2">
      <c r="A84" s="19" t="s">
        <v>3155</v>
      </c>
      <c r="B84" s="20" t="s">
        <v>3156</v>
      </c>
      <c r="C84" s="32" t="s">
        <v>3228</v>
      </c>
      <c r="D84" s="21" t="s">
        <v>72</v>
      </c>
      <c r="E84" s="21" t="s">
        <v>3158</v>
      </c>
      <c r="F84" s="22">
        <v>10111</v>
      </c>
      <c r="G84" s="23">
        <v>1</v>
      </c>
      <c r="H84" s="21" t="s">
        <v>74</v>
      </c>
      <c r="I84" s="24" t="s">
        <v>74</v>
      </c>
    </row>
    <row r="85" spans="1:9" ht="33.75" x14ac:dyDescent="0.2">
      <c r="A85" s="19" t="s">
        <v>3155</v>
      </c>
      <c r="B85" s="20" t="s">
        <v>3156</v>
      </c>
      <c r="C85" s="32" t="s">
        <v>3229</v>
      </c>
      <c r="D85" s="21" t="s">
        <v>72</v>
      </c>
      <c r="E85" s="21" t="s">
        <v>3158</v>
      </c>
      <c r="F85" s="22">
        <v>14077</v>
      </c>
      <c r="G85" s="23">
        <v>1</v>
      </c>
      <c r="H85" s="21" t="s">
        <v>74</v>
      </c>
      <c r="I85" s="24" t="s">
        <v>74</v>
      </c>
    </row>
    <row r="86" spans="1:9" ht="33.75" x14ac:dyDescent="0.2">
      <c r="A86" s="19" t="s">
        <v>3155</v>
      </c>
      <c r="B86" s="20" t="s">
        <v>3156</v>
      </c>
      <c r="C86" s="32" t="s">
        <v>3230</v>
      </c>
      <c r="D86" s="21" t="s">
        <v>72</v>
      </c>
      <c r="E86" s="21" t="s">
        <v>3158</v>
      </c>
      <c r="F86" s="22">
        <v>16089</v>
      </c>
      <c r="G86" s="23">
        <v>1</v>
      </c>
      <c r="H86" s="21" t="s">
        <v>74</v>
      </c>
      <c r="I86" s="24" t="s">
        <v>74</v>
      </c>
    </row>
    <row r="87" spans="1:9" ht="33.75" x14ac:dyDescent="0.2">
      <c r="A87" s="19" t="s">
        <v>3155</v>
      </c>
      <c r="B87" s="20" t="s">
        <v>3156</v>
      </c>
      <c r="C87" s="32" t="s">
        <v>3231</v>
      </c>
      <c r="D87" s="21" t="s">
        <v>72</v>
      </c>
      <c r="E87" s="21" t="s">
        <v>3158</v>
      </c>
      <c r="F87" s="22">
        <v>16004</v>
      </c>
      <c r="G87" s="23">
        <v>1</v>
      </c>
      <c r="H87" s="21" t="s">
        <v>74</v>
      </c>
      <c r="I87" s="24" t="s">
        <v>74</v>
      </c>
    </row>
    <row r="88" spans="1:9" ht="33.75" x14ac:dyDescent="0.2">
      <c r="A88" s="19" t="s">
        <v>3155</v>
      </c>
      <c r="B88" s="20" t="s">
        <v>3156</v>
      </c>
      <c r="C88" s="32" t="s">
        <v>3232</v>
      </c>
      <c r="D88" s="21" t="s">
        <v>72</v>
      </c>
      <c r="E88" s="21" t="s">
        <v>3158</v>
      </c>
      <c r="F88" s="22">
        <v>23462</v>
      </c>
      <c r="G88" s="23">
        <v>1</v>
      </c>
      <c r="H88" s="21" t="s">
        <v>74</v>
      </c>
      <c r="I88" s="24" t="s">
        <v>74</v>
      </c>
    </row>
    <row r="89" spans="1:9" ht="33.75" x14ac:dyDescent="0.2">
      <c r="A89" s="19" t="s">
        <v>3155</v>
      </c>
      <c r="B89" s="20" t="s">
        <v>3156</v>
      </c>
      <c r="C89" s="32" t="s">
        <v>3233</v>
      </c>
      <c r="D89" s="21" t="s">
        <v>72</v>
      </c>
      <c r="E89" s="21" t="s">
        <v>3158</v>
      </c>
      <c r="F89" s="22">
        <v>33255</v>
      </c>
      <c r="G89" s="23">
        <v>1</v>
      </c>
      <c r="H89" s="21" t="s">
        <v>74</v>
      </c>
      <c r="I89" s="24" t="s">
        <v>74</v>
      </c>
    </row>
    <row r="90" spans="1:9" ht="33.75" x14ac:dyDescent="0.2">
      <c r="A90" s="19" t="s">
        <v>3155</v>
      </c>
      <c r="B90" s="20" t="s">
        <v>3156</v>
      </c>
      <c r="C90" s="32" t="s">
        <v>3234</v>
      </c>
      <c r="D90" s="21" t="s">
        <v>72</v>
      </c>
      <c r="E90" s="21" t="s">
        <v>3158</v>
      </c>
      <c r="F90" s="22">
        <v>14077</v>
      </c>
      <c r="G90" s="23">
        <v>1</v>
      </c>
      <c r="H90" s="21" t="s">
        <v>74</v>
      </c>
      <c r="I90" s="24" t="s">
        <v>74</v>
      </c>
    </row>
    <row r="91" spans="1:9" ht="33.75" x14ac:dyDescent="0.2">
      <c r="A91" s="19" t="s">
        <v>3155</v>
      </c>
      <c r="B91" s="20" t="s">
        <v>3156</v>
      </c>
      <c r="C91" s="32" t="s">
        <v>3235</v>
      </c>
      <c r="D91" s="21" t="s">
        <v>72</v>
      </c>
      <c r="E91" s="21" t="s">
        <v>3158</v>
      </c>
      <c r="F91" s="22">
        <v>17248</v>
      </c>
      <c r="G91" s="23">
        <v>1</v>
      </c>
      <c r="H91" s="21" t="s">
        <v>74</v>
      </c>
      <c r="I91" s="24" t="s">
        <v>74</v>
      </c>
    </row>
    <row r="92" spans="1:9" ht="33.75" x14ac:dyDescent="0.2">
      <c r="A92" s="19" t="s">
        <v>3155</v>
      </c>
      <c r="B92" s="20" t="s">
        <v>3156</v>
      </c>
      <c r="C92" s="32" t="s">
        <v>3236</v>
      </c>
      <c r="D92" s="21" t="s">
        <v>72</v>
      </c>
      <c r="E92" s="21" t="s">
        <v>3158</v>
      </c>
      <c r="F92" s="22">
        <v>50556</v>
      </c>
      <c r="G92" s="23">
        <v>1</v>
      </c>
      <c r="H92" s="21" t="s">
        <v>74</v>
      </c>
      <c r="I92" s="24" t="s">
        <v>74</v>
      </c>
    </row>
    <row r="93" spans="1:9" ht="33.75" x14ac:dyDescent="0.2">
      <c r="A93" s="19" t="s">
        <v>3155</v>
      </c>
      <c r="B93" s="20" t="s">
        <v>3156</v>
      </c>
      <c r="C93" s="32" t="s">
        <v>3237</v>
      </c>
      <c r="D93" s="21" t="s">
        <v>72</v>
      </c>
      <c r="E93" s="21" t="s">
        <v>3158</v>
      </c>
      <c r="F93" s="22">
        <v>67370</v>
      </c>
      <c r="G93" s="23">
        <v>1</v>
      </c>
      <c r="H93" s="21" t="s">
        <v>74</v>
      </c>
      <c r="I93" s="24" t="s">
        <v>74</v>
      </c>
    </row>
    <row r="94" spans="1:9" ht="33.75" x14ac:dyDescent="0.2">
      <c r="A94" s="19" t="s">
        <v>3155</v>
      </c>
      <c r="B94" s="20" t="s">
        <v>3156</v>
      </c>
      <c r="C94" s="32" t="s">
        <v>3238</v>
      </c>
      <c r="D94" s="21" t="s">
        <v>72</v>
      </c>
      <c r="E94" s="21" t="s">
        <v>3158</v>
      </c>
      <c r="F94" s="22">
        <v>43572</v>
      </c>
      <c r="G94" s="23">
        <v>1</v>
      </c>
      <c r="H94" s="21" t="s">
        <v>74</v>
      </c>
      <c r="I94" s="24" t="s">
        <v>74</v>
      </c>
    </row>
    <row r="95" spans="1:9" ht="33.75" x14ac:dyDescent="0.2">
      <c r="A95" s="19" t="s">
        <v>3155</v>
      </c>
      <c r="B95" s="20" t="s">
        <v>3156</v>
      </c>
      <c r="C95" s="32" t="s">
        <v>3239</v>
      </c>
      <c r="D95" s="21" t="s">
        <v>72</v>
      </c>
      <c r="E95" s="21" t="s">
        <v>3158</v>
      </c>
      <c r="F95" s="22">
        <v>27484</v>
      </c>
      <c r="G95" s="23">
        <v>1</v>
      </c>
      <c r="H95" s="21" t="s">
        <v>74</v>
      </c>
      <c r="I95" s="24" t="s">
        <v>74</v>
      </c>
    </row>
    <row r="96" spans="1:9" ht="33.75" x14ac:dyDescent="0.2">
      <c r="A96" s="19" t="s">
        <v>3155</v>
      </c>
      <c r="B96" s="20" t="s">
        <v>3156</v>
      </c>
      <c r="C96" s="32" t="s">
        <v>3240</v>
      </c>
      <c r="D96" s="21" t="s">
        <v>72</v>
      </c>
      <c r="E96" s="21" t="s">
        <v>3158</v>
      </c>
      <c r="F96" s="22">
        <v>19105</v>
      </c>
      <c r="G96" s="23">
        <v>1</v>
      </c>
      <c r="H96" s="21" t="s">
        <v>74</v>
      </c>
      <c r="I96" s="24" t="s">
        <v>74</v>
      </c>
    </row>
    <row r="97" spans="1:9" ht="33.75" x14ac:dyDescent="0.2">
      <c r="A97" s="19" t="s">
        <v>3155</v>
      </c>
      <c r="B97" s="20" t="s">
        <v>3156</v>
      </c>
      <c r="C97" s="32" t="s">
        <v>3241</v>
      </c>
      <c r="D97" s="21" t="s">
        <v>72</v>
      </c>
      <c r="E97" s="21" t="s">
        <v>3158</v>
      </c>
      <c r="F97" s="22">
        <v>50276</v>
      </c>
      <c r="G97" s="23">
        <v>1</v>
      </c>
      <c r="H97" s="21" t="s">
        <v>74</v>
      </c>
      <c r="I97" s="24" t="s">
        <v>74</v>
      </c>
    </row>
    <row r="98" spans="1:9" ht="33.75" x14ac:dyDescent="0.2">
      <c r="A98" s="19" t="s">
        <v>3155</v>
      </c>
      <c r="B98" s="20" t="s">
        <v>3156</v>
      </c>
      <c r="C98" s="32" t="s">
        <v>3242</v>
      </c>
      <c r="D98" s="21" t="s">
        <v>72</v>
      </c>
      <c r="E98" s="21" t="s">
        <v>3158</v>
      </c>
      <c r="F98" s="22">
        <v>70238</v>
      </c>
      <c r="G98" s="23">
        <v>1</v>
      </c>
      <c r="H98" s="21" t="s">
        <v>74</v>
      </c>
      <c r="I98" s="24" t="s">
        <v>74</v>
      </c>
    </row>
    <row r="99" spans="1:9" ht="33.75" x14ac:dyDescent="0.2">
      <c r="A99" s="19" t="s">
        <v>3155</v>
      </c>
      <c r="B99" s="20" t="s">
        <v>3156</v>
      </c>
      <c r="C99" s="32" t="s">
        <v>3243</v>
      </c>
      <c r="D99" s="21" t="s">
        <v>72</v>
      </c>
      <c r="E99" s="21" t="s">
        <v>3158</v>
      </c>
      <c r="F99" s="22">
        <v>18435</v>
      </c>
      <c r="G99" s="23">
        <v>1</v>
      </c>
      <c r="H99" s="21" t="s">
        <v>74</v>
      </c>
      <c r="I99" s="24" t="s">
        <v>74</v>
      </c>
    </row>
    <row r="100" spans="1:9" ht="33.75" x14ac:dyDescent="0.2">
      <c r="A100" s="19" t="s">
        <v>3155</v>
      </c>
      <c r="B100" s="20" t="s">
        <v>3156</v>
      </c>
      <c r="C100" s="32" t="s">
        <v>3244</v>
      </c>
      <c r="D100" s="21" t="s">
        <v>72</v>
      </c>
      <c r="E100" s="21" t="s">
        <v>3158</v>
      </c>
      <c r="F100" s="22">
        <v>33517</v>
      </c>
      <c r="G100" s="23">
        <v>1</v>
      </c>
      <c r="H100" s="21" t="s">
        <v>74</v>
      </c>
      <c r="I100" s="24" t="s">
        <v>74</v>
      </c>
    </row>
    <row r="101" spans="1:9" ht="33.75" x14ac:dyDescent="0.2">
      <c r="A101" s="19" t="s">
        <v>3155</v>
      </c>
      <c r="B101" s="20" t="s">
        <v>3156</v>
      </c>
      <c r="C101" s="32" t="s">
        <v>3245</v>
      </c>
      <c r="D101" s="21" t="s">
        <v>72</v>
      </c>
      <c r="E101" s="21" t="s">
        <v>3158</v>
      </c>
      <c r="F101" s="22">
        <v>174288</v>
      </c>
      <c r="G101" s="23">
        <v>1</v>
      </c>
      <c r="H101" s="21" t="s">
        <v>74</v>
      </c>
      <c r="I101" s="24" t="s">
        <v>74</v>
      </c>
    </row>
    <row r="102" spans="1:9" ht="33.75" x14ac:dyDescent="0.2">
      <c r="A102" s="19" t="s">
        <v>3155</v>
      </c>
      <c r="B102" s="20" t="s">
        <v>3156</v>
      </c>
      <c r="C102" s="32" t="s">
        <v>3246</v>
      </c>
      <c r="D102" s="21" t="s">
        <v>72</v>
      </c>
      <c r="E102" s="21" t="s">
        <v>3158</v>
      </c>
      <c r="F102" s="22">
        <v>57866</v>
      </c>
      <c r="G102" s="23">
        <v>1</v>
      </c>
      <c r="H102" s="21" t="s">
        <v>74</v>
      </c>
      <c r="I102" s="24" t="s">
        <v>74</v>
      </c>
    </row>
    <row r="103" spans="1:9" ht="33.75" x14ac:dyDescent="0.2">
      <c r="A103" s="19" t="s">
        <v>3155</v>
      </c>
      <c r="B103" s="20" t="s">
        <v>3156</v>
      </c>
      <c r="C103" s="32" t="s">
        <v>3247</v>
      </c>
      <c r="D103" s="21" t="s">
        <v>72</v>
      </c>
      <c r="E103" s="21" t="s">
        <v>3158</v>
      </c>
      <c r="F103" s="22">
        <v>41985</v>
      </c>
      <c r="G103" s="23">
        <v>1</v>
      </c>
      <c r="H103" s="21" t="s">
        <v>74</v>
      </c>
      <c r="I103" s="24" t="s">
        <v>74</v>
      </c>
    </row>
    <row r="104" spans="1:9" ht="33.75" x14ac:dyDescent="0.2">
      <c r="A104" s="19" t="s">
        <v>3155</v>
      </c>
      <c r="B104" s="20" t="s">
        <v>3156</v>
      </c>
      <c r="C104" s="32" t="s">
        <v>3248</v>
      </c>
      <c r="D104" s="21" t="s">
        <v>72</v>
      </c>
      <c r="E104" s="21" t="s">
        <v>3158</v>
      </c>
      <c r="F104" s="22">
        <v>33517</v>
      </c>
      <c r="G104" s="23">
        <v>1</v>
      </c>
      <c r="H104" s="21" t="s">
        <v>74</v>
      </c>
      <c r="I104" s="24" t="s">
        <v>74</v>
      </c>
    </row>
    <row r="105" spans="1:9" ht="33.75" x14ac:dyDescent="0.2">
      <c r="A105" s="19" t="s">
        <v>3155</v>
      </c>
      <c r="B105" s="20" t="s">
        <v>3156</v>
      </c>
      <c r="C105" s="32" t="s">
        <v>3249</v>
      </c>
      <c r="D105" s="21" t="s">
        <v>72</v>
      </c>
      <c r="E105" s="21" t="s">
        <v>3158</v>
      </c>
      <c r="F105" s="22">
        <v>54968</v>
      </c>
      <c r="G105" s="23">
        <v>1</v>
      </c>
      <c r="H105" s="21" t="s">
        <v>74</v>
      </c>
      <c r="I105" s="24" t="s">
        <v>74</v>
      </c>
    </row>
    <row r="106" spans="1:9" ht="33.75" x14ac:dyDescent="0.2">
      <c r="A106" s="19" t="s">
        <v>3155</v>
      </c>
      <c r="B106" s="20" t="s">
        <v>3156</v>
      </c>
      <c r="C106" s="32" t="s">
        <v>3250</v>
      </c>
      <c r="D106" s="21" t="s">
        <v>72</v>
      </c>
      <c r="E106" s="21" t="s">
        <v>3158</v>
      </c>
      <c r="F106" s="22">
        <v>316710</v>
      </c>
      <c r="G106" s="23">
        <v>1</v>
      </c>
      <c r="H106" s="21" t="s">
        <v>74</v>
      </c>
      <c r="I106" s="24" t="s">
        <v>74</v>
      </c>
    </row>
    <row r="107" spans="1:9" ht="33.75" x14ac:dyDescent="0.2">
      <c r="A107" s="19" t="s">
        <v>3155</v>
      </c>
      <c r="B107" s="20" t="s">
        <v>3156</v>
      </c>
      <c r="C107" s="32" t="s">
        <v>3251</v>
      </c>
      <c r="D107" s="21" t="s">
        <v>72</v>
      </c>
      <c r="E107" s="21" t="s">
        <v>3158</v>
      </c>
      <c r="F107" s="22">
        <v>1205346.47</v>
      </c>
      <c r="G107" s="23">
        <v>1</v>
      </c>
      <c r="H107" s="21" t="s">
        <v>74</v>
      </c>
      <c r="I107" s="24" t="s">
        <v>74</v>
      </c>
    </row>
    <row r="108" spans="1:9" ht="33.75" x14ac:dyDescent="0.2">
      <c r="A108" s="19" t="s">
        <v>3155</v>
      </c>
      <c r="B108" s="20" t="s">
        <v>3156</v>
      </c>
      <c r="C108" s="32" t="s">
        <v>3252</v>
      </c>
      <c r="D108" s="21" t="s">
        <v>72</v>
      </c>
      <c r="E108" s="21" t="s">
        <v>3158</v>
      </c>
      <c r="F108" s="22">
        <v>338728.81</v>
      </c>
      <c r="G108" s="23">
        <v>1</v>
      </c>
      <c r="H108" s="21" t="s">
        <v>74</v>
      </c>
      <c r="I108" s="24" t="s">
        <v>74</v>
      </c>
    </row>
    <row r="109" spans="1:9" ht="33.75" x14ac:dyDescent="0.2">
      <c r="A109" s="19" t="s">
        <v>3155</v>
      </c>
      <c r="B109" s="20" t="s">
        <v>3156</v>
      </c>
      <c r="C109" s="32" t="s">
        <v>3253</v>
      </c>
      <c r="D109" s="21" t="s">
        <v>72</v>
      </c>
      <c r="E109" s="21" t="s">
        <v>3158</v>
      </c>
      <c r="F109" s="22">
        <v>12315.54</v>
      </c>
      <c r="G109" s="23">
        <v>1</v>
      </c>
      <c r="H109" s="21" t="s">
        <v>74</v>
      </c>
      <c r="I109" s="24" t="s">
        <v>74</v>
      </c>
    </row>
    <row r="110" spans="1:9" ht="33.75" x14ac:dyDescent="0.2">
      <c r="A110" s="19" t="s">
        <v>3155</v>
      </c>
      <c r="B110" s="20" t="s">
        <v>3156</v>
      </c>
      <c r="C110" s="32" t="s">
        <v>3253</v>
      </c>
      <c r="D110" s="21" t="s">
        <v>72</v>
      </c>
      <c r="E110" s="21" t="s">
        <v>3158</v>
      </c>
      <c r="F110" s="22">
        <v>12315.55</v>
      </c>
      <c r="G110" s="23">
        <v>1</v>
      </c>
      <c r="H110" s="21" t="s">
        <v>74</v>
      </c>
      <c r="I110" s="24" t="s">
        <v>74</v>
      </c>
    </row>
    <row r="111" spans="1:9" ht="33.75" x14ac:dyDescent="0.2">
      <c r="A111" s="19" t="s">
        <v>3155</v>
      </c>
      <c r="B111" s="20" t="s">
        <v>3156</v>
      </c>
      <c r="C111" s="32" t="s">
        <v>3253</v>
      </c>
      <c r="D111" s="21" t="s">
        <v>72</v>
      </c>
      <c r="E111" s="21" t="s">
        <v>3158</v>
      </c>
      <c r="F111" s="22">
        <v>12315.54</v>
      </c>
      <c r="G111" s="23">
        <v>1</v>
      </c>
      <c r="H111" s="21" t="s">
        <v>74</v>
      </c>
      <c r="I111" s="24" t="s">
        <v>74</v>
      </c>
    </row>
    <row r="112" spans="1:9" ht="33.75" x14ac:dyDescent="0.2">
      <c r="A112" s="19" t="s">
        <v>3155</v>
      </c>
      <c r="B112" s="20" t="s">
        <v>3156</v>
      </c>
      <c r="C112" s="32" t="s">
        <v>3253</v>
      </c>
      <c r="D112" s="21" t="s">
        <v>72</v>
      </c>
      <c r="E112" s="21" t="s">
        <v>3158</v>
      </c>
      <c r="F112" s="22">
        <v>12315.54</v>
      </c>
      <c r="G112" s="23">
        <v>1</v>
      </c>
      <c r="H112" s="21" t="s">
        <v>74</v>
      </c>
      <c r="I112" s="24" t="s">
        <v>74</v>
      </c>
    </row>
    <row r="113" spans="1:9" ht="33.75" x14ac:dyDescent="0.2">
      <c r="A113" s="19" t="s">
        <v>3155</v>
      </c>
      <c r="B113" s="20" t="s">
        <v>3156</v>
      </c>
      <c r="C113" s="32" t="s">
        <v>3254</v>
      </c>
      <c r="D113" s="21" t="s">
        <v>72</v>
      </c>
      <c r="E113" s="21" t="s">
        <v>3158</v>
      </c>
      <c r="F113" s="22">
        <v>21100.36</v>
      </c>
      <c r="G113" s="23">
        <v>1</v>
      </c>
      <c r="H113" s="21" t="s">
        <v>74</v>
      </c>
      <c r="I113" s="24" t="s">
        <v>74</v>
      </c>
    </row>
    <row r="114" spans="1:9" ht="33.75" x14ac:dyDescent="0.2">
      <c r="A114" s="19" t="s">
        <v>3155</v>
      </c>
      <c r="B114" s="20" t="s">
        <v>3156</v>
      </c>
      <c r="C114" s="32" t="s">
        <v>3255</v>
      </c>
      <c r="D114" s="21" t="s">
        <v>72</v>
      </c>
      <c r="E114" s="21" t="s">
        <v>3158</v>
      </c>
      <c r="F114" s="22">
        <v>11476.32</v>
      </c>
      <c r="G114" s="23">
        <v>1</v>
      </c>
      <c r="H114" s="21" t="s">
        <v>74</v>
      </c>
      <c r="I114" s="24" t="s">
        <v>74</v>
      </c>
    </row>
    <row r="115" spans="1:9" ht="33.75" x14ac:dyDescent="0.2">
      <c r="A115" s="19" t="s">
        <v>3155</v>
      </c>
      <c r="B115" s="20" t="s">
        <v>3156</v>
      </c>
      <c r="C115" s="32" t="s">
        <v>3256</v>
      </c>
      <c r="D115" s="21" t="s">
        <v>72</v>
      </c>
      <c r="E115" s="21" t="s">
        <v>3158</v>
      </c>
      <c r="F115" s="22">
        <v>15179.87</v>
      </c>
      <c r="G115" s="23">
        <v>1</v>
      </c>
      <c r="H115" s="21" t="s">
        <v>74</v>
      </c>
      <c r="I115" s="24" t="s">
        <v>74</v>
      </c>
    </row>
    <row r="116" spans="1:9" ht="33.75" x14ac:dyDescent="0.2">
      <c r="A116" s="19" t="s">
        <v>3155</v>
      </c>
      <c r="B116" s="20" t="s">
        <v>3156</v>
      </c>
      <c r="C116" s="32" t="s">
        <v>3257</v>
      </c>
      <c r="D116" s="21" t="s">
        <v>72</v>
      </c>
      <c r="E116" s="21" t="s">
        <v>3158</v>
      </c>
      <c r="F116" s="22">
        <v>18823.63</v>
      </c>
      <c r="G116" s="23">
        <v>1</v>
      </c>
      <c r="H116" s="21" t="s">
        <v>74</v>
      </c>
      <c r="I116" s="24" t="s">
        <v>74</v>
      </c>
    </row>
    <row r="117" spans="1:9" ht="33.75" x14ac:dyDescent="0.2">
      <c r="A117" s="19" t="s">
        <v>3155</v>
      </c>
      <c r="B117" s="20" t="s">
        <v>3156</v>
      </c>
      <c r="C117" s="32" t="s">
        <v>3257</v>
      </c>
      <c r="D117" s="21" t="s">
        <v>72</v>
      </c>
      <c r="E117" s="21" t="s">
        <v>3158</v>
      </c>
      <c r="F117" s="22">
        <v>18823.63</v>
      </c>
      <c r="G117" s="23">
        <v>1</v>
      </c>
      <c r="H117" s="21" t="s">
        <v>74</v>
      </c>
      <c r="I117" s="24" t="s">
        <v>74</v>
      </c>
    </row>
    <row r="118" spans="1:9" ht="33.75" x14ac:dyDescent="0.2">
      <c r="A118" s="19" t="s">
        <v>3155</v>
      </c>
      <c r="B118" s="20" t="s">
        <v>3156</v>
      </c>
      <c r="C118" s="32" t="s">
        <v>3257</v>
      </c>
      <c r="D118" s="21" t="s">
        <v>72</v>
      </c>
      <c r="E118" s="21" t="s">
        <v>3158</v>
      </c>
      <c r="F118" s="22">
        <v>18823.63</v>
      </c>
      <c r="G118" s="23">
        <v>1</v>
      </c>
      <c r="H118" s="21" t="s">
        <v>74</v>
      </c>
      <c r="I118" s="24" t="s">
        <v>74</v>
      </c>
    </row>
    <row r="119" spans="1:9" ht="33.75" x14ac:dyDescent="0.2">
      <c r="A119" s="19" t="s">
        <v>3155</v>
      </c>
      <c r="B119" s="20" t="s">
        <v>3156</v>
      </c>
      <c r="C119" s="32" t="s">
        <v>3258</v>
      </c>
      <c r="D119" s="21" t="s">
        <v>72</v>
      </c>
      <c r="E119" s="21" t="s">
        <v>3158</v>
      </c>
      <c r="F119" s="22">
        <v>48144.93</v>
      </c>
      <c r="G119" s="23">
        <v>1</v>
      </c>
      <c r="H119" s="21" t="s">
        <v>74</v>
      </c>
      <c r="I119" s="24" t="s">
        <v>74</v>
      </c>
    </row>
    <row r="120" spans="1:9" ht="33.75" x14ac:dyDescent="0.2">
      <c r="A120" s="19" t="s">
        <v>3155</v>
      </c>
      <c r="B120" s="20" t="s">
        <v>3156</v>
      </c>
      <c r="C120" s="32" t="s">
        <v>3259</v>
      </c>
      <c r="D120" s="21" t="s">
        <v>72</v>
      </c>
      <c r="E120" s="21" t="s">
        <v>3158</v>
      </c>
      <c r="F120" s="22">
        <v>365074</v>
      </c>
      <c r="G120" s="23">
        <v>1</v>
      </c>
      <c r="H120" s="21" t="s">
        <v>74</v>
      </c>
      <c r="I120" s="24" t="s">
        <v>74</v>
      </c>
    </row>
    <row r="121" spans="1:9" ht="33.75" x14ac:dyDescent="0.2">
      <c r="A121" s="19" t="s">
        <v>3155</v>
      </c>
      <c r="B121" s="20" t="s">
        <v>3156</v>
      </c>
      <c r="C121" s="32" t="s">
        <v>3260</v>
      </c>
      <c r="D121" s="21" t="s">
        <v>72</v>
      </c>
      <c r="E121" s="21" t="s">
        <v>3158</v>
      </c>
      <c r="F121" s="22">
        <v>45353</v>
      </c>
      <c r="G121" s="23">
        <v>1</v>
      </c>
      <c r="H121" s="21" t="s">
        <v>74</v>
      </c>
      <c r="I121" s="24" t="s">
        <v>74</v>
      </c>
    </row>
    <row r="122" spans="1:9" ht="33.75" x14ac:dyDescent="0.2">
      <c r="A122" s="19" t="s">
        <v>3155</v>
      </c>
      <c r="B122" s="20" t="s">
        <v>3156</v>
      </c>
      <c r="C122" s="32" t="s">
        <v>3261</v>
      </c>
      <c r="D122" s="21" t="s">
        <v>72</v>
      </c>
      <c r="E122" s="21" t="s">
        <v>3158</v>
      </c>
      <c r="F122" s="22">
        <v>18313.189999999999</v>
      </c>
      <c r="G122" s="23">
        <v>1</v>
      </c>
      <c r="H122" s="21" t="s">
        <v>74</v>
      </c>
      <c r="I122" s="24" t="s">
        <v>74</v>
      </c>
    </row>
    <row r="123" spans="1:9" ht="33.75" x14ac:dyDescent="0.2">
      <c r="A123" s="19" t="s">
        <v>3155</v>
      </c>
      <c r="B123" s="20" t="s">
        <v>3156</v>
      </c>
      <c r="C123" s="32" t="s">
        <v>3262</v>
      </c>
      <c r="D123" s="21" t="s">
        <v>72</v>
      </c>
      <c r="E123" s="21" t="s">
        <v>3158</v>
      </c>
      <c r="F123" s="22">
        <v>56417.54</v>
      </c>
      <c r="G123" s="23">
        <v>1</v>
      </c>
      <c r="H123" s="21" t="s">
        <v>74</v>
      </c>
      <c r="I123" s="24" t="s">
        <v>74</v>
      </c>
    </row>
    <row r="124" spans="1:9" ht="33.75" x14ac:dyDescent="0.2">
      <c r="A124" s="19" t="s">
        <v>3155</v>
      </c>
      <c r="B124" s="20" t="s">
        <v>3156</v>
      </c>
      <c r="C124" s="32" t="s">
        <v>3263</v>
      </c>
      <c r="D124" s="21" t="s">
        <v>72</v>
      </c>
      <c r="E124" s="21" t="s">
        <v>3158</v>
      </c>
      <c r="F124" s="22">
        <v>23500</v>
      </c>
      <c r="G124" s="23">
        <v>1</v>
      </c>
      <c r="H124" s="21" t="s">
        <v>74</v>
      </c>
      <c r="I124" s="24" t="s">
        <v>74</v>
      </c>
    </row>
    <row r="125" spans="1:9" ht="33.75" x14ac:dyDescent="0.2">
      <c r="A125" s="19" t="s">
        <v>3155</v>
      </c>
      <c r="B125" s="20" t="s">
        <v>3156</v>
      </c>
      <c r="C125" s="32" t="s">
        <v>3264</v>
      </c>
      <c r="D125" s="21" t="s">
        <v>72</v>
      </c>
      <c r="E125" s="21" t="s">
        <v>3158</v>
      </c>
      <c r="F125" s="22">
        <v>26540</v>
      </c>
      <c r="G125" s="23">
        <v>1</v>
      </c>
      <c r="H125" s="21" t="s">
        <v>74</v>
      </c>
      <c r="I125" s="24" t="s">
        <v>74</v>
      </c>
    </row>
    <row r="126" spans="1:9" ht="33.75" x14ac:dyDescent="0.2">
      <c r="A126" s="19" t="s">
        <v>3155</v>
      </c>
      <c r="B126" s="20" t="s">
        <v>3156</v>
      </c>
      <c r="C126" s="32" t="s">
        <v>3265</v>
      </c>
      <c r="D126" s="21" t="s">
        <v>72</v>
      </c>
      <c r="E126" s="21" t="s">
        <v>3158</v>
      </c>
      <c r="F126" s="22">
        <v>30773</v>
      </c>
      <c r="G126" s="23">
        <v>1</v>
      </c>
      <c r="H126" s="21" t="s">
        <v>74</v>
      </c>
      <c r="I126" s="24" t="s">
        <v>74</v>
      </c>
    </row>
    <row r="127" spans="1:9" ht="33.75" x14ac:dyDescent="0.2">
      <c r="A127" s="19" t="s">
        <v>3155</v>
      </c>
      <c r="B127" s="20" t="s">
        <v>3156</v>
      </c>
      <c r="C127" s="32" t="s">
        <v>3266</v>
      </c>
      <c r="D127" s="21" t="s">
        <v>72</v>
      </c>
      <c r="E127" s="21" t="s">
        <v>3158</v>
      </c>
      <c r="F127" s="22">
        <v>63101.42</v>
      </c>
      <c r="G127" s="23">
        <v>1</v>
      </c>
      <c r="H127" s="21" t="s">
        <v>74</v>
      </c>
      <c r="I127" s="24" t="s">
        <v>74</v>
      </c>
    </row>
    <row r="128" spans="1:9" ht="33.75" x14ac:dyDescent="0.2">
      <c r="A128" s="19" t="s">
        <v>3155</v>
      </c>
      <c r="B128" s="20" t="s">
        <v>3156</v>
      </c>
      <c r="C128" s="32" t="s">
        <v>3267</v>
      </c>
      <c r="D128" s="21" t="s">
        <v>72</v>
      </c>
      <c r="E128" s="21" t="s">
        <v>3158</v>
      </c>
      <c r="F128" s="22">
        <v>26132</v>
      </c>
      <c r="G128" s="23">
        <v>1</v>
      </c>
      <c r="H128" s="21" t="s">
        <v>74</v>
      </c>
      <c r="I128" s="24" t="s">
        <v>74</v>
      </c>
    </row>
    <row r="129" spans="1:9" ht="33.75" x14ac:dyDescent="0.2">
      <c r="A129" s="19" t="s">
        <v>3155</v>
      </c>
      <c r="B129" s="20" t="s">
        <v>3156</v>
      </c>
      <c r="C129" s="32" t="s">
        <v>3267</v>
      </c>
      <c r="D129" s="21" t="s">
        <v>72</v>
      </c>
      <c r="E129" s="21" t="s">
        <v>3158</v>
      </c>
      <c r="F129" s="22">
        <v>26132</v>
      </c>
      <c r="G129" s="23">
        <v>1</v>
      </c>
      <c r="H129" s="21" t="s">
        <v>74</v>
      </c>
      <c r="I129" s="24" t="s">
        <v>74</v>
      </c>
    </row>
    <row r="130" spans="1:9" ht="33.75" x14ac:dyDescent="0.2">
      <c r="A130" s="19" t="s">
        <v>3155</v>
      </c>
      <c r="B130" s="20" t="s">
        <v>3156</v>
      </c>
      <c r="C130" s="32" t="s">
        <v>3267</v>
      </c>
      <c r="D130" s="21" t="s">
        <v>72</v>
      </c>
      <c r="E130" s="21" t="s">
        <v>3158</v>
      </c>
      <c r="F130" s="22">
        <v>26132</v>
      </c>
      <c r="G130" s="23">
        <v>1</v>
      </c>
      <c r="H130" s="21" t="s">
        <v>74</v>
      </c>
      <c r="I130" s="24" t="s">
        <v>74</v>
      </c>
    </row>
    <row r="131" spans="1:9" ht="33.75" x14ac:dyDescent="0.2">
      <c r="A131" s="19" t="s">
        <v>3155</v>
      </c>
      <c r="B131" s="20" t="s">
        <v>3156</v>
      </c>
      <c r="C131" s="32" t="s">
        <v>3268</v>
      </c>
      <c r="D131" s="21" t="s">
        <v>72</v>
      </c>
      <c r="E131" s="21" t="s">
        <v>3158</v>
      </c>
      <c r="F131" s="22">
        <v>19471.2</v>
      </c>
      <c r="G131" s="23">
        <v>1</v>
      </c>
      <c r="H131" s="21" t="s">
        <v>74</v>
      </c>
      <c r="I131" s="24" t="s">
        <v>74</v>
      </c>
    </row>
    <row r="132" spans="1:9" ht="33.75" x14ac:dyDescent="0.2">
      <c r="A132" s="19" t="s">
        <v>3155</v>
      </c>
      <c r="B132" s="20" t="s">
        <v>3156</v>
      </c>
      <c r="C132" s="32" t="s">
        <v>3269</v>
      </c>
      <c r="D132" s="21" t="s">
        <v>72</v>
      </c>
      <c r="E132" s="21" t="s">
        <v>3158</v>
      </c>
      <c r="F132" s="22">
        <v>290742</v>
      </c>
      <c r="G132" s="23">
        <v>1</v>
      </c>
      <c r="H132" s="21" t="s">
        <v>74</v>
      </c>
      <c r="I132" s="24" t="s">
        <v>74</v>
      </c>
    </row>
    <row r="133" spans="1:9" ht="33.75" x14ac:dyDescent="0.2">
      <c r="A133" s="19" t="s">
        <v>3155</v>
      </c>
      <c r="B133" s="20" t="s">
        <v>3156</v>
      </c>
      <c r="C133" s="32" t="s">
        <v>3270</v>
      </c>
      <c r="D133" s="21" t="s">
        <v>72</v>
      </c>
      <c r="E133" s="21" t="s">
        <v>3158</v>
      </c>
      <c r="F133" s="22">
        <v>58983.05</v>
      </c>
      <c r="G133" s="23">
        <v>1</v>
      </c>
      <c r="H133" s="21" t="s">
        <v>74</v>
      </c>
      <c r="I133" s="24" t="s">
        <v>74</v>
      </c>
    </row>
    <row r="134" spans="1:9" ht="33.75" x14ac:dyDescent="0.2">
      <c r="A134" s="19" t="s">
        <v>3155</v>
      </c>
      <c r="B134" s="20" t="s">
        <v>3156</v>
      </c>
      <c r="C134" s="32" t="s">
        <v>3271</v>
      </c>
      <c r="D134" s="21" t="s">
        <v>72</v>
      </c>
      <c r="E134" s="21" t="s">
        <v>3158</v>
      </c>
      <c r="F134" s="22">
        <v>24000</v>
      </c>
      <c r="G134" s="23">
        <v>1</v>
      </c>
      <c r="H134" s="21" t="s">
        <v>74</v>
      </c>
      <c r="I134" s="24" t="s">
        <v>74</v>
      </c>
    </row>
    <row r="135" spans="1:9" ht="33.75" x14ac:dyDescent="0.2">
      <c r="A135" s="19" t="s">
        <v>3155</v>
      </c>
      <c r="B135" s="20" t="s">
        <v>3156</v>
      </c>
      <c r="C135" s="32" t="s">
        <v>3272</v>
      </c>
      <c r="D135" s="21" t="s">
        <v>72</v>
      </c>
      <c r="E135" s="21" t="s">
        <v>3158</v>
      </c>
      <c r="F135" s="22">
        <v>10833</v>
      </c>
      <c r="G135" s="23">
        <v>1</v>
      </c>
      <c r="H135" s="21" t="s">
        <v>74</v>
      </c>
      <c r="I135" s="24" t="s">
        <v>74</v>
      </c>
    </row>
    <row r="136" spans="1:9" ht="33.75" x14ac:dyDescent="0.2">
      <c r="A136" s="19" t="s">
        <v>3155</v>
      </c>
      <c r="B136" s="20" t="s">
        <v>3156</v>
      </c>
      <c r="C136" s="32" t="s">
        <v>3273</v>
      </c>
      <c r="D136" s="21" t="s">
        <v>72</v>
      </c>
      <c r="E136" s="21" t="s">
        <v>3158</v>
      </c>
      <c r="F136" s="22">
        <v>1068290.02</v>
      </c>
      <c r="G136" s="23">
        <v>1</v>
      </c>
      <c r="H136" s="21" t="s">
        <v>74</v>
      </c>
      <c r="I136" s="24" t="s">
        <v>74</v>
      </c>
    </row>
    <row r="137" spans="1:9" ht="33.75" x14ac:dyDescent="0.2">
      <c r="A137" s="19" t="s">
        <v>3155</v>
      </c>
      <c r="B137" s="20" t="s">
        <v>3156</v>
      </c>
      <c r="C137" s="32" t="s">
        <v>3274</v>
      </c>
      <c r="D137" s="21" t="s">
        <v>72</v>
      </c>
      <c r="E137" s="21" t="s">
        <v>3158</v>
      </c>
      <c r="F137" s="22">
        <v>1760000</v>
      </c>
      <c r="G137" s="23">
        <v>1</v>
      </c>
      <c r="H137" s="21" t="s">
        <v>74</v>
      </c>
      <c r="I137" s="24" t="s">
        <v>74</v>
      </c>
    </row>
    <row r="138" spans="1:9" ht="33.75" x14ac:dyDescent="0.2">
      <c r="A138" s="19" t="s">
        <v>3155</v>
      </c>
      <c r="B138" s="20" t="s">
        <v>3156</v>
      </c>
      <c r="C138" s="32" t="s">
        <v>3275</v>
      </c>
      <c r="D138" s="21" t="s">
        <v>72</v>
      </c>
      <c r="E138" s="21" t="s">
        <v>3158</v>
      </c>
      <c r="F138" s="22">
        <v>660602.25</v>
      </c>
      <c r="G138" s="23">
        <v>1</v>
      </c>
      <c r="H138" s="21" t="s">
        <v>74</v>
      </c>
      <c r="I138" s="24" t="s">
        <v>74</v>
      </c>
    </row>
    <row r="139" spans="1:9" ht="33.75" x14ac:dyDescent="0.2">
      <c r="A139" s="19" t="s">
        <v>3155</v>
      </c>
      <c r="B139" s="20" t="s">
        <v>3156</v>
      </c>
      <c r="C139" s="32" t="s">
        <v>3276</v>
      </c>
      <c r="D139" s="21" t="s">
        <v>72</v>
      </c>
      <c r="E139" s="21" t="s">
        <v>3158</v>
      </c>
      <c r="F139" s="22">
        <v>64680</v>
      </c>
      <c r="G139" s="23">
        <v>1</v>
      </c>
      <c r="H139" s="21" t="s">
        <v>74</v>
      </c>
      <c r="I139" s="24" t="s">
        <v>74</v>
      </c>
    </row>
    <row r="140" spans="1:9" ht="33.75" x14ac:dyDescent="0.2">
      <c r="A140" s="19" t="s">
        <v>3155</v>
      </c>
      <c r="B140" s="20" t="s">
        <v>3156</v>
      </c>
      <c r="C140" s="32" t="s">
        <v>3277</v>
      </c>
      <c r="D140" s="21" t="s">
        <v>72</v>
      </c>
      <c r="E140" s="21" t="s">
        <v>3158</v>
      </c>
      <c r="F140" s="22">
        <v>18740</v>
      </c>
      <c r="G140" s="23">
        <v>1</v>
      </c>
      <c r="H140" s="21" t="s">
        <v>74</v>
      </c>
      <c r="I140" s="24" t="s">
        <v>74</v>
      </c>
    </row>
    <row r="141" spans="1:9" ht="33.75" x14ac:dyDescent="0.2">
      <c r="A141" s="19" t="s">
        <v>3155</v>
      </c>
      <c r="B141" s="20" t="s">
        <v>3156</v>
      </c>
      <c r="C141" s="32" t="s">
        <v>3278</v>
      </c>
      <c r="D141" s="21" t="s">
        <v>72</v>
      </c>
      <c r="E141" s="21" t="s">
        <v>3158</v>
      </c>
      <c r="F141" s="22">
        <v>40027.800000000003</v>
      </c>
      <c r="G141" s="23">
        <v>1</v>
      </c>
      <c r="H141" s="21" t="s">
        <v>74</v>
      </c>
      <c r="I141" s="24" t="s">
        <v>74</v>
      </c>
    </row>
    <row r="142" spans="1:9" ht="33.75" x14ac:dyDescent="0.2">
      <c r="A142" s="19" t="s">
        <v>3155</v>
      </c>
      <c r="B142" s="20" t="s">
        <v>3156</v>
      </c>
      <c r="C142" s="32" t="s">
        <v>3279</v>
      </c>
      <c r="D142" s="21" t="s">
        <v>72</v>
      </c>
      <c r="E142" s="21" t="s">
        <v>3158</v>
      </c>
      <c r="F142" s="22">
        <v>41102</v>
      </c>
      <c r="G142" s="23">
        <v>1</v>
      </c>
      <c r="H142" s="21" t="s">
        <v>74</v>
      </c>
      <c r="I142" s="24" t="s">
        <v>74</v>
      </c>
    </row>
    <row r="143" spans="1:9" ht="33.75" x14ac:dyDescent="0.2">
      <c r="A143" s="19" t="s">
        <v>3155</v>
      </c>
      <c r="B143" s="20" t="s">
        <v>3156</v>
      </c>
      <c r="C143" s="32" t="s">
        <v>3280</v>
      </c>
      <c r="D143" s="21" t="s">
        <v>72</v>
      </c>
      <c r="E143" s="21" t="s">
        <v>3158</v>
      </c>
      <c r="F143" s="22">
        <v>276271.19</v>
      </c>
      <c r="G143" s="23">
        <v>1</v>
      </c>
      <c r="H143" s="21" t="s">
        <v>74</v>
      </c>
      <c r="I143" s="24" t="s">
        <v>74</v>
      </c>
    </row>
    <row r="144" spans="1:9" ht="33.75" x14ac:dyDescent="0.2">
      <c r="A144" s="19" t="s">
        <v>3155</v>
      </c>
      <c r="B144" s="20" t="s">
        <v>3156</v>
      </c>
      <c r="C144" s="32" t="s">
        <v>3281</v>
      </c>
      <c r="D144" s="21" t="s">
        <v>72</v>
      </c>
      <c r="E144" s="21" t="s">
        <v>3158</v>
      </c>
      <c r="F144" s="22">
        <v>276271.19</v>
      </c>
      <c r="G144" s="23">
        <v>1</v>
      </c>
      <c r="H144" s="21" t="s">
        <v>74</v>
      </c>
      <c r="I144" s="24" t="s">
        <v>74</v>
      </c>
    </row>
    <row r="145" spans="1:9" ht="33.75" x14ac:dyDescent="0.2">
      <c r="A145" s="19" t="s">
        <v>3155</v>
      </c>
      <c r="B145" s="20" t="s">
        <v>3156</v>
      </c>
      <c r="C145" s="32" t="s">
        <v>3282</v>
      </c>
      <c r="D145" s="21" t="s">
        <v>72</v>
      </c>
      <c r="E145" s="21" t="s">
        <v>3158</v>
      </c>
      <c r="F145" s="22">
        <v>276271.19</v>
      </c>
      <c r="G145" s="23">
        <v>1</v>
      </c>
      <c r="H145" s="21" t="s">
        <v>74</v>
      </c>
      <c r="I145" s="24" t="s">
        <v>74</v>
      </c>
    </row>
    <row r="146" spans="1:9" ht="33.75" x14ac:dyDescent="0.2">
      <c r="A146" s="19" t="s">
        <v>3155</v>
      </c>
      <c r="B146" s="20" t="s">
        <v>3156</v>
      </c>
      <c r="C146" s="32" t="s">
        <v>3283</v>
      </c>
      <c r="D146" s="21" t="s">
        <v>72</v>
      </c>
      <c r="E146" s="21" t="s">
        <v>3158</v>
      </c>
      <c r="F146" s="22">
        <v>63345</v>
      </c>
      <c r="G146" s="23">
        <v>1</v>
      </c>
      <c r="H146" s="21" t="s">
        <v>74</v>
      </c>
      <c r="I146" s="24" t="s">
        <v>74</v>
      </c>
    </row>
    <row r="147" spans="1:9" ht="33.75" x14ac:dyDescent="0.2">
      <c r="A147" s="19" t="s">
        <v>3155</v>
      </c>
      <c r="B147" s="20" t="s">
        <v>3156</v>
      </c>
      <c r="C147" s="32" t="s">
        <v>3284</v>
      </c>
      <c r="D147" s="21" t="s">
        <v>72</v>
      </c>
      <c r="E147" s="21" t="s">
        <v>3158</v>
      </c>
      <c r="F147" s="22">
        <v>33584.910000000003</v>
      </c>
      <c r="G147" s="23">
        <v>1</v>
      </c>
      <c r="H147" s="21" t="s">
        <v>74</v>
      </c>
      <c r="I147" s="24" t="s">
        <v>74</v>
      </c>
    </row>
    <row r="148" spans="1:9" ht="33.75" x14ac:dyDescent="0.2">
      <c r="A148" s="19" t="s">
        <v>3155</v>
      </c>
      <c r="B148" s="20" t="s">
        <v>3156</v>
      </c>
      <c r="C148" s="32" t="s">
        <v>3285</v>
      </c>
      <c r="D148" s="21" t="s">
        <v>72</v>
      </c>
      <c r="E148" s="21" t="s">
        <v>3158</v>
      </c>
      <c r="F148" s="22">
        <v>88350</v>
      </c>
      <c r="G148" s="23">
        <v>1</v>
      </c>
      <c r="H148" s="21" t="s">
        <v>74</v>
      </c>
      <c r="I148" s="24" t="s">
        <v>74</v>
      </c>
    </row>
    <row r="149" spans="1:9" ht="33.75" x14ac:dyDescent="0.2">
      <c r="A149" s="19" t="s">
        <v>3155</v>
      </c>
      <c r="B149" s="20" t="s">
        <v>3156</v>
      </c>
      <c r="C149" s="32" t="s">
        <v>3286</v>
      </c>
      <c r="D149" s="21" t="s">
        <v>72</v>
      </c>
      <c r="E149" s="21" t="s">
        <v>3158</v>
      </c>
      <c r="F149" s="22">
        <v>1354936</v>
      </c>
      <c r="G149" s="23">
        <v>1</v>
      </c>
      <c r="H149" s="21" t="s">
        <v>74</v>
      </c>
      <c r="I149" s="24" t="s">
        <v>74</v>
      </c>
    </row>
    <row r="150" spans="1:9" ht="33.75" x14ac:dyDescent="0.2">
      <c r="A150" s="19" t="s">
        <v>3155</v>
      </c>
      <c r="B150" s="20" t="s">
        <v>3156</v>
      </c>
      <c r="C150" s="32" t="s">
        <v>3287</v>
      </c>
      <c r="D150" s="21" t="s">
        <v>72</v>
      </c>
      <c r="E150" s="21" t="s">
        <v>3158</v>
      </c>
      <c r="F150" s="22">
        <v>126192</v>
      </c>
      <c r="G150" s="23">
        <v>1</v>
      </c>
      <c r="H150" s="21" t="s">
        <v>74</v>
      </c>
      <c r="I150" s="24" t="s">
        <v>74</v>
      </c>
    </row>
    <row r="151" spans="1:9" ht="33.75" x14ac:dyDescent="0.2">
      <c r="A151" s="19" t="s">
        <v>3155</v>
      </c>
      <c r="B151" s="20" t="s">
        <v>3156</v>
      </c>
      <c r="C151" s="32" t="s">
        <v>3288</v>
      </c>
      <c r="D151" s="21" t="s">
        <v>72</v>
      </c>
      <c r="E151" s="21" t="s">
        <v>3158</v>
      </c>
      <c r="F151" s="22">
        <v>425205</v>
      </c>
      <c r="G151" s="23">
        <v>1</v>
      </c>
      <c r="H151" s="21" t="s">
        <v>74</v>
      </c>
      <c r="I151" s="24" t="s">
        <v>74</v>
      </c>
    </row>
    <row r="152" spans="1:9" ht="33.75" x14ac:dyDescent="0.2">
      <c r="A152" s="19" t="s">
        <v>3155</v>
      </c>
      <c r="B152" s="20" t="s">
        <v>3156</v>
      </c>
      <c r="C152" s="32" t="s">
        <v>3289</v>
      </c>
      <c r="D152" s="21" t="s">
        <v>72</v>
      </c>
      <c r="E152" s="21" t="s">
        <v>3158</v>
      </c>
      <c r="F152" s="22">
        <v>1879460</v>
      </c>
      <c r="G152" s="23">
        <v>1</v>
      </c>
      <c r="H152" s="21" t="s">
        <v>74</v>
      </c>
      <c r="I152" s="24" t="s">
        <v>74</v>
      </c>
    </row>
    <row r="153" spans="1:9" ht="33.75" x14ac:dyDescent="0.2">
      <c r="A153" s="19" t="s">
        <v>3155</v>
      </c>
      <c r="B153" s="20" t="s">
        <v>3156</v>
      </c>
      <c r="C153" s="32" t="s">
        <v>3290</v>
      </c>
      <c r="D153" s="21" t="s">
        <v>72</v>
      </c>
      <c r="E153" s="21" t="s">
        <v>3158</v>
      </c>
      <c r="F153" s="22">
        <v>13843</v>
      </c>
      <c r="G153" s="23">
        <v>1</v>
      </c>
      <c r="H153" s="21" t="s">
        <v>74</v>
      </c>
      <c r="I153" s="24" t="s">
        <v>74</v>
      </c>
    </row>
    <row r="154" spans="1:9" ht="33.75" x14ac:dyDescent="0.2">
      <c r="A154" s="19" t="s">
        <v>3155</v>
      </c>
      <c r="B154" s="20" t="s">
        <v>3156</v>
      </c>
      <c r="C154" s="32" t="s">
        <v>3291</v>
      </c>
      <c r="D154" s="21" t="s">
        <v>72</v>
      </c>
      <c r="E154" s="21" t="s">
        <v>3158</v>
      </c>
      <c r="F154" s="22">
        <v>20020</v>
      </c>
      <c r="G154" s="23">
        <v>1</v>
      </c>
      <c r="H154" s="21" t="s">
        <v>74</v>
      </c>
      <c r="I154" s="24" t="s">
        <v>74</v>
      </c>
    </row>
    <row r="155" spans="1:9" ht="33.75" x14ac:dyDescent="0.2">
      <c r="A155" s="19" t="s">
        <v>3155</v>
      </c>
      <c r="B155" s="20" t="s">
        <v>3156</v>
      </c>
      <c r="C155" s="32" t="s">
        <v>3292</v>
      </c>
      <c r="D155" s="21" t="s">
        <v>72</v>
      </c>
      <c r="E155" s="21" t="s">
        <v>3158</v>
      </c>
      <c r="F155" s="22">
        <v>20020</v>
      </c>
      <c r="G155" s="23">
        <v>1</v>
      </c>
      <c r="H155" s="21" t="s">
        <v>74</v>
      </c>
      <c r="I155" s="24" t="s">
        <v>74</v>
      </c>
    </row>
    <row r="156" spans="1:9" ht="33.75" x14ac:dyDescent="0.2">
      <c r="A156" s="19" t="s">
        <v>3155</v>
      </c>
      <c r="B156" s="20" t="s">
        <v>3156</v>
      </c>
      <c r="C156" s="32" t="s">
        <v>3292</v>
      </c>
      <c r="D156" s="21" t="s">
        <v>72</v>
      </c>
      <c r="E156" s="21" t="s">
        <v>3158</v>
      </c>
      <c r="F156" s="22">
        <v>20020</v>
      </c>
      <c r="G156" s="23">
        <v>1</v>
      </c>
      <c r="H156" s="21" t="s">
        <v>74</v>
      </c>
      <c r="I156" s="24" t="s">
        <v>74</v>
      </c>
    </row>
    <row r="157" spans="1:9" ht="33.75" x14ac:dyDescent="0.2">
      <c r="A157" s="19" t="s">
        <v>3155</v>
      </c>
      <c r="B157" s="20" t="s">
        <v>3156</v>
      </c>
      <c r="C157" s="32" t="s">
        <v>3292</v>
      </c>
      <c r="D157" s="21" t="s">
        <v>72</v>
      </c>
      <c r="E157" s="21" t="s">
        <v>3158</v>
      </c>
      <c r="F157" s="22">
        <v>20020</v>
      </c>
      <c r="G157" s="23">
        <v>1</v>
      </c>
      <c r="H157" s="21" t="s">
        <v>74</v>
      </c>
      <c r="I157" s="24" t="s">
        <v>74</v>
      </c>
    </row>
    <row r="158" spans="1:9" ht="33.75" x14ac:dyDescent="0.2">
      <c r="A158" s="19" t="s">
        <v>3155</v>
      </c>
      <c r="B158" s="20" t="s">
        <v>3156</v>
      </c>
      <c r="C158" s="32" t="s">
        <v>3293</v>
      </c>
      <c r="D158" s="21" t="s">
        <v>72</v>
      </c>
      <c r="E158" s="21" t="s">
        <v>3158</v>
      </c>
      <c r="F158" s="22">
        <v>20020</v>
      </c>
      <c r="G158" s="23">
        <v>1</v>
      </c>
      <c r="H158" s="21" t="s">
        <v>74</v>
      </c>
      <c r="I158" s="24" t="s">
        <v>74</v>
      </c>
    </row>
    <row r="159" spans="1:9" ht="33.75" x14ac:dyDescent="0.2">
      <c r="A159" s="19" t="s">
        <v>3155</v>
      </c>
      <c r="B159" s="20" t="s">
        <v>3156</v>
      </c>
      <c r="C159" s="32" t="s">
        <v>3294</v>
      </c>
      <c r="D159" s="21" t="s">
        <v>72</v>
      </c>
      <c r="E159" s="21" t="s">
        <v>3158</v>
      </c>
      <c r="F159" s="22">
        <v>20020</v>
      </c>
      <c r="G159" s="23">
        <v>1</v>
      </c>
      <c r="H159" s="21" t="s">
        <v>74</v>
      </c>
      <c r="I159" s="24" t="s">
        <v>74</v>
      </c>
    </row>
    <row r="160" spans="1:9" ht="33.75" x14ac:dyDescent="0.2">
      <c r="A160" s="19" t="s">
        <v>3155</v>
      </c>
      <c r="B160" s="20" t="s">
        <v>3156</v>
      </c>
      <c r="C160" s="32" t="s">
        <v>3295</v>
      </c>
      <c r="D160" s="21" t="s">
        <v>72</v>
      </c>
      <c r="E160" s="21" t="s">
        <v>3158</v>
      </c>
      <c r="F160" s="22">
        <v>1074425</v>
      </c>
      <c r="G160" s="23">
        <v>1</v>
      </c>
      <c r="H160" s="21" t="s">
        <v>74</v>
      </c>
      <c r="I160" s="24" t="s">
        <v>74</v>
      </c>
    </row>
    <row r="161" spans="1:9" ht="33.75" x14ac:dyDescent="0.2">
      <c r="A161" s="19" t="s">
        <v>3155</v>
      </c>
      <c r="B161" s="20" t="s">
        <v>3156</v>
      </c>
      <c r="C161" s="32" t="s">
        <v>3296</v>
      </c>
      <c r="D161" s="21" t="s">
        <v>72</v>
      </c>
      <c r="E161" s="21" t="s">
        <v>3158</v>
      </c>
      <c r="F161" s="22">
        <v>465955.09</v>
      </c>
      <c r="G161" s="23">
        <v>1</v>
      </c>
      <c r="H161" s="21" t="s">
        <v>74</v>
      </c>
      <c r="I161" s="24" t="s">
        <v>74</v>
      </c>
    </row>
    <row r="162" spans="1:9" ht="33.75" x14ac:dyDescent="0.2">
      <c r="A162" s="19" t="s">
        <v>3155</v>
      </c>
      <c r="B162" s="20" t="s">
        <v>3156</v>
      </c>
      <c r="C162" s="32" t="s">
        <v>3297</v>
      </c>
      <c r="D162" s="21" t="s">
        <v>72</v>
      </c>
      <c r="E162" s="21" t="s">
        <v>3158</v>
      </c>
      <c r="F162" s="22">
        <v>392867.21</v>
      </c>
      <c r="G162" s="23">
        <v>1</v>
      </c>
      <c r="H162" s="21" t="s">
        <v>74</v>
      </c>
      <c r="I162" s="24" t="s">
        <v>74</v>
      </c>
    </row>
    <row r="163" spans="1:9" ht="33.75" x14ac:dyDescent="0.2">
      <c r="A163" s="19" t="s">
        <v>3155</v>
      </c>
      <c r="B163" s="20" t="s">
        <v>3156</v>
      </c>
      <c r="C163" s="32" t="s">
        <v>3298</v>
      </c>
      <c r="D163" s="21" t="s">
        <v>72</v>
      </c>
      <c r="E163" s="21" t="s">
        <v>3158</v>
      </c>
      <c r="F163" s="22">
        <v>312633</v>
      </c>
      <c r="G163" s="23">
        <v>1</v>
      </c>
      <c r="H163" s="21" t="s">
        <v>74</v>
      </c>
      <c r="I163" s="24" t="s">
        <v>74</v>
      </c>
    </row>
    <row r="164" spans="1:9" ht="33.75" x14ac:dyDescent="0.2">
      <c r="A164" s="19" t="s">
        <v>3155</v>
      </c>
      <c r="B164" s="20" t="s">
        <v>3156</v>
      </c>
      <c r="C164" s="32" t="s">
        <v>3299</v>
      </c>
      <c r="D164" s="21" t="s">
        <v>72</v>
      </c>
      <c r="E164" s="21" t="s">
        <v>3158</v>
      </c>
      <c r="F164" s="22">
        <v>192070</v>
      </c>
      <c r="G164" s="23">
        <v>1</v>
      </c>
      <c r="H164" s="21" t="s">
        <v>74</v>
      </c>
      <c r="I164" s="24" t="s">
        <v>74</v>
      </c>
    </row>
    <row r="165" spans="1:9" ht="33.75" x14ac:dyDescent="0.2">
      <c r="A165" s="19" t="s">
        <v>3155</v>
      </c>
      <c r="B165" s="20" t="s">
        <v>3156</v>
      </c>
      <c r="C165" s="32" t="s">
        <v>3300</v>
      </c>
      <c r="D165" s="21" t="s">
        <v>72</v>
      </c>
      <c r="E165" s="21" t="s">
        <v>3158</v>
      </c>
      <c r="F165" s="22">
        <v>22950</v>
      </c>
      <c r="G165" s="23">
        <v>1</v>
      </c>
      <c r="H165" s="21" t="s">
        <v>74</v>
      </c>
      <c r="I165" s="24" t="s">
        <v>74</v>
      </c>
    </row>
    <row r="166" spans="1:9" ht="33.75" x14ac:dyDescent="0.2">
      <c r="A166" s="19" t="s">
        <v>3155</v>
      </c>
      <c r="B166" s="20" t="s">
        <v>3156</v>
      </c>
      <c r="C166" s="32" t="s">
        <v>3301</v>
      </c>
      <c r="D166" s="21" t="s">
        <v>72</v>
      </c>
      <c r="E166" s="21" t="s">
        <v>3158</v>
      </c>
      <c r="F166" s="22">
        <v>3027343</v>
      </c>
      <c r="G166" s="23">
        <v>1</v>
      </c>
      <c r="H166" s="21" t="s">
        <v>74</v>
      </c>
      <c r="I166" s="24" t="s">
        <v>74</v>
      </c>
    </row>
    <row r="167" spans="1:9" ht="33.75" x14ac:dyDescent="0.2">
      <c r="A167" s="19" t="s">
        <v>3155</v>
      </c>
      <c r="B167" s="20" t="s">
        <v>3156</v>
      </c>
      <c r="C167" s="32" t="s">
        <v>3302</v>
      </c>
      <c r="D167" s="21" t="s">
        <v>72</v>
      </c>
      <c r="E167" s="21" t="s">
        <v>3158</v>
      </c>
      <c r="F167" s="22">
        <v>4145071</v>
      </c>
      <c r="G167" s="23">
        <v>1</v>
      </c>
      <c r="H167" s="21" t="s">
        <v>74</v>
      </c>
      <c r="I167" s="24" t="s">
        <v>74</v>
      </c>
    </row>
    <row r="168" spans="1:9" ht="33.75" x14ac:dyDescent="0.2">
      <c r="A168" s="19" t="s">
        <v>3155</v>
      </c>
      <c r="B168" s="20" t="s">
        <v>3156</v>
      </c>
      <c r="C168" s="32" t="s">
        <v>3303</v>
      </c>
      <c r="D168" s="21" t="s">
        <v>72</v>
      </c>
      <c r="E168" s="21" t="s">
        <v>3158</v>
      </c>
      <c r="F168" s="22">
        <v>178410</v>
      </c>
      <c r="G168" s="23">
        <v>1</v>
      </c>
      <c r="H168" s="21" t="s">
        <v>74</v>
      </c>
      <c r="I168" s="24" t="s">
        <v>74</v>
      </c>
    </row>
    <row r="169" spans="1:9" ht="33.75" x14ac:dyDescent="0.2">
      <c r="A169" s="19" t="s">
        <v>3155</v>
      </c>
      <c r="B169" s="20" t="s">
        <v>3156</v>
      </c>
      <c r="C169" s="32" t="s">
        <v>3304</v>
      </c>
      <c r="D169" s="21" t="s">
        <v>72</v>
      </c>
      <c r="E169" s="21" t="s">
        <v>3158</v>
      </c>
      <c r="F169" s="22">
        <v>487460</v>
      </c>
      <c r="G169" s="23">
        <v>1</v>
      </c>
      <c r="H169" s="21" t="s">
        <v>74</v>
      </c>
      <c r="I169" s="24" t="s">
        <v>74</v>
      </c>
    </row>
    <row r="170" spans="1:9" ht="33.75" x14ac:dyDescent="0.2">
      <c r="A170" s="19" t="s">
        <v>3155</v>
      </c>
      <c r="B170" s="20" t="s">
        <v>3156</v>
      </c>
      <c r="C170" s="32" t="s">
        <v>3305</v>
      </c>
      <c r="D170" s="21" t="s">
        <v>72</v>
      </c>
      <c r="E170" s="21" t="s">
        <v>3158</v>
      </c>
      <c r="F170" s="22">
        <v>1821289.17</v>
      </c>
      <c r="G170" s="23">
        <v>1</v>
      </c>
      <c r="H170" s="21" t="s">
        <v>74</v>
      </c>
      <c r="I170" s="24" t="s">
        <v>74</v>
      </c>
    </row>
    <row r="171" spans="1:9" ht="33.75" x14ac:dyDescent="0.2">
      <c r="A171" s="19" t="s">
        <v>3155</v>
      </c>
      <c r="B171" s="20" t="s">
        <v>3156</v>
      </c>
      <c r="C171" s="32" t="s">
        <v>3306</v>
      </c>
      <c r="D171" s="21" t="s">
        <v>72</v>
      </c>
      <c r="E171" s="21" t="s">
        <v>3158</v>
      </c>
      <c r="F171" s="22">
        <v>1575206</v>
      </c>
      <c r="G171" s="23">
        <v>1</v>
      </c>
      <c r="H171" s="21" t="s">
        <v>74</v>
      </c>
      <c r="I171" s="24" t="s">
        <v>74</v>
      </c>
    </row>
    <row r="172" spans="1:9" ht="33.75" x14ac:dyDescent="0.2">
      <c r="A172" s="19" t="s">
        <v>3155</v>
      </c>
      <c r="B172" s="20" t="s">
        <v>3156</v>
      </c>
      <c r="C172" s="32" t="s">
        <v>3307</v>
      </c>
      <c r="D172" s="21" t="s">
        <v>72</v>
      </c>
      <c r="E172" s="21" t="s">
        <v>3158</v>
      </c>
      <c r="F172" s="22">
        <v>372440</v>
      </c>
      <c r="G172" s="23">
        <v>1</v>
      </c>
      <c r="H172" s="21" t="s">
        <v>74</v>
      </c>
      <c r="I172" s="24" t="s">
        <v>74</v>
      </c>
    </row>
    <row r="173" spans="1:9" ht="33.75" x14ac:dyDescent="0.2">
      <c r="A173" s="19" t="s">
        <v>3155</v>
      </c>
      <c r="B173" s="20" t="s">
        <v>3156</v>
      </c>
      <c r="C173" s="32" t="s">
        <v>3308</v>
      </c>
      <c r="D173" s="21" t="s">
        <v>72</v>
      </c>
      <c r="E173" s="21" t="s">
        <v>3158</v>
      </c>
      <c r="F173" s="22">
        <v>18300</v>
      </c>
      <c r="G173" s="23">
        <v>1</v>
      </c>
      <c r="H173" s="21" t="s">
        <v>74</v>
      </c>
      <c r="I173" s="24" t="s">
        <v>74</v>
      </c>
    </row>
    <row r="174" spans="1:9" ht="33.75" x14ac:dyDescent="0.2">
      <c r="A174" s="19" t="s">
        <v>3155</v>
      </c>
      <c r="B174" s="20" t="s">
        <v>3156</v>
      </c>
      <c r="C174" s="32" t="s">
        <v>3309</v>
      </c>
      <c r="D174" s="21" t="s">
        <v>72</v>
      </c>
      <c r="E174" s="21" t="s">
        <v>3158</v>
      </c>
      <c r="F174" s="22">
        <v>132500.31</v>
      </c>
      <c r="G174" s="23">
        <v>1</v>
      </c>
      <c r="H174" s="21" t="s">
        <v>74</v>
      </c>
      <c r="I174" s="24" t="s">
        <v>74</v>
      </c>
    </row>
    <row r="175" spans="1:9" ht="33.75" x14ac:dyDescent="0.2">
      <c r="A175" s="19" t="s">
        <v>3155</v>
      </c>
      <c r="B175" s="20" t="s">
        <v>3156</v>
      </c>
      <c r="C175" s="32" t="s">
        <v>3310</v>
      </c>
      <c r="D175" s="21" t="s">
        <v>72</v>
      </c>
      <c r="E175" s="21" t="s">
        <v>3158</v>
      </c>
      <c r="F175" s="22">
        <v>34709</v>
      </c>
      <c r="G175" s="23">
        <v>1</v>
      </c>
      <c r="H175" s="21" t="s">
        <v>74</v>
      </c>
      <c r="I175" s="24" t="s">
        <v>74</v>
      </c>
    </row>
    <row r="176" spans="1:9" ht="33.75" x14ac:dyDescent="0.2">
      <c r="A176" s="19" t="s">
        <v>3155</v>
      </c>
      <c r="B176" s="20" t="s">
        <v>3156</v>
      </c>
      <c r="C176" s="32" t="s">
        <v>3311</v>
      </c>
      <c r="D176" s="21" t="s">
        <v>72</v>
      </c>
      <c r="E176" s="21" t="s">
        <v>3158</v>
      </c>
      <c r="F176" s="22">
        <v>193225.41</v>
      </c>
      <c r="G176" s="23">
        <v>1</v>
      </c>
      <c r="H176" s="21" t="s">
        <v>74</v>
      </c>
      <c r="I176" s="24" t="s">
        <v>74</v>
      </c>
    </row>
    <row r="177" spans="1:9" ht="33.75" x14ac:dyDescent="0.2">
      <c r="A177" s="19" t="s">
        <v>3155</v>
      </c>
      <c r="B177" s="20" t="s">
        <v>3156</v>
      </c>
      <c r="C177" s="32" t="s">
        <v>3312</v>
      </c>
      <c r="D177" s="21" t="s">
        <v>72</v>
      </c>
      <c r="E177" s="21" t="s">
        <v>3158</v>
      </c>
      <c r="F177" s="22">
        <v>406244</v>
      </c>
      <c r="G177" s="23">
        <v>1</v>
      </c>
      <c r="H177" s="21" t="s">
        <v>74</v>
      </c>
      <c r="I177" s="24" t="s">
        <v>74</v>
      </c>
    </row>
    <row r="178" spans="1:9" ht="33.75" x14ac:dyDescent="0.2">
      <c r="A178" s="19" t="s">
        <v>3155</v>
      </c>
      <c r="B178" s="20" t="s">
        <v>3156</v>
      </c>
      <c r="C178" s="32" t="s">
        <v>3313</v>
      </c>
      <c r="D178" s="21" t="s">
        <v>72</v>
      </c>
      <c r="E178" s="21" t="s">
        <v>3158</v>
      </c>
      <c r="F178" s="22">
        <v>823962</v>
      </c>
      <c r="G178" s="23">
        <v>1</v>
      </c>
      <c r="H178" s="21" t="s">
        <v>74</v>
      </c>
      <c r="I178" s="24" t="s">
        <v>74</v>
      </c>
    </row>
    <row r="179" spans="1:9" ht="33.75" x14ac:dyDescent="0.2">
      <c r="A179" s="19" t="s">
        <v>3155</v>
      </c>
      <c r="B179" s="20" t="s">
        <v>3156</v>
      </c>
      <c r="C179" s="32" t="s">
        <v>3314</v>
      </c>
      <c r="D179" s="21" t="s">
        <v>72</v>
      </c>
      <c r="E179" s="21" t="s">
        <v>3158</v>
      </c>
      <c r="F179" s="22">
        <v>1780055</v>
      </c>
      <c r="G179" s="23">
        <v>1</v>
      </c>
      <c r="H179" s="21" t="s">
        <v>74</v>
      </c>
      <c r="I179" s="24" t="s">
        <v>74</v>
      </c>
    </row>
    <row r="180" spans="1:9" ht="33.75" x14ac:dyDescent="0.2">
      <c r="A180" s="19" t="s">
        <v>3155</v>
      </c>
      <c r="B180" s="20" t="s">
        <v>3156</v>
      </c>
      <c r="C180" s="32" t="s">
        <v>3315</v>
      </c>
      <c r="D180" s="21" t="s">
        <v>72</v>
      </c>
      <c r="E180" s="21" t="s">
        <v>3158</v>
      </c>
      <c r="F180" s="22">
        <v>1313110</v>
      </c>
      <c r="G180" s="23">
        <v>1</v>
      </c>
      <c r="H180" s="21" t="s">
        <v>74</v>
      </c>
      <c r="I180" s="24" t="s">
        <v>74</v>
      </c>
    </row>
    <row r="181" spans="1:9" ht="33.75" x14ac:dyDescent="0.2">
      <c r="A181" s="19" t="s">
        <v>3155</v>
      </c>
      <c r="B181" s="20" t="s">
        <v>3156</v>
      </c>
      <c r="C181" s="32" t="s">
        <v>3316</v>
      </c>
      <c r="D181" s="21" t="s">
        <v>72</v>
      </c>
      <c r="E181" s="21" t="s">
        <v>3158</v>
      </c>
      <c r="F181" s="22">
        <v>85918.48</v>
      </c>
      <c r="G181" s="23">
        <v>1</v>
      </c>
      <c r="H181" s="21" t="s">
        <v>74</v>
      </c>
      <c r="I181" s="24" t="s">
        <v>74</v>
      </c>
    </row>
    <row r="182" spans="1:9" ht="33.75" x14ac:dyDescent="0.2">
      <c r="A182" s="19" t="s">
        <v>3155</v>
      </c>
      <c r="B182" s="20" t="s">
        <v>3156</v>
      </c>
      <c r="C182" s="32" t="s">
        <v>3317</v>
      </c>
      <c r="D182" s="21" t="s">
        <v>72</v>
      </c>
      <c r="E182" s="21" t="s">
        <v>3158</v>
      </c>
      <c r="F182" s="22">
        <v>1827408</v>
      </c>
      <c r="G182" s="23">
        <v>1</v>
      </c>
      <c r="H182" s="21" t="s">
        <v>74</v>
      </c>
      <c r="I182" s="24" t="s">
        <v>74</v>
      </c>
    </row>
    <row r="183" spans="1:9" ht="33.75" x14ac:dyDescent="0.2">
      <c r="A183" s="19" t="s">
        <v>3155</v>
      </c>
      <c r="B183" s="20" t="s">
        <v>3156</v>
      </c>
      <c r="C183" s="32" t="s">
        <v>3318</v>
      </c>
      <c r="D183" s="21" t="s">
        <v>72</v>
      </c>
      <c r="E183" s="21" t="s">
        <v>3158</v>
      </c>
      <c r="F183" s="22">
        <v>423799</v>
      </c>
      <c r="G183" s="23">
        <v>1</v>
      </c>
      <c r="H183" s="21" t="s">
        <v>74</v>
      </c>
      <c r="I183" s="24" t="s">
        <v>74</v>
      </c>
    </row>
    <row r="184" spans="1:9" ht="33.75" x14ac:dyDescent="0.2">
      <c r="A184" s="19" t="s">
        <v>3155</v>
      </c>
      <c r="B184" s="20" t="s">
        <v>3156</v>
      </c>
      <c r="C184" s="32" t="s">
        <v>3319</v>
      </c>
      <c r="D184" s="21" t="s">
        <v>72</v>
      </c>
      <c r="E184" s="21" t="s">
        <v>3158</v>
      </c>
      <c r="F184" s="22">
        <v>27915.75</v>
      </c>
      <c r="G184" s="23">
        <v>1</v>
      </c>
      <c r="H184" s="21" t="s">
        <v>74</v>
      </c>
      <c r="I184" s="24" t="s">
        <v>74</v>
      </c>
    </row>
    <row r="185" spans="1:9" ht="33.75" x14ac:dyDescent="0.2">
      <c r="A185" s="19" t="s">
        <v>3155</v>
      </c>
      <c r="B185" s="20" t="s">
        <v>3156</v>
      </c>
      <c r="C185" s="32" t="s">
        <v>3320</v>
      </c>
      <c r="D185" s="21" t="s">
        <v>72</v>
      </c>
      <c r="E185" s="21" t="s">
        <v>3158</v>
      </c>
      <c r="F185" s="22">
        <v>182386</v>
      </c>
      <c r="G185" s="23">
        <v>1</v>
      </c>
      <c r="H185" s="21" t="s">
        <v>74</v>
      </c>
      <c r="I185" s="24" t="s">
        <v>74</v>
      </c>
    </row>
    <row r="186" spans="1:9" ht="33.75" x14ac:dyDescent="0.2">
      <c r="A186" s="19" t="s">
        <v>3155</v>
      </c>
      <c r="B186" s="20" t="s">
        <v>3156</v>
      </c>
      <c r="C186" s="32" t="s">
        <v>3321</v>
      </c>
      <c r="D186" s="21" t="s">
        <v>72</v>
      </c>
      <c r="E186" s="21" t="s">
        <v>3158</v>
      </c>
      <c r="F186" s="22">
        <v>385491</v>
      </c>
      <c r="G186" s="23">
        <v>1</v>
      </c>
      <c r="H186" s="21" t="s">
        <v>74</v>
      </c>
      <c r="I186" s="24" t="s">
        <v>74</v>
      </c>
    </row>
    <row r="187" spans="1:9" ht="33.75" x14ac:dyDescent="0.2">
      <c r="A187" s="19" t="s">
        <v>3155</v>
      </c>
      <c r="B187" s="20" t="s">
        <v>3156</v>
      </c>
      <c r="C187" s="32" t="s">
        <v>3322</v>
      </c>
      <c r="D187" s="21" t="s">
        <v>72</v>
      </c>
      <c r="E187" s="21" t="s">
        <v>3158</v>
      </c>
      <c r="F187" s="22">
        <v>446841</v>
      </c>
      <c r="G187" s="23">
        <v>1</v>
      </c>
      <c r="H187" s="21" t="s">
        <v>74</v>
      </c>
      <c r="I187" s="24" t="s">
        <v>74</v>
      </c>
    </row>
    <row r="188" spans="1:9" ht="33.75" x14ac:dyDescent="0.2">
      <c r="A188" s="19" t="s">
        <v>3155</v>
      </c>
      <c r="B188" s="20" t="s">
        <v>3156</v>
      </c>
      <c r="C188" s="32" t="s">
        <v>3323</v>
      </c>
      <c r="D188" s="21" t="s">
        <v>72</v>
      </c>
      <c r="E188" s="21" t="s">
        <v>3158</v>
      </c>
      <c r="F188" s="22">
        <v>65524</v>
      </c>
      <c r="G188" s="23">
        <v>1</v>
      </c>
      <c r="H188" s="21" t="s">
        <v>74</v>
      </c>
      <c r="I188" s="24" t="s">
        <v>74</v>
      </c>
    </row>
    <row r="189" spans="1:9" ht="33.75" x14ac:dyDescent="0.2">
      <c r="A189" s="19" t="s">
        <v>3155</v>
      </c>
      <c r="B189" s="20" t="s">
        <v>3156</v>
      </c>
      <c r="C189" s="32" t="s">
        <v>3324</v>
      </c>
      <c r="D189" s="21" t="s">
        <v>72</v>
      </c>
      <c r="E189" s="21" t="s">
        <v>3158</v>
      </c>
      <c r="F189" s="22">
        <v>833734</v>
      </c>
      <c r="G189" s="23">
        <v>1</v>
      </c>
      <c r="H189" s="21" t="s">
        <v>74</v>
      </c>
      <c r="I189" s="24" t="s">
        <v>74</v>
      </c>
    </row>
    <row r="190" spans="1:9" ht="33.75" x14ac:dyDescent="0.2">
      <c r="A190" s="19" t="s">
        <v>3155</v>
      </c>
      <c r="B190" s="20" t="s">
        <v>3156</v>
      </c>
      <c r="C190" s="32" t="s">
        <v>3325</v>
      </c>
      <c r="D190" s="21" t="s">
        <v>72</v>
      </c>
      <c r="E190" s="21" t="s">
        <v>3158</v>
      </c>
      <c r="F190" s="22">
        <v>35963.51</v>
      </c>
      <c r="G190" s="23">
        <v>1</v>
      </c>
      <c r="H190" s="21" t="s">
        <v>74</v>
      </c>
      <c r="I190" s="24" t="s">
        <v>74</v>
      </c>
    </row>
    <row r="191" spans="1:9" ht="33.75" x14ac:dyDescent="0.2">
      <c r="A191" s="19" t="s">
        <v>3155</v>
      </c>
      <c r="B191" s="20" t="s">
        <v>3156</v>
      </c>
      <c r="C191" s="32" t="s">
        <v>3326</v>
      </c>
      <c r="D191" s="21" t="s">
        <v>72</v>
      </c>
      <c r="E191" s="21" t="s">
        <v>3158</v>
      </c>
      <c r="F191" s="22">
        <v>362391.12</v>
      </c>
      <c r="G191" s="23">
        <v>1</v>
      </c>
      <c r="H191" s="21" t="s">
        <v>74</v>
      </c>
      <c r="I191" s="24" t="s">
        <v>74</v>
      </c>
    </row>
    <row r="192" spans="1:9" ht="33.75" x14ac:dyDescent="0.2">
      <c r="A192" s="19" t="s">
        <v>3155</v>
      </c>
      <c r="B192" s="20" t="s">
        <v>3156</v>
      </c>
      <c r="C192" s="32" t="s">
        <v>3327</v>
      </c>
      <c r="D192" s="21" t="s">
        <v>72</v>
      </c>
      <c r="E192" s="21" t="s">
        <v>3158</v>
      </c>
      <c r="F192" s="22">
        <v>58721</v>
      </c>
      <c r="G192" s="23">
        <v>1</v>
      </c>
      <c r="H192" s="21" t="s">
        <v>74</v>
      </c>
      <c r="I192" s="24" t="s">
        <v>74</v>
      </c>
    </row>
    <row r="193" spans="1:9" ht="33.75" x14ac:dyDescent="0.2">
      <c r="A193" s="19" t="s">
        <v>3155</v>
      </c>
      <c r="B193" s="20" t="s">
        <v>3156</v>
      </c>
      <c r="C193" s="32" t="s">
        <v>3328</v>
      </c>
      <c r="D193" s="21" t="s">
        <v>72</v>
      </c>
      <c r="E193" s="21" t="s">
        <v>3158</v>
      </c>
      <c r="F193" s="22">
        <v>34753.25</v>
      </c>
      <c r="G193" s="23">
        <v>1</v>
      </c>
      <c r="H193" s="21" t="s">
        <v>74</v>
      </c>
      <c r="I193" s="24" t="s">
        <v>74</v>
      </c>
    </row>
    <row r="194" spans="1:9" ht="33.75" x14ac:dyDescent="0.2">
      <c r="A194" s="19" t="s">
        <v>3155</v>
      </c>
      <c r="B194" s="20" t="s">
        <v>3156</v>
      </c>
      <c r="C194" s="32" t="s">
        <v>3329</v>
      </c>
      <c r="D194" s="21" t="s">
        <v>72</v>
      </c>
      <c r="E194" s="21" t="s">
        <v>3158</v>
      </c>
      <c r="F194" s="22">
        <v>51262.28</v>
      </c>
      <c r="G194" s="23">
        <v>1</v>
      </c>
      <c r="H194" s="21" t="s">
        <v>74</v>
      </c>
      <c r="I194" s="24" t="s">
        <v>74</v>
      </c>
    </row>
    <row r="195" spans="1:9" ht="33.75" x14ac:dyDescent="0.2">
      <c r="A195" s="19" t="s">
        <v>3155</v>
      </c>
      <c r="B195" s="20" t="s">
        <v>3156</v>
      </c>
      <c r="C195" s="32" t="s">
        <v>3330</v>
      </c>
      <c r="D195" s="21" t="s">
        <v>72</v>
      </c>
      <c r="E195" s="21" t="s">
        <v>3158</v>
      </c>
      <c r="F195" s="22">
        <v>58721</v>
      </c>
      <c r="G195" s="23">
        <v>1</v>
      </c>
      <c r="H195" s="21" t="s">
        <v>74</v>
      </c>
      <c r="I195" s="24" t="s">
        <v>74</v>
      </c>
    </row>
    <row r="196" spans="1:9" ht="33.75" x14ac:dyDescent="0.2">
      <c r="A196" s="19" t="s">
        <v>3155</v>
      </c>
      <c r="B196" s="20" t="s">
        <v>3156</v>
      </c>
      <c r="C196" s="32" t="s">
        <v>3331</v>
      </c>
      <c r="D196" s="21" t="s">
        <v>72</v>
      </c>
      <c r="E196" s="21" t="s">
        <v>3158</v>
      </c>
      <c r="F196" s="22">
        <v>61270</v>
      </c>
      <c r="G196" s="23">
        <v>1</v>
      </c>
      <c r="H196" s="21" t="s">
        <v>74</v>
      </c>
      <c r="I196" s="24" t="s">
        <v>74</v>
      </c>
    </row>
    <row r="197" spans="1:9" ht="33.75" x14ac:dyDescent="0.2">
      <c r="A197" s="19" t="s">
        <v>3155</v>
      </c>
      <c r="B197" s="20" t="s">
        <v>3156</v>
      </c>
      <c r="C197" s="32" t="s">
        <v>3332</v>
      </c>
      <c r="D197" s="21" t="s">
        <v>72</v>
      </c>
      <c r="E197" s="21" t="s">
        <v>3158</v>
      </c>
      <c r="F197" s="22">
        <v>14743</v>
      </c>
      <c r="G197" s="23">
        <v>1</v>
      </c>
      <c r="H197" s="21" t="s">
        <v>74</v>
      </c>
      <c r="I197" s="24" t="s">
        <v>74</v>
      </c>
    </row>
    <row r="198" spans="1:9" ht="33.75" x14ac:dyDescent="0.2">
      <c r="A198" s="19" t="s">
        <v>3155</v>
      </c>
      <c r="B198" s="20" t="s">
        <v>3156</v>
      </c>
      <c r="C198" s="32" t="s">
        <v>3333</v>
      </c>
      <c r="D198" s="21" t="s">
        <v>72</v>
      </c>
      <c r="E198" s="21" t="s">
        <v>3158</v>
      </c>
      <c r="F198" s="22">
        <v>21121</v>
      </c>
      <c r="G198" s="23">
        <v>1</v>
      </c>
      <c r="H198" s="21" t="s">
        <v>74</v>
      </c>
      <c r="I198" s="24" t="s">
        <v>74</v>
      </c>
    </row>
    <row r="199" spans="1:9" ht="33.75" x14ac:dyDescent="0.2">
      <c r="A199" s="19" t="s">
        <v>3155</v>
      </c>
      <c r="B199" s="20" t="s">
        <v>3156</v>
      </c>
      <c r="C199" s="32" t="s">
        <v>3334</v>
      </c>
      <c r="D199" s="21" t="s">
        <v>72</v>
      </c>
      <c r="E199" s="21" t="s">
        <v>3158</v>
      </c>
      <c r="F199" s="22">
        <v>610130</v>
      </c>
      <c r="G199" s="23">
        <v>1</v>
      </c>
      <c r="H199" s="21" t="s">
        <v>74</v>
      </c>
      <c r="I199" s="24" t="s">
        <v>74</v>
      </c>
    </row>
    <row r="200" spans="1:9" ht="33.75" x14ac:dyDescent="0.2">
      <c r="A200" s="19" t="s">
        <v>3155</v>
      </c>
      <c r="B200" s="20" t="s">
        <v>3156</v>
      </c>
      <c r="C200" s="32" t="s">
        <v>3335</v>
      </c>
      <c r="D200" s="21" t="s">
        <v>72</v>
      </c>
      <c r="E200" s="21" t="s">
        <v>3158</v>
      </c>
      <c r="F200" s="22">
        <v>407904</v>
      </c>
      <c r="G200" s="23">
        <v>1</v>
      </c>
      <c r="H200" s="21" t="s">
        <v>74</v>
      </c>
      <c r="I200" s="24" t="s">
        <v>74</v>
      </c>
    </row>
    <row r="201" spans="1:9" ht="33.75" x14ac:dyDescent="0.2">
      <c r="A201" s="19" t="s">
        <v>3155</v>
      </c>
      <c r="B201" s="20" t="s">
        <v>3156</v>
      </c>
      <c r="C201" s="32" t="s">
        <v>3336</v>
      </c>
      <c r="D201" s="21" t="s">
        <v>72</v>
      </c>
      <c r="E201" s="21" t="s">
        <v>3158</v>
      </c>
      <c r="F201" s="22">
        <v>330618.09999999998</v>
      </c>
      <c r="G201" s="23">
        <v>1</v>
      </c>
      <c r="H201" s="21" t="s">
        <v>74</v>
      </c>
      <c r="I201" s="24" t="s">
        <v>74</v>
      </c>
    </row>
    <row r="202" spans="1:9" ht="33.75" x14ac:dyDescent="0.2">
      <c r="A202" s="19" t="s">
        <v>3155</v>
      </c>
      <c r="B202" s="20" t="s">
        <v>3156</v>
      </c>
      <c r="C202" s="32" t="s">
        <v>3337</v>
      </c>
      <c r="D202" s="21" t="s">
        <v>72</v>
      </c>
      <c r="E202" s="21" t="s">
        <v>3158</v>
      </c>
      <c r="F202" s="22">
        <v>249631</v>
      </c>
      <c r="G202" s="23">
        <v>1</v>
      </c>
      <c r="H202" s="21" t="s">
        <v>74</v>
      </c>
      <c r="I202" s="24" t="s">
        <v>74</v>
      </c>
    </row>
    <row r="203" spans="1:9" ht="33.75" x14ac:dyDescent="0.2">
      <c r="A203" s="19" t="s">
        <v>3155</v>
      </c>
      <c r="B203" s="20" t="s">
        <v>3156</v>
      </c>
      <c r="C203" s="32" t="s">
        <v>3338</v>
      </c>
      <c r="D203" s="21" t="s">
        <v>72</v>
      </c>
      <c r="E203" s="21" t="s">
        <v>3158</v>
      </c>
      <c r="F203" s="22">
        <v>546242.03</v>
      </c>
      <c r="G203" s="23">
        <v>1</v>
      </c>
      <c r="H203" s="21" t="s">
        <v>74</v>
      </c>
      <c r="I203" s="24" t="s">
        <v>74</v>
      </c>
    </row>
    <row r="204" spans="1:9" ht="33.75" x14ac:dyDescent="0.2">
      <c r="A204" s="19" t="s">
        <v>3155</v>
      </c>
      <c r="B204" s="20" t="s">
        <v>3156</v>
      </c>
      <c r="C204" s="32" t="s">
        <v>3339</v>
      </c>
      <c r="D204" s="21" t="s">
        <v>72</v>
      </c>
      <c r="E204" s="21" t="s">
        <v>3158</v>
      </c>
      <c r="F204" s="22">
        <v>84945</v>
      </c>
      <c r="G204" s="23">
        <v>1</v>
      </c>
      <c r="H204" s="21" t="s">
        <v>74</v>
      </c>
      <c r="I204" s="24" t="s">
        <v>74</v>
      </c>
    </row>
    <row r="205" spans="1:9" ht="33.75" x14ac:dyDescent="0.2">
      <c r="A205" s="19" t="s">
        <v>3155</v>
      </c>
      <c r="B205" s="20" t="s">
        <v>3156</v>
      </c>
      <c r="C205" s="32" t="s">
        <v>3340</v>
      </c>
      <c r="D205" s="21" t="s">
        <v>72</v>
      </c>
      <c r="E205" s="21" t="s">
        <v>3158</v>
      </c>
      <c r="F205" s="22">
        <v>314669</v>
      </c>
      <c r="G205" s="23">
        <v>1</v>
      </c>
      <c r="H205" s="21" t="s">
        <v>74</v>
      </c>
      <c r="I205" s="24" t="s">
        <v>74</v>
      </c>
    </row>
    <row r="206" spans="1:9" ht="33.75" x14ac:dyDescent="0.2">
      <c r="A206" s="19" t="s">
        <v>3155</v>
      </c>
      <c r="B206" s="20" t="s">
        <v>3156</v>
      </c>
      <c r="C206" s="32" t="s">
        <v>3341</v>
      </c>
      <c r="D206" s="21" t="s">
        <v>72</v>
      </c>
      <c r="E206" s="21" t="s">
        <v>3158</v>
      </c>
      <c r="F206" s="22">
        <v>82008.97</v>
      </c>
      <c r="G206" s="23">
        <v>1</v>
      </c>
      <c r="H206" s="21" t="s">
        <v>74</v>
      </c>
      <c r="I206" s="24" t="s">
        <v>74</v>
      </c>
    </row>
    <row r="207" spans="1:9" ht="33.75" x14ac:dyDescent="0.2">
      <c r="A207" s="19" t="s">
        <v>3155</v>
      </c>
      <c r="B207" s="20" t="s">
        <v>3156</v>
      </c>
      <c r="C207" s="32" t="s">
        <v>3342</v>
      </c>
      <c r="D207" s="21" t="s">
        <v>72</v>
      </c>
      <c r="E207" s="21" t="s">
        <v>3158</v>
      </c>
      <c r="F207" s="22">
        <v>184105</v>
      </c>
      <c r="G207" s="23">
        <v>1</v>
      </c>
      <c r="H207" s="21" t="s">
        <v>74</v>
      </c>
      <c r="I207" s="24" t="s">
        <v>74</v>
      </c>
    </row>
    <row r="208" spans="1:9" ht="33.75" x14ac:dyDescent="0.2">
      <c r="A208" s="19" t="s">
        <v>3155</v>
      </c>
      <c r="B208" s="20" t="s">
        <v>3156</v>
      </c>
      <c r="C208" s="32" t="s">
        <v>3343</v>
      </c>
      <c r="D208" s="21" t="s">
        <v>72</v>
      </c>
      <c r="E208" s="21" t="s">
        <v>3158</v>
      </c>
      <c r="F208" s="22">
        <v>264778</v>
      </c>
      <c r="G208" s="23">
        <v>1</v>
      </c>
      <c r="H208" s="21" t="s">
        <v>74</v>
      </c>
      <c r="I208" s="24" t="s">
        <v>74</v>
      </c>
    </row>
    <row r="209" spans="1:9" ht="33.75" x14ac:dyDescent="0.2">
      <c r="A209" s="19" t="s">
        <v>3155</v>
      </c>
      <c r="B209" s="20" t="s">
        <v>3156</v>
      </c>
      <c r="C209" s="32" t="s">
        <v>3344</v>
      </c>
      <c r="D209" s="21" t="s">
        <v>72</v>
      </c>
      <c r="E209" s="21" t="s">
        <v>3158</v>
      </c>
      <c r="F209" s="22">
        <v>464919.6</v>
      </c>
      <c r="G209" s="23">
        <v>1</v>
      </c>
      <c r="H209" s="21" t="s">
        <v>74</v>
      </c>
      <c r="I209" s="24" t="s">
        <v>74</v>
      </c>
    </row>
    <row r="210" spans="1:9" ht="33.75" x14ac:dyDescent="0.2">
      <c r="A210" s="19" t="s">
        <v>3155</v>
      </c>
      <c r="B210" s="20" t="s">
        <v>3156</v>
      </c>
      <c r="C210" s="32" t="s">
        <v>3345</v>
      </c>
      <c r="D210" s="21" t="s">
        <v>72</v>
      </c>
      <c r="E210" s="21" t="s">
        <v>3158</v>
      </c>
      <c r="F210" s="22">
        <v>177796</v>
      </c>
      <c r="G210" s="23">
        <v>1</v>
      </c>
      <c r="H210" s="21" t="s">
        <v>74</v>
      </c>
      <c r="I210" s="24" t="s">
        <v>74</v>
      </c>
    </row>
    <row r="211" spans="1:9" ht="33.75" x14ac:dyDescent="0.2">
      <c r="A211" s="19" t="s">
        <v>3155</v>
      </c>
      <c r="B211" s="20" t="s">
        <v>3156</v>
      </c>
      <c r="C211" s="32" t="s">
        <v>3346</v>
      </c>
      <c r="D211" s="21" t="s">
        <v>72</v>
      </c>
      <c r="E211" s="21" t="s">
        <v>3158</v>
      </c>
      <c r="F211" s="22">
        <v>439485.18</v>
      </c>
      <c r="G211" s="23">
        <v>1</v>
      </c>
      <c r="H211" s="21" t="s">
        <v>74</v>
      </c>
      <c r="I211" s="24" t="s">
        <v>74</v>
      </c>
    </row>
    <row r="212" spans="1:9" ht="33.75" x14ac:dyDescent="0.2">
      <c r="A212" s="19" t="s">
        <v>3155</v>
      </c>
      <c r="B212" s="20" t="s">
        <v>3156</v>
      </c>
      <c r="C212" s="32" t="s">
        <v>3347</v>
      </c>
      <c r="D212" s="21" t="s">
        <v>72</v>
      </c>
      <c r="E212" s="21" t="s">
        <v>3158</v>
      </c>
      <c r="F212" s="22">
        <v>60308</v>
      </c>
      <c r="G212" s="23">
        <v>1</v>
      </c>
      <c r="H212" s="21" t="s">
        <v>74</v>
      </c>
      <c r="I212" s="24" t="s">
        <v>74</v>
      </c>
    </row>
    <row r="213" spans="1:9" ht="33.75" x14ac:dyDescent="0.2">
      <c r="A213" s="19" t="s">
        <v>3155</v>
      </c>
      <c r="B213" s="20" t="s">
        <v>3156</v>
      </c>
      <c r="C213" s="32" t="s">
        <v>3348</v>
      </c>
      <c r="D213" s="21" t="s">
        <v>72</v>
      </c>
      <c r="E213" s="21" t="s">
        <v>3158</v>
      </c>
      <c r="F213" s="22">
        <v>68322.03</v>
      </c>
      <c r="G213" s="23">
        <v>1</v>
      </c>
      <c r="H213" s="21" t="s">
        <v>74</v>
      </c>
      <c r="I213" s="24" t="s">
        <v>74</v>
      </c>
    </row>
    <row r="214" spans="1:9" ht="33.75" x14ac:dyDescent="0.2">
      <c r="A214" s="19" t="s">
        <v>3155</v>
      </c>
      <c r="B214" s="20" t="s">
        <v>3156</v>
      </c>
      <c r="C214" s="32" t="s">
        <v>3349</v>
      </c>
      <c r="D214" s="21" t="s">
        <v>72</v>
      </c>
      <c r="E214" s="21" t="s">
        <v>3158</v>
      </c>
      <c r="F214" s="22">
        <v>4506666.0999999996</v>
      </c>
      <c r="G214" s="23">
        <v>1</v>
      </c>
      <c r="H214" s="21" t="s">
        <v>74</v>
      </c>
      <c r="I214" s="24" t="s">
        <v>74</v>
      </c>
    </row>
    <row r="215" spans="1:9" ht="33.75" x14ac:dyDescent="0.2">
      <c r="A215" s="19" t="s">
        <v>3155</v>
      </c>
      <c r="B215" s="20" t="s">
        <v>3156</v>
      </c>
      <c r="C215" s="32" t="s">
        <v>3350</v>
      </c>
      <c r="D215" s="21" t="s">
        <v>72</v>
      </c>
      <c r="E215" s="21" t="s">
        <v>3158</v>
      </c>
      <c r="F215" s="22">
        <v>12182.2</v>
      </c>
      <c r="G215" s="23">
        <v>1</v>
      </c>
      <c r="H215" s="21" t="s">
        <v>74</v>
      </c>
      <c r="I215" s="24" t="s">
        <v>74</v>
      </c>
    </row>
    <row r="216" spans="1:9" ht="33.75" x14ac:dyDescent="0.2">
      <c r="A216" s="19" t="s">
        <v>3155</v>
      </c>
      <c r="B216" s="20" t="s">
        <v>3156</v>
      </c>
      <c r="C216" s="32" t="s">
        <v>3351</v>
      </c>
      <c r="D216" s="21" t="s">
        <v>72</v>
      </c>
      <c r="E216" s="21" t="s">
        <v>3158</v>
      </c>
      <c r="F216" s="22">
        <v>14392.08</v>
      </c>
      <c r="G216" s="23">
        <v>1</v>
      </c>
      <c r="H216" s="21" t="s">
        <v>74</v>
      </c>
      <c r="I216" s="24" t="s">
        <v>74</v>
      </c>
    </row>
    <row r="217" spans="1:9" ht="33.75" x14ac:dyDescent="0.2">
      <c r="A217" s="19" t="s">
        <v>3155</v>
      </c>
      <c r="B217" s="20" t="s">
        <v>3156</v>
      </c>
      <c r="C217" s="32" t="s">
        <v>3352</v>
      </c>
      <c r="D217" s="21" t="s">
        <v>72</v>
      </c>
      <c r="E217" s="21" t="s">
        <v>3158</v>
      </c>
      <c r="F217" s="22">
        <v>11092.05</v>
      </c>
      <c r="G217" s="23">
        <v>1</v>
      </c>
      <c r="H217" s="21" t="s">
        <v>74</v>
      </c>
      <c r="I217" s="24" t="s">
        <v>74</v>
      </c>
    </row>
    <row r="218" spans="1:9" ht="33.75" x14ac:dyDescent="0.2">
      <c r="A218" s="19" t="s">
        <v>3155</v>
      </c>
      <c r="B218" s="20" t="s">
        <v>3156</v>
      </c>
      <c r="C218" s="32" t="s">
        <v>3353</v>
      </c>
      <c r="D218" s="21" t="s">
        <v>72</v>
      </c>
      <c r="E218" s="21" t="s">
        <v>3158</v>
      </c>
      <c r="F218" s="22">
        <v>190313.67</v>
      </c>
      <c r="G218" s="23">
        <v>1</v>
      </c>
      <c r="H218" s="21" t="s">
        <v>74</v>
      </c>
      <c r="I218" s="24" t="s">
        <v>74</v>
      </c>
    </row>
    <row r="219" spans="1:9" ht="33.75" x14ac:dyDescent="0.2">
      <c r="A219" s="19" t="s">
        <v>3155</v>
      </c>
      <c r="B219" s="20" t="s">
        <v>3156</v>
      </c>
      <c r="C219" s="32" t="s">
        <v>3354</v>
      </c>
      <c r="D219" s="21" t="s">
        <v>72</v>
      </c>
      <c r="E219" s="21" t="s">
        <v>3158</v>
      </c>
      <c r="F219" s="22">
        <v>11745.31</v>
      </c>
      <c r="G219" s="23">
        <v>1</v>
      </c>
      <c r="H219" s="21" t="s">
        <v>74</v>
      </c>
      <c r="I219" s="24" t="s">
        <v>74</v>
      </c>
    </row>
    <row r="220" spans="1:9" ht="33.75" x14ac:dyDescent="0.2">
      <c r="A220" s="19" t="s">
        <v>3155</v>
      </c>
      <c r="B220" s="20" t="s">
        <v>3156</v>
      </c>
      <c r="C220" s="32" t="s">
        <v>3354</v>
      </c>
      <c r="D220" s="21" t="s">
        <v>72</v>
      </c>
      <c r="E220" s="21" t="s">
        <v>3158</v>
      </c>
      <c r="F220" s="22">
        <v>11745.31</v>
      </c>
      <c r="G220" s="23">
        <v>1</v>
      </c>
      <c r="H220" s="21" t="s">
        <v>74</v>
      </c>
      <c r="I220" s="24" t="s">
        <v>74</v>
      </c>
    </row>
    <row r="221" spans="1:9" ht="33.75" x14ac:dyDescent="0.2">
      <c r="A221" s="19" t="s">
        <v>3155</v>
      </c>
      <c r="B221" s="20" t="s">
        <v>3156</v>
      </c>
      <c r="C221" s="32" t="s">
        <v>3355</v>
      </c>
      <c r="D221" s="21" t="s">
        <v>72</v>
      </c>
      <c r="E221" s="21" t="s">
        <v>3158</v>
      </c>
      <c r="F221" s="22">
        <v>51016.95</v>
      </c>
      <c r="G221" s="23">
        <v>1</v>
      </c>
      <c r="H221" s="21" t="s">
        <v>74</v>
      </c>
      <c r="I221" s="24" t="s">
        <v>74</v>
      </c>
    </row>
    <row r="222" spans="1:9" ht="33.75" x14ac:dyDescent="0.2">
      <c r="A222" s="19" t="s">
        <v>3155</v>
      </c>
      <c r="B222" s="20" t="s">
        <v>3156</v>
      </c>
      <c r="C222" s="32" t="s">
        <v>3355</v>
      </c>
      <c r="D222" s="21" t="s">
        <v>72</v>
      </c>
      <c r="E222" s="21" t="s">
        <v>3158</v>
      </c>
      <c r="F222" s="22">
        <v>51016.95</v>
      </c>
      <c r="G222" s="23">
        <v>1</v>
      </c>
      <c r="H222" s="21" t="s">
        <v>74</v>
      </c>
      <c r="I222" s="24" t="s">
        <v>74</v>
      </c>
    </row>
    <row r="223" spans="1:9" ht="33.75" x14ac:dyDescent="0.2">
      <c r="A223" s="19" t="s">
        <v>3155</v>
      </c>
      <c r="B223" s="20" t="s">
        <v>3156</v>
      </c>
      <c r="C223" s="32" t="s">
        <v>3356</v>
      </c>
      <c r="D223" s="21" t="s">
        <v>72</v>
      </c>
      <c r="E223" s="21" t="s">
        <v>3158</v>
      </c>
      <c r="F223" s="22">
        <v>16291</v>
      </c>
      <c r="G223" s="23">
        <v>1</v>
      </c>
      <c r="H223" s="21" t="s">
        <v>74</v>
      </c>
      <c r="I223" s="24" t="s">
        <v>74</v>
      </c>
    </row>
    <row r="224" spans="1:9" ht="33.75" x14ac:dyDescent="0.2">
      <c r="A224" s="19" t="s">
        <v>3155</v>
      </c>
      <c r="B224" s="20" t="s">
        <v>3156</v>
      </c>
      <c r="C224" s="32" t="s">
        <v>3357</v>
      </c>
      <c r="D224" s="21" t="s">
        <v>72</v>
      </c>
      <c r="E224" s="21" t="s">
        <v>3158</v>
      </c>
      <c r="F224" s="22">
        <v>582000</v>
      </c>
      <c r="G224" s="23">
        <v>1</v>
      </c>
      <c r="H224" s="21" t="s">
        <v>74</v>
      </c>
      <c r="I224" s="24" t="s">
        <v>74</v>
      </c>
    </row>
    <row r="225" spans="1:9" ht="33.75" x14ac:dyDescent="0.2">
      <c r="A225" s="19" t="s">
        <v>3155</v>
      </c>
      <c r="B225" s="20" t="s">
        <v>3156</v>
      </c>
      <c r="C225" s="32" t="s">
        <v>3358</v>
      </c>
      <c r="D225" s="21" t="s">
        <v>72</v>
      </c>
      <c r="E225" s="21" t="s">
        <v>3158</v>
      </c>
      <c r="F225" s="22">
        <v>5950299.3399999999</v>
      </c>
      <c r="G225" s="23">
        <v>1</v>
      </c>
      <c r="H225" s="21" t="s">
        <v>74</v>
      </c>
      <c r="I225" s="24" t="s">
        <v>74</v>
      </c>
    </row>
    <row r="226" spans="1:9" ht="33.75" x14ac:dyDescent="0.2">
      <c r="A226" s="19" t="s">
        <v>3155</v>
      </c>
      <c r="B226" s="20" t="s">
        <v>3156</v>
      </c>
      <c r="C226" s="32" t="s">
        <v>3359</v>
      </c>
      <c r="D226" s="21" t="s">
        <v>72</v>
      </c>
      <c r="E226" s="21" t="s">
        <v>3158</v>
      </c>
      <c r="F226" s="22">
        <v>1455460.54</v>
      </c>
      <c r="G226" s="23">
        <v>1</v>
      </c>
      <c r="H226" s="21" t="s">
        <v>74</v>
      </c>
      <c r="I226" s="24" t="s">
        <v>74</v>
      </c>
    </row>
    <row r="227" spans="1:9" ht="33.75" x14ac:dyDescent="0.2">
      <c r="A227" s="19" t="s">
        <v>3155</v>
      </c>
      <c r="B227" s="20" t="s">
        <v>3156</v>
      </c>
      <c r="C227" s="32" t="s">
        <v>3360</v>
      </c>
      <c r="D227" s="21" t="s">
        <v>72</v>
      </c>
      <c r="E227" s="21" t="s">
        <v>3158</v>
      </c>
      <c r="F227" s="22">
        <v>611223.1</v>
      </c>
      <c r="G227" s="23">
        <v>1</v>
      </c>
      <c r="H227" s="21" t="s">
        <v>74</v>
      </c>
      <c r="I227" s="24" t="s">
        <v>74</v>
      </c>
    </row>
    <row r="228" spans="1:9" ht="33.75" x14ac:dyDescent="0.2">
      <c r="A228" s="19" t="s">
        <v>3155</v>
      </c>
      <c r="B228" s="20" t="s">
        <v>3156</v>
      </c>
      <c r="C228" s="32" t="s">
        <v>3360</v>
      </c>
      <c r="D228" s="21" t="s">
        <v>72</v>
      </c>
      <c r="E228" s="21" t="s">
        <v>3158</v>
      </c>
      <c r="F228" s="22">
        <v>611223.1</v>
      </c>
      <c r="G228" s="23">
        <v>1</v>
      </c>
      <c r="H228" s="21" t="s">
        <v>74</v>
      </c>
      <c r="I228" s="24" t="s">
        <v>74</v>
      </c>
    </row>
    <row r="229" spans="1:9" ht="33.75" x14ac:dyDescent="0.2">
      <c r="A229" s="19" t="s">
        <v>3155</v>
      </c>
      <c r="B229" s="20" t="s">
        <v>3156</v>
      </c>
      <c r="C229" s="32" t="s">
        <v>3360</v>
      </c>
      <c r="D229" s="21" t="s">
        <v>72</v>
      </c>
      <c r="E229" s="21" t="s">
        <v>3158</v>
      </c>
      <c r="F229" s="22">
        <v>611223.1</v>
      </c>
      <c r="G229" s="23">
        <v>1</v>
      </c>
      <c r="H229" s="21" t="s">
        <v>74</v>
      </c>
      <c r="I229" s="24" t="s">
        <v>74</v>
      </c>
    </row>
    <row r="230" spans="1:9" ht="33.75" x14ac:dyDescent="0.2">
      <c r="A230" s="19" t="s">
        <v>3155</v>
      </c>
      <c r="B230" s="20" t="s">
        <v>3156</v>
      </c>
      <c r="C230" s="32" t="s">
        <v>3360</v>
      </c>
      <c r="D230" s="21" t="s">
        <v>72</v>
      </c>
      <c r="E230" s="21" t="s">
        <v>3158</v>
      </c>
      <c r="F230" s="22">
        <v>611223.1</v>
      </c>
      <c r="G230" s="23">
        <v>1</v>
      </c>
      <c r="H230" s="21" t="s">
        <v>74</v>
      </c>
      <c r="I230" s="24" t="s">
        <v>74</v>
      </c>
    </row>
    <row r="231" spans="1:9" ht="33.75" x14ac:dyDescent="0.2">
      <c r="A231" s="19" t="s">
        <v>3155</v>
      </c>
      <c r="B231" s="20" t="s">
        <v>3156</v>
      </c>
      <c r="C231" s="32" t="s">
        <v>3361</v>
      </c>
      <c r="D231" s="21" t="s">
        <v>72</v>
      </c>
      <c r="E231" s="21" t="s">
        <v>3158</v>
      </c>
      <c r="F231" s="22">
        <v>266156</v>
      </c>
      <c r="G231" s="23">
        <v>1</v>
      </c>
      <c r="H231" s="21" t="s">
        <v>74</v>
      </c>
      <c r="I231" s="24" t="s">
        <v>74</v>
      </c>
    </row>
    <row r="232" spans="1:9" ht="33.75" x14ac:dyDescent="0.2">
      <c r="A232" s="19" t="s">
        <v>3155</v>
      </c>
      <c r="B232" s="20" t="s">
        <v>3156</v>
      </c>
      <c r="C232" s="32" t="s">
        <v>3362</v>
      </c>
      <c r="D232" s="21" t="s">
        <v>72</v>
      </c>
      <c r="E232" s="21" t="s">
        <v>3158</v>
      </c>
      <c r="F232" s="22">
        <v>166940</v>
      </c>
      <c r="G232" s="23">
        <v>1</v>
      </c>
      <c r="H232" s="21" t="s">
        <v>74</v>
      </c>
      <c r="I232" s="24" t="s">
        <v>74</v>
      </c>
    </row>
    <row r="233" spans="1:9" ht="33.75" x14ac:dyDescent="0.2">
      <c r="A233" s="19" t="s">
        <v>3155</v>
      </c>
      <c r="B233" s="20" t="s">
        <v>3156</v>
      </c>
      <c r="C233" s="32" t="s">
        <v>3362</v>
      </c>
      <c r="D233" s="21" t="s">
        <v>72</v>
      </c>
      <c r="E233" s="21" t="s">
        <v>3158</v>
      </c>
      <c r="F233" s="22">
        <v>166940</v>
      </c>
      <c r="G233" s="23">
        <v>1</v>
      </c>
      <c r="H233" s="21" t="s">
        <v>74</v>
      </c>
      <c r="I233" s="24" t="s">
        <v>74</v>
      </c>
    </row>
    <row r="234" spans="1:9" ht="33.75" x14ac:dyDescent="0.2">
      <c r="A234" s="19" t="s">
        <v>3155</v>
      </c>
      <c r="B234" s="20" t="s">
        <v>3156</v>
      </c>
      <c r="C234" s="32" t="s">
        <v>3363</v>
      </c>
      <c r="D234" s="21" t="s">
        <v>72</v>
      </c>
      <c r="E234" s="21" t="s">
        <v>3158</v>
      </c>
      <c r="F234" s="22">
        <v>130832</v>
      </c>
      <c r="G234" s="23">
        <v>1</v>
      </c>
      <c r="H234" s="21" t="s">
        <v>74</v>
      </c>
      <c r="I234" s="24" t="s">
        <v>74</v>
      </c>
    </row>
    <row r="235" spans="1:9" ht="33.75" x14ac:dyDescent="0.2">
      <c r="A235" s="19" t="s">
        <v>3155</v>
      </c>
      <c r="B235" s="20" t="s">
        <v>3156</v>
      </c>
      <c r="C235" s="32" t="s">
        <v>3363</v>
      </c>
      <c r="D235" s="21" t="s">
        <v>72</v>
      </c>
      <c r="E235" s="21" t="s">
        <v>3158</v>
      </c>
      <c r="F235" s="22">
        <v>130832</v>
      </c>
      <c r="G235" s="23">
        <v>1</v>
      </c>
      <c r="H235" s="21" t="s">
        <v>74</v>
      </c>
      <c r="I235" s="24" t="s">
        <v>74</v>
      </c>
    </row>
    <row r="236" spans="1:9" ht="33.75" x14ac:dyDescent="0.2">
      <c r="A236" s="19" t="s">
        <v>3155</v>
      </c>
      <c r="B236" s="20" t="s">
        <v>3156</v>
      </c>
      <c r="C236" s="32" t="s">
        <v>3363</v>
      </c>
      <c r="D236" s="21" t="s">
        <v>72</v>
      </c>
      <c r="E236" s="21" t="s">
        <v>3158</v>
      </c>
      <c r="F236" s="22">
        <v>130832</v>
      </c>
      <c r="G236" s="23">
        <v>1</v>
      </c>
      <c r="H236" s="21" t="s">
        <v>74</v>
      </c>
      <c r="I236" s="24" t="s">
        <v>74</v>
      </c>
    </row>
    <row r="237" spans="1:9" ht="33.75" x14ac:dyDescent="0.2">
      <c r="A237" s="19" t="s">
        <v>3155</v>
      </c>
      <c r="B237" s="20" t="s">
        <v>3156</v>
      </c>
      <c r="C237" s="32" t="s">
        <v>3364</v>
      </c>
      <c r="D237" s="21" t="s">
        <v>72</v>
      </c>
      <c r="E237" s="21" t="s">
        <v>3158</v>
      </c>
      <c r="F237" s="22">
        <v>32551</v>
      </c>
      <c r="G237" s="23">
        <v>1</v>
      </c>
      <c r="H237" s="21" t="s">
        <v>74</v>
      </c>
      <c r="I237" s="24" t="s">
        <v>74</v>
      </c>
    </row>
    <row r="238" spans="1:9" ht="33.75" x14ac:dyDescent="0.2">
      <c r="A238" s="19" t="s">
        <v>3155</v>
      </c>
      <c r="B238" s="20" t="s">
        <v>3156</v>
      </c>
      <c r="C238" s="32" t="s">
        <v>3364</v>
      </c>
      <c r="D238" s="21" t="s">
        <v>72</v>
      </c>
      <c r="E238" s="21" t="s">
        <v>3158</v>
      </c>
      <c r="F238" s="22">
        <v>32551</v>
      </c>
      <c r="G238" s="23">
        <v>1</v>
      </c>
      <c r="H238" s="21" t="s">
        <v>74</v>
      </c>
      <c r="I238" s="24" t="s">
        <v>74</v>
      </c>
    </row>
    <row r="239" spans="1:9" ht="33.75" x14ac:dyDescent="0.2">
      <c r="A239" s="19" t="s">
        <v>3155</v>
      </c>
      <c r="B239" s="20" t="s">
        <v>3156</v>
      </c>
      <c r="C239" s="32" t="s">
        <v>3365</v>
      </c>
      <c r="D239" s="21" t="s">
        <v>72</v>
      </c>
      <c r="E239" s="21" t="s">
        <v>3158</v>
      </c>
      <c r="F239" s="22">
        <v>77405</v>
      </c>
      <c r="G239" s="23">
        <v>1</v>
      </c>
      <c r="H239" s="21" t="s">
        <v>74</v>
      </c>
      <c r="I239" s="24" t="s">
        <v>74</v>
      </c>
    </row>
    <row r="240" spans="1:9" ht="33.75" x14ac:dyDescent="0.2">
      <c r="A240" s="19" t="s">
        <v>3155</v>
      </c>
      <c r="B240" s="20" t="s">
        <v>3156</v>
      </c>
      <c r="C240" s="32" t="s">
        <v>3366</v>
      </c>
      <c r="D240" s="21" t="s">
        <v>72</v>
      </c>
      <c r="E240" s="21" t="s">
        <v>3158</v>
      </c>
      <c r="F240" s="22">
        <v>13644.07</v>
      </c>
      <c r="G240" s="23">
        <v>1</v>
      </c>
      <c r="H240" s="21" t="s">
        <v>74</v>
      </c>
      <c r="I240" s="24" t="s">
        <v>74</v>
      </c>
    </row>
    <row r="241" spans="1:9" ht="33.75" x14ac:dyDescent="0.2">
      <c r="A241" s="19" t="s">
        <v>3155</v>
      </c>
      <c r="B241" s="20" t="s">
        <v>3156</v>
      </c>
      <c r="C241" s="32" t="s">
        <v>3367</v>
      </c>
      <c r="D241" s="21" t="s">
        <v>72</v>
      </c>
      <c r="E241" s="21" t="s">
        <v>3158</v>
      </c>
      <c r="F241" s="22">
        <v>13347.46</v>
      </c>
      <c r="G241" s="23">
        <v>1</v>
      </c>
      <c r="H241" s="21" t="s">
        <v>74</v>
      </c>
      <c r="I241" s="24" t="s">
        <v>74</v>
      </c>
    </row>
    <row r="242" spans="1:9" ht="33.75" x14ac:dyDescent="0.2">
      <c r="A242" s="19" t="s">
        <v>3155</v>
      </c>
      <c r="B242" s="20" t="s">
        <v>3156</v>
      </c>
      <c r="C242" s="32" t="s">
        <v>3368</v>
      </c>
      <c r="D242" s="21" t="s">
        <v>72</v>
      </c>
      <c r="E242" s="21" t="s">
        <v>3158</v>
      </c>
      <c r="F242" s="22">
        <v>47870</v>
      </c>
      <c r="G242" s="23">
        <v>1</v>
      </c>
      <c r="H242" s="21" t="s">
        <v>74</v>
      </c>
      <c r="I242" s="24" t="s">
        <v>74</v>
      </c>
    </row>
    <row r="243" spans="1:9" ht="33.75" x14ac:dyDescent="0.2">
      <c r="A243" s="19" t="s">
        <v>3155</v>
      </c>
      <c r="B243" s="20" t="s">
        <v>3156</v>
      </c>
      <c r="C243" s="32" t="s">
        <v>3369</v>
      </c>
      <c r="D243" s="21" t="s">
        <v>72</v>
      </c>
      <c r="E243" s="21" t="s">
        <v>3158</v>
      </c>
      <c r="F243" s="22">
        <v>14666</v>
      </c>
      <c r="G243" s="23">
        <v>1</v>
      </c>
      <c r="H243" s="21" t="s">
        <v>74</v>
      </c>
      <c r="I243" s="24" t="s">
        <v>74</v>
      </c>
    </row>
    <row r="244" spans="1:9" ht="33.75" x14ac:dyDescent="0.2">
      <c r="A244" s="19" t="s">
        <v>3155</v>
      </c>
      <c r="B244" s="20" t="s">
        <v>3156</v>
      </c>
      <c r="C244" s="32" t="s">
        <v>3370</v>
      </c>
      <c r="D244" s="21" t="s">
        <v>72</v>
      </c>
      <c r="E244" s="21" t="s">
        <v>3158</v>
      </c>
      <c r="F244" s="22">
        <v>302858</v>
      </c>
      <c r="G244" s="23">
        <v>1</v>
      </c>
      <c r="H244" s="21" t="s">
        <v>74</v>
      </c>
      <c r="I244" s="24" t="s">
        <v>74</v>
      </c>
    </row>
    <row r="245" spans="1:9" ht="33.75" x14ac:dyDescent="0.2">
      <c r="A245" s="19" t="s">
        <v>3155</v>
      </c>
      <c r="B245" s="20" t="s">
        <v>3156</v>
      </c>
      <c r="C245" s="32" t="s">
        <v>3371</v>
      </c>
      <c r="D245" s="21" t="s">
        <v>72</v>
      </c>
      <c r="E245" s="21" t="s">
        <v>3158</v>
      </c>
      <c r="F245" s="22">
        <v>35292.85</v>
      </c>
      <c r="G245" s="23">
        <v>1</v>
      </c>
      <c r="H245" s="21" t="s">
        <v>74</v>
      </c>
      <c r="I245" s="24" t="s">
        <v>74</v>
      </c>
    </row>
    <row r="246" spans="1:9" ht="33.75" x14ac:dyDescent="0.2">
      <c r="A246" s="19" t="s">
        <v>3155</v>
      </c>
      <c r="B246" s="20" t="s">
        <v>3156</v>
      </c>
      <c r="C246" s="32" t="s">
        <v>3372</v>
      </c>
      <c r="D246" s="21" t="s">
        <v>72</v>
      </c>
      <c r="E246" s="21" t="s">
        <v>3158</v>
      </c>
      <c r="F246" s="22">
        <v>209180.32</v>
      </c>
      <c r="G246" s="23">
        <v>1</v>
      </c>
      <c r="H246" s="21" t="s">
        <v>74</v>
      </c>
      <c r="I246" s="24" t="s">
        <v>74</v>
      </c>
    </row>
    <row r="247" spans="1:9" ht="33.75" x14ac:dyDescent="0.2">
      <c r="A247" s="19" t="s">
        <v>3155</v>
      </c>
      <c r="B247" s="20" t="s">
        <v>3156</v>
      </c>
      <c r="C247" s="32" t="s">
        <v>3373</v>
      </c>
      <c r="D247" s="21" t="s">
        <v>72</v>
      </c>
      <c r="E247" s="21" t="s">
        <v>3158</v>
      </c>
      <c r="F247" s="22">
        <v>549000</v>
      </c>
      <c r="G247" s="23">
        <v>1</v>
      </c>
      <c r="H247" s="21" t="s">
        <v>74</v>
      </c>
      <c r="I247" s="24" t="s">
        <v>74</v>
      </c>
    </row>
    <row r="248" spans="1:9" ht="33.75" x14ac:dyDescent="0.2">
      <c r="A248" s="19" t="s">
        <v>3155</v>
      </c>
      <c r="B248" s="20" t="s">
        <v>3156</v>
      </c>
      <c r="C248" s="32" t="s">
        <v>3374</v>
      </c>
      <c r="D248" s="21" t="s">
        <v>72</v>
      </c>
      <c r="E248" s="21" t="s">
        <v>3158</v>
      </c>
      <c r="F248" s="22">
        <v>2451935.4300000002</v>
      </c>
      <c r="G248" s="23">
        <v>1</v>
      </c>
      <c r="H248" s="21" t="s">
        <v>74</v>
      </c>
      <c r="I248" s="24" t="s">
        <v>74</v>
      </c>
    </row>
    <row r="249" spans="1:9" ht="33.75" x14ac:dyDescent="0.2">
      <c r="A249" s="19" t="s">
        <v>3155</v>
      </c>
      <c r="B249" s="20" t="s">
        <v>3156</v>
      </c>
      <c r="C249" s="32" t="s">
        <v>3375</v>
      </c>
      <c r="D249" s="21" t="s">
        <v>72</v>
      </c>
      <c r="E249" s="21" t="s">
        <v>3158</v>
      </c>
      <c r="F249" s="22">
        <v>22490</v>
      </c>
      <c r="G249" s="23">
        <v>1</v>
      </c>
      <c r="H249" s="21" t="s">
        <v>74</v>
      </c>
      <c r="I249" s="24" t="s">
        <v>74</v>
      </c>
    </row>
    <row r="250" spans="1:9" ht="33.75" x14ac:dyDescent="0.2">
      <c r="A250" s="19" t="s">
        <v>3155</v>
      </c>
      <c r="B250" s="20" t="s">
        <v>3156</v>
      </c>
      <c r="C250" s="32" t="s">
        <v>3376</v>
      </c>
      <c r="D250" s="21" t="s">
        <v>72</v>
      </c>
      <c r="E250" s="21" t="s">
        <v>3158</v>
      </c>
      <c r="F250" s="22">
        <v>35593.72</v>
      </c>
      <c r="G250" s="23">
        <v>1</v>
      </c>
      <c r="H250" s="21" t="s">
        <v>74</v>
      </c>
      <c r="I250" s="24" t="s">
        <v>74</v>
      </c>
    </row>
    <row r="251" spans="1:9" ht="33.75" x14ac:dyDescent="0.2">
      <c r="A251" s="19" t="s">
        <v>3155</v>
      </c>
      <c r="B251" s="20" t="s">
        <v>3156</v>
      </c>
      <c r="C251" s="32" t="s">
        <v>3377</v>
      </c>
      <c r="D251" s="21" t="s">
        <v>72</v>
      </c>
      <c r="E251" s="21" t="s">
        <v>3158</v>
      </c>
      <c r="F251" s="22">
        <v>156585</v>
      </c>
      <c r="G251" s="23">
        <v>1</v>
      </c>
      <c r="H251" s="21" t="s">
        <v>74</v>
      </c>
      <c r="I251" s="24" t="s">
        <v>74</v>
      </c>
    </row>
    <row r="252" spans="1:9" ht="33.75" x14ac:dyDescent="0.2">
      <c r="A252" s="19" t="s">
        <v>3155</v>
      </c>
      <c r="B252" s="20" t="s">
        <v>3156</v>
      </c>
      <c r="C252" s="32" t="s">
        <v>3378</v>
      </c>
      <c r="D252" s="21" t="s">
        <v>72</v>
      </c>
      <c r="E252" s="21" t="s">
        <v>3158</v>
      </c>
      <c r="F252" s="22">
        <v>544863</v>
      </c>
      <c r="G252" s="23">
        <v>1</v>
      </c>
      <c r="H252" s="21" t="s">
        <v>74</v>
      </c>
      <c r="I252" s="24" t="s">
        <v>74</v>
      </c>
    </row>
    <row r="253" spans="1:9" ht="33.75" x14ac:dyDescent="0.2">
      <c r="A253" s="19" t="s">
        <v>3155</v>
      </c>
      <c r="B253" s="20" t="s">
        <v>3156</v>
      </c>
      <c r="C253" s="32" t="s">
        <v>3379</v>
      </c>
      <c r="D253" s="21" t="s">
        <v>72</v>
      </c>
      <c r="E253" s="21" t="s">
        <v>3158</v>
      </c>
      <c r="F253" s="22">
        <v>402699</v>
      </c>
      <c r="G253" s="23">
        <v>1</v>
      </c>
      <c r="H253" s="21" t="s">
        <v>74</v>
      </c>
      <c r="I253" s="24" t="s">
        <v>74</v>
      </c>
    </row>
    <row r="254" spans="1:9" ht="33.75" x14ac:dyDescent="0.2">
      <c r="A254" s="19" t="s">
        <v>3155</v>
      </c>
      <c r="B254" s="20" t="s">
        <v>3156</v>
      </c>
      <c r="C254" s="32" t="s">
        <v>3380</v>
      </c>
      <c r="D254" s="21" t="s">
        <v>72</v>
      </c>
      <c r="E254" s="21" t="s">
        <v>3158</v>
      </c>
      <c r="F254" s="22">
        <v>413160</v>
      </c>
      <c r="G254" s="23">
        <v>1</v>
      </c>
      <c r="H254" s="21" t="s">
        <v>74</v>
      </c>
      <c r="I254" s="24" t="s">
        <v>74</v>
      </c>
    </row>
    <row r="255" spans="1:9" ht="33.75" x14ac:dyDescent="0.2">
      <c r="A255" s="19" t="s">
        <v>3155</v>
      </c>
      <c r="B255" s="20" t="s">
        <v>3156</v>
      </c>
      <c r="C255" s="32" t="s">
        <v>3381</v>
      </c>
      <c r="D255" s="21" t="s">
        <v>72</v>
      </c>
      <c r="E255" s="21" t="s">
        <v>3158</v>
      </c>
      <c r="F255" s="22">
        <v>20020</v>
      </c>
      <c r="G255" s="23">
        <v>1</v>
      </c>
      <c r="H255" s="21" t="s">
        <v>74</v>
      </c>
      <c r="I255" s="24" t="s">
        <v>74</v>
      </c>
    </row>
    <row r="256" spans="1:9" ht="33.75" x14ac:dyDescent="0.2">
      <c r="A256" s="19" t="s">
        <v>3155</v>
      </c>
      <c r="B256" s="20" t="s">
        <v>3156</v>
      </c>
      <c r="C256" s="32" t="s">
        <v>3382</v>
      </c>
      <c r="D256" s="21" t="s">
        <v>72</v>
      </c>
      <c r="E256" s="21" t="s">
        <v>3158</v>
      </c>
      <c r="F256" s="22">
        <v>20020</v>
      </c>
      <c r="G256" s="23">
        <v>1</v>
      </c>
      <c r="H256" s="21" t="s">
        <v>74</v>
      </c>
      <c r="I256" s="24" t="s">
        <v>74</v>
      </c>
    </row>
    <row r="257" spans="1:9" ht="33.75" x14ac:dyDescent="0.2">
      <c r="A257" s="19" t="s">
        <v>3155</v>
      </c>
      <c r="B257" s="20" t="s">
        <v>3156</v>
      </c>
      <c r="C257" s="32" t="s">
        <v>3383</v>
      </c>
      <c r="D257" s="21" t="s">
        <v>72</v>
      </c>
      <c r="E257" s="21" t="s">
        <v>3158</v>
      </c>
      <c r="F257" s="22">
        <v>20020</v>
      </c>
      <c r="G257" s="23">
        <v>1</v>
      </c>
      <c r="H257" s="21" t="s">
        <v>74</v>
      </c>
      <c r="I257" s="24" t="s">
        <v>74</v>
      </c>
    </row>
    <row r="258" spans="1:9" ht="33.75" x14ac:dyDescent="0.2">
      <c r="A258" s="19" t="s">
        <v>3155</v>
      </c>
      <c r="B258" s="20" t="s">
        <v>3156</v>
      </c>
      <c r="C258" s="32" t="s">
        <v>3384</v>
      </c>
      <c r="D258" s="21" t="s">
        <v>72</v>
      </c>
      <c r="E258" s="21" t="s">
        <v>3158</v>
      </c>
      <c r="F258" s="22">
        <v>400972</v>
      </c>
      <c r="G258" s="23">
        <v>1</v>
      </c>
      <c r="H258" s="21" t="s">
        <v>74</v>
      </c>
      <c r="I258" s="24" t="s">
        <v>74</v>
      </c>
    </row>
    <row r="259" spans="1:9" ht="33.75" x14ac:dyDescent="0.2">
      <c r="A259" s="19" t="s">
        <v>3155</v>
      </c>
      <c r="B259" s="20" t="s">
        <v>3156</v>
      </c>
      <c r="C259" s="32" t="s">
        <v>3162</v>
      </c>
      <c r="D259" s="21" t="s">
        <v>72</v>
      </c>
      <c r="E259" s="21" t="s">
        <v>3158</v>
      </c>
      <c r="F259" s="22">
        <v>61723</v>
      </c>
      <c r="G259" s="23">
        <v>1</v>
      </c>
      <c r="H259" s="21" t="s">
        <v>74</v>
      </c>
      <c r="I259" s="24" t="s">
        <v>74</v>
      </c>
    </row>
    <row r="260" spans="1:9" ht="33.75" x14ac:dyDescent="0.2">
      <c r="A260" s="19" t="s">
        <v>3155</v>
      </c>
      <c r="B260" s="20" t="s">
        <v>3156</v>
      </c>
      <c r="C260" s="32" t="s">
        <v>3162</v>
      </c>
      <c r="D260" s="21" t="s">
        <v>72</v>
      </c>
      <c r="E260" s="21" t="s">
        <v>3158</v>
      </c>
      <c r="F260" s="22">
        <v>61723</v>
      </c>
      <c r="G260" s="23">
        <v>1</v>
      </c>
      <c r="H260" s="21" t="s">
        <v>74</v>
      </c>
      <c r="I260" s="24" t="s">
        <v>74</v>
      </c>
    </row>
    <row r="261" spans="1:9" ht="33.75" x14ac:dyDescent="0.2">
      <c r="A261" s="19" t="s">
        <v>3155</v>
      </c>
      <c r="B261" s="20" t="s">
        <v>3156</v>
      </c>
      <c r="C261" s="32" t="s">
        <v>3385</v>
      </c>
      <c r="D261" s="21" t="s">
        <v>72</v>
      </c>
      <c r="E261" s="21" t="s">
        <v>3158</v>
      </c>
      <c r="F261" s="22">
        <v>30077.85</v>
      </c>
      <c r="G261" s="23">
        <v>1</v>
      </c>
      <c r="H261" s="21" t="s">
        <v>74</v>
      </c>
      <c r="I261" s="24" t="s">
        <v>74</v>
      </c>
    </row>
    <row r="262" spans="1:9" ht="33.75" x14ac:dyDescent="0.2">
      <c r="A262" s="19" t="s">
        <v>3155</v>
      </c>
      <c r="B262" s="20" t="s">
        <v>3156</v>
      </c>
      <c r="C262" s="32" t="s">
        <v>3386</v>
      </c>
      <c r="D262" s="21" t="s">
        <v>72</v>
      </c>
      <c r="E262" s="21" t="s">
        <v>3158</v>
      </c>
      <c r="F262" s="22">
        <v>547280</v>
      </c>
      <c r="G262" s="23">
        <v>1</v>
      </c>
      <c r="H262" s="21" t="s">
        <v>74</v>
      </c>
      <c r="I262" s="24" t="s">
        <v>74</v>
      </c>
    </row>
    <row r="263" spans="1:9" ht="33.75" x14ac:dyDescent="0.2">
      <c r="A263" s="19" t="s">
        <v>3155</v>
      </c>
      <c r="B263" s="20" t="s">
        <v>3156</v>
      </c>
      <c r="C263" s="32" t="s">
        <v>3163</v>
      </c>
      <c r="D263" s="21" t="s">
        <v>72</v>
      </c>
      <c r="E263" s="21" t="s">
        <v>3158</v>
      </c>
      <c r="F263" s="22">
        <v>147686</v>
      </c>
      <c r="G263" s="23">
        <v>1</v>
      </c>
      <c r="H263" s="21" t="s">
        <v>74</v>
      </c>
      <c r="I263" s="24" t="s">
        <v>74</v>
      </c>
    </row>
    <row r="264" spans="1:9" ht="33.75" x14ac:dyDescent="0.2">
      <c r="A264" s="19" t="s">
        <v>3155</v>
      </c>
      <c r="B264" s="20" t="s">
        <v>3156</v>
      </c>
      <c r="C264" s="32" t="s">
        <v>3387</v>
      </c>
      <c r="D264" s="21" t="s">
        <v>72</v>
      </c>
      <c r="E264" s="21" t="s">
        <v>3158</v>
      </c>
      <c r="F264" s="22">
        <v>230674</v>
      </c>
      <c r="G264" s="23">
        <v>1</v>
      </c>
      <c r="H264" s="21" t="s">
        <v>74</v>
      </c>
      <c r="I264" s="24" t="s">
        <v>74</v>
      </c>
    </row>
    <row r="265" spans="1:9" ht="33.75" x14ac:dyDescent="0.2">
      <c r="A265" s="19" t="s">
        <v>3155</v>
      </c>
      <c r="B265" s="20" t="s">
        <v>3156</v>
      </c>
      <c r="C265" s="32" t="s">
        <v>3388</v>
      </c>
      <c r="D265" s="21" t="s">
        <v>72</v>
      </c>
      <c r="E265" s="21" t="s">
        <v>3158</v>
      </c>
      <c r="F265" s="22">
        <v>56192.95</v>
      </c>
      <c r="G265" s="23">
        <v>1</v>
      </c>
      <c r="H265" s="21" t="s">
        <v>74</v>
      </c>
      <c r="I265" s="24" t="s">
        <v>74</v>
      </c>
    </row>
    <row r="266" spans="1:9" ht="33.75" x14ac:dyDescent="0.2">
      <c r="A266" s="19" t="s">
        <v>3155</v>
      </c>
      <c r="B266" s="20" t="s">
        <v>3156</v>
      </c>
      <c r="C266" s="32" t="s">
        <v>3389</v>
      </c>
      <c r="D266" s="21" t="s">
        <v>72</v>
      </c>
      <c r="E266" s="21" t="s">
        <v>3158</v>
      </c>
      <c r="F266" s="22">
        <v>376605.83</v>
      </c>
      <c r="G266" s="23">
        <v>1</v>
      </c>
      <c r="H266" s="21" t="s">
        <v>74</v>
      </c>
      <c r="I266" s="24" t="s">
        <v>74</v>
      </c>
    </row>
    <row r="267" spans="1:9" ht="33.75" x14ac:dyDescent="0.2">
      <c r="A267" s="19" t="s">
        <v>3155</v>
      </c>
      <c r="B267" s="20" t="s">
        <v>3156</v>
      </c>
      <c r="C267" s="32" t="s">
        <v>3390</v>
      </c>
      <c r="D267" s="21" t="s">
        <v>72</v>
      </c>
      <c r="E267" s="21" t="s">
        <v>3158</v>
      </c>
      <c r="F267" s="22">
        <v>168339.88</v>
      </c>
      <c r="G267" s="23">
        <v>1</v>
      </c>
      <c r="H267" s="21" t="s">
        <v>74</v>
      </c>
      <c r="I267" s="24" t="s">
        <v>74</v>
      </c>
    </row>
    <row r="268" spans="1:9" ht="33.75" x14ac:dyDescent="0.2">
      <c r="A268" s="19" t="s">
        <v>3155</v>
      </c>
      <c r="B268" s="20" t="s">
        <v>3156</v>
      </c>
      <c r="C268" s="32" t="s">
        <v>3391</v>
      </c>
      <c r="D268" s="21" t="s">
        <v>72</v>
      </c>
      <c r="E268" s="21" t="s">
        <v>3158</v>
      </c>
      <c r="F268" s="22">
        <v>104821.4</v>
      </c>
      <c r="G268" s="23">
        <v>1</v>
      </c>
      <c r="H268" s="21" t="s">
        <v>74</v>
      </c>
      <c r="I268" s="24" t="s">
        <v>74</v>
      </c>
    </row>
    <row r="269" spans="1:9" ht="33.75" x14ac:dyDescent="0.2">
      <c r="A269" s="19" t="s">
        <v>3155</v>
      </c>
      <c r="B269" s="20" t="s">
        <v>3156</v>
      </c>
      <c r="C269" s="32" t="s">
        <v>3392</v>
      </c>
      <c r="D269" s="21" t="s">
        <v>72</v>
      </c>
      <c r="E269" s="21" t="s">
        <v>3158</v>
      </c>
      <c r="F269" s="22">
        <v>725302.82</v>
      </c>
      <c r="G269" s="23">
        <v>1</v>
      </c>
      <c r="H269" s="21" t="s">
        <v>74</v>
      </c>
      <c r="I269" s="24" t="s">
        <v>74</v>
      </c>
    </row>
    <row r="270" spans="1:9" ht="33.75" x14ac:dyDescent="0.2">
      <c r="A270" s="19" t="s">
        <v>3155</v>
      </c>
      <c r="B270" s="20" t="s">
        <v>3156</v>
      </c>
      <c r="C270" s="32" t="s">
        <v>3393</v>
      </c>
      <c r="D270" s="21" t="s">
        <v>72</v>
      </c>
      <c r="E270" s="21" t="s">
        <v>3158</v>
      </c>
      <c r="F270" s="22">
        <v>618427</v>
      </c>
      <c r="G270" s="23">
        <v>1</v>
      </c>
      <c r="H270" s="21" t="s">
        <v>74</v>
      </c>
      <c r="I270" s="24" t="s">
        <v>74</v>
      </c>
    </row>
    <row r="271" spans="1:9" ht="33.75" x14ac:dyDescent="0.2">
      <c r="A271" s="19" t="s">
        <v>3155</v>
      </c>
      <c r="B271" s="20" t="s">
        <v>3156</v>
      </c>
      <c r="C271" s="32" t="s">
        <v>3394</v>
      </c>
      <c r="D271" s="21" t="s">
        <v>72</v>
      </c>
      <c r="E271" s="21" t="s">
        <v>3158</v>
      </c>
      <c r="F271" s="22">
        <v>178974</v>
      </c>
      <c r="G271" s="23">
        <v>1</v>
      </c>
      <c r="H271" s="21" t="s">
        <v>74</v>
      </c>
      <c r="I271" s="24" t="s">
        <v>74</v>
      </c>
    </row>
    <row r="272" spans="1:9" ht="33.75" x14ac:dyDescent="0.2">
      <c r="A272" s="19" t="s">
        <v>3155</v>
      </c>
      <c r="B272" s="20" t="s">
        <v>3156</v>
      </c>
      <c r="C272" s="32" t="s">
        <v>3395</v>
      </c>
      <c r="D272" s="21" t="s">
        <v>72</v>
      </c>
      <c r="E272" s="21" t="s">
        <v>3158</v>
      </c>
      <c r="F272" s="22">
        <v>7196.82</v>
      </c>
      <c r="G272" s="23">
        <v>1</v>
      </c>
      <c r="H272" s="21" t="s">
        <v>74</v>
      </c>
      <c r="I272" s="24" t="s">
        <v>74</v>
      </c>
    </row>
    <row r="273" spans="1:9" ht="33.75" x14ac:dyDescent="0.2">
      <c r="A273" s="19" t="s">
        <v>3155</v>
      </c>
      <c r="B273" s="20" t="s">
        <v>3156</v>
      </c>
      <c r="C273" s="32" t="s">
        <v>3396</v>
      </c>
      <c r="D273" s="21" t="s">
        <v>72</v>
      </c>
      <c r="E273" s="21" t="s">
        <v>3158</v>
      </c>
      <c r="F273" s="22">
        <v>37485.85</v>
      </c>
      <c r="G273" s="23">
        <v>1</v>
      </c>
      <c r="H273" s="21" t="s">
        <v>74</v>
      </c>
      <c r="I273" s="24" t="s">
        <v>74</v>
      </c>
    </row>
    <row r="274" spans="1:9" ht="33.75" x14ac:dyDescent="0.2">
      <c r="A274" s="19" t="s">
        <v>3155</v>
      </c>
      <c r="B274" s="20" t="s">
        <v>3156</v>
      </c>
      <c r="C274" s="32" t="s">
        <v>3397</v>
      </c>
      <c r="D274" s="21" t="s">
        <v>72</v>
      </c>
      <c r="E274" s="21" t="s">
        <v>3158</v>
      </c>
      <c r="F274" s="22">
        <v>20797.62</v>
      </c>
      <c r="G274" s="23">
        <v>1</v>
      </c>
      <c r="H274" s="21" t="s">
        <v>74</v>
      </c>
      <c r="I274" s="24" t="s">
        <v>74</v>
      </c>
    </row>
    <row r="275" spans="1:9" ht="33.75" x14ac:dyDescent="0.2">
      <c r="A275" s="19" t="s">
        <v>3155</v>
      </c>
      <c r="B275" s="20" t="s">
        <v>3156</v>
      </c>
      <c r="C275" s="32" t="s">
        <v>3398</v>
      </c>
      <c r="D275" s="21" t="s">
        <v>72</v>
      </c>
      <c r="E275" s="21" t="s">
        <v>3158</v>
      </c>
      <c r="F275" s="22">
        <v>349735.05</v>
      </c>
      <c r="G275" s="23">
        <v>1</v>
      </c>
      <c r="H275" s="21" t="s">
        <v>74</v>
      </c>
      <c r="I275" s="24" t="s">
        <v>74</v>
      </c>
    </row>
    <row r="276" spans="1:9" ht="33.75" x14ac:dyDescent="0.2">
      <c r="A276" s="19" t="s">
        <v>3155</v>
      </c>
      <c r="B276" s="20" t="s">
        <v>3156</v>
      </c>
      <c r="C276" s="32" t="s">
        <v>3399</v>
      </c>
      <c r="D276" s="21" t="s">
        <v>72</v>
      </c>
      <c r="E276" s="21" t="s">
        <v>3158</v>
      </c>
      <c r="F276" s="22">
        <v>34587.440000000002</v>
      </c>
      <c r="G276" s="23">
        <v>1</v>
      </c>
      <c r="H276" s="21" t="s">
        <v>74</v>
      </c>
      <c r="I276" s="24" t="s">
        <v>74</v>
      </c>
    </row>
    <row r="277" spans="1:9" ht="33.75" x14ac:dyDescent="0.2">
      <c r="A277" s="19" t="s">
        <v>3155</v>
      </c>
      <c r="B277" s="20" t="s">
        <v>3156</v>
      </c>
      <c r="C277" s="32" t="s">
        <v>3400</v>
      </c>
      <c r="D277" s="21" t="s">
        <v>72</v>
      </c>
      <c r="E277" s="21" t="s">
        <v>3158</v>
      </c>
      <c r="F277" s="22">
        <v>74756.509999999995</v>
      </c>
      <c r="G277" s="23">
        <v>1</v>
      </c>
      <c r="H277" s="21" t="s">
        <v>74</v>
      </c>
      <c r="I277" s="24" t="s">
        <v>74</v>
      </c>
    </row>
    <row r="278" spans="1:9" ht="33.75" x14ac:dyDescent="0.2">
      <c r="A278" s="19" t="s">
        <v>3155</v>
      </c>
      <c r="B278" s="20" t="s">
        <v>3156</v>
      </c>
      <c r="C278" s="32" t="s">
        <v>3401</v>
      </c>
      <c r="D278" s="21" t="s">
        <v>72</v>
      </c>
      <c r="E278" s="21" t="s">
        <v>3158</v>
      </c>
      <c r="F278" s="22">
        <v>172480</v>
      </c>
      <c r="G278" s="23">
        <v>1</v>
      </c>
      <c r="H278" s="21" t="s">
        <v>74</v>
      </c>
      <c r="I278" s="24" t="s">
        <v>74</v>
      </c>
    </row>
    <row r="279" spans="1:9" ht="33.75" x14ac:dyDescent="0.2">
      <c r="A279" s="19" t="s">
        <v>3155</v>
      </c>
      <c r="B279" s="20" t="s">
        <v>3156</v>
      </c>
      <c r="C279" s="32" t="s">
        <v>3402</v>
      </c>
      <c r="D279" s="21" t="s">
        <v>72</v>
      </c>
      <c r="E279" s="21" t="s">
        <v>3158</v>
      </c>
      <c r="F279" s="22">
        <v>37237</v>
      </c>
      <c r="G279" s="23">
        <v>1</v>
      </c>
      <c r="H279" s="21" t="s">
        <v>74</v>
      </c>
      <c r="I279" s="24" t="s">
        <v>74</v>
      </c>
    </row>
    <row r="280" spans="1:9" ht="33.75" x14ac:dyDescent="0.2">
      <c r="A280" s="19" t="s">
        <v>3155</v>
      </c>
      <c r="B280" s="20" t="s">
        <v>3156</v>
      </c>
      <c r="C280" s="32" t="s">
        <v>3403</v>
      </c>
      <c r="D280" s="21" t="s">
        <v>72</v>
      </c>
      <c r="E280" s="21" t="s">
        <v>3158</v>
      </c>
      <c r="F280" s="22">
        <v>446200</v>
      </c>
      <c r="G280" s="23">
        <v>1</v>
      </c>
      <c r="H280" s="21" t="s">
        <v>74</v>
      </c>
      <c r="I280" s="24" t="s">
        <v>74</v>
      </c>
    </row>
    <row r="281" spans="1:9" ht="33.75" x14ac:dyDescent="0.2">
      <c r="A281" s="19" t="s">
        <v>3155</v>
      </c>
      <c r="B281" s="20" t="s">
        <v>3156</v>
      </c>
      <c r="C281" s="32" t="s">
        <v>3404</v>
      </c>
      <c r="D281" s="21" t="s">
        <v>72</v>
      </c>
      <c r="E281" s="21" t="s">
        <v>3158</v>
      </c>
      <c r="F281" s="22">
        <v>125770</v>
      </c>
      <c r="G281" s="23">
        <v>1</v>
      </c>
      <c r="H281" s="21" t="s">
        <v>74</v>
      </c>
      <c r="I281" s="24" t="s">
        <v>74</v>
      </c>
    </row>
    <row r="282" spans="1:9" ht="33.75" x14ac:dyDescent="0.2">
      <c r="A282" s="19" t="s">
        <v>3155</v>
      </c>
      <c r="B282" s="20" t="s">
        <v>3156</v>
      </c>
      <c r="C282" s="32" t="s">
        <v>3405</v>
      </c>
      <c r="D282" s="21" t="s">
        <v>72</v>
      </c>
      <c r="E282" s="21" t="s">
        <v>3158</v>
      </c>
      <c r="F282" s="22">
        <v>14392</v>
      </c>
      <c r="G282" s="23">
        <v>1</v>
      </c>
      <c r="H282" s="21" t="s">
        <v>74</v>
      </c>
      <c r="I282" s="24" t="s">
        <v>74</v>
      </c>
    </row>
    <row r="283" spans="1:9" ht="33.75" x14ac:dyDescent="0.2">
      <c r="A283" s="19" t="s">
        <v>3155</v>
      </c>
      <c r="B283" s="20" t="s">
        <v>3156</v>
      </c>
      <c r="C283" s="32" t="s">
        <v>3406</v>
      </c>
      <c r="D283" s="21" t="s">
        <v>72</v>
      </c>
      <c r="E283" s="21" t="s">
        <v>3158</v>
      </c>
      <c r="F283" s="22">
        <v>16435</v>
      </c>
      <c r="G283" s="23">
        <v>1</v>
      </c>
      <c r="H283" s="21" t="s">
        <v>74</v>
      </c>
      <c r="I283" s="24" t="s">
        <v>74</v>
      </c>
    </row>
    <row r="284" spans="1:9" ht="33.75" x14ac:dyDescent="0.2">
      <c r="A284" s="19" t="s">
        <v>3155</v>
      </c>
      <c r="B284" s="20" t="s">
        <v>3156</v>
      </c>
      <c r="C284" s="32" t="s">
        <v>3407</v>
      </c>
      <c r="D284" s="21" t="s">
        <v>72</v>
      </c>
      <c r="E284" s="21" t="s">
        <v>3158</v>
      </c>
      <c r="F284" s="22">
        <v>29898</v>
      </c>
      <c r="G284" s="23">
        <v>1</v>
      </c>
      <c r="H284" s="21" t="s">
        <v>74</v>
      </c>
      <c r="I284" s="24" t="s">
        <v>74</v>
      </c>
    </row>
    <row r="285" spans="1:9" ht="33.75" x14ac:dyDescent="0.2">
      <c r="A285" s="19" t="s">
        <v>3155</v>
      </c>
      <c r="B285" s="20" t="s">
        <v>3156</v>
      </c>
      <c r="C285" s="32" t="s">
        <v>3408</v>
      </c>
      <c r="D285" s="21" t="s">
        <v>72</v>
      </c>
      <c r="E285" s="21" t="s">
        <v>3158</v>
      </c>
      <c r="F285" s="22">
        <v>1493333.33</v>
      </c>
      <c r="G285" s="23">
        <v>1</v>
      </c>
      <c r="H285" s="21" t="s">
        <v>74</v>
      </c>
      <c r="I285" s="24" t="s">
        <v>74</v>
      </c>
    </row>
    <row r="286" spans="1:9" ht="33.75" x14ac:dyDescent="0.2">
      <c r="A286" s="19" t="s">
        <v>3155</v>
      </c>
      <c r="B286" s="20" t="s">
        <v>3156</v>
      </c>
      <c r="C286" s="32" t="s">
        <v>3409</v>
      </c>
      <c r="D286" s="21" t="s">
        <v>72</v>
      </c>
      <c r="E286" s="21" t="s">
        <v>3158</v>
      </c>
      <c r="F286" s="22">
        <v>92001.79</v>
      </c>
      <c r="G286" s="23">
        <v>1</v>
      </c>
      <c r="H286" s="21" t="s">
        <v>74</v>
      </c>
      <c r="I286" s="24" t="s">
        <v>74</v>
      </c>
    </row>
    <row r="287" spans="1:9" ht="33.75" x14ac:dyDescent="0.2">
      <c r="A287" s="19" t="s">
        <v>3155</v>
      </c>
      <c r="B287" s="20" t="s">
        <v>3156</v>
      </c>
      <c r="C287" s="32" t="s">
        <v>3410</v>
      </c>
      <c r="D287" s="21" t="s">
        <v>72</v>
      </c>
      <c r="E287" s="21" t="s">
        <v>3158</v>
      </c>
      <c r="F287" s="22">
        <v>47122</v>
      </c>
      <c r="G287" s="23">
        <v>1</v>
      </c>
      <c r="H287" s="21" t="s">
        <v>74</v>
      </c>
      <c r="I287" s="24" t="s">
        <v>74</v>
      </c>
    </row>
    <row r="288" spans="1:9" ht="33.75" x14ac:dyDescent="0.2">
      <c r="A288" s="19" t="s">
        <v>3155</v>
      </c>
      <c r="B288" s="20" t="s">
        <v>3156</v>
      </c>
      <c r="C288" s="32" t="s">
        <v>3191</v>
      </c>
      <c r="D288" s="21" t="s">
        <v>72</v>
      </c>
      <c r="E288" s="21" t="s">
        <v>3158</v>
      </c>
      <c r="F288" s="22">
        <v>15926</v>
      </c>
      <c r="G288" s="23">
        <v>1</v>
      </c>
      <c r="H288" s="21" t="s">
        <v>74</v>
      </c>
      <c r="I288" s="24" t="s">
        <v>74</v>
      </c>
    </row>
    <row r="289" spans="1:9" ht="33.75" x14ac:dyDescent="0.2">
      <c r="A289" s="19" t="s">
        <v>3155</v>
      </c>
      <c r="B289" s="20" t="s">
        <v>3156</v>
      </c>
      <c r="C289" s="32" t="s">
        <v>3191</v>
      </c>
      <c r="D289" s="21" t="s">
        <v>72</v>
      </c>
      <c r="E289" s="21" t="s">
        <v>3158</v>
      </c>
      <c r="F289" s="22">
        <v>15926</v>
      </c>
      <c r="G289" s="23">
        <v>1</v>
      </c>
      <c r="H289" s="21" t="s">
        <v>74</v>
      </c>
      <c r="I289" s="24" t="s">
        <v>74</v>
      </c>
    </row>
    <row r="290" spans="1:9" ht="33.75" x14ac:dyDescent="0.2">
      <c r="A290" s="19" t="s">
        <v>3155</v>
      </c>
      <c r="B290" s="20" t="s">
        <v>3156</v>
      </c>
      <c r="C290" s="32" t="s">
        <v>3196</v>
      </c>
      <c r="D290" s="21" t="s">
        <v>72</v>
      </c>
      <c r="E290" s="21" t="s">
        <v>3158</v>
      </c>
      <c r="F290" s="22">
        <v>11904</v>
      </c>
      <c r="G290" s="23">
        <v>1</v>
      </c>
      <c r="H290" s="21" t="s">
        <v>74</v>
      </c>
      <c r="I290" s="24" t="s">
        <v>74</v>
      </c>
    </row>
    <row r="291" spans="1:9" ht="33.75" x14ac:dyDescent="0.2">
      <c r="A291" s="19" t="s">
        <v>3155</v>
      </c>
      <c r="B291" s="20" t="s">
        <v>3156</v>
      </c>
      <c r="C291" s="32" t="s">
        <v>3411</v>
      </c>
      <c r="D291" s="21" t="s">
        <v>72</v>
      </c>
      <c r="E291" s="21" t="s">
        <v>3158</v>
      </c>
      <c r="F291" s="22">
        <v>63861.599999999999</v>
      </c>
      <c r="G291" s="23">
        <v>1</v>
      </c>
      <c r="H291" s="21" t="s">
        <v>74</v>
      </c>
      <c r="I291" s="24" t="s">
        <v>74</v>
      </c>
    </row>
    <row r="292" spans="1:9" ht="33.75" x14ac:dyDescent="0.2">
      <c r="A292" s="19" t="s">
        <v>3155</v>
      </c>
      <c r="B292" s="20" t="s">
        <v>3156</v>
      </c>
      <c r="C292" s="32" t="s">
        <v>3411</v>
      </c>
      <c r="D292" s="21" t="s">
        <v>72</v>
      </c>
      <c r="E292" s="21" t="s">
        <v>3158</v>
      </c>
      <c r="F292" s="22">
        <v>63861.599999999999</v>
      </c>
      <c r="G292" s="23">
        <v>1</v>
      </c>
      <c r="H292" s="21" t="s">
        <v>74</v>
      </c>
      <c r="I292" s="24" t="s">
        <v>74</v>
      </c>
    </row>
    <row r="293" spans="1:9" ht="33.75" x14ac:dyDescent="0.2">
      <c r="A293" s="19" t="s">
        <v>3155</v>
      </c>
      <c r="B293" s="20" t="s">
        <v>3156</v>
      </c>
      <c r="C293" s="32" t="s">
        <v>3411</v>
      </c>
      <c r="D293" s="21" t="s">
        <v>72</v>
      </c>
      <c r="E293" s="21" t="s">
        <v>3158</v>
      </c>
      <c r="F293" s="22">
        <v>63861.599999999999</v>
      </c>
      <c r="G293" s="23">
        <v>1</v>
      </c>
      <c r="H293" s="21" t="s">
        <v>74</v>
      </c>
      <c r="I293" s="24" t="s">
        <v>74</v>
      </c>
    </row>
    <row r="294" spans="1:9" ht="33.75" x14ac:dyDescent="0.2">
      <c r="A294" s="19" t="s">
        <v>3155</v>
      </c>
      <c r="B294" s="20" t="s">
        <v>3156</v>
      </c>
      <c r="C294" s="32" t="s">
        <v>3411</v>
      </c>
      <c r="D294" s="21" t="s">
        <v>72</v>
      </c>
      <c r="E294" s="21" t="s">
        <v>3158</v>
      </c>
      <c r="F294" s="22">
        <v>63861.599999999999</v>
      </c>
      <c r="G294" s="23">
        <v>1</v>
      </c>
      <c r="H294" s="21" t="s">
        <v>74</v>
      </c>
      <c r="I294" s="24" t="s">
        <v>74</v>
      </c>
    </row>
    <row r="295" spans="1:9" ht="33.75" x14ac:dyDescent="0.2">
      <c r="A295" s="19" t="s">
        <v>3155</v>
      </c>
      <c r="B295" s="20" t="s">
        <v>3156</v>
      </c>
      <c r="C295" s="32" t="s">
        <v>3201</v>
      </c>
      <c r="D295" s="21" t="s">
        <v>72</v>
      </c>
      <c r="E295" s="21" t="s">
        <v>3158</v>
      </c>
      <c r="F295" s="22">
        <v>11800</v>
      </c>
      <c r="G295" s="23">
        <v>1</v>
      </c>
      <c r="H295" s="21" t="s">
        <v>74</v>
      </c>
      <c r="I295" s="24" t="s">
        <v>74</v>
      </c>
    </row>
    <row r="296" spans="1:9" ht="33.75" x14ac:dyDescent="0.2">
      <c r="A296" s="19" t="s">
        <v>3155</v>
      </c>
      <c r="B296" s="20" t="s">
        <v>3156</v>
      </c>
      <c r="C296" s="32" t="s">
        <v>3203</v>
      </c>
      <c r="D296" s="21" t="s">
        <v>72</v>
      </c>
      <c r="E296" s="21" t="s">
        <v>3158</v>
      </c>
      <c r="F296" s="22">
        <v>15360</v>
      </c>
      <c r="G296" s="23">
        <v>1</v>
      </c>
      <c r="H296" s="21" t="s">
        <v>74</v>
      </c>
      <c r="I296" s="24" t="s">
        <v>74</v>
      </c>
    </row>
    <row r="297" spans="1:9" ht="33.75" x14ac:dyDescent="0.2">
      <c r="A297" s="19" t="s">
        <v>3155</v>
      </c>
      <c r="B297" s="20" t="s">
        <v>3156</v>
      </c>
      <c r="C297" s="32" t="s">
        <v>3204</v>
      </c>
      <c r="D297" s="21" t="s">
        <v>72</v>
      </c>
      <c r="E297" s="21" t="s">
        <v>3158</v>
      </c>
      <c r="F297" s="22">
        <v>36613.040000000001</v>
      </c>
      <c r="G297" s="23">
        <v>1</v>
      </c>
      <c r="H297" s="21" t="s">
        <v>74</v>
      </c>
      <c r="I297" s="24" t="s">
        <v>74</v>
      </c>
    </row>
    <row r="298" spans="1:9" ht="33.75" x14ac:dyDescent="0.2">
      <c r="A298" s="19" t="s">
        <v>3155</v>
      </c>
      <c r="B298" s="20" t="s">
        <v>3156</v>
      </c>
      <c r="C298" s="32" t="s">
        <v>3412</v>
      </c>
      <c r="D298" s="21" t="s">
        <v>72</v>
      </c>
      <c r="E298" s="21" t="s">
        <v>3158</v>
      </c>
      <c r="F298" s="22">
        <v>45135.59</v>
      </c>
      <c r="G298" s="23">
        <v>1</v>
      </c>
      <c r="H298" s="21" t="s">
        <v>74</v>
      </c>
      <c r="I298" s="24" t="s">
        <v>74</v>
      </c>
    </row>
    <row r="299" spans="1:9" ht="33.75" x14ac:dyDescent="0.2">
      <c r="A299" s="19" t="s">
        <v>3155</v>
      </c>
      <c r="B299" s="20" t="s">
        <v>3156</v>
      </c>
      <c r="C299" s="32" t="s">
        <v>3205</v>
      </c>
      <c r="D299" s="21" t="s">
        <v>72</v>
      </c>
      <c r="E299" s="21" t="s">
        <v>3158</v>
      </c>
      <c r="F299" s="22">
        <v>14800</v>
      </c>
      <c r="G299" s="23">
        <v>1</v>
      </c>
      <c r="H299" s="21" t="s">
        <v>74</v>
      </c>
      <c r="I299" s="24" t="s">
        <v>74</v>
      </c>
    </row>
    <row r="300" spans="1:9" ht="33.75" x14ac:dyDescent="0.2">
      <c r="A300" s="19" t="s">
        <v>3155</v>
      </c>
      <c r="B300" s="20" t="s">
        <v>3156</v>
      </c>
      <c r="C300" s="32" t="s">
        <v>3206</v>
      </c>
      <c r="D300" s="21" t="s">
        <v>72</v>
      </c>
      <c r="E300" s="21" t="s">
        <v>3158</v>
      </c>
      <c r="F300" s="22">
        <v>58499.05</v>
      </c>
      <c r="G300" s="23">
        <v>1</v>
      </c>
      <c r="H300" s="21" t="s">
        <v>74</v>
      </c>
      <c r="I300" s="24" t="s">
        <v>74</v>
      </c>
    </row>
    <row r="301" spans="1:9" ht="33.75" x14ac:dyDescent="0.2">
      <c r="A301" s="19" t="s">
        <v>3155</v>
      </c>
      <c r="B301" s="20" t="s">
        <v>3156</v>
      </c>
      <c r="C301" s="32" t="s">
        <v>3207</v>
      </c>
      <c r="D301" s="21" t="s">
        <v>72</v>
      </c>
      <c r="E301" s="21" t="s">
        <v>3158</v>
      </c>
      <c r="F301" s="22">
        <v>45932.2</v>
      </c>
      <c r="G301" s="23">
        <v>1</v>
      </c>
      <c r="H301" s="21" t="s">
        <v>74</v>
      </c>
      <c r="I301" s="24" t="s">
        <v>74</v>
      </c>
    </row>
    <row r="302" spans="1:9" ht="33.75" x14ac:dyDescent="0.2">
      <c r="A302" s="19" t="s">
        <v>3155</v>
      </c>
      <c r="B302" s="20" t="s">
        <v>3156</v>
      </c>
      <c r="C302" s="32" t="s">
        <v>3413</v>
      </c>
      <c r="D302" s="21" t="s">
        <v>72</v>
      </c>
      <c r="E302" s="21" t="s">
        <v>3158</v>
      </c>
      <c r="F302" s="22">
        <v>10200</v>
      </c>
      <c r="G302" s="23">
        <v>1</v>
      </c>
      <c r="H302" s="21" t="s">
        <v>74</v>
      </c>
      <c r="I302" s="24" t="s">
        <v>74</v>
      </c>
    </row>
    <row r="303" spans="1:9" ht="33.75" x14ac:dyDescent="0.2">
      <c r="A303" s="19" t="s">
        <v>3155</v>
      </c>
      <c r="B303" s="20" t="s">
        <v>3156</v>
      </c>
      <c r="C303" s="32" t="s">
        <v>3414</v>
      </c>
      <c r="D303" s="21" t="s">
        <v>72</v>
      </c>
      <c r="E303" s="21" t="s">
        <v>3158</v>
      </c>
      <c r="F303" s="22">
        <v>11200</v>
      </c>
      <c r="G303" s="23">
        <v>1</v>
      </c>
      <c r="H303" s="21" t="s">
        <v>74</v>
      </c>
      <c r="I303" s="24" t="s">
        <v>74</v>
      </c>
    </row>
    <row r="304" spans="1:9" ht="33.75" x14ac:dyDescent="0.2">
      <c r="A304" s="19" t="s">
        <v>3155</v>
      </c>
      <c r="B304" s="20" t="s">
        <v>3156</v>
      </c>
      <c r="C304" s="32" t="s">
        <v>3415</v>
      </c>
      <c r="D304" s="21" t="s">
        <v>72</v>
      </c>
      <c r="E304" s="21" t="s">
        <v>3158</v>
      </c>
      <c r="F304" s="22">
        <v>125000</v>
      </c>
      <c r="G304" s="23">
        <v>1</v>
      </c>
      <c r="H304" s="21" t="s">
        <v>74</v>
      </c>
      <c r="I304" s="24" t="s">
        <v>74</v>
      </c>
    </row>
    <row r="305" spans="1:9" ht="33.75" x14ac:dyDescent="0.2">
      <c r="A305" s="19" t="s">
        <v>3155</v>
      </c>
      <c r="B305" s="20" t="s">
        <v>3156</v>
      </c>
      <c r="C305" s="32" t="s">
        <v>3416</v>
      </c>
      <c r="D305" s="21" t="s">
        <v>72</v>
      </c>
      <c r="E305" s="21" t="s">
        <v>3158</v>
      </c>
      <c r="F305" s="22">
        <v>27900</v>
      </c>
      <c r="G305" s="23">
        <v>1</v>
      </c>
      <c r="H305" s="21" t="s">
        <v>74</v>
      </c>
      <c r="I305" s="24" t="s">
        <v>74</v>
      </c>
    </row>
    <row r="306" spans="1:9" ht="33.75" x14ac:dyDescent="0.2">
      <c r="A306" s="19" t="s">
        <v>3155</v>
      </c>
      <c r="B306" s="20" t="s">
        <v>3156</v>
      </c>
      <c r="C306" s="32" t="s">
        <v>3211</v>
      </c>
      <c r="D306" s="21" t="s">
        <v>72</v>
      </c>
      <c r="E306" s="21" t="s">
        <v>3158</v>
      </c>
      <c r="F306" s="22">
        <v>15750</v>
      </c>
      <c r="G306" s="23">
        <v>1</v>
      </c>
      <c r="H306" s="21" t="s">
        <v>74</v>
      </c>
      <c r="I306" s="24" t="s">
        <v>74</v>
      </c>
    </row>
    <row r="307" spans="1:9" ht="33.75" x14ac:dyDescent="0.2">
      <c r="A307" s="19" t="s">
        <v>3155</v>
      </c>
      <c r="B307" s="20" t="s">
        <v>3156</v>
      </c>
      <c r="C307" s="32" t="s">
        <v>3212</v>
      </c>
      <c r="D307" s="21" t="s">
        <v>72</v>
      </c>
      <c r="E307" s="21" t="s">
        <v>3158</v>
      </c>
      <c r="F307" s="22">
        <v>15750</v>
      </c>
      <c r="G307" s="23">
        <v>1</v>
      </c>
      <c r="H307" s="21" t="s">
        <v>74</v>
      </c>
      <c r="I307" s="24" t="s">
        <v>74</v>
      </c>
    </row>
    <row r="308" spans="1:9" ht="33.75" x14ac:dyDescent="0.2">
      <c r="A308" s="19" t="s">
        <v>3155</v>
      </c>
      <c r="B308" s="20" t="s">
        <v>3156</v>
      </c>
      <c r="C308" s="32" t="s">
        <v>3417</v>
      </c>
      <c r="D308" s="21" t="s">
        <v>72</v>
      </c>
      <c r="E308" s="21" t="s">
        <v>3158</v>
      </c>
      <c r="F308" s="22">
        <v>23800</v>
      </c>
      <c r="G308" s="23">
        <v>1</v>
      </c>
      <c r="H308" s="21" t="s">
        <v>74</v>
      </c>
      <c r="I308" s="24" t="s">
        <v>74</v>
      </c>
    </row>
    <row r="309" spans="1:9" ht="33.75" x14ac:dyDescent="0.2">
      <c r="A309" s="19" t="s">
        <v>3155</v>
      </c>
      <c r="B309" s="20" t="s">
        <v>3156</v>
      </c>
      <c r="C309" s="32" t="s">
        <v>3417</v>
      </c>
      <c r="D309" s="21" t="s">
        <v>72</v>
      </c>
      <c r="E309" s="21" t="s">
        <v>3158</v>
      </c>
      <c r="F309" s="22">
        <v>23800</v>
      </c>
      <c r="G309" s="23">
        <v>1</v>
      </c>
      <c r="H309" s="21" t="s">
        <v>74</v>
      </c>
      <c r="I309" s="24" t="s">
        <v>74</v>
      </c>
    </row>
    <row r="310" spans="1:9" ht="33.75" x14ac:dyDescent="0.2">
      <c r="A310" s="19" t="s">
        <v>3155</v>
      </c>
      <c r="B310" s="20" t="s">
        <v>3156</v>
      </c>
      <c r="C310" s="32" t="s">
        <v>3214</v>
      </c>
      <c r="D310" s="21" t="s">
        <v>72</v>
      </c>
      <c r="E310" s="21" t="s">
        <v>3158</v>
      </c>
      <c r="F310" s="22">
        <v>51083</v>
      </c>
      <c r="G310" s="23">
        <v>1</v>
      </c>
      <c r="H310" s="21" t="s">
        <v>74</v>
      </c>
      <c r="I310" s="24" t="s">
        <v>74</v>
      </c>
    </row>
    <row r="311" spans="1:9" ht="33.75" x14ac:dyDescent="0.2">
      <c r="A311" s="19" t="s">
        <v>3155</v>
      </c>
      <c r="B311" s="20" t="s">
        <v>3156</v>
      </c>
      <c r="C311" s="32" t="s">
        <v>3418</v>
      </c>
      <c r="D311" s="21" t="s">
        <v>72</v>
      </c>
      <c r="E311" s="21" t="s">
        <v>3158</v>
      </c>
      <c r="F311" s="22">
        <v>127418</v>
      </c>
      <c r="G311" s="23">
        <v>1</v>
      </c>
      <c r="H311" s="21" t="s">
        <v>74</v>
      </c>
      <c r="I311" s="24" t="s">
        <v>74</v>
      </c>
    </row>
    <row r="312" spans="1:9" ht="33.75" x14ac:dyDescent="0.2">
      <c r="A312" s="19" t="s">
        <v>3155</v>
      </c>
      <c r="B312" s="20" t="s">
        <v>3156</v>
      </c>
      <c r="C312" s="32" t="s">
        <v>3418</v>
      </c>
      <c r="D312" s="21" t="s">
        <v>72</v>
      </c>
      <c r="E312" s="21" t="s">
        <v>3158</v>
      </c>
      <c r="F312" s="22">
        <v>127418</v>
      </c>
      <c r="G312" s="23">
        <v>1</v>
      </c>
      <c r="H312" s="21" t="s">
        <v>74</v>
      </c>
      <c r="I312" s="24" t="s">
        <v>74</v>
      </c>
    </row>
    <row r="313" spans="1:9" ht="33.75" x14ac:dyDescent="0.2">
      <c r="A313" s="19" t="s">
        <v>3155</v>
      </c>
      <c r="B313" s="20" t="s">
        <v>3156</v>
      </c>
      <c r="C313" s="32" t="s">
        <v>3419</v>
      </c>
      <c r="D313" s="21" t="s">
        <v>72</v>
      </c>
      <c r="E313" s="21" t="s">
        <v>3158</v>
      </c>
      <c r="F313" s="22">
        <v>11175.43</v>
      </c>
      <c r="G313" s="23">
        <v>1</v>
      </c>
      <c r="H313" s="21" t="s">
        <v>74</v>
      </c>
      <c r="I313" s="24" t="s">
        <v>74</v>
      </c>
    </row>
    <row r="314" spans="1:9" ht="33.75" x14ac:dyDescent="0.2">
      <c r="A314" s="19" t="s">
        <v>3155</v>
      </c>
      <c r="B314" s="20" t="s">
        <v>3156</v>
      </c>
      <c r="C314" s="32" t="s">
        <v>3420</v>
      </c>
      <c r="D314" s="21" t="s">
        <v>72</v>
      </c>
      <c r="E314" s="21" t="s">
        <v>3158</v>
      </c>
      <c r="F314" s="22">
        <v>23540.7</v>
      </c>
      <c r="G314" s="23">
        <v>1</v>
      </c>
      <c r="H314" s="21" t="s">
        <v>74</v>
      </c>
      <c r="I314" s="24" t="s">
        <v>74</v>
      </c>
    </row>
    <row r="315" spans="1:9" ht="33.75" x14ac:dyDescent="0.2">
      <c r="A315" s="19" t="s">
        <v>3155</v>
      </c>
      <c r="B315" s="20" t="s">
        <v>3156</v>
      </c>
      <c r="C315" s="32" t="s">
        <v>3420</v>
      </c>
      <c r="D315" s="21" t="s">
        <v>72</v>
      </c>
      <c r="E315" s="21" t="s">
        <v>3158</v>
      </c>
      <c r="F315" s="22">
        <v>23540.7</v>
      </c>
      <c r="G315" s="23">
        <v>1</v>
      </c>
      <c r="H315" s="21" t="s">
        <v>74</v>
      </c>
      <c r="I315" s="24" t="s">
        <v>74</v>
      </c>
    </row>
    <row r="316" spans="1:9" ht="33.75" x14ac:dyDescent="0.2">
      <c r="A316" s="19" t="s">
        <v>3155</v>
      </c>
      <c r="B316" s="20" t="s">
        <v>3156</v>
      </c>
      <c r="C316" s="32" t="s">
        <v>3217</v>
      </c>
      <c r="D316" s="21" t="s">
        <v>72</v>
      </c>
      <c r="E316" s="21" t="s">
        <v>3158</v>
      </c>
      <c r="F316" s="22">
        <v>99632.11</v>
      </c>
      <c r="G316" s="23">
        <v>1</v>
      </c>
      <c r="H316" s="21" t="s">
        <v>74</v>
      </c>
      <c r="I316" s="24" t="s">
        <v>74</v>
      </c>
    </row>
    <row r="317" spans="1:9" ht="33.75" x14ac:dyDescent="0.2">
      <c r="A317" s="19" t="s">
        <v>3155</v>
      </c>
      <c r="B317" s="20" t="s">
        <v>3156</v>
      </c>
      <c r="C317" s="32" t="s">
        <v>3219</v>
      </c>
      <c r="D317" s="21" t="s">
        <v>72</v>
      </c>
      <c r="E317" s="21" t="s">
        <v>3158</v>
      </c>
      <c r="F317" s="22">
        <v>10626</v>
      </c>
      <c r="G317" s="23">
        <v>1</v>
      </c>
      <c r="H317" s="21" t="s">
        <v>74</v>
      </c>
      <c r="I317" s="24" t="s">
        <v>74</v>
      </c>
    </row>
    <row r="318" spans="1:9" ht="33.75" x14ac:dyDescent="0.2">
      <c r="A318" s="19" t="s">
        <v>3155</v>
      </c>
      <c r="B318" s="20" t="s">
        <v>3156</v>
      </c>
      <c r="C318" s="32" t="s">
        <v>3219</v>
      </c>
      <c r="D318" s="21" t="s">
        <v>72</v>
      </c>
      <c r="E318" s="21" t="s">
        <v>3158</v>
      </c>
      <c r="F318" s="22">
        <v>10626</v>
      </c>
      <c r="G318" s="23">
        <v>1</v>
      </c>
      <c r="H318" s="21" t="s">
        <v>74</v>
      </c>
      <c r="I318" s="24" t="s">
        <v>74</v>
      </c>
    </row>
    <row r="319" spans="1:9" ht="33.75" x14ac:dyDescent="0.2">
      <c r="A319" s="19" t="s">
        <v>3155</v>
      </c>
      <c r="B319" s="20" t="s">
        <v>3156</v>
      </c>
      <c r="C319" s="32" t="s">
        <v>3219</v>
      </c>
      <c r="D319" s="21" t="s">
        <v>72</v>
      </c>
      <c r="E319" s="21" t="s">
        <v>3158</v>
      </c>
      <c r="F319" s="22">
        <v>10626</v>
      </c>
      <c r="G319" s="23">
        <v>1</v>
      </c>
      <c r="H319" s="21" t="s">
        <v>74</v>
      </c>
      <c r="I319" s="24" t="s">
        <v>74</v>
      </c>
    </row>
    <row r="320" spans="1:9" ht="33.75" x14ac:dyDescent="0.2">
      <c r="A320" s="19" t="s">
        <v>3155</v>
      </c>
      <c r="B320" s="20" t="s">
        <v>3156</v>
      </c>
      <c r="C320" s="32" t="s">
        <v>3220</v>
      </c>
      <c r="D320" s="21" t="s">
        <v>72</v>
      </c>
      <c r="E320" s="21" t="s">
        <v>3158</v>
      </c>
      <c r="F320" s="22">
        <v>15680</v>
      </c>
      <c r="G320" s="23">
        <v>1</v>
      </c>
      <c r="H320" s="21" t="s">
        <v>74</v>
      </c>
      <c r="I320" s="24" t="s">
        <v>74</v>
      </c>
    </row>
    <row r="321" spans="1:9" ht="33.75" x14ac:dyDescent="0.2">
      <c r="A321" s="19" t="s">
        <v>3155</v>
      </c>
      <c r="B321" s="20" t="s">
        <v>3156</v>
      </c>
      <c r="C321" s="32" t="s">
        <v>3421</v>
      </c>
      <c r="D321" s="21" t="s">
        <v>72</v>
      </c>
      <c r="E321" s="21" t="s">
        <v>3158</v>
      </c>
      <c r="F321" s="22">
        <v>57293</v>
      </c>
      <c r="G321" s="23">
        <v>1</v>
      </c>
      <c r="H321" s="21" t="s">
        <v>74</v>
      </c>
      <c r="I321" s="24" t="s">
        <v>74</v>
      </c>
    </row>
    <row r="322" spans="1:9" ht="33.75" x14ac:dyDescent="0.2">
      <c r="A322" s="19" t="s">
        <v>3155</v>
      </c>
      <c r="B322" s="20" t="s">
        <v>3156</v>
      </c>
      <c r="C322" s="32" t="s">
        <v>3422</v>
      </c>
      <c r="D322" s="21" t="s">
        <v>72</v>
      </c>
      <c r="E322" s="21" t="s">
        <v>3158</v>
      </c>
      <c r="F322" s="22">
        <v>78451.59</v>
      </c>
      <c r="G322" s="23">
        <v>1</v>
      </c>
      <c r="H322" s="21" t="s">
        <v>74</v>
      </c>
      <c r="I322" s="24" t="s">
        <v>74</v>
      </c>
    </row>
    <row r="323" spans="1:9" ht="33.75" x14ac:dyDescent="0.2">
      <c r="A323" s="19" t="s">
        <v>3155</v>
      </c>
      <c r="B323" s="20" t="s">
        <v>3156</v>
      </c>
      <c r="C323" s="32" t="s">
        <v>3422</v>
      </c>
      <c r="D323" s="21" t="s">
        <v>72</v>
      </c>
      <c r="E323" s="21" t="s">
        <v>3158</v>
      </c>
      <c r="F323" s="22">
        <v>75818</v>
      </c>
      <c r="G323" s="23">
        <v>1</v>
      </c>
      <c r="H323" s="21" t="s">
        <v>74</v>
      </c>
      <c r="I323" s="24" t="s">
        <v>74</v>
      </c>
    </row>
    <row r="324" spans="1:9" ht="33.75" x14ac:dyDescent="0.2">
      <c r="A324" s="19" t="s">
        <v>3155</v>
      </c>
      <c r="B324" s="20" t="s">
        <v>3156</v>
      </c>
      <c r="C324" s="32" t="s">
        <v>3423</v>
      </c>
      <c r="D324" s="21" t="s">
        <v>72</v>
      </c>
      <c r="E324" s="21" t="s">
        <v>3158</v>
      </c>
      <c r="F324" s="22">
        <v>12745.83</v>
      </c>
      <c r="G324" s="23">
        <v>1</v>
      </c>
      <c r="H324" s="21" t="s">
        <v>74</v>
      </c>
      <c r="I324" s="24" t="s">
        <v>74</v>
      </c>
    </row>
    <row r="325" spans="1:9" ht="33.75" x14ac:dyDescent="0.2">
      <c r="A325" s="19" t="s">
        <v>3155</v>
      </c>
      <c r="B325" s="20" t="s">
        <v>3156</v>
      </c>
      <c r="C325" s="32" t="s">
        <v>3424</v>
      </c>
      <c r="D325" s="21" t="s">
        <v>72</v>
      </c>
      <c r="E325" s="21" t="s">
        <v>3158</v>
      </c>
      <c r="F325" s="22">
        <v>15539</v>
      </c>
      <c r="G325" s="23">
        <v>1</v>
      </c>
      <c r="H325" s="21" t="s">
        <v>74</v>
      </c>
      <c r="I325" s="24" t="s">
        <v>74</v>
      </c>
    </row>
    <row r="326" spans="1:9" ht="33.75" x14ac:dyDescent="0.2">
      <c r="A326" s="19" t="s">
        <v>3155</v>
      </c>
      <c r="B326" s="20" t="s">
        <v>3156</v>
      </c>
      <c r="C326" s="32" t="s">
        <v>3425</v>
      </c>
      <c r="D326" s="21" t="s">
        <v>72</v>
      </c>
      <c r="E326" s="21" t="s">
        <v>3158</v>
      </c>
      <c r="F326" s="22">
        <v>1082160</v>
      </c>
      <c r="G326" s="23">
        <v>1</v>
      </c>
      <c r="H326" s="21" t="s">
        <v>74</v>
      </c>
      <c r="I326" s="24" t="s">
        <v>74</v>
      </c>
    </row>
    <row r="327" spans="1:9" ht="33.75" x14ac:dyDescent="0.2">
      <c r="A327" s="19" t="s">
        <v>3155</v>
      </c>
      <c r="B327" s="20" t="s">
        <v>3156</v>
      </c>
      <c r="C327" s="32" t="s">
        <v>3426</v>
      </c>
      <c r="D327" s="21" t="s">
        <v>72</v>
      </c>
      <c r="E327" s="21" t="s">
        <v>3158</v>
      </c>
      <c r="F327" s="22">
        <v>75151</v>
      </c>
      <c r="G327" s="23">
        <v>1</v>
      </c>
      <c r="H327" s="21" t="s">
        <v>74</v>
      </c>
      <c r="I327" s="24" t="s">
        <v>74</v>
      </c>
    </row>
    <row r="328" spans="1:9" ht="33.75" x14ac:dyDescent="0.2">
      <c r="A328" s="19" t="s">
        <v>3155</v>
      </c>
      <c r="B328" s="20" t="s">
        <v>3156</v>
      </c>
      <c r="C328" s="32" t="s">
        <v>3427</v>
      </c>
      <c r="D328" s="21" t="s">
        <v>72</v>
      </c>
      <c r="E328" s="21" t="s">
        <v>3158</v>
      </c>
      <c r="F328" s="22">
        <v>4749750</v>
      </c>
      <c r="G328" s="23">
        <v>1</v>
      </c>
      <c r="H328" s="21" t="s">
        <v>74</v>
      </c>
      <c r="I328" s="24" t="s">
        <v>74</v>
      </c>
    </row>
    <row r="329" spans="1:9" ht="33.75" x14ac:dyDescent="0.2">
      <c r="A329" s="19" t="s">
        <v>3155</v>
      </c>
      <c r="B329" s="20" t="s">
        <v>3156</v>
      </c>
      <c r="C329" s="32" t="s">
        <v>3428</v>
      </c>
      <c r="D329" s="21" t="s">
        <v>72</v>
      </c>
      <c r="E329" s="21" t="s">
        <v>3158</v>
      </c>
      <c r="F329" s="22">
        <v>94915.25</v>
      </c>
      <c r="G329" s="23">
        <v>1</v>
      </c>
      <c r="H329" s="21" t="s">
        <v>74</v>
      </c>
      <c r="I329" s="24" t="s">
        <v>74</v>
      </c>
    </row>
    <row r="330" spans="1:9" ht="33.75" x14ac:dyDescent="0.2">
      <c r="A330" s="19" t="s">
        <v>3155</v>
      </c>
      <c r="B330" s="20" t="s">
        <v>3156</v>
      </c>
      <c r="C330" s="32" t="s">
        <v>3429</v>
      </c>
      <c r="D330" s="21" t="s">
        <v>72</v>
      </c>
      <c r="E330" s="21" t="s">
        <v>3158</v>
      </c>
      <c r="F330" s="22">
        <v>15516</v>
      </c>
      <c r="G330" s="23">
        <v>1</v>
      </c>
      <c r="H330" s="21" t="s">
        <v>74</v>
      </c>
      <c r="I330" s="24" t="s">
        <v>74</v>
      </c>
    </row>
    <row r="331" spans="1:9" ht="33.75" x14ac:dyDescent="0.2">
      <c r="A331" s="19" t="s">
        <v>3155</v>
      </c>
      <c r="B331" s="20" t="s">
        <v>3156</v>
      </c>
      <c r="C331" s="32" t="s">
        <v>3430</v>
      </c>
      <c r="D331" s="21" t="s">
        <v>72</v>
      </c>
      <c r="E331" s="21" t="s">
        <v>3158</v>
      </c>
      <c r="F331" s="22">
        <v>64896</v>
      </c>
      <c r="G331" s="23">
        <v>1</v>
      </c>
      <c r="H331" s="21" t="s">
        <v>74</v>
      </c>
      <c r="I331" s="24" t="s">
        <v>74</v>
      </c>
    </row>
    <row r="332" spans="1:9" ht="33.75" x14ac:dyDescent="0.2">
      <c r="A332" s="19" t="s">
        <v>3155</v>
      </c>
      <c r="B332" s="20" t="s">
        <v>3156</v>
      </c>
      <c r="C332" s="32" t="s">
        <v>3431</v>
      </c>
      <c r="D332" s="21" t="s">
        <v>72</v>
      </c>
      <c r="E332" s="21" t="s">
        <v>3158</v>
      </c>
      <c r="F332" s="22">
        <v>13407</v>
      </c>
      <c r="G332" s="23">
        <v>1</v>
      </c>
      <c r="H332" s="21" t="s">
        <v>74</v>
      </c>
      <c r="I332" s="24" t="s">
        <v>74</v>
      </c>
    </row>
    <row r="333" spans="1:9" ht="33.75" x14ac:dyDescent="0.2">
      <c r="A333" s="19" t="s">
        <v>3155</v>
      </c>
      <c r="B333" s="20" t="s">
        <v>3156</v>
      </c>
      <c r="C333" s="32" t="s">
        <v>3432</v>
      </c>
      <c r="D333" s="21" t="s">
        <v>72</v>
      </c>
      <c r="E333" s="21" t="s">
        <v>3158</v>
      </c>
      <c r="F333" s="22">
        <v>26144</v>
      </c>
      <c r="G333" s="23">
        <v>1</v>
      </c>
      <c r="H333" s="21" t="s">
        <v>74</v>
      </c>
      <c r="I333" s="24" t="s">
        <v>74</v>
      </c>
    </row>
    <row r="334" spans="1:9" ht="33.75" x14ac:dyDescent="0.2">
      <c r="A334" s="19" t="s">
        <v>3155</v>
      </c>
      <c r="B334" s="20" t="s">
        <v>3156</v>
      </c>
      <c r="C334" s="32" t="s">
        <v>3433</v>
      </c>
      <c r="D334" s="21" t="s">
        <v>72</v>
      </c>
      <c r="E334" s="21" t="s">
        <v>3158</v>
      </c>
      <c r="F334" s="22">
        <v>28926</v>
      </c>
      <c r="G334" s="23">
        <v>1</v>
      </c>
      <c r="H334" s="21" t="s">
        <v>74</v>
      </c>
      <c r="I334" s="24" t="s">
        <v>74</v>
      </c>
    </row>
    <row r="335" spans="1:9" ht="33.75" x14ac:dyDescent="0.2">
      <c r="A335" s="19" t="s">
        <v>3155</v>
      </c>
      <c r="B335" s="20" t="s">
        <v>3156</v>
      </c>
      <c r="C335" s="32" t="s">
        <v>3434</v>
      </c>
      <c r="D335" s="21" t="s">
        <v>72</v>
      </c>
      <c r="E335" s="21" t="s">
        <v>3158</v>
      </c>
      <c r="F335" s="22">
        <v>11229</v>
      </c>
      <c r="G335" s="23">
        <v>1</v>
      </c>
      <c r="H335" s="21" t="s">
        <v>74</v>
      </c>
      <c r="I335" s="24" t="s">
        <v>74</v>
      </c>
    </row>
    <row r="336" spans="1:9" ht="33.75" x14ac:dyDescent="0.2">
      <c r="A336" s="19" t="s">
        <v>3155</v>
      </c>
      <c r="B336" s="20" t="s">
        <v>3156</v>
      </c>
      <c r="C336" s="32" t="s">
        <v>3435</v>
      </c>
      <c r="D336" s="21" t="s">
        <v>72</v>
      </c>
      <c r="E336" s="21" t="s">
        <v>3158</v>
      </c>
      <c r="F336" s="22">
        <v>34858</v>
      </c>
      <c r="G336" s="23">
        <v>1</v>
      </c>
      <c r="H336" s="21" t="s">
        <v>74</v>
      </c>
      <c r="I336" s="24" t="s">
        <v>74</v>
      </c>
    </row>
    <row r="337" spans="1:9" ht="33.75" x14ac:dyDescent="0.2">
      <c r="A337" s="19" t="s">
        <v>3155</v>
      </c>
      <c r="B337" s="20" t="s">
        <v>3156</v>
      </c>
      <c r="C337" s="32" t="s">
        <v>3436</v>
      </c>
      <c r="D337" s="21" t="s">
        <v>72</v>
      </c>
      <c r="E337" s="21" t="s">
        <v>3158</v>
      </c>
      <c r="F337" s="22">
        <v>11899</v>
      </c>
      <c r="G337" s="23">
        <v>1</v>
      </c>
      <c r="H337" s="21" t="s">
        <v>74</v>
      </c>
      <c r="I337" s="24" t="s">
        <v>74</v>
      </c>
    </row>
    <row r="338" spans="1:9" ht="33.75" x14ac:dyDescent="0.2">
      <c r="A338" s="19" t="s">
        <v>3155</v>
      </c>
      <c r="B338" s="20" t="s">
        <v>3156</v>
      </c>
      <c r="C338" s="32" t="s">
        <v>3437</v>
      </c>
      <c r="D338" s="21" t="s">
        <v>72</v>
      </c>
      <c r="E338" s="21" t="s">
        <v>3158</v>
      </c>
      <c r="F338" s="22">
        <v>89323</v>
      </c>
      <c r="G338" s="23">
        <v>1</v>
      </c>
      <c r="H338" s="21" t="s">
        <v>74</v>
      </c>
      <c r="I338" s="24" t="s">
        <v>74</v>
      </c>
    </row>
    <row r="339" spans="1:9" ht="33.75" x14ac:dyDescent="0.2">
      <c r="A339" s="19" t="s">
        <v>3155</v>
      </c>
      <c r="B339" s="20" t="s">
        <v>3156</v>
      </c>
      <c r="C339" s="32" t="s">
        <v>3438</v>
      </c>
      <c r="D339" s="21" t="s">
        <v>72</v>
      </c>
      <c r="E339" s="21" t="s">
        <v>3158</v>
      </c>
      <c r="F339" s="22">
        <v>16926</v>
      </c>
      <c r="G339" s="23">
        <v>1</v>
      </c>
      <c r="H339" s="21" t="s">
        <v>74</v>
      </c>
      <c r="I339" s="24" t="s">
        <v>74</v>
      </c>
    </row>
    <row r="340" spans="1:9" ht="33.75" x14ac:dyDescent="0.2">
      <c r="A340" s="19" t="s">
        <v>3155</v>
      </c>
      <c r="B340" s="20" t="s">
        <v>3156</v>
      </c>
      <c r="C340" s="32" t="s">
        <v>3439</v>
      </c>
      <c r="D340" s="21" t="s">
        <v>72</v>
      </c>
      <c r="E340" s="21" t="s">
        <v>3158</v>
      </c>
      <c r="F340" s="22">
        <v>22457</v>
      </c>
      <c r="G340" s="23">
        <v>1</v>
      </c>
      <c r="H340" s="21" t="s">
        <v>74</v>
      </c>
      <c r="I340" s="24" t="s">
        <v>74</v>
      </c>
    </row>
    <row r="341" spans="1:9" ht="33.75" x14ac:dyDescent="0.2">
      <c r="A341" s="19" t="s">
        <v>3155</v>
      </c>
      <c r="B341" s="20" t="s">
        <v>3156</v>
      </c>
      <c r="C341" s="32" t="s">
        <v>3440</v>
      </c>
      <c r="D341" s="21" t="s">
        <v>72</v>
      </c>
      <c r="E341" s="21" t="s">
        <v>3158</v>
      </c>
      <c r="F341" s="22">
        <v>33517</v>
      </c>
      <c r="G341" s="23">
        <v>1</v>
      </c>
      <c r="H341" s="21" t="s">
        <v>74</v>
      </c>
      <c r="I341" s="24" t="s">
        <v>74</v>
      </c>
    </row>
    <row r="342" spans="1:9" ht="33.75" x14ac:dyDescent="0.2">
      <c r="A342" s="19" t="s">
        <v>3155</v>
      </c>
      <c r="B342" s="20" t="s">
        <v>3156</v>
      </c>
      <c r="C342" s="32" t="s">
        <v>3441</v>
      </c>
      <c r="D342" s="21" t="s">
        <v>72</v>
      </c>
      <c r="E342" s="21" t="s">
        <v>3158</v>
      </c>
      <c r="F342" s="22">
        <v>38244</v>
      </c>
      <c r="G342" s="23">
        <v>1</v>
      </c>
      <c r="H342" s="21" t="s">
        <v>74</v>
      </c>
      <c r="I342" s="24" t="s">
        <v>74</v>
      </c>
    </row>
    <row r="343" spans="1:9" ht="33.75" x14ac:dyDescent="0.2">
      <c r="A343" s="19" t="s">
        <v>3155</v>
      </c>
      <c r="B343" s="20" t="s">
        <v>3156</v>
      </c>
      <c r="C343" s="32" t="s">
        <v>3442</v>
      </c>
      <c r="D343" s="21" t="s">
        <v>72</v>
      </c>
      <c r="E343" s="21" t="s">
        <v>3158</v>
      </c>
      <c r="F343" s="22">
        <v>35193</v>
      </c>
      <c r="G343" s="23">
        <v>1</v>
      </c>
      <c r="H343" s="21" t="s">
        <v>74</v>
      </c>
      <c r="I343" s="24" t="s">
        <v>74</v>
      </c>
    </row>
    <row r="344" spans="1:9" ht="33.75" x14ac:dyDescent="0.2">
      <c r="A344" s="19" t="s">
        <v>3155</v>
      </c>
      <c r="B344" s="20" t="s">
        <v>3156</v>
      </c>
      <c r="C344" s="32" t="s">
        <v>3443</v>
      </c>
      <c r="D344" s="21" t="s">
        <v>72</v>
      </c>
      <c r="E344" s="21" t="s">
        <v>3158</v>
      </c>
      <c r="F344" s="22">
        <v>43606</v>
      </c>
      <c r="G344" s="23">
        <v>1</v>
      </c>
      <c r="H344" s="21" t="s">
        <v>74</v>
      </c>
      <c r="I344" s="24" t="s">
        <v>74</v>
      </c>
    </row>
    <row r="345" spans="1:9" ht="33.75" x14ac:dyDescent="0.2">
      <c r="A345" s="19" t="s">
        <v>3155</v>
      </c>
      <c r="B345" s="20" t="s">
        <v>3156</v>
      </c>
      <c r="C345" s="32" t="s">
        <v>3444</v>
      </c>
      <c r="D345" s="21" t="s">
        <v>72</v>
      </c>
      <c r="E345" s="21" t="s">
        <v>3158</v>
      </c>
      <c r="F345" s="22">
        <v>20780</v>
      </c>
      <c r="G345" s="23">
        <v>1</v>
      </c>
      <c r="H345" s="21" t="s">
        <v>74</v>
      </c>
      <c r="I345" s="24" t="s">
        <v>74</v>
      </c>
    </row>
    <row r="346" spans="1:9" ht="33.75" x14ac:dyDescent="0.2">
      <c r="A346" s="19" t="s">
        <v>3155</v>
      </c>
      <c r="B346" s="20" t="s">
        <v>3156</v>
      </c>
      <c r="C346" s="32" t="s">
        <v>3445</v>
      </c>
      <c r="D346" s="21" t="s">
        <v>72</v>
      </c>
      <c r="E346" s="21" t="s">
        <v>3158</v>
      </c>
      <c r="F346" s="22">
        <v>17764</v>
      </c>
      <c r="G346" s="23">
        <v>1</v>
      </c>
      <c r="H346" s="21" t="s">
        <v>74</v>
      </c>
      <c r="I346" s="24" t="s">
        <v>74</v>
      </c>
    </row>
    <row r="347" spans="1:9" ht="33.75" x14ac:dyDescent="0.2">
      <c r="A347" s="19" t="s">
        <v>3155</v>
      </c>
      <c r="B347" s="20" t="s">
        <v>3156</v>
      </c>
      <c r="C347" s="32" t="s">
        <v>3446</v>
      </c>
      <c r="D347" s="21" t="s">
        <v>72</v>
      </c>
      <c r="E347" s="21" t="s">
        <v>3158</v>
      </c>
      <c r="F347" s="22">
        <v>34522</v>
      </c>
      <c r="G347" s="23">
        <v>1</v>
      </c>
      <c r="H347" s="21" t="s">
        <v>74</v>
      </c>
      <c r="I347" s="24" t="s">
        <v>74</v>
      </c>
    </row>
    <row r="348" spans="1:9" ht="33.75" x14ac:dyDescent="0.2">
      <c r="A348" s="19" t="s">
        <v>3155</v>
      </c>
      <c r="B348" s="20" t="s">
        <v>3156</v>
      </c>
      <c r="C348" s="32" t="s">
        <v>3447</v>
      </c>
      <c r="D348" s="21" t="s">
        <v>72</v>
      </c>
      <c r="E348" s="21" t="s">
        <v>3158</v>
      </c>
      <c r="F348" s="22">
        <v>17679</v>
      </c>
      <c r="G348" s="23">
        <v>1</v>
      </c>
      <c r="H348" s="21" t="s">
        <v>74</v>
      </c>
      <c r="I348" s="24" t="s">
        <v>74</v>
      </c>
    </row>
    <row r="349" spans="1:9" ht="33.75" x14ac:dyDescent="0.2">
      <c r="A349" s="19" t="s">
        <v>3155</v>
      </c>
      <c r="B349" s="20" t="s">
        <v>3156</v>
      </c>
      <c r="C349" s="32" t="s">
        <v>3448</v>
      </c>
      <c r="D349" s="21" t="s">
        <v>72</v>
      </c>
      <c r="E349" s="21" t="s">
        <v>3158</v>
      </c>
      <c r="F349" s="22">
        <v>21991</v>
      </c>
      <c r="G349" s="23">
        <v>1</v>
      </c>
      <c r="H349" s="21" t="s">
        <v>74</v>
      </c>
      <c r="I349" s="24" t="s">
        <v>74</v>
      </c>
    </row>
    <row r="350" spans="1:9" ht="33.75" x14ac:dyDescent="0.2">
      <c r="A350" s="19" t="s">
        <v>3155</v>
      </c>
      <c r="B350" s="20" t="s">
        <v>3156</v>
      </c>
      <c r="C350" s="32" t="s">
        <v>3449</v>
      </c>
      <c r="D350" s="21" t="s">
        <v>72</v>
      </c>
      <c r="E350" s="21" t="s">
        <v>3158</v>
      </c>
      <c r="F350" s="22">
        <v>16759</v>
      </c>
      <c r="G350" s="23">
        <v>1</v>
      </c>
      <c r="H350" s="21" t="s">
        <v>74</v>
      </c>
      <c r="I350" s="24" t="s">
        <v>74</v>
      </c>
    </row>
    <row r="351" spans="1:9" ht="33.75" x14ac:dyDescent="0.2">
      <c r="A351" s="19" t="s">
        <v>3155</v>
      </c>
      <c r="B351" s="20" t="s">
        <v>3156</v>
      </c>
      <c r="C351" s="32" t="s">
        <v>3450</v>
      </c>
      <c r="D351" s="21" t="s">
        <v>72</v>
      </c>
      <c r="E351" s="21" t="s">
        <v>3158</v>
      </c>
      <c r="F351" s="22">
        <v>36199</v>
      </c>
      <c r="G351" s="23">
        <v>1</v>
      </c>
      <c r="H351" s="21" t="s">
        <v>74</v>
      </c>
      <c r="I351" s="24" t="s">
        <v>74</v>
      </c>
    </row>
    <row r="352" spans="1:9" ht="33.75" x14ac:dyDescent="0.2">
      <c r="A352" s="19" t="s">
        <v>3155</v>
      </c>
      <c r="B352" s="20" t="s">
        <v>3156</v>
      </c>
      <c r="C352" s="32" t="s">
        <v>3451</v>
      </c>
      <c r="D352" s="21" t="s">
        <v>72</v>
      </c>
      <c r="E352" s="21" t="s">
        <v>3158</v>
      </c>
      <c r="F352" s="22">
        <v>101892</v>
      </c>
      <c r="G352" s="23">
        <v>1</v>
      </c>
      <c r="H352" s="21" t="s">
        <v>74</v>
      </c>
      <c r="I352" s="24" t="s">
        <v>74</v>
      </c>
    </row>
    <row r="353" spans="1:9" ht="33.75" x14ac:dyDescent="0.2">
      <c r="A353" s="19" t="s">
        <v>3155</v>
      </c>
      <c r="B353" s="20" t="s">
        <v>3156</v>
      </c>
      <c r="C353" s="32" t="s">
        <v>3452</v>
      </c>
      <c r="D353" s="21" t="s">
        <v>72</v>
      </c>
      <c r="E353" s="21" t="s">
        <v>3158</v>
      </c>
      <c r="F353" s="22">
        <v>38331</v>
      </c>
      <c r="G353" s="23">
        <v>1</v>
      </c>
      <c r="H353" s="21" t="s">
        <v>74</v>
      </c>
      <c r="I353" s="24" t="s">
        <v>74</v>
      </c>
    </row>
    <row r="354" spans="1:9" ht="33.75" x14ac:dyDescent="0.2">
      <c r="A354" s="19" t="s">
        <v>3155</v>
      </c>
      <c r="B354" s="20" t="s">
        <v>3156</v>
      </c>
      <c r="C354" s="32" t="s">
        <v>3453</v>
      </c>
      <c r="D354" s="21" t="s">
        <v>72</v>
      </c>
      <c r="E354" s="21" t="s">
        <v>3158</v>
      </c>
      <c r="F354" s="22">
        <v>30165</v>
      </c>
      <c r="G354" s="23">
        <v>1</v>
      </c>
      <c r="H354" s="21" t="s">
        <v>74</v>
      </c>
      <c r="I354" s="24" t="s">
        <v>74</v>
      </c>
    </row>
    <row r="355" spans="1:9" ht="33.75" x14ac:dyDescent="0.2">
      <c r="A355" s="19" t="s">
        <v>3155</v>
      </c>
      <c r="B355" s="20" t="s">
        <v>3156</v>
      </c>
      <c r="C355" s="32" t="s">
        <v>3454</v>
      </c>
      <c r="D355" s="21" t="s">
        <v>72</v>
      </c>
      <c r="E355" s="21" t="s">
        <v>3158</v>
      </c>
      <c r="F355" s="22">
        <v>53627</v>
      </c>
      <c r="G355" s="23">
        <v>1</v>
      </c>
      <c r="H355" s="21" t="s">
        <v>74</v>
      </c>
      <c r="I355" s="24" t="s">
        <v>74</v>
      </c>
    </row>
    <row r="356" spans="1:9" ht="33.75" x14ac:dyDescent="0.2">
      <c r="A356" s="19" t="s">
        <v>3155</v>
      </c>
      <c r="B356" s="20" t="s">
        <v>3156</v>
      </c>
      <c r="C356" s="32" t="s">
        <v>3455</v>
      </c>
      <c r="D356" s="21" t="s">
        <v>72</v>
      </c>
      <c r="E356" s="21" t="s">
        <v>3158</v>
      </c>
      <c r="F356" s="22">
        <v>46816</v>
      </c>
      <c r="G356" s="23">
        <v>1</v>
      </c>
      <c r="H356" s="21" t="s">
        <v>74</v>
      </c>
      <c r="I356" s="24" t="s">
        <v>74</v>
      </c>
    </row>
    <row r="357" spans="1:9" ht="33.75" x14ac:dyDescent="0.2">
      <c r="A357" s="19" t="s">
        <v>3155</v>
      </c>
      <c r="B357" s="20" t="s">
        <v>3156</v>
      </c>
      <c r="C357" s="32" t="s">
        <v>3456</v>
      </c>
      <c r="D357" s="21" t="s">
        <v>72</v>
      </c>
      <c r="E357" s="21" t="s">
        <v>3158</v>
      </c>
      <c r="F357" s="22">
        <v>71015</v>
      </c>
      <c r="G357" s="23">
        <v>1</v>
      </c>
      <c r="H357" s="21" t="s">
        <v>74</v>
      </c>
      <c r="I357" s="24" t="s">
        <v>74</v>
      </c>
    </row>
    <row r="358" spans="1:9" ht="33.75" x14ac:dyDescent="0.2">
      <c r="A358" s="19" t="s">
        <v>3155</v>
      </c>
      <c r="B358" s="20" t="s">
        <v>3156</v>
      </c>
      <c r="C358" s="32" t="s">
        <v>3457</v>
      </c>
      <c r="D358" s="21" t="s">
        <v>72</v>
      </c>
      <c r="E358" s="21" t="s">
        <v>3158</v>
      </c>
      <c r="F358" s="22">
        <v>12401</v>
      </c>
      <c r="G358" s="23">
        <v>1</v>
      </c>
      <c r="H358" s="21" t="s">
        <v>74</v>
      </c>
      <c r="I358" s="24" t="s">
        <v>74</v>
      </c>
    </row>
    <row r="359" spans="1:9" ht="33.75" x14ac:dyDescent="0.2">
      <c r="A359" s="19" t="s">
        <v>3155</v>
      </c>
      <c r="B359" s="20" t="s">
        <v>3156</v>
      </c>
      <c r="C359" s="32" t="s">
        <v>3458</v>
      </c>
      <c r="D359" s="21" t="s">
        <v>72</v>
      </c>
      <c r="E359" s="21" t="s">
        <v>3158</v>
      </c>
      <c r="F359" s="22">
        <v>133973</v>
      </c>
      <c r="G359" s="23">
        <v>1</v>
      </c>
      <c r="H359" s="21" t="s">
        <v>74</v>
      </c>
      <c r="I359" s="24" t="s">
        <v>74</v>
      </c>
    </row>
    <row r="360" spans="1:9" ht="33.75" x14ac:dyDescent="0.2">
      <c r="A360" s="19" t="s">
        <v>3155</v>
      </c>
      <c r="B360" s="20" t="s">
        <v>3156</v>
      </c>
      <c r="C360" s="32" t="s">
        <v>3459</v>
      </c>
      <c r="D360" s="21" t="s">
        <v>72</v>
      </c>
      <c r="E360" s="21" t="s">
        <v>3158</v>
      </c>
      <c r="F360" s="22">
        <v>17261</v>
      </c>
      <c r="G360" s="23">
        <v>1</v>
      </c>
      <c r="H360" s="21" t="s">
        <v>74</v>
      </c>
      <c r="I360" s="24" t="s">
        <v>74</v>
      </c>
    </row>
    <row r="361" spans="1:9" ht="33.75" x14ac:dyDescent="0.2">
      <c r="A361" s="19" t="s">
        <v>3155</v>
      </c>
      <c r="B361" s="20" t="s">
        <v>3156</v>
      </c>
      <c r="C361" s="32" t="s">
        <v>3460</v>
      </c>
      <c r="D361" s="21" t="s">
        <v>72</v>
      </c>
      <c r="E361" s="21" t="s">
        <v>3158</v>
      </c>
      <c r="F361" s="22">
        <v>83970</v>
      </c>
      <c r="G361" s="23">
        <v>1</v>
      </c>
      <c r="H361" s="21" t="s">
        <v>74</v>
      </c>
      <c r="I361" s="24" t="s">
        <v>74</v>
      </c>
    </row>
    <row r="362" spans="1:9" ht="33.75" x14ac:dyDescent="0.2">
      <c r="A362" s="19" t="s">
        <v>3155</v>
      </c>
      <c r="B362" s="20" t="s">
        <v>3156</v>
      </c>
      <c r="C362" s="32" t="s">
        <v>3461</v>
      </c>
      <c r="D362" s="21" t="s">
        <v>72</v>
      </c>
      <c r="E362" s="21" t="s">
        <v>3158</v>
      </c>
      <c r="F362" s="22">
        <v>34187</v>
      </c>
      <c r="G362" s="23">
        <v>1</v>
      </c>
      <c r="H362" s="21" t="s">
        <v>74</v>
      </c>
      <c r="I362" s="24" t="s">
        <v>74</v>
      </c>
    </row>
    <row r="363" spans="1:9" ht="33.75" x14ac:dyDescent="0.2">
      <c r="A363" s="19" t="s">
        <v>3155</v>
      </c>
      <c r="B363" s="20" t="s">
        <v>3156</v>
      </c>
      <c r="C363" s="32" t="s">
        <v>3462</v>
      </c>
      <c r="D363" s="21" t="s">
        <v>72</v>
      </c>
      <c r="E363" s="21" t="s">
        <v>3158</v>
      </c>
      <c r="F363" s="22">
        <v>176635</v>
      </c>
      <c r="G363" s="23">
        <v>1</v>
      </c>
      <c r="H363" s="21" t="s">
        <v>74</v>
      </c>
      <c r="I363" s="24" t="s">
        <v>74</v>
      </c>
    </row>
    <row r="364" spans="1:9" ht="33.75" x14ac:dyDescent="0.2">
      <c r="A364" s="19" t="s">
        <v>3155</v>
      </c>
      <c r="B364" s="20" t="s">
        <v>3156</v>
      </c>
      <c r="C364" s="32" t="s">
        <v>3463</v>
      </c>
      <c r="D364" s="21" t="s">
        <v>72</v>
      </c>
      <c r="E364" s="21" t="s">
        <v>3158</v>
      </c>
      <c r="F364" s="22">
        <v>33517</v>
      </c>
      <c r="G364" s="23">
        <v>1</v>
      </c>
      <c r="H364" s="21" t="s">
        <v>74</v>
      </c>
      <c r="I364" s="24" t="s">
        <v>74</v>
      </c>
    </row>
    <row r="365" spans="1:9" ht="33.75" x14ac:dyDescent="0.2">
      <c r="A365" s="19" t="s">
        <v>3155</v>
      </c>
      <c r="B365" s="20" t="s">
        <v>3156</v>
      </c>
      <c r="C365" s="32" t="s">
        <v>3464</v>
      </c>
      <c r="D365" s="21" t="s">
        <v>72</v>
      </c>
      <c r="E365" s="21" t="s">
        <v>3158</v>
      </c>
      <c r="F365" s="22">
        <v>42816</v>
      </c>
      <c r="G365" s="23">
        <v>1</v>
      </c>
      <c r="H365" s="21" t="s">
        <v>74</v>
      </c>
      <c r="I365" s="24" t="s">
        <v>74</v>
      </c>
    </row>
    <row r="366" spans="1:9" ht="33.75" x14ac:dyDescent="0.2">
      <c r="A366" s="19" t="s">
        <v>3155</v>
      </c>
      <c r="B366" s="20" t="s">
        <v>3156</v>
      </c>
      <c r="C366" s="32" t="s">
        <v>3465</v>
      </c>
      <c r="D366" s="21" t="s">
        <v>72</v>
      </c>
      <c r="E366" s="21" t="s">
        <v>3158</v>
      </c>
      <c r="F366" s="22">
        <v>14748</v>
      </c>
      <c r="G366" s="23">
        <v>1</v>
      </c>
      <c r="H366" s="21" t="s">
        <v>74</v>
      </c>
      <c r="I366" s="24" t="s">
        <v>74</v>
      </c>
    </row>
    <row r="367" spans="1:9" ht="33.75" x14ac:dyDescent="0.2">
      <c r="A367" s="19" t="s">
        <v>3155</v>
      </c>
      <c r="B367" s="20" t="s">
        <v>3156</v>
      </c>
      <c r="C367" s="32" t="s">
        <v>3466</v>
      </c>
      <c r="D367" s="21" t="s">
        <v>72</v>
      </c>
      <c r="E367" s="21" t="s">
        <v>3158</v>
      </c>
      <c r="F367" s="22">
        <v>12837</v>
      </c>
      <c r="G367" s="23">
        <v>1</v>
      </c>
      <c r="H367" s="21" t="s">
        <v>74</v>
      </c>
      <c r="I367" s="24" t="s">
        <v>74</v>
      </c>
    </row>
    <row r="368" spans="1:9" ht="33.75" x14ac:dyDescent="0.2">
      <c r="A368" s="19" t="s">
        <v>3155</v>
      </c>
      <c r="B368" s="20" t="s">
        <v>3156</v>
      </c>
      <c r="C368" s="32" t="s">
        <v>3467</v>
      </c>
      <c r="D368" s="21" t="s">
        <v>72</v>
      </c>
      <c r="E368" s="21" t="s">
        <v>3158</v>
      </c>
      <c r="F368" s="22">
        <v>20780</v>
      </c>
      <c r="G368" s="23">
        <v>1</v>
      </c>
      <c r="H368" s="21" t="s">
        <v>74</v>
      </c>
      <c r="I368" s="24" t="s">
        <v>74</v>
      </c>
    </row>
    <row r="369" spans="1:9" ht="33.75" x14ac:dyDescent="0.2">
      <c r="A369" s="19" t="s">
        <v>3155</v>
      </c>
      <c r="B369" s="20" t="s">
        <v>3156</v>
      </c>
      <c r="C369" s="32" t="s">
        <v>3468</v>
      </c>
      <c r="D369" s="21" t="s">
        <v>72</v>
      </c>
      <c r="E369" s="21" t="s">
        <v>3158</v>
      </c>
      <c r="F369" s="22">
        <v>31031</v>
      </c>
      <c r="G369" s="23">
        <v>1</v>
      </c>
      <c r="H369" s="21" t="s">
        <v>74</v>
      </c>
      <c r="I369" s="24" t="s">
        <v>74</v>
      </c>
    </row>
    <row r="370" spans="1:9" ht="33.75" x14ac:dyDescent="0.2">
      <c r="A370" s="19" t="s">
        <v>3155</v>
      </c>
      <c r="B370" s="20" t="s">
        <v>3156</v>
      </c>
      <c r="C370" s="32" t="s">
        <v>3469</v>
      </c>
      <c r="D370" s="21" t="s">
        <v>72</v>
      </c>
      <c r="E370" s="21" t="s">
        <v>3158</v>
      </c>
      <c r="F370" s="22">
        <v>13188</v>
      </c>
      <c r="G370" s="23">
        <v>1</v>
      </c>
      <c r="H370" s="21" t="s">
        <v>74</v>
      </c>
      <c r="I370" s="24" t="s">
        <v>74</v>
      </c>
    </row>
    <row r="371" spans="1:9" ht="33.75" x14ac:dyDescent="0.2">
      <c r="A371" s="19" t="s">
        <v>3155</v>
      </c>
      <c r="B371" s="20" t="s">
        <v>3156</v>
      </c>
      <c r="C371" s="32" t="s">
        <v>3470</v>
      </c>
      <c r="D371" s="21" t="s">
        <v>72</v>
      </c>
      <c r="E371" s="21" t="s">
        <v>3158</v>
      </c>
      <c r="F371" s="22">
        <v>35310</v>
      </c>
      <c r="G371" s="23">
        <v>1</v>
      </c>
      <c r="H371" s="21" t="s">
        <v>74</v>
      </c>
      <c r="I371" s="24" t="s">
        <v>74</v>
      </c>
    </row>
    <row r="372" spans="1:9" ht="33.75" x14ac:dyDescent="0.2">
      <c r="A372" s="19" t="s">
        <v>3155</v>
      </c>
      <c r="B372" s="20" t="s">
        <v>3156</v>
      </c>
      <c r="C372" s="32" t="s">
        <v>3471</v>
      </c>
      <c r="D372" s="21" t="s">
        <v>72</v>
      </c>
      <c r="E372" s="21" t="s">
        <v>3158</v>
      </c>
      <c r="F372" s="22">
        <v>20785</v>
      </c>
      <c r="G372" s="23">
        <v>1</v>
      </c>
      <c r="H372" s="21" t="s">
        <v>74</v>
      </c>
      <c r="I372" s="24" t="s">
        <v>74</v>
      </c>
    </row>
    <row r="373" spans="1:9" ht="33.75" x14ac:dyDescent="0.2">
      <c r="A373" s="19" t="s">
        <v>3155</v>
      </c>
      <c r="B373" s="20" t="s">
        <v>3156</v>
      </c>
      <c r="C373" s="32" t="s">
        <v>3472</v>
      </c>
      <c r="D373" s="21" t="s">
        <v>72</v>
      </c>
      <c r="E373" s="21" t="s">
        <v>3158</v>
      </c>
      <c r="F373" s="22">
        <v>638507.06999999995</v>
      </c>
      <c r="G373" s="23">
        <v>1</v>
      </c>
      <c r="H373" s="21" t="s">
        <v>74</v>
      </c>
      <c r="I373" s="24" t="s">
        <v>74</v>
      </c>
    </row>
    <row r="374" spans="1:9" ht="33.75" x14ac:dyDescent="0.2">
      <c r="A374" s="19" t="s">
        <v>3155</v>
      </c>
      <c r="B374" s="20" t="s">
        <v>3156</v>
      </c>
      <c r="C374" s="32" t="s">
        <v>3473</v>
      </c>
      <c r="D374" s="21" t="s">
        <v>72</v>
      </c>
      <c r="E374" s="21" t="s">
        <v>3158</v>
      </c>
      <c r="F374" s="22">
        <v>1062966.1000000001</v>
      </c>
      <c r="G374" s="23">
        <v>1</v>
      </c>
      <c r="H374" s="21" t="s">
        <v>74</v>
      </c>
      <c r="I374" s="24" t="s">
        <v>74</v>
      </c>
    </row>
    <row r="375" spans="1:9" ht="33.75" x14ac:dyDescent="0.2">
      <c r="A375" s="19" t="s">
        <v>3155</v>
      </c>
      <c r="B375" s="20" t="s">
        <v>3156</v>
      </c>
      <c r="C375" s="32" t="s">
        <v>3474</v>
      </c>
      <c r="D375" s="21" t="s">
        <v>72</v>
      </c>
      <c r="E375" s="21" t="s">
        <v>3158</v>
      </c>
      <c r="F375" s="22">
        <v>338728.81</v>
      </c>
      <c r="G375" s="23">
        <v>1</v>
      </c>
      <c r="H375" s="21" t="s">
        <v>74</v>
      </c>
      <c r="I375" s="24" t="s">
        <v>74</v>
      </c>
    </row>
    <row r="376" spans="1:9" ht="33.75" x14ac:dyDescent="0.2">
      <c r="A376" s="19" t="s">
        <v>3155</v>
      </c>
      <c r="B376" s="20" t="s">
        <v>3156</v>
      </c>
      <c r="C376" s="32" t="s">
        <v>3475</v>
      </c>
      <c r="D376" s="21" t="s">
        <v>72</v>
      </c>
      <c r="E376" s="21" t="s">
        <v>3158</v>
      </c>
      <c r="F376" s="22">
        <v>10353.73</v>
      </c>
      <c r="G376" s="23">
        <v>1</v>
      </c>
      <c r="H376" s="21" t="s">
        <v>74</v>
      </c>
      <c r="I376" s="24" t="s">
        <v>74</v>
      </c>
    </row>
    <row r="377" spans="1:9" ht="33.75" x14ac:dyDescent="0.2">
      <c r="A377" s="19" t="s">
        <v>3155</v>
      </c>
      <c r="B377" s="20" t="s">
        <v>3156</v>
      </c>
      <c r="C377" s="32" t="s">
        <v>3476</v>
      </c>
      <c r="D377" s="21" t="s">
        <v>72</v>
      </c>
      <c r="E377" s="21" t="s">
        <v>3158</v>
      </c>
      <c r="F377" s="22">
        <v>10353.73</v>
      </c>
      <c r="G377" s="23">
        <v>1</v>
      </c>
      <c r="H377" s="21" t="s">
        <v>74</v>
      </c>
      <c r="I377" s="24" t="s">
        <v>74</v>
      </c>
    </row>
    <row r="378" spans="1:9" ht="33.75" x14ac:dyDescent="0.2">
      <c r="A378" s="19" t="s">
        <v>3155</v>
      </c>
      <c r="B378" s="20" t="s">
        <v>3156</v>
      </c>
      <c r="C378" s="32" t="s">
        <v>3253</v>
      </c>
      <c r="D378" s="21" t="s">
        <v>72</v>
      </c>
      <c r="E378" s="21" t="s">
        <v>3158</v>
      </c>
      <c r="F378" s="22">
        <v>12315.54</v>
      </c>
      <c r="G378" s="23">
        <v>1</v>
      </c>
      <c r="H378" s="21" t="s">
        <v>74</v>
      </c>
      <c r="I378" s="24" t="s">
        <v>74</v>
      </c>
    </row>
    <row r="379" spans="1:9" ht="33.75" x14ac:dyDescent="0.2">
      <c r="A379" s="19" t="s">
        <v>3155</v>
      </c>
      <c r="B379" s="20" t="s">
        <v>3156</v>
      </c>
      <c r="C379" s="32" t="s">
        <v>3477</v>
      </c>
      <c r="D379" s="21" t="s">
        <v>72</v>
      </c>
      <c r="E379" s="21" t="s">
        <v>3158</v>
      </c>
      <c r="F379" s="22">
        <v>27526.91</v>
      </c>
      <c r="G379" s="23">
        <v>1</v>
      </c>
      <c r="H379" s="21" t="s">
        <v>74</v>
      </c>
      <c r="I379" s="24" t="s">
        <v>74</v>
      </c>
    </row>
    <row r="380" spans="1:9" ht="33.75" x14ac:dyDescent="0.2">
      <c r="A380" s="19" t="s">
        <v>3155</v>
      </c>
      <c r="B380" s="20" t="s">
        <v>3156</v>
      </c>
      <c r="C380" s="32" t="s">
        <v>3477</v>
      </c>
      <c r="D380" s="21" t="s">
        <v>72</v>
      </c>
      <c r="E380" s="21" t="s">
        <v>3158</v>
      </c>
      <c r="F380" s="22">
        <v>27526.91</v>
      </c>
      <c r="G380" s="23">
        <v>1</v>
      </c>
      <c r="H380" s="21" t="s">
        <v>74</v>
      </c>
      <c r="I380" s="24" t="s">
        <v>74</v>
      </c>
    </row>
    <row r="381" spans="1:9" ht="33.75" x14ac:dyDescent="0.2">
      <c r="A381" s="19" t="s">
        <v>3155</v>
      </c>
      <c r="B381" s="20" t="s">
        <v>3156</v>
      </c>
      <c r="C381" s="32" t="s">
        <v>3255</v>
      </c>
      <c r="D381" s="21" t="s">
        <v>72</v>
      </c>
      <c r="E381" s="21" t="s">
        <v>3158</v>
      </c>
      <c r="F381" s="22">
        <v>11476.32</v>
      </c>
      <c r="G381" s="23">
        <v>1</v>
      </c>
      <c r="H381" s="21" t="s">
        <v>74</v>
      </c>
      <c r="I381" s="24" t="s">
        <v>74</v>
      </c>
    </row>
    <row r="382" spans="1:9" ht="33.75" x14ac:dyDescent="0.2">
      <c r="A382" s="19" t="s">
        <v>3155</v>
      </c>
      <c r="B382" s="20" t="s">
        <v>3156</v>
      </c>
      <c r="C382" s="32" t="s">
        <v>3256</v>
      </c>
      <c r="D382" s="21" t="s">
        <v>72</v>
      </c>
      <c r="E382" s="21" t="s">
        <v>3158</v>
      </c>
      <c r="F382" s="22">
        <v>15122.89</v>
      </c>
      <c r="G382" s="23">
        <v>1</v>
      </c>
      <c r="H382" s="21" t="s">
        <v>74</v>
      </c>
      <c r="I382" s="24" t="s">
        <v>74</v>
      </c>
    </row>
    <row r="383" spans="1:9" ht="33.75" x14ac:dyDescent="0.2">
      <c r="A383" s="19" t="s">
        <v>3155</v>
      </c>
      <c r="B383" s="20" t="s">
        <v>3156</v>
      </c>
      <c r="C383" s="32" t="s">
        <v>3256</v>
      </c>
      <c r="D383" s="21" t="s">
        <v>72</v>
      </c>
      <c r="E383" s="21" t="s">
        <v>3158</v>
      </c>
      <c r="F383" s="22">
        <v>15179.87</v>
      </c>
      <c r="G383" s="23">
        <v>1</v>
      </c>
      <c r="H383" s="21" t="s">
        <v>74</v>
      </c>
      <c r="I383" s="24" t="s">
        <v>74</v>
      </c>
    </row>
    <row r="384" spans="1:9" ht="33.75" x14ac:dyDescent="0.2">
      <c r="A384" s="19" t="s">
        <v>3155</v>
      </c>
      <c r="B384" s="20" t="s">
        <v>3156</v>
      </c>
      <c r="C384" s="32" t="s">
        <v>3256</v>
      </c>
      <c r="D384" s="21" t="s">
        <v>72</v>
      </c>
      <c r="E384" s="21" t="s">
        <v>3158</v>
      </c>
      <c r="F384" s="22">
        <v>15179.87</v>
      </c>
      <c r="G384" s="23">
        <v>1</v>
      </c>
      <c r="H384" s="21" t="s">
        <v>74</v>
      </c>
      <c r="I384" s="24" t="s">
        <v>74</v>
      </c>
    </row>
    <row r="385" spans="1:9" ht="33.75" x14ac:dyDescent="0.2">
      <c r="A385" s="19" t="s">
        <v>3155</v>
      </c>
      <c r="B385" s="20" t="s">
        <v>3156</v>
      </c>
      <c r="C385" s="32" t="s">
        <v>3257</v>
      </c>
      <c r="D385" s="21" t="s">
        <v>72</v>
      </c>
      <c r="E385" s="21" t="s">
        <v>3158</v>
      </c>
      <c r="F385" s="22">
        <v>18823.63</v>
      </c>
      <c r="G385" s="23">
        <v>1</v>
      </c>
      <c r="H385" s="21" t="s">
        <v>74</v>
      </c>
      <c r="I385" s="24" t="s">
        <v>74</v>
      </c>
    </row>
    <row r="386" spans="1:9" ht="33.75" x14ac:dyDescent="0.2">
      <c r="A386" s="19" t="s">
        <v>3155</v>
      </c>
      <c r="B386" s="20" t="s">
        <v>3156</v>
      </c>
      <c r="C386" s="32" t="s">
        <v>3257</v>
      </c>
      <c r="D386" s="21" t="s">
        <v>72</v>
      </c>
      <c r="E386" s="21" t="s">
        <v>3158</v>
      </c>
      <c r="F386" s="22">
        <v>18823.63</v>
      </c>
      <c r="G386" s="23">
        <v>1</v>
      </c>
      <c r="H386" s="21" t="s">
        <v>74</v>
      </c>
      <c r="I386" s="24" t="s">
        <v>74</v>
      </c>
    </row>
    <row r="387" spans="1:9" ht="33.75" x14ac:dyDescent="0.2">
      <c r="A387" s="19" t="s">
        <v>3155</v>
      </c>
      <c r="B387" s="20" t="s">
        <v>3156</v>
      </c>
      <c r="C387" s="32" t="s">
        <v>3257</v>
      </c>
      <c r="D387" s="21" t="s">
        <v>72</v>
      </c>
      <c r="E387" s="21" t="s">
        <v>3158</v>
      </c>
      <c r="F387" s="22">
        <v>18823.63</v>
      </c>
      <c r="G387" s="23">
        <v>1</v>
      </c>
      <c r="H387" s="21" t="s">
        <v>74</v>
      </c>
      <c r="I387" s="24" t="s">
        <v>74</v>
      </c>
    </row>
    <row r="388" spans="1:9" ht="33.75" x14ac:dyDescent="0.2">
      <c r="A388" s="19" t="s">
        <v>3155</v>
      </c>
      <c r="B388" s="20" t="s">
        <v>3156</v>
      </c>
      <c r="C388" s="32" t="s">
        <v>3478</v>
      </c>
      <c r="D388" s="21" t="s">
        <v>72</v>
      </c>
      <c r="E388" s="21" t="s">
        <v>3158</v>
      </c>
      <c r="F388" s="22">
        <v>22983.05</v>
      </c>
      <c r="G388" s="23">
        <v>1</v>
      </c>
      <c r="H388" s="21" t="s">
        <v>74</v>
      </c>
      <c r="I388" s="24" t="s">
        <v>74</v>
      </c>
    </row>
    <row r="389" spans="1:9" ht="33.75" x14ac:dyDescent="0.2">
      <c r="A389" s="19" t="s">
        <v>3155</v>
      </c>
      <c r="B389" s="20" t="s">
        <v>3156</v>
      </c>
      <c r="C389" s="32" t="s">
        <v>3479</v>
      </c>
      <c r="D389" s="21" t="s">
        <v>72</v>
      </c>
      <c r="E389" s="21" t="s">
        <v>3158</v>
      </c>
      <c r="F389" s="22">
        <v>45353</v>
      </c>
      <c r="G389" s="23">
        <v>1</v>
      </c>
      <c r="H389" s="21" t="s">
        <v>74</v>
      </c>
      <c r="I389" s="24" t="s">
        <v>74</v>
      </c>
    </row>
    <row r="390" spans="1:9" ht="33.75" x14ac:dyDescent="0.2">
      <c r="A390" s="19" t="s">
        <v>3155</v>
      </c>
      <c r="B390" s="20" t="s">
        <v>3156</v>
      </c>
      <c r="C390" s="32" t="s">
        <v>3261</v>
      </c>
      <c r="D390" s="21" t="s">
        <v>72</v>
      </c>
      <c r="E390" s="21" t="s">
        <v>3158</v>
      </c>
      <c r="F390" s="22">
        <v>18313.189999999999</v>
      </c>
      <c r="G390" s="23">
        <v>1</v>
      </c>
      <c r="H390" s="21" t="s">
        <v>74</v>
      </c>
      <c r="I390" s="24" t="s">
        <v>74</v>
      </c>
    </row>
    <row r="391" spans="1:9" ht="33.75" x14ac:dyDescent="0.2">
      <c r="A391" s="19" t="s">
        <v>3155</v>
      </c>
      <c r="B391" s="20" t="s">
        <v>3156</v>
      </c>
      <c r="C391" s="32" t="s">
        <v>3480</v>
      </c>
      <c r="D391" s="21" t="s">
        <v>72</v>
      </c>
      <c r="E391" s="21" t="s">
        <v>3158</v>
      </c>
      <c r="F391" s="22">
        <v>147998.24</v>
      </c>
      <c r="G391" s="23">
        <v>1</v>
      </c>
      <c r="H391" s="21" t="s">
        <v>74</v>
      </c>
      <c r="I391" s="24" t="s">
        <v>74</v>
      </c>
    </row>
    <row r="392" spans="1:9" ht="33.75" x14ac:dyDescent="0.2">
      <c r="A392" s="19" t="s">
        <v>3155</v>
      </c>
      <c r="B392" s="20" t="s">
        <v>3156</v>
      </c>
      <c r="C392" s="32" t="s">
        <v>3481</v>
      </c>
      <c r="D392" s="21" t="s">
        <v>72</v>
      </c>
      <c r="E392" s="21" t="s">
        <v>3158</v>
      </c>
      <c r="F392" s="22">
        <v>51305.15</v>
      </c>
      <c r="G392" s="23">
        <v>1</v>
      </c>
      <c r="H392" s="21" t="s">
        <v>74</v>
      </c>
      <c r="I392" s="24" t="s">
        <v>74</v>
      </c>
    </row>
    <row r="393" spans="1:9" ht="33.75" x14ac:dyDescent="0.2">
      <c r="A393" s="19" t="s">
        <v>3155</v>
      </c>
      <c r="B393" s="20" t="s">
        <v>3156</v>
      </c>
      <c r="C393" s="32" t="s">
        <v>3482</v>
      </c>
      <c r="D393" s="21" t="s">
        <v>72</v>
      </c>
      <c r="E393" s="21" t="s">
        <v>3158</v>
      </c>
      <c r="F393" s="22">
        <v>180345</v>
      </c>
      <c r="G393" s="23">
        <v>1</v>
      </c>
      <c r="H393" s="21" t="s">
        <v>74</v>
      </c>
      <c r="I393" s="24" t="s">
        <v>74</v>
      </c>
    </row>
    <row r="394" spans="1:9" ht="33.75" x14ac:dyDescent="0.2">
      <c r="A394" s="19" t="s">
        <v>3155</v>
      </c>
      <c r="B394" s="20" t="s">
        <v>3156</v>
      </c>
      <c r="C394" s="32" t="s">
        <v>3483</v>
      </c>
      <c r="D394" s="21" t="s">
        <v>72</v>
      </c>
      <c r="E394" s="21" t="s">
        <v>3158</v>
      </c>
      <c r="F394" s="22">
        <v>25110</v>
      </c>
      <c r="G394" s="23">
        <v>1</v>
      </c>
      <c r="H394" s="21" t="s">
        <v>74</v>
      </c>
      <c r="I394" s="24" t="s">
        <v>74</v>
      </c>
    </row>
    <row r="395" spans="1:9" ht="33.75" x14ac:dyDescent="0.2">
      <c r="A395" s="19" t="s">
        <v>3155</v>
      </c>
      <c r="B395" s="20" t="s">
        <v>3156</v>
      </c>
      <c r="C395" s="32" t="s">
        <v>3484</v>
      </c>
      <c r="D395" s="21" t="s">
        <v>72</v>
      </c>
      <c r="E395" s="21" t="s">
        <v>3158</v>
      </c>
      <c r="F395" s="22">
        <v>53946.12</v>
      </c>
      <c r="G395" s="23">
        <v>1</v>
      </c>
      <c r="H395" s="21" t="s">
        <v>74</v>
      </c>
      <c r="I395" s="24" t="s">
        <v>74</v>
      </c>
    </row>
    <row r="396" spans="1:9" ht="33.75" x14ac:dyDescent="0.2">
      <c r="A396" s="19" t="s">
        <v>3155</v>
      </c>
      <c r="B396" s="20" t="s">
        <v>3156</v>
      </c>
      <c r="C396" s="32" t="s">
        <v>3485</v>
      </c>
      <c r="D396" s="21" t="s">
        <v>72</v>
      </c>
      <c r="E396" s="21" t="s">
        <v>3158</v>
      </c>
      <c r="F396" s="22">
        <v>37525.839999999997</v>
      </c>
      <c r="G396" s="23">
        <v>1</v>
      </c>
      <c r="H396" s="21" t="s">
        <v>74</v>
      </c>
      <c r="I396" s="24" t="s">
        <v>74</v>
      </c>
    </row>
    <row r="397" spans="1:9" ht="33.75" x14ac:dyDescent="0.2">
      <c r="A397" s="19" t="s">
        <v>3155</v>
      </c>
      <c r="B397" s="20" t="s">
        <v>3156</v>
      </c>
      <c r="C397" s="32" t="s">
        <v>3486</v>
      </c>
      <c r="D397" s="21" t="s">
        <v>72</v>
      </c>
      <c r="E397" s="21" t="s">
        <v>3158</v>
      </c>
      <c r="F397" s="22">
        <v>42261.120000000003</v>
      </c>
      <c r="G397" s="23">
        <v>1</v>
      </c>
      <c r="H397" s="21" t="s">
        <v>74</v>
      </c>
      <c r="I397" s="24" t="s">
        <v>74</v>
      </c>
    </row>
    <row r="398" spans="1:9" ht="33.75" x14ac:dyDescent="0.2">
      <c r="A398" s="19" t="s">
        <v>3155</v>
      </c>
      <c r="B398" s="20" t="s">
        <v>3156</v>
      </c>
      <c r="C398" s="32" t="s">
        <v>3486</v>
      </c>
      <c r="D398" s="21" t="s">
        <v>72</v>
      </c>
      <c r="E398" s="21" t="s">
        <v>3158</v>
      </c>
      <c r="F398" s="22">
        <v>42261.120000000003</v>
      </c>
      <c r="G398" s="23">
        <v>1</v>
      </c>
      <c r="H398" s="21" t="s">
        <v>74</v>
      </c>
      <c r="I398" s="24" t="s">
        <v>74</v>
      </c>
    </row>
    <row r="399" spans="1:9" ht="33.75" x14ac:dyDescent="0.2">
      <c r="A399" s="19" t="s">
        <v>3155</v>
      </c>
      <c r="B399" s="20" t="s">
        <v>3156</v>
      </c>
      <c r="C399" s="32" t="s">
        <v>3487</v>
      </c>
      <c r="D399" s="21" t="s">
        <v>72</v>
      </c>
      <c r="E399" s="21" t="s">
        <v>3158</v>
      </c>
      <c r="F399" s="22">
        <v>35714</v>
      </c>
      <c r="G399" s="23">
        <v>1</v>
      </c>
      <c r="H399" s="21" t="s">
        <v>74</v>
      </c>
      <c r="I399" s="24" t="s">
        <v>74</v>
      </c>
    </row>
    <row r="400" spans="1:9" ht="33.75" x14ac:dyDescent="0.2">
      <c r="A400" s="19" t="s">
        <v>3155</v>
      </c>
      <c r="B400" s="20" t="s">
        <v>3156</v>
      </c>
      <c r="C400" s="32" t="s">
        <v>3488</v>
      </c>
      <c r="D400" s="21" t="s">
        <v>72</v>
      </c>
      <c r="E400" s="21" t="s">
        <v>3158</v>
      </c>
      <c r="F400" s="22">
        <v>42261.120000000003</v>
      </c>
      <c r="G400" s="23">
        <v>1</v>
      </c>
      <c r="H400" s="21" t="s">
        <v>74</v>
      </c>
      <c r="I400" s="24" t="s">
        <v>74</v>
      </c>
    </row>
    <row r="401" spans="1:9" ht="33.75" x14ac:dyDescent="0.2">
      <c r="A401" s="19" t="s">
        <v>3155</v>
      </c>
      <c r="B401" s="20" t="s">
        <v>3156</v>
      </c>
      <c r="C401" s="32" t="s">
        <v>3489</v>
      </c>
      <c r="D401" s="21" t="s">
        <v>72</v>
      </c>
      <c r="E401" s="21" t="s">
        <v>3158</v>
      </c>
      <c r="F401" s="22">
        <v>33893.360000000001</v>
      </c>
      <c r="G401" s="23">
        <v>1</v>
      </c>
      <c r="H401" s="21" t="s">
        <v>74</v>
      </c>
      <c r="I401" s="24" t="s">
        <v>74</v>
      </c>
    </row>
    <row r="402" spans="1:9" ht="33.75" x14ac:dyDescent="0.2">
      <c r="A402" s="19" t="s">
        <v>3155</v>
      </c>
      <c r="B402" s="20" t="s">
        <v>3156</v>
      </c>
      <c r="C402" s="32" t="s">
        <v>3490</v>
      </c>
      <c r="D402" s="21" t="s">
        <v>72</v>
      </c>
      <c r="E402" s="21" t="s">
        <v>3158</v>
      </c>
      <c r="F402" s="22">
        <v>775168.04</v>
      </c>
      <c r="G402" s="23">
        <v>1</v>
      </c>
      <c r="H402" s="21" t="s">
        <v>74</v>
      </c>
      <c r="I402" s="24" t="s">
        <v>74</v>
      </c>
    </row>
    <row r="403" spans="1:9" ht="33.75" x14ac:dyDescent="0.2">
      <c r="A403" s="19" t="s">
        <v>3155</v>
      </c>
      <c r="B403" s="20" t="s">
        <v>3156</v>
      </c>
      <c r="C403" s="32" t="s">
        <v>3491</v>
      </c>
      <c r="D403" s="21" t="s">
        <v>72</v>
      </c>
      <c r="E403" s="21" t="s">
        <v>3158</v>
      </c>
      <c r="F403" s="22">
        <v>290742</v>
      </c>
      <c r="G403" s="23">
        <v>1</v>
      </c>
      <c r="H403" s="21" t="s">
        <v>74</v>
      </c>
      <c r="I403" s="24" t="s">
        <v>74</v>
      </c>
    </row>
    <row r="404" spans="1:9" ht="33.75" x14ac:dyDescent="0.2">
      <c r="A404" s="19" t="s">
        <v>3155</v>
      </c>
      <c r="B404" s="20" t="s">
        <v>3156</v>
      </c>
      <c r="C404" s="32" t="s">
        <v>3492</v>
      </c>
      <c r="D404" s="21" t="s">
        <v>72</v>
      </c>
      <c r="E404" s="21" t="s">
        <v>3158</v>
      </c>
      <c r="F404" s="22">
        <v>290742</v>
      </c>
      <c r="G404" s="23">
        <v>1</v>
      </c>
      <c r="H404" s="21" t="s">
        <v>74</v>
      </c>
      <c r="I404" s="24" t="s">
        <v>74</v>
      </c>
    </row>
    <row r="405" spans="1:9" ht="33.75" x14ac:dyDescent="0.2">
      <c r="A405" s="19" t="s">
        <v>3155</v>
      </c>
      <c r="B405" s="20" t="s">
        <v>3156</v>
      </c>
      <c r="C405" s="32" t="s">
        <v>3493</v>
      </c>
      <c r="D405" s="21" t="s">
        <v>72</v>
      </c>
      <c r="E405" s="21" t="s">
        <v>3158</v>
      </c>
      <c r="F405" s="22">
        <v>43855</v>
      </c>
      <c r="G405" s="23">
        <v>1</v>
      </c>
      <c r="H405" s="21" t="s">
        <v>74</v>
      </c>
      <c r="I405" s="24" t="s">
        <v>74</v>
      </c>
    </row>
    <row r="406" spans="1:9" ht="33.75" x14ac:dyDescent="0.2">
      <c r="A406" s="19" t="s">
        <v>3155</v>
      </c>
      <c r="B406" s="20" t="s">
        <v>3156</v>
      </c>
      <c r="C406" s="32" t="s">
        <v>3494</v>
      </c>
      <c r="D406" s="21" t="s">
        <v>72</v>
      </c>
      <c r="E406" s="21" t="s">
        <v>3158</v>
      </c>
      <c r="F406" s="22">
        <v>231997.22</v>
      </c>
      <c r="G406" s="23">
        <v>1</v>
      </c>
      <c r="H406" s="21" t="s">
        <v>74</v>
      </c>
      <c r="I406" s="24" t="s">
        <v>74</v>
      </c>
    </row>
    <row r="407" spans="1:9" ht="33.75" x14ac:dyDescent="0.2">
      <c r="A407" s="19" t="s">
        <v>3155</v>
      </c>
      <c r="B407" s="20" t="s">
        <v>3156</v>
      </c>
      <c r="C407" s="32" t="s">
        <v>3495</v>
      </c>
      <c r="D407" s="21" t="s">
        <v>72</v>
      </c>
      <c r="E407" s="21" t="s">
        <v>3158</v>
      </c>
      <c r="F407" s="22">
        <v>23490</v>
      </c>
      <c r="G407" s="23">
        <v>1</v>
      </c>
      <c r="H407" s="21" t="s">
        <v>74</v>
      </c>
      <c r="I407" s="24" t="s">
        <v>74</v>
      </c>
    </row>
    <row r="408" spans="1:9" ht="33.75" x14ac:dyDescent="0.2">
      <c r="A408" s="19" t="s">
        <v>3155</v>
      </c>
      <c r="B408" s="20" t="s">
        <v>3156</v>
      </c>
      <c r="C408" s="32" t="s">
        <v>3496</v>
      </c>
      <c r="D408" s="21" t="s">
        <v>72</v>
      </c>
      <c r="E408" s="21" t="s">
        <v>3158</v>
      </c>
      <c r="F408" s="22">
        <v>116249.5</v>
      </c>
      <c r="G408" s="23">
        <v>1</v>
      </c>
      <c r="H408" s="21" t="s">
        <v>74</v>
      </c>
      <c r="I408" s="24" t="s">
        <v>74</v>
      </c>
    </row>
    <row r="409" spans="1:9" ht="33.75" x14ac:dyDescent="0.2">
      <c r="A409" s="19" t="s">
        <v>3155</v>
      </c>
      <c r="B409" s="20" t="s">
        <v>3156</v>
      </c>
      <c r="C409" s="32" t="s">
        <v>3497</v>
      </c>
      <c r="D409" s="21" t="s">
        <v>72</v>
      </c>
      <c r="E409" s="21" t="s">
        <v>3158</v>
      </c>
      <c r="F409" s="22">
        <v>15790.58</v>
      </c>
      <c r="G409" s="23">
        <v>1</v>
      </c>
      <c r="H409" s="21" t="s">
        <v>74</v>
      </c>
      <c r="I409" s="24" t="s">
        <v>74</v>
      </c>
    </row>
    <row r="410" spans="1:9" ht="33.75" x14ac:dyDescent="0.2">
      <c r="A410" s="19" t="s">
        <v>3155</v>
      </c>
      <c r="B410" s="20" t="s">
        <v>3156</v>
      </c>
      <c r="C410" s="32" t="s">
        <v>3498</v>
      </c>
      <c r="D410" s="21" t="s">
        <v>72</v>
      </c>
      <c r="E410" s="21" t="s">
        <v>3158</v>
      </c>
      <c r="F410" s="22">
        <v>12480</v>
      </c>
      <c r="G410" s="23">
        <v>1</v>
      </c>
      <c r="H410" s="21" t="s">
        <v>74</v>
      </c>
      <c r="I410" s="24" t="s">
        <v>74</v>
      </c>
    </row>
    <row r="411" spans="1:9" ht="33.75" x14ac:dyDescent="0.2">
      <c r="A411" s="19" t="s">
        <v>3155</v>
      </c>
      <c r="B411" s="20" t="s">
        <v>3156</v>
      </c>
      <c r="C411" s="32" t="s">
        <v>3499</v>
      </c>
      <c r="D411" s="21" t="s">
        <v>72</v>
      </c>
      <c r="E411" s="21" t="s">
        <v>3158</v>
      </c>
      <c r="F411" s="22">
        <v>26937.88</v>
      </c>
      <c r="G411" s="23">
        <v>1</v>
      </c>
      <c r="H411" s="21" t="s">
        <v>74</v>
      </c>
      <c r="I411" s="24" t="s">
        <v>74</v>
      </c>
    </row>
    <row r="412" spans="1:9" ht="33.75" x14ac:dyDescent="0.2">
      <c r="A412" s="19" t="s">
        <v>3155</v>
      </c>
      <c r="B412" s="20" t="s">
        <v>3156</v>
      </c>
      <c r="C412" s="32" t="s">
        <v>3499</v>
      </c>
      <c r="D412" s="21" t="s">
        <v>72</v>
      </c>
      <c r="E412" s="21" t="s">
        <v>3158</v>
      </c>
      <c r="F412" s="22">
        <v>26937.88</v>
      </c>
      <c r="G412" s="23">
        <v>1</v>
      </c>
      <c r="H412" s="21" t="s">
        <v>74</v>
      </c>
      <c r="I412" s="24" t="s">
        <v>74</v>
      </c>
    </row>
    <row r="413" spans="1:9" ht="33.75" x14ac:dyDescent="0.2">
      <c r="A413" s="19" t="s">
        <v>3155</v>
      </c>
      <c r="B413" s="20" t="s">
        <v>3156</v>
      </c>
      <c r="C413" s="32" t="s">
        <v>3499</v>
      </c>
      <c r="D413" s="21" t="s">
        <v>72</v>
      </c>
      <c r="E413" s="21" t="s">
        <v>3158</v>
      </c>
      <c r="F413" s="22">
        <v>26937.91</v>
      </c>
      <c r="G413" s="23">
        <v>1</v>
      </c>
      <c r="H413" s="21" t="s">
        <v>74</v>
      </c>
      <c r="I413" s="24" t="s">
        <v>74</v>
      </c>
    </row>
    <row r="414" spans="1:9" ht="33.75" x14ac:dyDescent="0.2">
      <c r="A414" s="19" t="s">
        <v>3155</v>
      </c>
      <c r="B414" s="20" t="s">
        <v>3156</v>
      </c>
      <c r="C414" s="32" t="s">
        <v>3500</v>
      </c>
      <c r="D414" s="21" t="s">
        <v>72</v>
      </c>
      <c r="E414" s="21" t="s">
        <v>3158</v>
      </c>
      <c r="F414" s="22">
        <v>31308.78</v>
      </c>
      <c r="G414" s="23">
        <v>1</v>
      </c>
      <c r="H414" s="21" t="s">
        <v>74</v>
      </c>
      <c r="I414" s="24" t="s">
        <v>74</v>
      </c>
    </row>
    <row r="415" spans="1:9" ht="33.75" x14ac:dyDescent="0.2">
      <c r="A415" s="19" t="s">
        <v>3155</v>
      </c>
      <c r="B415" s="20" t="s">
        <v>3156</v>
      </c>
      <c r="C415" s="32" t="s">
        <v>3500</v>
      </c>
      <c r="D415" s="21" t="s">
        <v>72</v>
      </c>
      <c r="E415" s="21" t="s">
        <v>3158</v>
      </c>
      <c r="F415" s="22">
        <v>45304.66</v>
      </c>
      <c r="G415" s="23">
        <v>1</v>
      </c>
      <c r="H415" s="21" t="s">
        <v>74</v>
      </c>
      <c r="I415" s="24" t="s">
        <v>74</v>
      </c>
    </row>
    <row r="416" spans="1:9" ht="33.75" x14ac:dyDescent="0.2">
      <c r="A416" s="19" t="s">
        <v>3155</v>
      </c>
      <c r="B416" s="20" t="s">
        <v>3156</v>
      </c>
      <c r="C416" s="32" t="s">
        <v>3501</v>
      </c>
      <c r="D416" s="21" t="s">
        <v>72</v>
      </c>
      <c r="E416" s="21" t="s">
        <v>3158</v>
      </c>
      <c r="F416" s="22">
        <v>35295.71</v>
      </c>
      <c r="G416" s="23">
        <v>1</v>
      </c>
      <c r="H416" s="21" t="s">
        <v>74</v>
      </c>
      <c r="I416" s="24" t="s">
        <v>74</v>
      </c>
    </row>
    <row r="417" spans="1:9" ht="33.75" x14ac:dyDescent="0.2">
      <c r="A417" s="19" t="s">
        <v>3155</v>
      </c>
      <c r="B417" s="20" t="s">
        <v>3156</v>
      </c>
      <c r="C417" s="32" t="s">
        <v>3502</v>
      </c>
      <c r="D417" s="21" t="s">
        <v>72</v>
      </c>
      <c r="E417" s="21" t="s">
        <v>3158</v>
      </c>
      <c r="F417" s="22">
        <v>419760</v>
      </c>
      <c r="G417" s="23">
        <v>1</v>
      </c>
      <c r="H417" s="21" t="s">
        <v>74</v>
      </c>
      <c r="I417" s="24" t="s">
        <v>74</v>
      </c>
    </row>
    <row r="418" spans="1:9" ht="33.75" x14ac:dyDescent="0.2">
      <c r="A418" s="19" t="s">
        <v>3155</v>
      </c>
      <c r="B418" s="20" t="s">
        <v>3156</v>
      </c>
      <c r="C418" s="32" t="s">
        <v>3503</v>
      </c>
      <c r="D418" s="21" t="s">
        <v>72</v>
      </c>
      <c r="E418" s="21" t="s">
        <v>3158</v>
      </c>
      <c r="F418" s="22">
        <v>419760</v>
      </c>
      <c r="G418" s="23">
        <v>1</v>
      </c>
      <c r="H418" s="21" t="s">
        <v>74</v>
      </c>
      <c r="I418" s="24" t="s">
        <v>74</v>
      </c>
    </row>
    <row r="419" spans="1:9" ht="33.75" x14ac:dyDescent="0.2">
      <c r="A419" s="19" t="s">
        <v>3155</v>
      </c>
      <c r="B419" s="20" t="s">
        <v>3156</v>
      </c>
      <c r="C419" s="32" t="s">
        <v>3504</v>
      </c>
      <c r="D419" s="21" t="s">
        <v>72</v>
      </c>
      <c r="E419" s="21" t="s">
        <v>3158</v>
      </c>
      <c r="F419" s="22">
        <v>419760</v>
      </c>
      <c r="G419" s="23">
        <v>1</v>
      </c>
      <c r="H419" s="21" t="s">
        <v>74</v>
      </c>
      <c r="I419" s="24" t="s">
        <v>74</v>
      </c>
    </row>
    <row r="420" spans="1:9" ht="33.75" x14ac:dyDescent="0.2">
      <c r="A420" s="19" t="s">
        <v>3155</v>
      </c>
      <c r="B420" s="20" t="s">
        <v>3156</v>
      </c>
      <c r="C420" s="32" t="s">
        <v>3505</v>
      </c>
      <c r="D420" s="21" t="s">
        <v>72</v>
      </c>
      <c r="E420" s="21" t="s">
        <v>3158</v>
      </c>
      <c r="F420" s="22">
        <v>49071</v>
      </c>
      <c r="G420" s="23">
        <v>1</v>
      </c>
      <c r="H420" s="21" t="s">
        <v>74</v>
      </c>
      <c r="I420" s="24" t="s">
        <v>74</v>
      </c>
    </row>
    <row r="421" spans="1:9" ht="33.75" x14ac:dyDescent="0.2">
      <c r="A421" s="19" t="s">
        <v>3155</v>
      </c>
      <c r="B421" s="20" t="s">
        <v>3156</v>
      </c>
      <c r="C421" s="32" t="s">
        <v>3506</v>
      </c>
      <c r="D421" s="21" t="s">
        <v>72</v>
      </c>
      <c r="E421" s="21" t="s">
        <v>3158</v>
      </c>
      <c r="F421" s="22">
        <v>101310</v>
      </c>
      <c r="G421" s="23">
        <v>1</v>
      </c>
      <c r="H421" s="21" t="s">
        <v>74</v>
      </c>
      <c r="I421" s="24" t="s">
        <v>74</v>
      </c>
    </row>
    <row r="422" spans="1:9" ht="33.75" x14ac:dyDescent="0.2">
      <c r="A422" s="19" t="s">
        <v>3155</v>
      </c>
      <c r="B422" s="20" t="s">
        <v>3156</v>
      </c>
      <c r="C422" s="32" t="s">
        <v>3291</v>
      </c>
      <c r="D422" s="21" t="s">
        <v>72</v>
      </c>
      <c r="E422" s="21" t="s">
        <v>3158</v>
      </c>
      <c r="F422" s="22">
        <v>20020</v>
      </c>
      <c r="G422" s="23">
        <v>1</v>
      </c>
      <c r="H422" s="21" t="s">
        <v>74</v>
      </c>
      <c r="I422" s="24" t="s">
        <v>74</v>
      </c>
    </row>
    <row r="423" spans="1:9" ht="33.75" x14ac:dyDescent="0.2">
      <c r="A423" s="19" t="s">
        <v>3155</v>
      </c>
      <c r="B423" s="20" t="s">
        <v>3156</v>
      </c>
      <c r="C423" s="32" t="s">
        <v>3291</v>
      </c>
      <c r="D423" s="21" t="s">
        <v>72</v>
      </c>
      <c r="E423" s="21" t="s">
        <v>3158</v>
      </c>
      <c r="F423" s="22">
        <v>20020</v>
      </c>
      <c r="G423" s="23">
        <v>1</v>
      </c>
      <c r="H423" s="21" t="s">
        <v>74</v>
      </c>
      <c r="I423" s="24" t="s">
        <v>74</v>
      </c>
    </row>
    <row r="424" spans="1:9" ht="33.75" x14ac:dyDescent="0.2">
      <c r="A424" s="19" t="s">
        <v>3155</v>
      </c>
      <c r="B424" s="20" t="s">
        <v>3156</v>
      </c>
      <c r="C424" s="32" t="s">
        <v>3292</v>
      </c>
      <c r="D424" s="21" t="s">
        <v>72</v>
      </c>
      <c r="E424" s="21" t="s">
        <v>3158</v>
      </c>
      <c r="F424" s="22">
        <v>20020</v>
      </c>
      <c r="G424" s="23">
        <v>1</v>
      </c>
      <c r="H424" s="21" t="s">
        <v>74</v>
      </c>
      <c r="I424" s="24" t="s">
        <v>74</v>
      </c>
    </row>
    <row r="425" spans="1:9" ht="33.75" x14ac:dyDescent="0.2">
      <c r="A425" s="19" t="s">
        <v>3155</v>
      </c>
      <c r="B425" s="20" t="s">
        <v>3156</v>
      </c>
      <c r="C425" s="32" t="s">
        <v>3294</v>
      </c>
      <c r="D425" s="21" t="s">
        <v>72</v>
      </c>
      <c r="E425" s="21" t="s">
        <v>3158</v>
      </c>
      <c r="F425" s="22">
        <v>20020</v>
      </c>
      <c r="G425" s="23">
        <v>1</v>
      </c>
      <c r="H425" s="21" t="s">
        <v>74</v>
      </c>
      <c r="I425" s="24" t="s">
        <v>74</v>
      </c>
    </row>
    <row r="426" spans="1:9" ht="33.75" x14ac:dyDescent="0.2">
      <c r="A426" s="19" t="s">
        <v>3155</v>
      </c>
      <c r="B426" s="20" t="s">
        <v>3156</v>
      </c>
      <c r="C426" s="32" t="s">
        <v>3507</v>
      </c>
      <c r="D426" s="21" t="s">
        <v>72</v>
      </c>
      <c r="E426" s="21" t="s">
        <v>3158</v>
      </c>
      <c r="F426" s="22">
        <v>18150</v>
      </c>
      <c r="G426" s="23">
        <v>1</v>
      </c>
      <c r="H426" s="21" t="s">
        <v>74</v>
      </c>
      <c r="I426" s="24" t="s">
        <v>74</v>
      </c>
    </row>
    <row r="427" spans="1:9" ht="33.75" x14ac:dyDescent="0.2">
      <c r="A427" s="19" t="s">
        <v>3155</v>
      </c>
      <c r="B427" s="20" t="s">
        <v>3156</v>
      </c>
      <c r="C427" s="32" t="s">
        <v>3508</v>
      </c>
      <c r="D427" s="21" t="s">
        <v>72</v>
      </c>
      <c r="E427" s="21" t="s">
        <v>3158</v>
      </c>
      <c r="F427" s="22">
        <v>17565.080000000002</v>
      </c>
      <c r="G427" s="23">
        <v>1</v>
      </c>
      <c r="H427" s="21" t="s">
        <v>74</v>
      </c>
      <c r="I427" s="24" t="s">
        <v>74</v>
      </c>
    </row>
    <row r="428" spans="1:9" ht="33.75" x14ac:dyDescent="0.2">
      <c r="A428" s="19" t="s">
        <v>3155</v>
      </c>
      <c r="B428" s="20" t="s">
        <v>3156</v>
      </c>
      <c r="C428" s="32" t="s">
        <v>3509</v>
      </c>
      <c r="D428" s="21" t="s">
        <v>72</v>
      </c>
      <c r="E428" s="21" t="s">
        <v>3158</v>
      </c>
      <c r="F428" s="22">
        <v>411060</v>
      </c>
      <c r="G428" s="23">
        <v>1</v>
      </c>
      <c r="H428" s="21" t="s">
        <v>74</v>
      </c>
      <c r="I428" s="24" t="s">
        <v>74</v>
      </c>
    </row>
    <row r="429" spans="1:9" ht="33.75" x14ac:dyDescent="0.2">
      <c r="A429" s="19" t="s">
        <v>3155</v>
      </c>
      <c r="B429" s="20" t="s">
        <v>3156</v>
      </c>
      <c r="C429" s="32" t="s">
        <v>3510</v>
      </c>
      <c r="D429" s="21" t="s">
        <v>72</v>
      </c>
      <c r="E429" s="21" t="s">
        <v>3158</v>
      </c>
      <c r="F429" s="22">
        <v>392685</v>
      </c>
      <c r="G429" s="23">
        <v>1</v>
      </c>
      <c r="H429" s="21" t="s">
        <v>74</v>
      </c>
      <c r="I429" s="24" t="s">
        <v>74</v>
      </c>
    </row>
    <row r="430" spans="1:9" ht="33.75" x14ac:dyDescent="0.2">
      <c r="A430" s="19" t="s">
        <v>3155</v>
      </c>
      <c r="B430" s="20" t="s">
        <v>3156</v>
      </c>
      <c r="C430" s="32" t="s">
        <v>3511</v>
      </c>
      <c r="D430" s="21" t="s">
        <v>72</v>
      </c>
      <c r="E430" s="21" t="s">
        <v>3158</v>
      </c>
      <c r="F430" s="22">
        <v>10001</v>
      </c>
      <c r="G430" s="23">
        <v>1</v>
      </c>
      <c r="H430" s="21" t="s">
        <v>74</v>
      </c>
      <c r="I430" s="24" t="s">
        <v>74</v>
      </c>
    </row>
    <row r="431" spans="1:9" ht="33.75" x14ac:dyDescent="0.2">
      <c r="A431" s="19" t="s">
        <v>3155</v>
      </c>
      <c r="B431" s="20" t="s">
        <v>3156</v>
      </c>
      <c r="C431" s="32" t="s">
        <v>3512</v>
      </c>
      <c r="D431" s="21" t="s">
        <v>72</v>
      </c>
      <c r="E431" s="21" t="s">
        <v>3158</v>
      </c>
      <c r="F431" s="22">
        <v>1843592.87</v>
      </c>
      <c r="G431" s="23">
        <v>1</v>
      </c>
      <c r="H431" s="21" t="s">
        <v>74</v>
      </c>
      <c r="I431" s="24" t="s">
        <v>74</v>
      </c>
    </row>
    <row r="432" spans="1:9" ht="33.75" x14ac:dyDescent="0.2">
      <c r="A432" s="19" t="s">
        <v>3155</v>
      </c>
      <c r="B432" s="20" t="s">
        <v>3156</v>
      </c>
      <c r="C432" s="32" t="s">
        <v>3295</v>
      </c>
      <c r="D432" s="21" t="s">
        <v>72</v>
      </c>
      <c r="E432" s="21" t="s">
        <v>3158</v>
      </c>
      <c r="F432" s="22">
        <v>1265609.19</v>
      </c>
      <c r="G432" s="23">
        <v>1</v>
      </c>
      <c r="H432" s="21" t="s">
        <v>74</v>
      </c>
      <c r="I432" s="24" t="s">
        <v>74</v>
      </c>
    </row>
    <row r="433" spans="1:9" ht="33.75" x14ac:dyDescent="0.2">
      <c r="A433" s="19" t="s">
        <v>3155</v>
      </c>
      <c r="B433" s="20" t="s">
        <v>3156</v>
      </c>
      <c r="C433" s="32" t="s">
        <v>3513</v>
      </c>
      <c r="D433" s="21" t="s">
        <v>72</v>
      </c>
      <c r="E433" s="21" t="s">
        <v>3158</v>
      </c>
      <c r="F433" s="22">
        <v>41665</v>
      </c>
      <c r="G433" s="23">
        <v>1</v>
      </c>
      <c r="H433" s="21" t="s">
        <v>74</v>
      </c>
      <c r="I433" s="24" t="s">
        <v>74</v>
      </c>
    </row>
    <row r="434" spans="1:9" ht="33.75" x14ac:dyDescent="0.2">
      <c r="A434" s="19" t="s">
        <v>3155</v>
      </c>
      <c r="B434" s="20" t="s">
        <v>3156</v>
      </c>
      <c r="C434" s="32" t="s">
        <v>3514</v>
      </c>
      <c r="D434" s="21" t="s">
        <v>72</v>
      </c>
      <c r="E434" s="21" t="s">
        <v>3158</v>
      </c>
      <c r="F434" s="22">
        <v>330418.75</v>
      </c>
      <c r="G434" s="23">
        <v>1</v>
      </c>
      <c r="H434" s="21" t="s">
        <v>74</v>
      </c>
      <c r="I434" s="24" t="s">
        <v>74</v>
      </c>
    </row>
    <row r="435" spans="1:9" ht="33.75" x14ac:dyDescent="0.2">
      <c r="A435" s="19" t="s">
        <v>3155</v>
      </c>
      <c r="B435" s="20" t="s">
        <v>3156</v>
      </c>
      <c r="C435" s="32" t="s">
        <v>3515</v>
      </c>
      <c r="D435" s="21" t="s">
        <v>72</v>
      </c>
      <c r="E435" s="21" t="s">
        <v>3158</v>
      </c>
      <c r="F435" s="22">
        <v>356699</v>
      </c>
      <c r="G435" s="23">
        <v>1</v>
      </c>
      <c r="H435" s="21" t="s">
        <v>74</v>
      </c>
      <c r="I435" s="24" t="s">
        <v>74</v>
      </c>
    </row>
    <row r="436" spans="1:9" ht="33.75" x14ac:dyDescent="0.2">
      <c r="A436" s="19" t="s">
        <v>3155</v>
      </c>
      <c r="B436" s="20" t="s">
        <v>3156</v>
      </c>
      <c r="C436" s="32" t="s">
        <v>3516</v>
      </c>
      <c r="D436" s="21" t="s">
        <v>72</v>
      </c>
      <c r="E436" s="21" t="s">
        <v>3158</v>
      </c>
      <c r="F436" s="22">
        <v>464367.54</v>
      </c>
      <c r="G436" s="23">
        <v>1</v>
      </c>
      <c r="H436" s="21" t="s">
        <v>74</v>
      </c>
      <c r="I436" s="24" t="s">
        <v>74</v>
      </c>
    </row>
    <row r="437" spans="1:9" ht="33.75" x14ac:dyDescent="0.2">
      <c r="A437" s="19" t="s">
        <v>3155</v>
      </c>
      <c r="B437" s="20" t="s">
        <v>3156</v>
      </c>
      <c r="C437" s="32" t="s">
        <v>3517</v>
      </c>
      <c r="D437" s="21" t="s">
        <v>72</v>
      </c>
      <c r="E437" s="21" t="s">
        <v>3158</v>
      </c>
      <c r="F437" s="22">
        <v>23609</v>
      </c>
      <c r="G437" s="23">
        <v>1</v>
      </c>
      <c r="H437" s="21" t="s">
        <v>74</v>
      </c>
      <c r="I437" s="24" t="s">
        <v>74</v>
      </c>
    </row>
    <row r="438" spans="1:9" ht="33.75" x14ac:dyDescent="0.2">
      <c r="A438" s="19" t="s">
        <v>3155</v>
      </c>
      <c r="B438" s="20" t="s">
        <v>3156</v>
      </c>
      <c r="C438" s="32" t="s">
        <v>3518</v>
      </c>
      <c r="D438" s="21" t="s">
        <v>72</v>
      </c>
      <c r="E438" s="21" t="s">
        <v>3158</v>
      </c>
      <c r="F438" s="22">
        <v>2583636</v>
      </c>
      <c r="G438" s="23">
        <v>1</v>
      </c>
      <c r="H438" s="21" t="s">
        <v>74</v>
      </c>
      <c r="I438" s="24" t="s">
        <v>74</v>
      </c>
    </row>
    <row r="439" spans="1:9" ht="33.75" x14ac:dyDescent="0.2">
      <c r="A439" s="19" t="s">
        <v>3155</v>
      </c>
      <c r="B439" s="20" t="s">
        <v>3156</v>
      </c>
      <c r="C439" s="32" t="s">
        <v>3519</v>
      </c>
      <c r="D439" s="21" t="s">
        <v>72</v>
      </c>
      <c r="E439" s="21" t="s">
        <v>3158</v>
      </c>
      <c r="F439" s="22">
        <v>3027343</v>
      </c>
      <c r="G439" s="23">
        <v>1</v>
      </c>
      <c r="H439" s="21" t="s">
        <v>74</v>
      </c>
      <c r="I439" s="24" t="s">
        <v>74</v>
      </c>
    </row>
    <row r="440" spans="1:9" ht="33.75" x14ac:dyDescent="0.2">
      <c r="A440" s="19" t="s">
        <v>3155</v>
      </c>
      <c r="B440" s="20" t="s">
        <v>3156</v>
      </c>
      <c r="C440" s="32" t="s">
        <v>3520</v>
      </c>
      <c r="D440" s="21" t="s">
        <v>72</v>
      </c>
      <c r="E440" s="21" t="s">
        <v>3158</v>
      </c>
      <c r="F440" s="22">
        <v>1851740</v>
      </c>
      <c r="G440" s="23">
        <v>1</v>
      </c>
      <c r="H440" s="21" t="s">
        <v>74</v>
      </c>
      <c r="I440" s="24" t="s">
        <v>74</v>
      </c>
    </row>
    <row r="441" spans="1:9" ht="33.75" x14ac:dyDescent="0.2">
      <c r="A441" s="19" t="s">
        <v>3155</v>
      </c>
      <c r="B441" s="20" t="s">
        <v>3156</v>
      </c>
      <c r="C441" s="32" t="s">
        <v>3521</v>
      </c>
      <c r="D441" s="21" t="s">
        <v>72</v>
      </c>
      <c r="E441" s="21" t="s">
        <v>3158</v>
      </c>
      <c r="F441" s="22">
        <v>208838.16</v>
      </c>
      <c r="G441" s="23">
        <v>1</v>
      </c>
      <c r="H441" s="21" t="s">
        <v>74</v>
      </c>
      <c r="I441" s="24" t="s">
        <v>74</v>
      </c>
    </row>
    <row r="442" spans="1:9" ht="33.75" x14ac:dyDescent="0.2">
      <c r="A442" s="19" t="s">
        <v>3155</v>
      </c>
      <c r="B442" s="20" t="s">
        <v>3156</v>
      </c>
      <c r="C442" s="32" t="s">
        <v>3522</v>
      </c>
      <c r="D442" s="21" t="s">
        <v>72</v>
      </c>
      <c r="E442" s="21" t="s">
        <v>3158</v>
      </c>
      <c r="F442" s="22">
        <v>20087</v>
      </c>
      <c r="G442" s="23">
        <v>1</v>
      </c>
      <c r="H442" s="21" t="s">
        <v>74</v>
      </c>
      <c r="I442" s="24" t="s">
        <v>74</v>
      </c>
    </row>
    <row r="443" spans="1:9" ht="33.75" x14ac:dyDescent="0.2">
      <c r="A443" s="19" t="s">
        <v>3155</v>
      </c>
      <c r="B443" s="20" t="s">
        <v>3156</v>
      </c>
      <c r="C443" s="32" t="s">
        <v>3523</v>
      </c>
      <c r="D443" s="21" t="s">
        <v>72</v>
      </c>
      <c r="E443" s="21" t="s">
        <v>3158</v>
      </c>
      <c r="F443" s="22">
        <v>14500</v>
      </c>
      <c r="G443" s="23">
        <v>1</v>
      </c>
      <c r="H443" s="21" t="s">
        <v>74</v>
      </c>
      <c r="I443" s="24" t="s">
        <v>74</v>
      </c>
    </row>
    <row r="444" spans="1:9" ht="33.75" x14ac:dyDescent="0.2">
      <c r="A444" s="19" t="s">
        <v>3155</v>
      </c>
      <c r="B444" s="20" t="s">
        <v>3156</v>
      </c>
      <c r="C444" s="32" t="s">
        <v>3524</v>
      </c>
      <c r="D444" s="21" t="s">
        <v>72</v>
      </c>
      <c r="E444" s="21" t="s">
        <v>3158</v>
      </c>
      <c r="F444" s="22">
        <v>111801.05</v>
      </c>
      <c r="G444" s="23">
        <v>1</v>
      </c>
      <c r="H444" s="21" t="s">
        <v>74</v>
      </c>
      <c r="I444" s="24" t="s">
        <v>74</v>
      </c>
    </row>
    <row r="445" spans="1:9" ht="33.75" x14ac:dyDescent="0.2">
      <c r="A445" s="19" t="s">
        <v>3155</v>
      </c>
      <c r="B445" s="20" t="s">
        <v>3156</v>
      </c>
      <c r="C445" s="32" t="s">
        <v>3525</v>
      </c>
      <c r="D445" s="21" t="s">
        <v>72</v>
      </c>
      <c r="E445" s="21" t="s">
        <v>3158</v>
      </c>
      <c r="F445" s="22">
        <v>295486.09000000003</v>
      </c>
      <c r="G445" s="23">
        <v>1</v>
      </c>
      <c r="H445" s="21" t="s">
        <v>74</v>
      </c>
      <c r="I445" s="24" t="s">
        <v>74</v>
      </c>
    </row>
    <row r="446" spans="1:9" ht="33.75" x14ac:dyDescent="0.2">
      <c r="A446" s="19" t="s">
        <v>3155</v>
      </c>
      <c r="B446" s="20" t="s">
        <v>3156</v>
      </c>
      <c r="C446" s="32" t="s">
        <v>3526</v>
      </c>
      <c r="D446" s="21" t="s">
        <v>72</v>
      </c>
      <c r="E446" s="21" t="s">
        <v>3158</v>
      </c>
      <c r="F446" s="22">
        <v>20632.29</v>
      </c>
      <c r="G446" s="23">
        <v>1</v>
      </c>
      <c r="H446" s="21" t="s">
        <v>74</v>
      </c>
      <c r="I446" s="24" t="s">
        <v>74</v>
      </c>
    </row>
    <row r="447" spans="1:9" ht="33.75" x14ac:dyDescent="0.2">
      <c r="A447" s="19" t="s">
        <v>3155</v>
      </c>
      <c r="B447" s="20" t="s">
        <v>3156</v>
      </c>
      <c r="C447" s="32" t="s">
        <v>3527</v>
      </c>
      <c r="D447" s="21" t="s">
        <v>72</v>
      </c>
      <c r="E447" s="21" t="s">
        <v>3158</v>
      </c>
      <c r="F447" s="22">
        <v>115634.45</v>
      </c>
      <c r="G447" s="23">
        <v>1</v>
      </c>
      <c r="H447" s="21" t="s">
        <v>74</v>
      </c>
      <c r="I447" s="24" t="s">
        <v>74</v>
      </c>
    </row>
    <row r="448" spans="1:9" ht="33.75" x14ac:dyDescent="0.2">
      <c r="A448" s="19" t="s">
        <v>3155</v>
      </c>
      <c r="B448" s="20" t="s">
        <v>3156</v>
      </c>
      <c r="C448" s="32" t="s">
        <v>3528</v>
      </c>
      <c r="D448" s="21" t="s">
        <v>72</v>
      </c>
      <c r="E448" s="21" t="s">
        <v>3158</v>
      </c>
      <c r="F448" s="22">
        <v>14398.54</v>
      </c>
      <c r="G448" s="23">
        <v>1</v>
      </c>
      <c r="H448" s="21" t="s">
        <v>74</v>
      </c>
      <c r="I448" s="24" t="s">
        <v>74</v>
      </c>
    </row>
    <row r="449" spans="1:9" ht="33.75" x14ac:dyDescent="0.2">
      <c r="A449" s="19" t="s">
        <v>3155</v>
      </c>
      <c r="B449" s="20" t="s">
        <v>3156</v>
      </c>
      <c r="C449" s="32" t="s">
        <v>3529</v>
      </c>
      <c r="D449" s="21" t="s">
        <v>72</v>
      </c>
      <c r="E449" s="21" t="s">
        <v>3158</v>
      </c>
      <c r="F449" s="22">
        <v>172556</v>
      </c>
      <c r="G449" s="23">
        <v>1</v>
      </c>
      <c r="H449" s="21" t="s">
        <v>74</v>
      </c>
      <c r="I449" s="24" t="s">
        <v>74</v>
      </c>
    </row>
    <row r="450" spans="1:9" ht="33.75" x14ac:dyDescent="0.2">
      <c r="A450" s="19" t="s">
        <v>3155</v>
      </c>
      <c r="B450" s="20" t="s">
        <v>3156</v>
      </c>
      <c r="C450" s="32" t="s">
        <v>3530</v>
      </c>
      <c r="D450" s="21" t="s">
        <v>72</v>
      </c>
      <c r="E450" s="21" t="s">
        <v>3158</v>
      </c>
      <c r="F450" s="22">
        <v>1010032</v>
      </c>
      <c r="G450" s="23">
        <v>1</v>
      </c>
      <c r="H450" s="21" t="s">
        <v>74</v>
      </c>
      <c r="I450" s="24" t="s">
        <v>74</v>
      </c>
    </row>
    <row r="451" spans="1:9" ht="33.75" x14ac:dyDescent="0.2">
      <c r="A451" s="19" t="s">
        <v>3155</v>
      </c>
      <c r="B451" s="20" t="s">
        <v>3156</v>
      </c>
      <c r="C451" s="32" t="s">
        <v>3531</v>
      </c>
      <c r="D451" s="21" t="s">
        <v>72</v>
      </c>
      <c r="E451" s="21" t="s">
        <v>3158</v>
      </c>
      <c r="F451" s="22">
        <v>1469194</v>
      </c>
      <c r="G451" s="23">
        <v>1</v>
      </c>
      <c r="H451" s="21" t="s">
        <v>74</v>
      </c>
      <c r="I451" s="24" t="s">
        <v>74</v>
      </c>
    </row>
    <row r="452" spans="1:9" ht="33.75" x14ac:dyDescent="0.2">
      <c r="A452" s="19" t="s">
        <v>3155</v>
      </c>
      <c r="B452" s="20" t="s">
        <v>3156</v>
      </c>
      <c r="C452" s="32" t="s">
        <v>3532</v>
      </c>
      <c r="D452" s="21" t="s">
        <v>72</v>
      </c>
      <c r="E452" s="21" t="s">
        <v>3158</v>
      </c>
      <c r="F452" s="22">
        <v>124972</v>
      </c>
      <c r="G452" s="23">
        <v>1</v>
      </c>
      <c r="H452" s="21" t="s">
        <v>74</v>
      </c>
      <c r="I452" s="24" t="s">
        <v>74</v>
      </c>
    </row>
    <row r="453" spans="1:9" ht="33.75" x14ac:dyDescent="0.2">
      <c r="A453" s="19" t="s">
        <v>3155</v>
      </c>
      <c r="B453" s="20" t="s">
        <v>3156</v>
      </c>
      <c r="C453" s="32" t="s">
        <v>3533</v>
      </c>
      <c r="D453" s="21" t="s">
        <v>72</v>
      </c>
      <c r="E453" s="21" t="s">
        <v>3158</v>
      </c>
      <c r="F453" s="22">
        <v>18610.5</v>
      </c>
      <c r="G453" s="23">
        <v>1</v>
      </c>
      <c r="H453" s="21" t="s">
        <v>74</v>
      </c>
      <c r="I453" s="24" t="s">
        <v>74</v>
      </c>
    </row>
    <row r="454" spans="1:9" ht="33.75" x14ac:dyDescent="0.2">
      <c r="A454" s="19" t="s">
        <v>3155</v>
      </c>
      <c r="B454" s="20" t="s">
        <v>3156</v>
      </c>
      <c r="C454" s="32" t="s">
        <v>3534</v>
      </c>
      <c r="D454" s="21" t="s">
        <v>72</v>
      </c>
      <c r="E454" s="21" t="s">
        <v>3158</v>
      </c>
      <c r="F454" s="22">
        <v>762782</v>
      </c>
      <c r="G454" s="23">
        <v>1</v>
      </c>
      <c r="H454" s="21" t="s">
        <v>74</v>
      </c>
      <c r="I454" s="24" t="s">
        <v>74</v>
      </c>
    </row>
    <row r="455" spans="1:9" ht="33.75" x14ac:dyDescent="0.2">
      <c r="A455" s="19" t="s">
        <v>3155</v>
      </c>
      <c r="B455" s="20" t="s">
        <v>3156</v>
      </c>
      <c r="C455" s="32" t="s">
        <v>3535</v>
      </c>
      <c r="D455" s="21" t="s">
        <v>72</v>
      </c>
      <c r="E455" s="21" t="s">
        <v>3158</v>
      </c>
      <c r="F455" s="22">
        <v>351887.94</v>
      </c>
      <c r="G455" s="23">
        <v>1</v>
      </c>
      <c r="H455" s="21" t="s">
        <v>74</v>
      </c>
      <c r="I455" s="24" t="s">
        <v>74</v>
      </c>
    </row>
    <row r="456" spans="1:9" ht="33.75" x14ac:dyDescent="0.2">
      <c r="A456" s="19" t="s">
        <v>3155</v>
      </c>
      <c r="B456" s="20" t="s">
        <v>3156</v>
      </c>
      <c r="C456" s="32" t="s">
        <v>3536</v>
      </c>
      <c r="D456" s="21" t="s">
        <v>72</v>
      </c>
      <c r="E456" s="21" t="s">
        <v>3158</v>
      </c>
      <c r="F456" s="22">
        <v>124973</v>
      </c>
      <c r="G456" s="23">
        <v>1</v>
      </c>
      <c r="H456" s="21" t="s">
        <v>74</v>
      </c>
      <c r="I456" s="24" t="s">
        <v>74</v>
      </c>
    </row>
    <row r="457" spans="1:9" ht="33.75" x14ac:dyDescent="0.2">
      <c r="A457" s="19" t="s">
        <v>3155</v>
      </c>
      <c r="B457" s="20" t="s">
        <v>3156</v>
      </c>
      <c r="C457" s="32" t="s">
        <v>3537</v>
      </c>
      <c r="D457" s="21" t="s">
        <v>72</v>
      </c>
      <c r="E457" s="21" t="s">
        <v>3158</v>
      </c>
      <c r="F457" s="22">
        <v>340065</v>
      </c>
      <c r="G457" s="23">
        <v>1</v>
      </c>
      <c r="H457" s="21" t="s">
        <v>74</v>
      </c>
      <c r="I457" s="24" t="s">
        <v>74</v>
      </c>
    </row>
    <row r="458" spans="1:9" ht="33.75" x14ac:dyDescent="0.2">
      <c r="A458" s="19" t="s">
        <v>3155</v>
      </c>
      <c r="B458" s="20" t="s">
        <v>3156</v>
      </c>
      <c r="C458" s="32" t="s">
        <v>3538</v>
      </c>
      <c r="D458" s="21" t="s">
        <v>72</v>
      </c>
      <c r="E458" s="21" t="s">
        <v>3158</v>
      </c>
      <c r="F458" s="22">
        <v>1324270</v>
      </c>
      <c r="G458" s="23">
        <v>1</v>
      </c>
      <c r="H458" s="21" t="s">
        <v>74</v>
      </c>
      <c r="I458" s="24" t="s">
        <v>74</v>
      </c>
    </row>
    <row r="459" spans="1:9" ht="33.75" x14ac:dyDescent="0.2">
      <c r="A459" s="19" t="s">
        <v>3155</v>
      </c>
      <c r="B459" s="20" t="s">
        <v>3156</v>
      </c>
      <c r="C459" s="32" t="s">
        <v>3539</v>
      </c>
      <c r="D459" s="21" t="s">
        <v>72</v>
      </c>
      <c r="E459" s="21" t="s">
        <v>3158</v>
      </c>
      <c r="F459" s="22">
        <v>57107</v>
      </c>
      <c r="G459" s="23">
        <v>1</v>
      </c>
      <c r="H459" s="21" t="s">
        <v>74</v>
      </c>
      <c r="I459" s="24" t="s">
        <v>74</v>
      </c>
    </row>
    <row r="460" spans="1:9" ht="33.75" x14ac:dyDescent="0.2">
      <c r="A460" s="19" t="s">
        <v>3155</v>
      </c>
      <c r="B460" s="20" t="s">
        <v>3156</v>
      </c>
      <c r="C460" s="32" t="s">
        <v>3540</v>
      </c>
      <c r="D460" s="21" t="s">
        <v>72</v>
      </c>
      <c r="E460" s="21" t="s">
        <v>3158</v>
      </c>
      <c r="F460" s="22">
        <v>94571</v>
      </c>
      <c r="G460" s="23">
        <v>1</v>
      </c>
      <c r="H460" s="21" t="s">
        <v>74</v>
      </c>
      <c r="I460" s="24" t="s">
        <v>74</v>
      </c>
    </row>
    <row r="461" spans="1:9" ht="33.75" x14ac:dyDescent="0.2">
      <c r="A461" s="19" t="s">
        <v>3155</v>
      </c>
      <c r="B461" s="20" t="s">
        <v>3156</v>
      </c>
      <c r="C461" s="32" t="s">
        <v>3541</v>
      </c>
      <c r="D461" s="21" t="s">
        <v>72</v>
      </c>
      <c r="E461" s="21" t="s">
        <v>3158</v>
      </c>
      <c r="F461" s="22">
        <v>115712</v>
      </c>
      <c r="G461" s="23">
        <v>1</v>
      </c>
      <c r="H461" s="21" t="s">
        <v>74</v>
      </c>
      <c r="I461" s="24" t="s">
        <v>74</v>
      </c>
    </row>
    <row r="462" spans="1:9" ht="33.75" x14ac:dyDescent="0.2">
      <c r="A462" s="19" t="s">
        <v>3155</v>
      </c>
      <c r="B462" s="20" t="s">
        <v>3156</v>
      </c>
      <c r="C462" s="32" t="s">
        <v>3542</v>
      </c>
      <c r="D462" s="21" t="s">
        <v>72</v>
      </c>
      <c r="E462" s="21" t="s">
        <v>3158</v>
      </c>
      <c r="F462" s="22">
        <v>411563.69</v>
      </c>
      <c r="G462" s="23">
        <v>1</v>
      </c>
      <c r="H462" s="21" t="s">
        <v>74</v>
      </c>
      <c r="I462" s="24" t="s">
        <v>74</v>
      </c>
    </row>
    <row r="463" spans="1:9" ht="33.75" x14ac:dyDescent="0.2">
      <c r="A463" s="19" t="s">
        <v>3155</v>
      </c>
      <c r="B463" s="20" t="s">
        <v>3156</v>
      </c>
      <c r="C463" s="32" t="s">
        <v>3543</v>
      </c>
      <c r="D463" s="21" t="s">
        <v>72</v>
      </c>
      <c r="E463" s="21" t="s">
        <v>3158</v>
      </c>
      <c r="F463" s="22">
        <v>411042</v>
      </c>
      <c r="G463" s="23">
        <v>1</v>
      </c>
      <c r="H463" s="21" t="s">
        <v>74</v>
      </c>
      <c r="I463" s="24" t="s">
        <v>74</v>
      </c>
    </row>
    <row r="464" spans="1:9" ht="33.75" x14ac:dyDescent="0.2">
      <c r="A464" s="19" t="s">
        <v>3155</v>
      </c>
      <c r="B464" s="20" t="s">
        <v>3156</v>
      </c>
      <c r="C464" s="32" t="s">
        <v>3544</v>
      </c>
      <c r="D464" s="21" t="s">
        <v>72</v>
      </c>
      <c r="E464" s="21" t="s">
        <v>3158</v>
      </c>
      <c r="F464" s="22">
        <v>157000</v>
      </c>
      <c r="G464" s="23">
        <v>1</v>
      </c>
      <c r="H464" s="21" t="s">
        <v>74</v>
      </c>
      <c r="I464" s="24" t="s">
        <v>74</v>
      </c>
    </row>
    <row r="465" spans="1:9" ht="33.75" x14ac:dyDescent="0.2">
      <c r="A465" s="19" t="s">
        <v>3155</v>
      </c>
      <c r="B465" s="20" t="s">
        <v>3156</v>
      </c>
      <c r="C465" s="32" t="s">
        <v>3545</v>
      </c>
      <c r="D465" s="21" t="s">
        <v>72</v>
      </c>
      <c r="E465" s="21" t="s">
        <v>3158</v>
      </c>
      <c r="F465" s="22">
        <v>74125</v>
      </c>
      <c r="G465" s="23">
        <v>1</v>
      </c>
      <c r="H465" s="21" t="s">
        <v>74</v>
      </c>
      <c r="I465" s="24" t="s">
        <v>74</v>
      </c>
    </row>
    <row r="466" spans="1:9" ht="33.75" x14ac:dyDescent="0.2">
      <c r="A466" s="19" t="s">
        <v>3155</v>
      </c>
      <c r="B466" s="20" t="s">
        <v>3156</v>
      </c>
      <c r="C466" s="32" t="s">
        <v>3546</v>
      </c>
      <c r="D466" s="21" t="s">
        <v>72</v>
      </c>
      <c r="E466" s="21" t="s">
        <v>3158</v>
      </c>
      <c r="F466" s="22">
        <v>445784</v>
      </c>
      <c r="G466" s="23">
        <v>1</v>
      </c>
      <c r="H466" s="21" t="s">
        <v>74</v>
      </c>
      <c r="I466" s="24" t="s">
        <v>74</v>
      </c>
    </row>
    <row r="467" spans="1:9" ht="33.75" x14ac:dyDescent="0.2">
      <c r="A467" s="19" t="s">
        <v>3155</v>
      </c>
      <c r="B467" s="20" t="s">
        <v>3156</v>
      </c>
      <c r="C467" s="32" t="s">
        <v>3547</v>
      </c>
      <c r="D467" s="21" t="s">
        <v>72</v>
      </c>
      <c r="E467" s="21" t="s">
        <v>3158</v>
      </c>
      <c r="F467" s="22">
        <v>182123</v>
      </c>
      <c r="G467" s="23">
        <v>1</v>
      </c>
      <c r="H467" s="21" t="s">
        <v>74</v>
      </c>
      <c r="I467" s="24" t="s">
        <v>74</v>
      </c>
    </row>
    <row r="468" spans="1:9" ht="33.75" x14ac:dyDescent="0.2">
      <c r="A468" s="19" t="s">
        <v>3155</v>
      </c>
      <c r="B468" s="20" t="s">
        <v>3156</v>
      </c>
      <c r="C468" s="32" t="s">
        <v>3548</v>
      </c>
      <c r="D468" s="21" t="s">
        <v>72</v>
      </c>
      <c r="E468" s="21" t="s">
        <v>3158</v>
      </c>
      <c r="F468" s="22">
        <v>172548</v>
      </c>
      <c r="G468" s="23">
        <v>1</v>
      </c>
      <c r="H468" s="21" t="s">
        <v>74</v>
      </c>
      <c r="I468" s="24" t="s">
        <v>74</v>
      </c>
    </row>
    <row r="469" spans="1:9" ht="33.75" x14ac:dyDescent="0.2">
      <c r="A469" s="19" t="s">
        <v>3155</v>
      </c>
      <c r="B469" s="20" t="s">
        <v>3156</v>
      </c>
      <c r="C469" s="32" t="s">
        <v>3549</v>
      </c>
      <c r="D469" s="21" t="s">
        <v>72</v>
      </c>
      <c r="E469" s="21" t="s">
        <v>3158</v>
      </c>
      <c r="F469" s="22">
        <v>1679369</v>
      </c>
      <c r="G469" s="23">
        <v>1</v>
      </c>
      <c r="H469" s="21" t="s">
        <v>74</v>
      </c>
      <c r="I469" s="24" t="s">
        <v>74</v>
      </c>
    </row>
    <row r="470" spans="1:9" ht="33.75" x14ac:dyDescent="0.2">
      <c r="A470" s="19" t="s">
        <v>3155</v>
      </c>
      <c r="B470" s="20" t="s">
        <v>3156</v>
      </c>
      <c r="C470" s="32" t="s">
        <v>3550</v>
      </c>
      <c r="D470" s="21" t="s">
        <v>72</v>
      </c>
      <c r="E470" s="21" t="s">
        <v>3158</v>
      </c>
      <c r="F470" s="22">
        <v>310032</v>
      </c>
      <c r="G470" s="23">
        <v>1</v>
      </c>
      <c r="H470" s="21" t="s">
        <v>74</v>
      </c>
      <c r="I470" s="24" t="s">
        <v>74</v>
      </c>
    </row>
    <row r="471" spans="1:9" ht="33.75" x14ac:dyDescent="0.2">
      <c r="A471" s="19" t="s">
        <v>3155</v>
      </c>
      <c r="B471" s="20" t="s">
        <v>3156</v>
      </c>
      <c r="C471" s="32" t="s">
        <v>3551</v>
      </c>
      <c r="D471" s="21" t="s">
        <v>72</v>
      </c>
      <c r="E471" s="21" t="s">
        <v>3158</v>
      </c>
      <c r="F471" s="22">
        <v>30038</v>
      </c>
      <c r="G471" s="23">
        <v>1</v>
      </c>
      <c r="H471" s="21" t="s">
        <v>74</v>
      </c>
      <c r="I471" s="24" t="s">
        <v>74</v>
      </c>
    </row>
    <row r="472" spans="1:9" ht="33.75" x14ac:dyDescent="0.2">
      <c r="A472" s="19" t="s">
        <v>3155</v>
      </c>
      <c r="B472" s="20" t="s">
        <v>3156</v>
      </c>
      <c r="C472" s="32" t="s">
        <v>3552</v>
      </c>
      <c r="D472" s="21" t="s">
        <v>72</v>
      </c>
      <c r="E472" s="21" t="s">
        <v>3158</v>
      </c>
      <c r="F472" s="22">
        <v>100553</v>
      </c>
      <c r="G472" s="23">
        <v>1</v>
      </c>
      <c r="H472" s="21" t="s">
        <v>74</v>
      </c>
      <c r="I472" s="24" t="s">
        <v>74</v>
      </c>
    </row>
    <row r="473" spans="1:9" ht="33.75" x14ac:dyDescent="0.2">
      <c r="A473" s="19" t="s">
        <v>3155</v>
      </c>
      <c r="B473" s="20" t="s">
        <v>3156</v>
      </c>
      <c r="C473" s="32" t="s">
        <v>3553</v>
      </c>
      <c r="D473" s="21" t="s">
        <v>72</v>
      </c>
      <c r="E473" s="21" t="s">
        <v>3158</v>
      </c>
      <c r="F473" s="22">
        <v>657685.25</v>
      </c>
      <c r="G473" s="23">
        <v>1</v>
      </c>
      <c r="H473" s="21" t="s">
        <v>74</v>
      </c>
      <c r="I473" s="24" t="s">
        <v>74</v>
      </c>
    </row>
    <row r="474" spans="1:9" ht="33.75" x14ac:dyDescent="0.2">
      <c r="A474" s="19" t="s">
        <v>3155</v>
      </c>
      <c r="B474" s="20" t="s">
        <v>3156</v>
      </c>
      <c r="C474" s="32" t="s">
        <v>3554</v>
      </c>
      <c r="D474" s="21" t="s">
        <v>72</v>
      </c>
      <c r="E474" s="21" t="s">
        <v>3158</v>
      </c>
      <c r="F474" s="22">
        <v>333183.07</v>
      </c>
      <c r="G474" s="23">
        <v>1</v>
      </c>
      <c r="H474" s="21" t="s">
        <v>74</v>
      </c>
      <c r="I474" s="24" t="s">
        <v>74</v>
      </c>
    </row>
    <row r="475" spans="1:9" ht="33.75" x14ac:dyDescent="0.2">
      <c r="A475" s="19" t="s">
        <v>3155</v>
      </c>
      <c r="B475" s="20" t="s">
        <v>3156</v>
      </c>
      <c r="C475" s="32" t="s">
        <v>3555</v>
      </c>
      <c r="D475" s="21" t="s">
        <v>72</v>
      </c>
      <c r="E475" s="21" t="s">
        <v>3158</v>
      </c>
      <c r="F475" s="22">
        <v>1550004.39</v>
      </c>
      <c r="G475" s="23">
        <v>1</v>
      </c>
      <c r="H475" s="21" t="s">
        <v>74</v>
      </c>
      <c r="I475" s="24" t="s">
        <v>74</v>
      </c>
    </row>
    <row r="476" spans="1:9" ht="33.75" x14ac:dyDescent="0.2">
      <c r="A476" s="19" t="s">
        <v>3155</v>
      </c>
      <c r="B476" s="20" t="s">
        <v>3156</v>
      </c>
      <c r="C476" s="32" t="s">
        <v>3556</v>
      </c>
      <c r="D476" s="21" t="s">
        <v>72</v>
      </c>
      <c r="E476" s="21" t="s">
        <v>3158</v>
      </c>
      <c r="F476" s="22">
        <v>916382.43</v>
      </c>
      <c r="G476" s="23">
        <v>1</v>
      </c>
      <c r="H476" s="21" t="s">
        <v>74</v>
      </c>
      <c r="I476" s="24" t="s">
        <v>74</v>
      </c>
    </row>
    <row r="477" spans="1:9" ht="33.75" x14ac:dyDescent="0.2">
      <c r="A477" s="19" t="s">
        <v>3155</v>
      </c>
      <c r="B477" s="20" t="s">
        <v>3156</v>
      </c>
      <c r="C477" s="32" t="s">
        <v>3557</v>
      </c>
      <c r="D477" s="21" t="s">
        <v>72</v>
      </c>
      <c r="E477" s="21" t="s">
        <v>3158</v>
      </c>
      <c r="F477" s="22">
        <v>852477.57</v>
      </c>
      <c r="G477" s="23">
        <v>1</v>
      </c>
      <c r="H477" s="21" t="s">
        <v>74</v>
      </c>
      <c r="I477" s="24" t="s">
        <v>74</v>
      </c>
    </row>
    <row r="478" spans="1:9" ht="33.75" x14ac:dyDescent="0.2">
      <c r="A478" s="19" t="s">
        <v>3155</v>
      </c>
      <c r="B478" s="20" t="s">
        <v>3156</v>
      </c>
      <c r="C478" s="32" t="s">
        <v>3558</v>
      </c>
      <c r="D478" s="21" t="s">
        <v>72</v>
      </c>
      <c r="E478" s="21" t="s">
        <v>3158</v>
      </c>
      <c r="F478" s="22">
        <v>374447.74</v>
      </c>
      <c r="G478" s="23">
        <v>1</v>
      </c>
      <c r="H478" s="21" t="s">
        <v>74</v>
      </c>
      <c r="I478" s="24" t="s">
        <v>74</v>
      </c>
    </row>
    <row r="479" spans="1:9" ht="33.75" x14ac:dyDescent="0.2">
      <c r="A479" s="19" t="s">
        <v>3155</v>
      </c>
      <c r="B479" s="20" t="s">
        <v>3156</v>
      </c>
      <c r="C479" s="32" t="s">
        <v>3559</v>
      </c>
      <c r="D479" s="21" t="s">
        <v>72</v>
      </c>
      <c r="E479" s="21" t="s">
        <v>3158</v>
      </c>
      <c r="F479" s="22">
        <v>48874</v>
      </c>
      <c r="G479" s="23">
        <v>1</v>
      </c>
      <c r="H479" s="21" t="s">
        <v>74</v>
      </c>
      <c r="I479" s="24" t="s">
        <v>74</v>
      </c>
    </row>
    <row r="480" spans="1:9" ht="33.75" x14ac:dyDescent="0.2">
      <c r="A480" s="19" t="s">
        <v>3155</v>
      </c>
      <c r="B480" s="20" t="s">
        <v>3156</v>
      </c>
      <c r="C480" s="32" t="s">
        <v>3560</v>
      </c>
      <c r="D480" s="21" t="s">
        <v>72</v>
      </c>
      <c r="E480" s="21" t="s">
        <v>3158</v>
      </c>
      <c r="F480" s="22">
        <v>40001.269999999997</v>
      </c>
      <c r="G480" s="23">
        <v>1</v>
      </c>
      <c r="H480" s="21" t="s">
        <v>74</v>
      </c>
      <c r="I480" s="24" t="s">
        <v>74</v>
      </c>
    </row>
    <row r="481" spans="1:9" ht="33.75" x14ac:dyDescent="0.2">
      <c r="A481" s="19" t="s">
        <v>3155</v>
      </c>
      <c r="B481" s="20" t="s">
        <v>3156</v>
      </c>
      <c r="C481" s="32" t="s">
        <v>3561</v>
      </c>
      <c r="D481" s="21" t="s">
        <v>72</v>
      </c>
      <c r="E481" s="21" t="s">
        <v>3158</v>
      </c>
      <c r="F481" s="22">
        <v>419099.56</v>
      </c>
      <c r="G481" s="23">
        <v>1</v>
      </c>
      <c r="H481" s="21" t="s">
        <v>74</v>
      </c>
      <c r="I481" s="24" t="s">
        <v>74</v>
      </c>
    </row>
    <row r="482" spans="1:9" ht="33.75" x14ac:dyDescent="0.2">
      <c r="A482" s="19" t="s">
        <v>3155</v>
      </c>
      <c r="B482" s="20" t="s">
        <v>3156</v>
      </c>
      <c r="C482" s="32" t="s">
        <v>3562</v>
      </c>
      <c r="D482" s="21" t="s">
        <v>72</v>
      </c>
      <c r="E482" s="21" t="s">
        <v>3158</v>
      </c>
      <c r="F482" s="22">
        <v>173092</v>
      </c>
      <c r="G482" s="23">
        <v>1</v>
      </c>
      <c r="H482" s="21" t="s">
        <v>74</v>
      </c>
      <c r="I482" s="24" t="s">
        <v>74</v>
      </c>
    </row>
    <row r="483" spans="1:9" ht="33.75" x14ac:dyDescent="0.2">
      <c r="A483" s="19" t="s">
        <v>3155</v>
      </c>
      <c r="B483" s="20" t="s">
        <v>3156</v>
      </c>
      <c r="C483" s="32" t="s">
        <v>3563</v>
      </c>
      <c r="D483" s="21" t="s">
        <v>72</v>
      </c>
      <c r="E483" s="21" t="s">
        <v>3158</v>
      </c>
      <c r="F483" s="22">
        <v>344120.21</v>
      </c>
      <c r="G483" s="23">
        <v>1</v>
      </c>
      <c r="H483" s="21" t="s">
        <v>74</v>
      </c>
      <c r="I483" s="24" t="s">
        <v>74</v>
      </c>
    </row>
    <row r="484" spans="1:9" ht="33.75" x14ac:dyDescent="0.2">
      <c r="A484" s="19" t="s">
        <v>3155</v>
      </c>
      <c r="B484" s="20" t="s">
        <v>3156</v>
      </c>
      <c r="C484" s="32" t="s">
        <v>3564</v>
      </c>
      <c r="D484" s="21" t="s">
        <v>72</v>
      </c>
      <c r="E484" s="21" t="s">
        <v>3158</v>
      </c>
      <c r="F484" s="22">
        <v>358726</v>
      </c>
      <c r="G484" s="23">
        <v>1</v>
      </c>
      <c r="H484" s="21" t="s">
        <v>74</v>
      </c>
      <c r="I484" s="24" t="s">
        <v>74</v>
      </c>
    </row>
    <row r="485" spans="1:9" ht="33.75" x14ac:dyDescent="0.2">
      <c r="A485" s="19" t="s">
        <v>3155</v>
      </c>
      <c r="B485" s="20" t="s">
        <v>3156</v>
      </c>
      <c r="C485" s="32" t="s">
        <v>3565</v>
      </c>
      <c r="D485" s="21" t="s">
        <v>72</v>
      </c>
      <c r="E485" s="21" t="s">
        <v>3158</v>
      </c>
      <c r="F485" s="22">
        <v>225024</v>
      </c>
      <c r="G485" s="23">
        <v>1</v>
      </c>
      <c r="H485" s="21" t="s">
        <v>74</v>
      </c>
      <c r="I485" s="24" t="s">
        <v>74</v>
      </c>
    </row>
    <row r="486" spans="1:9" ht="33.75" x14ac:dyDescent="0.2">
      <c r="A486" s="19" t="s">
        <v>3155</v>
      </c>
      <c r="B486" s="20" t="s">
        <v>3156</v>
      </c>
      <c r="C486" s="32" t="s">
        <v>3566</v>
      </c>
      <c r="D486" s="21" t="s">
        <v>72</v>
      </c>
      <c r="E486" s="21" t="s">
        <v>3158</v>
      </c>
      <c r="F486" s="22">
        <v>217944.98</v>
      </c>
      <c r="G486" s="23">
        <v>1</v>
      </c>
      <c r="H486" s="21" t="s">
        <v>74</v>
      </c>
      <c r="I486" s="24" t="s">
        <v>74</v>
      </c>
    </row>
    <row r="487" spans="1:9" ht="33.75" x14ac:dyDescent="0.2">
      <c r="A487" s="19" t="s">
        <v>3155</v>
      </c>
      <c r="B487" s="20" t="s">
        <v>3156</v>
      </c>
      <c r="C487" s="32" t="s">
        <v>3350</v>
      </c>
      <c r="D487" s="21" t="s">
        <v>72</v>
      </c>
      <c r="E487" s="21" t="s">
        <v>3158</v>
      </c>
      <c r="F487" s="22">
        <v>12182.2</v>
      </c>
      <c r="G487" s="23">
        <v>1</v>
      </c>
      <c r="H487" s="21" t="s">
        <v>74</v>
      </c>
      <c r="I487" s="24" t="s">
        <v>74</v>
      </c>
    </row>
    <row r="488" spans="1:9" ht="33.75" x14ac:dyDescent="0.2">
      <c r="A488" s="19" t="s">
        <v>3155</v>
      </c>
      <c r="B488" s="20" t="s">
        <v>3156</v>
      </c>
      <c r="C488" s="32" t="s">
        <v>3567</v>
      </c>
      <c r="D488" s="21" t="s">
        <v>72</v>
      </c>
      <c r="E488" s="21" t="s">
        <v>3158</v>
      </c>
      <c r="F488" s="22">
        <v>12015</v>
      </c>
      <c r="G488" s="23">
        <v>1</v>
      </c>
      <c r="H488" s="21" t="s">
        <v>74</v>
      </c>
      <c r="I488" s="24" t="s">
        <v>74</v>
      </c>
    </row>
    <row r="489" spans="1:9" ht="33.75" x14ac:dyDescent="0.2">
      <c r="A489" s="19" t="s">
        <v>3155</v>
      </c>
      <c r="B489" s="20" t="s">
        <v>3156</v>
      </c>
      <c r="C489" s="32" t="s">
        <v>3567</v>
      </c>
      <c r="D489" s="21" t="s">
        <v>72</v>
      </c>
      <c r="E489" s="21" t="s">
        <v>3158</v>
      </c>
      <c r="F489" s="22">
        <v>12015</v>
      </c>
      <c r="G489" s="23">
        <v>1</v>
      </c>
      <c r="H489" s="21" t="s">
        <v>74</v>
      </c>
      <c r="I489" s="24" t="s">
        <v>74</v>
      </c>
    </row>
    <row r="490" spans="1:9" ht="33.75" x14ac:dyDescent="0.2">
      <c r="A490" s="19" t="s">
        <v>3155</v>
      </c>
      <c r="B490" s="20" t="s">
        <v>3156</v>
      </c>
      <c r="C490" s="32" t="s">
        <v>3568</v>
      </c>
      <c r="D490" s="21" t="s">
        <v>72</v>
      </c>
      <c r="E490" s="21" t="s">
        <v>3158</v>
      </c>
      <c r="F490" s="22">
        <v>17401.5</v>
      </c>
      <c r="G490" s="23">
        <v>1</v>
      </c>
      <c r="H490" s="21" t="s">
        <v>74</v>
      </c>
      <c r="I490" s="24" t="s">
        <v>74</v>
      </c>
    </row>
    <row r="491" spans="1:9" ht="33.75" x14ac:dyDescent="0.2">
      <c r="A491" s="19" t="s">
        <v>3155</v>
      </c>
      <c r="B491" s="20" t="s">
        <v>3156</v>
      </c>
      <c r="C491" s="32" t="s">
        <v>3352</v>
      </c>
      <c r="D491" s="21" t="s">
        <v>72</v>
      </c>
      <c r="E491" s="21" t="s">
        <v>3158</v>
      </c>
      <c r="F491" s="22">
        <v>11092.05</v>
      </c>
      <c r="G491" s="23">
        <v>1</v>
      </c>
      <c r="H491" s="21" t="s">
        <v>74</v>
      </c>
      <c r="I491" s="24" t="s">
        <v>74</v>
      </c>
    </row>
    <row r="492" spans="1:9" ht="33.75" x14ac:dyDescent="0.2">
      <c r="A492" s="19" t="s">
        <v>3155</v>
      </c>
      <c r="B492" s="20" t="s">
        <v>3156</v>
      </c>
      <c r="C492" s="32" t="s">
        <v>3352</v>
      </c>
      <c r="D492" s="21" t="s">
        <v>72</v>
      </c>
      <c r="E492" s="21" t="s">
        <v>3158</v>
      </c>
      <c r="F492" s="22">
        <v>11092.05</v>
      </c>
      <c r="G492" s="23">
        <v>1</v>
      </c>
      <c r="H492" s="21" t="s">
        <v>74</v>
      </c>
      <c r="I492" s="24" t="s">
        <v>74</v>
      </c>
    </row>
    <row r="493" spans="1:9" ht="33.75" x14ac:dyDescent="0.2">
      <c r="A493" s="19" t="s">
        <v>3155</v>
      </c>
      <c r="B493" s="20" t="s">
        <v>3156</v>
      </c>
      <c r="C493" s="32" t="s">
        <v>3569</v>
      </c>
      <c r="D493" s="21" t="s">
        <v>72</v>
      </c>
      <c r="E493" s="21" t="s">
        <v>3158</v>
      </c>
      <c r="F493" s="22">
        <v>10200</v>
      </c>
      <c r="G493" s="23">
        <v>1</v>
      </c>
      <c r="H493" s="21" t="s">
        <v>74</v>
      </c>
      <c r="I493" s="24" t="s">
        <v>74</v>
      </c>
    </row>
    <row r="494" spans="1:9" ht="33.75" x14ac:dyDescent="0.2">
      <c r="A494" s="19" t="s">
        <v>3155</v>
      </c>
      <c r="B494" s="20" t="s">
        <v>3156</v>
      </c>
      <c r="C494" s="32" t="s">
        <v>3570</v>
      </c>
      <c r="D494" s="21" t="s">
        <v>72</v>
      </c>
      <c r="E494" s="21" t="s">
        <v>3158</v>
      </c>
      <c r="F494" s="22">
        <v>10605</v>
      </c>
      <c r="G494" s="23">
        <v>1</v>
      </c>
      <c r="H494" s="21" t="s">
        <v>74</v>
      </c>
      <c r="I494" s="24" t="s">
        <v>74</v>
      </c>
    </row>
    <row r="495" spans="1:9" ht="33.75" x14ac:dyDescent="0.2">
      <c r="A495" s="19" t="s">
        <v>3155</v>
      </c>
      <c r="B495" s="20" t="s">
        <v>3156</v>
      </c>
      <c r="C495" s="32" t="s">
        <v>3571</v>
      </c>
      <c r="D495" s="21" t="s">
        <v>72</v>
      </c>
      <c r="E495" s="21" t="s">
        <v>3158</v>
      </c>
      <c r="F495" s="22">
        <v>111248</v>
      </c>
      <c r="G495" s="23">
        <v>1</v>
      </c>
      <c r="H495" s="21" t="s">
        <v>74</v>
      </c>
      <c r="I495" s="24" t="s">
        <v>74</v>
      </c>
    </row>
    <row r="496" spans="1:9" ht="33.75" x14ac:dyDescent="0.2">
      <c r="A496" s="19" t="s">
        <v>3155</v>
      </c>
      <c r="B496" s="20" t="s">
        <v>3156</v>
      </c>
      <c r="C496" s="32" t="s">
        <v>3572</v>
      </c>
      <c r="D496" s="21" t="s">
        <v>72</v>
      </c>
      <c r="E496" s="21" t="s">
        <v>3158</v>
      </c>
      <c r="F496" s="22">
        <v>23083</v>
      </c>
      <c r="G496" s="23">
        <v>1</v>
      </c>
      <c r="H496" s="21" t="s">
        <v>74</v>
      </c>
      <c r="I496" s="24" t="s">
        <v>74</v>
      </c>
    </row>
    <row r="497" spans="1:9" ht="33.75" x14ac:dyDescent="0.2">
      <c r="A497" s="19" t="s">
        <v>3155</v>
      </c>
      <c r="B497" s="20" t="s">
        <v>3156</v>
      </c>
      <c r="C497" s="32" t="s">
        <v>3573</v>
      </c>
      <c r="D497" s="21" t="s">
        <v>72</v>
      </c>
      <c r="E497" s="21" t="s">
        <v>3158</v>
      </c>
      <c r="F497" s="22">
        <v>26538</v>
      </c>
      <c r="G497" s="23">
        <v>1</v>
      </c>
      <c r="H497" s="21" t="s">
        <v>74</v>
      </c>
      <c r="I497" s="24" t="s">
        <v>74</v>
      </c>
    </row>
    <row r="498" spans="1:9" ht="33.75" x14ac:dyDescent="0.2">
      <c r="A498" s="19" t="s">
        <v>3155</v>
      </c>
      <c r="B498" s="20" t="s">
        <v>3156</v>
      </c>
      <c r="C498" s="32" t="s">
        <v>3574</v>
      </c>
      <c r="D498" s="21" t="s">
        <v>72</v>
      </c>
      <c r="E498" s="21" t="s">
        <v>3158</v>
      </c>
      <c r="F498" s="22">
        <v>30000</v>
      </c>
      <c r="G498" s="23">
        <v>1</v>
      </c>
      <c r="H498" s="21" t="s">
        <v>74</v>
      </c>
      <c r="I498" s="24" t="s">
        <v>74</v>
      </c>
    </row>
    <row r="499" spans="1:9" ht="33.75" x14ac:dyDescent="0.2">
      <c r="A499" s="19" t="s">
        <v>3155</v>
      </c>
      <c r="B499" s="20" t="s">
        <v>3156</v>
      </c>
      <c r="C499" s="32" t="s">
        <v>3575</v>
      </c>
      <c r="D499" s="21" t="s">
        <v>72</v>
      </c>
      <c r="E499" s="21" t="s">
        <v>3158</v>
      </c>
      <c r="F499" s="22">
        <v>158673</v>
      </c>
      <c r="G499" s="23">
        <v>1</v>
      </c>
      <c r="H499" s="21" t="s">
        <v>74</v>
      </c>
      <c r="I499" s="24" t="s">
        <v>74</v>
      </c>
    </row>
    <row r="500" spans="1:9" ht="33.75" x14ac:dyDescent="0.2">
      <c r="A500" s="19" t="s">
        <v>3155</v>
      </c>
      <c r="B500" s="20" t="s">
        <v>3156</v>
      </c>
      <c r="C500" s="32" t="s">
        <v>3576</v>
      </c>
      <c r="D500" s="21" t="s">
        <v>72</v>
      </c>
      <c r="E500" s="21" t="s">
        <v>3158</v>
      </c>
      <c r="F500" s="22">
        <v>11642</v>
      </c>
      <c r="G500" s="23">
        <v>1</v>
      </c>
      <c r="H500" s="21" t="s">
        <v>74</v>
      </c>
      <c r="I500" s="24" t="s">
        <v>74</v>
      </c>
    </row>
    <row r="501" spans="1:9" ht="33.75" x14ac:dyDescent="0.2">
      <c r="A501" s="19" t="s">
        <v>3155</v>
      </c>
      <c r="B501" s="20" t="s">
        <v>3156</v>
      </c>
      <c r="C501" s="32" t="s">
        <v>3577</v>
      </c>
      <c r="D501" s="21" t="s">
        <v>72</v>
      </c>
      <c r="E501" s="21" t="s">
        <v>3158</v>
      </c>
      <c r="F501" s="22">
        <v>705500</v>
      </c>
      <c r="G501" s="23">
        <v>1</v>
      </c>
      <c r="H501" s="21" t="s">
        <v>74</v>
      </c>
      <c r="I501" s="24" t="s">
        <v>74</v>
      </c>
    </row>
    <row r="502" spans="1:9" ht="33.75" x14ac:dyDescent="0.2">
      <c r="A502" s="19" t="s">
        <v>3155</v>
      </c>
      <c r="B502" s="20" t="s">
        <v>3156</v>
      </c>
      <c r="C502" s="32" t="s">
        <v>3578</v>
      </c>
      <c r="D502" s="21" t="s">
        <v>72</v>
      </c>
      <c r="E502" s="21" t="s">
        <v>3158</v>
      </c>
      <c r="F502" s="22">
        <v>2624166.66</v>
      </c>
      <c r="G502" s="23">
        <v>1</v>
      </c>
      <c r="H502" s="21" t="s">
        <v>74</v>
      </c>
      <c r="I502" s="24" t="s">
        <v>74</v>
      </c>
    </row>
    <row r="503" spans="1:9" ht="33.75" x14ac:dyDescent="0.2">
      <c r="A503" s="19" t="s">
        <v>3155</v>
      </c>
      <c r="B503" s="20" t="s">
        <v>3156</v>
      </c>
      <c r="C503" s="32" t="s">
        <v>3579</v>
      </c>
      <c r="D503" s="21" t="s">
        <v>72</v>
      </c>
      <c r="E503" s="21" t="s">
        <v>3158</v>
      </c>
      <c r="F503" s="22">
        <v>1413067.8</v>
      </c>
      <c r="G503" s="23">
        <v>1</v>
      </c>
      <c r="H503" s="21" t="s">
        <v>74</v>
      </c>
      <c r="I503" s="24" t="s">
        <v>74</v>
      </c>
    </row>
    <row r="504" spans="1:9" ht="33.75" x14ac:dyDescent="0.2">
      <c r="A504" s="19" t="s">
        <v>3155</v>
      </c>
      <c r="B504" s="20" t="s">
        <v>3156</v>
      </c>
      <c r="C504" s="32" t="s">
        <v>3580</v>
      </c>
      <c r="D504" s="21" t="s">
        <v>72</v>
      </c>
      <c r="E504" s="21" t="s">
        <v>3158</v>
      </c>
      <c r="F504" s="22">
        <v>15500</v>
      </c>
      <c r="G504" s="23">
        <v>1</v>
      </c>
      <c r="H504" s="21" t="s">
        <v>74</v>
      </c>
      <c r="I504" s="24" t="s">
        <v>74</v>
      </c>
    </row>
    <row r="505" spans="1:9" ht="33.75" x14ac:dyDescent="0.2">
      <c r="A505" s="19" t="s">
        <v>3155</v>
      </c>
      <c r="B505" s="20" t="s">
        <v>3156</v>
      </c>
      <c r="C505" s="32" t="s">
        <v>3581</v>
      </c>
      <c r="D505" s="21" t="s">
        <v>72</v>
      </c>
      <c r="E505" s="21" t="s">
        <v>3158</v>
      </c>
      <c r="F505" s="22">
        <v>117484</v>
      </c>
      <c r="G505" s="23">
        <v>1</v>
      </c>
      <c r="H505" s="21" t="s">
        <v>74</v>
      </c>
      <c r="I505" s="24" t="s">
        <v>74</v>
      </c>
    </row>
    <row r="506" spans="1:9" ht="33.75" x14ac:dyDescent="0.2">
      <c r="A506" s="19" t="s">
        <v>3155</v>
      </c>
      <c r="B506" s="20" t="s">
        <v>3156</v>
      </c>
      <c r="C506" s="32" t="s">
        <v>3362</v>
      </c>
      <c r="D506" s="21" t="s">
        <v>72</v>
      </c>
      <c r="E506" s="21" t="s">
        <v>3158</v>
      </c>
      <c r="F506" s="22">
        <v>166940</v>
      </c>
      <c r="G506" s="23">
        <v>1</v>
      </c>
      <c r="H506" s="21" t="s">
        <v>74</v>
      </c>
      <c r="I506" s="24" t="s">
        <v>74</v>
      </c>
    </row>
    <row r="507" spans="1:9" ht="33.75" x14ac:dyDescent="0.2">
      <c r="A507" s="19" t="s">
        <v>3155</v>
      </c>
      <c r="B507" s="20" t="s">
        <v>3156</v>
      </c>
      <c r="C507" s="32" t="s">
        <v>3364</v>
      </c>
      <c r="D507" s="21" t="s">
        <v>72</v>
      </c>
      <c r="E507" s="21" t="s">
        <v>3158</v>
      </c>
      <c r="F507" s="22">
        <v>32551</v>
      </c>
      <c r="G507" s="23">
        <v>1</v>
      </c>
      <c r="H507" s="21" t="s">
        <v>74</v>
      </c>
      <c r="I507" s="24" t="s">
        <v>74</v>
      </c>
    </row>
    <row r="508" spans="1:9" ht="33.75" x14ac:dyDescent="0.2">
      <c r="A508" s="19" t="s">
        <v>3155</v>
      </c>
      <c r="B508" s="20" t="s">
        <v>3156</v>
      </c>
      <c r="C508" s="32" t="s">
        <v>3364</v>
      </c>
      <c r="D508" s="21" t="s">
        <v>72</v>
      </c>
      <c r="E508" s="21" t="s">
        <v>3158</v>
      </c>
      <c r="F508" s="22">
        <v>32551</v>
      </c>
      <c r="G508" s="23">
        <v>1</v>
      </c>
      <c r="H508" s="21" t="s">
        <v>74</v>
      </c>
      <c r="I508" s="24" t="s">
        <v>74</v>
      </c>
    </row>
    <row r="509" spans="1:9" ht="33.75" x14ac:dyDescent="0.2">
      <c r="A509" s="19" t="s">
        <v>3155</v>
      </c>
      <c r="B509" s="20" t="s">
        <v>3156</v>
      </c>
      <c r="C509" s="32" t="s">
        <v>3364</v>
      </c>
      <c r="D509" s="21" t="s">
        <v>72</v>
      </c>
      <c r="E509" s="21" t="s">
        <v>3158</v>
      </c>
      <c r="F509" s="22">
        <v>32551</v>
      </c>
      <c r="G509" s="23">
        <v>1</v>
      </c>
      <c r="H509" s="21" t="s">
        <v>74</v>
      </c>
      <c r="I509" s="24" t="s">
        <v>74</v>
      </c>
    </row>
    <row r="510" spans="1:9" ht="33.75" x14ac:dyDescent="0.2">
      <c r="A510" s="19" t="s">
        <v>3155</v>
      </c>
      <c r="B510" s="20" t="s">
        <v>3156</v>
      </c>
      <c r="C510" s="32" t="s">
        <v>3364</v>
      </c>
      <c r="D510" s="21" t="s">
        <v>72</v>
      </c>
      <c r="E510" s="21" t="s">
        <v>3158</v>
      </c>
      <c r="F510" s="22">
        <v>32551</v>
      </c>
      <c r="G510" s="23">
        <v>1</v>
      </c>
      <c r="H510" s="21" t="s">
        <v>74</v>
      </c>
      <c r="I510" s="24" t="s">
        <v>74</v>
      </c>
    </row>
    <row r="511" spans="1:9" ht="33.75" x14ac:dyDescent="0.2">
      <c r="A511" s="19" t="s">
        <v>3155</v>
      </c>
      <c r="B511" s="20" t="s">
        <v>3156</v>
      </c>
      <c r="C511" s="32" t="s">
        <v>3582</v>
      </c>
      <c r="D511" s="21" t="s">
        <v>72</v>
      </c>
      <c r="E511" s="21" t="s">
        <v>3158</v>
      </c>
      <c r="F511" s="22">
        <v>32551</v>
      </c>
      <c r="G511" s="23">
        <v>1</v>
      </c>
      <c r="H511" s="21" t="s">
        <v>74</v>
      </c>
      <c r="I511" s="24" t="s">
        <v>74</v>
      </c>
    </row>
    <row r="512" spans="1:9" ht="33.75" x14ac:dyDescent="0.2">
      <c r="A512" s="19" t="s">
        <v>3155</v>
      </c>
      <c r="B512" s="20" t="s">
        <v>3156</v>
      </c>
      <c r="C512" s="32" t="s">
        <v>3583</v>
      </c>
      <c r="D512" s="21" t="s">
        <v>72</v>
      </c>
      <c r="E512" s="21" t="s">
        <v>3158</v>
      </c>
      <c r="F512" s="22">
        <v>15505</v>
      </c>
      <c r="G512" s="23">
        <v>1</v>
      </c>
      <c r="H512" s="21" t="s">
        <v>74</v>
      </c>
      <c r="I512" s="24" t="s">
        <v>74</v>
      </c>
    </row>
    <row r="513" spans="1:9" ht="33.75" x14ac:dyDescent="0.2">
      <c r="A513" s="19" t="s">
        <v>3155</v>
      </c>
      <c r="B513" s="20" t="s">
        <v>3156</v>
      </c>
      <c r="C513" s="32" t="s">
        <v>3584</v>
      </c>
      <c r="D513" s="21" t="s">
        <v>72</v>
      </c>
      <c r="E513" s="21" t="s">
        <v>3158</v>
      </c>
      <c r="F513" s="22">
        <v>33331</v>
      </c>
      <c r="G513" s="23">
        <v>1</v>
      </c>
      <c r="H513" s="21" t="s">
        <v>74</v>
      </c>
      <c r="I513" s="24" t="s">
        <v>74</v>
      </c>
    </row>
    <row r="514" spans="1:9" ht="33.75" x14ac:dyDescent="0.2">
      <c r="A514" s="19" t="s">
        <v>3155</v>
      </c>
      <c r="B514" s="20" t="s">
        <v>3156</v>
      </c>
      <c r="C514" s="32" t="s">
        <v>3584</v>
      </c>
      <c r="D514" s="21" t="s">
        <v>72</v>
      </c>
      <c r="E514" s="21" t="s">
        <v>3158</v>
      </c>
      <c r="F514" s="22">
        <v>33331</v>
      </c>
      <c r="G514" s="23">
        <v>1</v>
      </c>
      <c r="H514" s="21" t="s">
        <v>74</v>
      </c>
      <c r="I514" s="24" t="s">
        <v>74</v>
      </c>
    </row>
    <row r="515" spans="1:9" ht="33.75" x14ac:dyDescent="0.2">
      <c r="A515" s="19" t="s">
        <v>3155</v>
      </c>
      <c r="B515" s="20" t="s">
        <v>3156</v>
      </c>
      <c r="C515" s="32" t="s">
        <v>3585</v>
      </c>
      <c r="D515" s="21" t="s">
        <v>72</v>
      </c>
      <c r="E515" s="21" t="s">
        <v>3158</v>
      </c>
      <c r="F515" s="22">
        <v>201164.29</v>
      </c>
      <c r="G515" s="23">
        <v>1</v>
      </c>
      <c r="H515" s="21" t="s">
        <v>74</v>
      </c>
      <c r="I515" s="24" t="s">
        <v>74</v>
      </c>
    </row>
    <row r="516" spans="1:9" ht="33.75" x14ac:dyDescent="0.2">
      <c r="A516" s="19" t="s">
        <v>3155</v>
      </c>
      <c r="B516" s="20" t="s">
        <v>3156</v>
      </c>
      <c r="C516" s="32" t="s">
        <v>3586</v>
      </c>
      <c r="D516" s="21" t="s">
        <v>72</v>
      </c>
      <c r="E516" s="21" t="s">
        <v>3158</v>
      </c>
      <c r="F516" s="22">
        <v>44098.22</v>
      </c>
      <c r="G516" s="23">
        <v>1</v>
      </c>
      <c r="H516" s="21" t="s">
        <v>74</v>
      </c>
      <c r="I516" s="24" t="s">
        <v>74</v>
      </c>
    </row>
    <row r="517" spans="1:9" ht="33.75" x14ac:dyDescent="0.2">
      <c r="A517" s="19" t="s">
        <v>3155</v>
      </c>
      <c r="B517" s="20" t="s">
        <v>3156</v>
      </c>
      <c r="C517" s="32" t="s">
        <v>3587</v>
      </c>
      <c r="D517" s="21" t="s">
        <v>72</v>
      </c>
      <c r="E517" s="21" t="s">
        <v>3158</v>
      </c>
      <c r="F517" s="22">
        <v>10800</v>
      </c>
      <c r="G517" s="23">
        <v>1</v>
      </c>
      <c r="H517" s="21" t="s">
        <v>74</v>
      </c>
      <c r="I517" s="24" t="s">
        <v>74</v>
      </c>
    </row>
    <row r="518" spans="1:9" ht="33.75" x14ac:dyDescent="0.2">
      <c r="A518" s="19" t="s">
        <v>3155</v>
      </c>
      <c r="B518" s="20" t="s">
        <v>3156</v>
      </c>
      <c r="C518" s="32" t="s">
        <v>3588</v>
      </c>
      <c r="D518" s="21" t="s">
        <v>72</v>
      </c>
      <c r="E518" s="21" t="s">
        <v>3158</v>
      </c>
      <c r="F518" s="22">
        <v>62015</v>
      </c>
      <c r="G518" s="23">
        <v>1</v>
      </c>
      <c r="H518" s="21" t="s">
        <v>74</v>
      </c>
      <c r="I518" s="24" t="s">
        <v>74</v>
      </c>
    </row>
    <row r="519" spans="1:9" ht="33.75" x14ac:dyDescent="0.2">
      <c r="A519" s="19" t="s">
        <v>3155</v>
      </c>
      <c r="B519" s="20" t="s">
        <v>3156</v>
      </c>
      <c r="C519" s="32" t="s">
        <v>3589</v>
      </c>
      <c r="D519" s="21" t="s">
        <v>72</v>
      </c>
      <c r="E519" s="21" t="s">
        <v>3158</v>
      </c>
      <c r="F519" s="22">
        <v>30332.16</v>
      </c>
      <c r="G519" s="23">
        <v>1</v>
      </c>
      <c r="H519" s="21" t="s">
        <v>74</v>
      </c>
      <c r="I519" s="24" t="s">
        <v>74</v>
      </c>
    </row>
    <row r="520" spans="1:9" ht="33.75" x14ac:dyDescent="0.2">
      <c r="A520" s="19" t="s">
        <v>3155</v>
      </c>
      <c r="B520" s="20" t="s">
        <v>3156</v>
      </c>
      <c r="C520" s="32" t="s">
        <v>3590</v>
      </c>
      <c r="D520" s="21" t="s">
        <v>72</v>
      </c>
      <c r="E520" s="21" t="s">
        <v>3158</v>
      </c>
      <c r="F520" s="22">
        <v>51690.68</v>
      </c>
      <c r="G520" s="23">
        <v>1</v>
      </c>
      <c r="H520" s="21" t="s">
        <v>74</v>
      </c>
      <c r="I520" s="24" t="s">
        <v>74</v>
      </c>
    </row>
    <row r="521" spans="1:9" ht="33.75" x14ac:dyDescent="0.2">
      <c r="A521" s="19" t="s">
        <v>3155</v>
      </c>
      <c r="B521" s="20" t="s">
        <v>3156</v>
      </c>
      <c r="C521" s="32" t="s">
        <v>3591</v>
      </c>
      <c r="D521" s="21" t="s">
        <v>72</v>
      </c>
      <c r="E521" s="21" t="s">
        <v>3158</v>
      </c>
      <c r="F521" s="22">
        <v>11700</v>
      </c>
      <c r="G521" s="23">
        <v>1</v>
      </c>
      <c r="H521" s="21" t="s">
        <v>74</v>
      </c>
      <c r="I521" s="24" t="s">
        <v>74</v>
      </c>
    </row>
    <row r="522" spans="1:9" ht="33.75" x14ac:dyDescent="0.2">
      <c r="A522" s="19" t="s">
        <v>3155</v>
      </c>
      <c r="B522" s="20" t="s">
        <v>3156</v>
      </c>
      <c r="C522" s="32" t="s">
        <v>3592</v>
      </c>
      <c r="D522" s="21" t="s">
        <v>72</v>
      </c>
      <c r="E522" s="21" t="s">
        <v>3158</v>
      </c>
      <c r="F522" s="22">
        <v>20740</v>
      </c>
      <c r="G522" s="23">
        <v>1</v>
      </c>
      <c r="H522" s="21" t="s">
        <v>74</v>
      </c>
      <c r="I522" s="24" t="s">
        <v>74</v>
      </c>
    </row>
    <row r="523" spans="1:9" ht="33.75" x14ac:dyDescent="0.2">
      <c r="A523" s="19" t="s">
        <v>3155</v>
      </c>
      <c r="B523" s="20" t="s">
        <v>3156</v>
      </c>
      <c r="C523" s="32" t="s">
        <v>3593</v>
      </c>
      <c r="D523" s="21" t="s">
        <v>72</v>
      </c>
      <c r="E523" s="21" t="s">
        <v>3158</v>
      </c>
      <c r="F523" s="22">
        <v>20087</v>
      </c>
      <c r="G523" s="23">
        <v>1</v>
      </c>
      <c r="H523" s="21" t="s">
        <v>74</v>
      </c>
      <c r="I523" s="24" t="s">
        <v>74</v>
      </c>
    </row>
    <row r="524" spans="1:9" ht="33.75" x14ac:dyDescent="0.2">
      <c r="A524" s="19" t="s">
        <v>3155</v>
      </c>
      <c r="B524" s="20" t="s">
        <v>3156</v>
      </c>
      <c r="C524" s="32" t="s">
        <v>3594</v>
      </c>
      <c r="D524" s="21" t="s">
        <v>72</v>
      </c>
      <c r="E524" s="21" t="s">
        <v>3158</v>
      </c>
      <c r="F524" s="22">
        <v>298000</v>
      </c>
      <c r="G524" s="23">
        <v>1</v>
      </c>
      <c r="H524" s="21" t="s">
        <v>74</v>
      </c>
      <c r="I524" s="24" t="s">
        <v>74</v>
      </c>
    </row>
    <row r="525" spans="1:9" ht="33.75" x14ac:dyDescent="0.2">
      <c r="A525" s="19" t="s">
        <v>3155</v>
      </c>
      <c r="B525" s="20" t="s">
        <v>3156</v>
      </c>
      <c r="C525" s="32" t="s">
        <v>3595</v>
      </c>
      <c r="D525" s="21" t="s">
        <v>72</v>
      </c>
      <c r="E525" s="21" t="s">
        <v>3158</v>
      </c>
      <c r="F525" s="22">
        <v>535557</v>
      </c>
      <c r="G525" s="23">
        <v>1</v>
      </c>
      <c r="H525" s="21" t="s">
        <v>74</v>
      </c>
      <c r="I525" s="24" t="s">
        <v>74</v>
      </c>
    </row>
    <row r="526" spans="1:9" ht="33.75" x14ac:dyDescent="0.2">
      <c r="A526" s="19" t="s">
        <v>3155</v>
      </c>
      <c r="B526" s="20" t="s">
        <v>3156</v>
      </c>
      <c r="C526" s="32" t="s">
        <v>3596</v>
      </c>
      <c r="D526" s="21" t="s">
        <v>72</v>
      </c>
      <c r="E526" s="21" t="s">
        <v>3158</v>
      </c>
      <c r="F526" s="22">
        <v>413160</v>
      </c>
      <c r="G526" s="23">
        <v>1</v>
      </c>
      <c r="H526" s="21" t="s">
        <v>74</v>
      </c>
      <c r="I526" s="24" t="s">
        <v>74</v>
      </c>
    </row>
    <row r="527" spans="1:9" ht="33.75" x14ac:dyDescent="0.2">
      <c r="A527" s="19" t="s">
        <v>3155</v>
      </c>
      <c r="B527" s="20" t="s">
        <v>3156</v>
      </c>
      <c r="C527" s="32" t="s">
        <v>3597</v>
      </c>
      <c r="D527" s="21" t="s">
        <v>72</v>
      </c>
      <c r="E527" s="21" t="s">
        <v>3158</v>
      </c>
      <c r="F527" s="22">
        <v>20020</v>
      </c>
      <c r="G527" s="23">
        <v>1</v>
      </c>
      <c r="H527" s="21" t="s">
        <v>74</v>
      </c>
      <c r="I527" s="24" t="s">
        <v>74</v>
      </c>
    </row>
    <row r="528" spans="1:9" ht="33.75" x14ac:dyDescent="0.2">
      <c r="A528" s="19" t="s">
        <v>3155</v>
      </c>
      <c r="B528" s="20" t="s">
        <v>3156</v>
      </c>
      <c r="C528" s="32" t="s">
        <v>3598</v>
      </c>
      <c r="D528" s="21" t="s">
        <v>72</v>
      </c>
      <c r="E528" s="21" t="s">
        <v>3158</v>
      </c>
      <c r="F528" s="22">
        <v>400972</v>
      </c>
      <c r="G528" s="23">
        <v>1</v>
      </c>
      <c r="H528" s="21" t="s">
        <v>74</v>
      </c>
      <c r="I528" s="24" t="s">
        <v>74</v>
      </c>
    </row>
    <row r="529" spans="1:9" ht="33.75" x14ac:dyDescent="0.2">
      <c r="A529" s="19" t="s">
        <v>3155</v>
      </c>
      <c r="B529" s="20" t="s">
        <v>3156</v>
      </c>
      <c r="C529" s="32" t="s">
        <v>3162</v>
      </c>
      <c r="D529" s="21" t="s">
        <v>72</v>
      </c>
      <c r="E529" s="21" t="s">
        <v>3158</v>
      </c>
      <c r="F529" s="22">
        <v>61723</v>
      </c>
      <c r="G529" s="23">
        <v>1</v>
      </c>
      <c r="H529" s="21" t="s">
        <v>74</v>
      </c>
      <c r="I529" s="24" t="s">
        <v>74</v>
      </c>
    </row>
    <row r="530" spans="1:9" ht="33.75" x14ac:dyDescent="0.2">
      <c r="A530" s="19" t="s">
        <v>3155</v>
      </c>
      <c r="B530" s="20" t="s">
        <v>3156</v>
      </c>
      <c r="C530" s="32" t="s">
        <v>3599</v>
      </c>
      <c r="D530" s="21" t="s">
        <v>72</v>
      </c>
      <c r="E530" s="21" t="s">
        <v>3158</v>
      </c>
      <c r="F530" s="22">
        <v>377754.24</v>
      </c>
      <c r="G530" s="23">
        <v>1</v>
      </c>
      <c r="H530" s="21" t="s">
        <v>74</v>
      </c>
      <c r="I530" s="24" t="s">
        <v>74</v>
      </c>
    </row>
    <row r="531" spans="1:9" ht="33.75" x14ac:dyDescent="0.2">
      <c r="A531" s="19" t="s">
        <v>3155</v>
      </c>
      <c r="B531" s="20" t="s">
        <v>3156</v>
      </c>
      <c r="C531" s="32" t="s">
        <v>3600</v>
      </c>
      <c r="D531" s="21" t="s">
        <v>72</v>
      </c>
      <c r="E531" s="21" t="s">
        <v>3158</v>
      </c>
      <c r="F531" s="22">
        <v>25669.49</v>
      </c>
      <c r="G531" s="23">
        <v>1</v>
      </c>
      <c r="H531" s="21" t="s">
        <v>74</v>
      </c>
      <c r="I531" s="24" t="s">
        <v>74</v>
      </c>
    </row>
    <row r="532" spans="1:9" ht="33.75" x14ac:dyDescent="0.2">
      <c r="A532" s="19" t="s">
        <v>3155</v>
      </c>
      <c r="B532" s="20" t="s">
        <v>3156</v>
      </c>
      <c r="C532" s="32" t="s">
        <v>3167</v>
      </c>
      <c r="D532" s="21" t="s">
        <v>72</v>
      </c>
      <c r="E532" s="21" t="s">
        <v>3158</v>
      </c>
      <c r="F532" s="22">
        <v>19584.740000000002</v>
      </c>
      <c r="G532" s="23">
        <v>1</v>
      </c>
      <c r="H532" s="21" t="s">
        <v>74</v>
      </c>
      <c r="I532" s="24" t="s">
        <v>74</v>
      </c>
    </row>
    <row r="533" spans="1:9" ht="33.75" x14ac:dyDescent="0.2">
      <c r="A533" s="19" t="s">
        <v>3155</v>
      </c>
      <c r="B533" s="20" t="s">
        <v>3156</v>
      </c>
      <c r="C533" s="32" t="s">
        <v>3601</v>
      </c>
      <c r="D533" s="21" t="s">
        <v>72</v>
      </c>
      <c r="E533" s="21" t="s">
        <v>3158</v>
      </c>
      <c r="F533" s="22">
        <v>69942.75</v>
      </c>
      <c r="G533" s="23">
        <v>1</v>
      </c>
      <c r="H533" s="21" t="s">
        <v>74</v>
      </c>
      <c r="I533" s="24" t="s">
        <v>74</v>
      </c>
    </row>
    <row r="534" spans="1:9" ht="33.75" x14ac:dyDescent="0.2">
      <c r="A534" s="19" t="s">
        <v>3155</v>
      </c>
      <c r="B534" s="20" t="s">
        <v>3156</v>
      </c>
      <c r="C534" s="32" t="s">
        <v>3602</v>
      </c>
      <c r="D534" s="21" t="s">
        <v>72</v>
      </c>
      <c r="E534" s="21" t="s">
        <v>3158</v>
      </c>
      <c r="F534" s="22">
        <v>361840</v>
      </c>
      <c r="G534" s="23">
        <v>1</v>
      </c>
      <c r="H534" s="21" t="s">
        <v>74</v>
      </c>
      <c r="I534" s="24" t="s">
        <v>74</v>
      </c>
    </row>
    <row r="535" spans="1:9" ht="33.75" x14ac:dyDescent="0.2">
      <c r="A535" s="19" t="s">
        <v>3155</v>
      </c>
      <c r="B535" s="20" t="s">
        <v>3156</v>
      </c>
      <c r="C535" s="32" t="s">
        <v>3603</v>
      </c>
      <c r="D535" s="21" t="s">
        <v>72</v>
      </c>
      <c r="E535" s="21" t="s">
        <v>3158</v>
      </c>
      <c r="F535" s="22">
        <v>473374</v>
      </c>
      <c r="G535" s="23">
        <v>1</v>
      </c>
      <c r="H535" s="21" t="s">
        <v>74</v>
      </c>
      <c r="I535" s="24" t="s">
        <v>74</v>
      </c>
    </row>
    <row r="536" spans="1:9" ht="33.75" x14ac:dyDescent="0.2">
      <c r="A536" s="19" t="s">
        <v>3155</v>
      </c>
      <c r="B536" s="20" t="s">
        <v>3156</v>
      </c>
      <c r="C536" s="32" t="s">
        <v>3604</v>
      </c>
      <c r="D536" s="21" t="s">
        <v>72</v>
      </c>
      <c r="E536" s="21" t="s">
        <v>3158</v>
      </c>
      <c r="F536" s="22">
        <v>140491.23000000001</v>
      </c>
      <c r="G536" s="23">
        <v>1</v>
      </c>
      <c r="H536" s="21" t="s">
        <v>74</v>
      </c>
      <c r="I536" s="24" t="s">
        <v>74</v>
      </c>
    </row>
    <row r="537" spans="1:9" ht="33.75" x14ac:dyDescent="0.2">
      <c r="A537" s="19" t="s">
        <v>3155</v>
      </c>
      <c r="B537" s="20" t="s">
        <v>3156</v>
      </c>
      <c r="C537" s="32" t="s">
        <v>3605</v>
      </c>
      <c r="D537" s="21" t="s">
        <v>72</v>
      </c>
      <c r="E537" s="21" t="s">
        <v>3158</v>
      </c>
      <c r="F537" s="22">
        <v>48845.43</v>
      </c>
      <c r="G537" s="23">
        <v>1</v>
      </c>
      <c r="H537" s="21" t="s">
        <v>74</v>
      </c>
      <c r="I537" s="24" t="s">
        <v>74</v>
      </c>
    </row>
    <row r="538" spans="1:9" ht="33.75" x14ac:dyDescent="0.2">
      <c r="A538" s="19" t="s">
        <v>3155</v>
      </c>
      <c r="B538" s="20" t="s">
        <v>3156</v>
      </c>
      <c r="C538" s="32" t="s">
        <v>3606</v>
      </c>
      <c r="D538" s="21" t="s">
        <v>72</v>
      </c>
      <c r="E538" s="21" t="s">
        <v>3158</v>
      </c>
      <c r="F538" s="22">
        <v>29684.29</v>
      </c>
      <c r="G538" s="23">
        <v>1</v>
      </c>
      <c r="H538" s="21" t="s">
        <v>74</v>
      </c>
      <c r="I538" s="24" t="s">
        <v>74</v>
      </c>
    </row>
    <row r="539" spans="1:9" ht="33.75" x14ac:dyDescent="0.2">
      <c r="A539" s="19" t="s">
        <v>3155</v>
      </c>
      <c r="B539" s="20" t="s">
        <v>3156</v>
      </c>
      <c r="C539" s="32" t="s">
        <v>3607</v>
      </c>
      <c r="D539" s="21" t="s">
        <v>72</v>
      </c>
      <c r="E539" s="21" t="s">
        <v>3158</v>
      </c>
      <c r="F539" s="22">
        <v>183810.61</v>
      </c>
      <c r="G539" s="23">
        <v>1</v>
      </c>
      <c r="H539" s="21" t="s">
        <v>74</v>
      </c>
      <c r="I539" s="24" t="s">
        <v>74</v>
      </c>
    </row>
    <row r="540" spans="1:9" ht="33.75" x14ac:dyDescent="0.2">
      <c r="A540" s="19" t="s">
        <v>3155</v>
      </c>
      <c r="B540" s="20" t="s">
        <v>3156</v>
      </c>
      <c r="C540" s="32" t="s">
        <v>3608</v>
      </c>
      <c r="D540" s="21" t="s">
        <v>72</v>
      </c>
      <c r="E540" s="21" t="s">
        <v>3158</v>
      </c>
      <c r="F540" s="22">
        <v>17912.66</v>
      </c>
      <c r="G540" s="23">
        <v>1</v>
      </c>
      <c r="H540" s="21" t="s">
        <v>74</v>
      </c>
      <c r="I540" s="24" t="s">
        <v>74</v>
      </c>
    </row>
    <row r="541" spans="1:9" ht="33.75" x14ac:dyDescent="0.2">
      <c r="A541" s="19" t="s">
        <v>3155</v>
      </c>
      <c r="B541" s="20" t="s">
        <v>3156</v>
      </c>
      <c r="C541" s="32" t="s">
        <v>3609</v>
      </c>
      <c r="D541" s="21" t="s">
        <v>72</v>
      </c>
      <c r="E541" s="21" t="s">
        <v>3158</v>
      </c>
      <c r="F541" s="22">
        <v>23340.74</v>
      </c>
      <c r="G541" s="23">
        <v>1</v>
      </c>
      <c r="H541" s="21" t="s">
        <v>74</v>
      </c>
      <c r="I541" s="24" t="s">
        <v>74</v>
      </c>
    </row>
    <row r="542" spans="1:9" ht="33.75" x14ac:dyDescent="0.2">
      <c r="A542" s="19" t="s">
        <v>3155</v>
      </c>
      <c r="B542" s="20" t="s">
        <v>3156</v>
      </c>
      <c r="C542" s="32" t="s">
        <v>3610</v>
      </c>
      <c r="D542" s="21" t="s">
        <v>72</v>
      </c>
      <c r="E542" s="21" t="s">
        <v>3158</v>
      </c>
      <c r="F542" s="22">
        <v>423015.55</v>
      </c>
      <c r="G542" s="23">
        <v>1</v>
      </c>
      <c r="H542" s="21" t="s">
        <v>74</v>
      </c>
      <c r="I542" s="24" t="s">
        <v>74</v>
      </c>
    </row>
    <row r="543" spans="1:9" ht="33.75" x14ac:dyDescent="0.2">
      <c r="A543" s="19" t="s">
        <v>3155</v>
      </c>
      <c r="B543" s="20" t="s">
        <v>3156</v>
      </c>
      <c r="C543" s="32" t="s">
        <v>3611</v>
      </c>
      <c r="D543" s="21" t="s">
        <v>72</v>
      </c>
      <c r="E543" s="21" t="s">
        <v>3158</v>
      </c>
      <c r="F543" s="22">
        <v>54344.41</v>
      </c>
      <c r="G543" s="23">
        <v>1</v>
      </c>
      <c r="H543" s="21" t="s">
        <v>74</v>
      </c>
      <c r="I543" s="24" t="s">
        <v>74</v>
      </c>
    </row>
    <row r="544" spans="1:9" ht="33.75" x14ac:dyDescent="0.2">
      <c r="A544" s="19" t="s">
        <v>3155</v>
      </c>
      <c r="B544" s="20" t="s">
        <v>3156</v>
      </c>
      <c r="C544" s="32" t="s">
        <v>3612</v>
      </c>
      <c r="D544" s="21" t="s">
        <v>72</v>
      </c>
      <c r="E544" s="21" t="s">
        <v>3158</v>
      </c>
      <c r="F544" s="22">
        <v>164185.62</v>
      </c>
      <c r="G544" s="23">
        <v>1</v>
      </c>
      <c r="H544" s="21" t="s">
        <v>74</v>
      </c>
      <c r="I544" s="24" t="s">
        <v>74</v>
      </c>
    </row>
    <row r="545" spans="1:9" ht="33.75" x14ac:dyDescent="0.2">
      <c r="A545" s="19" t="s">
        <v>3155</v>
      </c>
      <c r="B545" s="20" t="s">
        <v>3156</v>
      </c>
      <c r="C545" s="32" t="s">
        <v>3613</v>
      </c>
      <c r="D545" s="21" t="s">
        <v>72</v>
      </c>
      <c r="E545" s="21" t="s">
        <v>3158</v>
      </c>
      <c r="F545" s="22">
        <v>84779.48</v>
      </c>
      <c r="G545" s="23">
        <v>1</v>
      </c>
      <c r="H545" s="21" t="s">
        <v>74</v>
      </c>
      <c r="I545" s="24" t="s">
        <v>74</v>
      </c>
    </row>
    <row r="546" spans="1:9" ht="33.75" x14ac:dyDescent="0.2">
      <c r="A546" s="19" t="s">
        <v>3155</v>
      </c>
      <c r="B546" s="20" t="s">
        <v>3156</v>
      </c>
      <c r="C546" s="32" t="s">
        <v>3614</v>
      </c>
      <c r="D546" s="21" t="s">
        <v>72</v>
      </c>
      <c r="E546" s="21" t="s">
        <v>3158</v>
      </c>
      <c r="F546" s="22">
        <v>35470.22</v>
      </c>
      <c r="G546" s="23">
        <v>1</v>
      </c>
      <c r="H546" s="21" t="s">
        <v>74</v>
      </c>
      <c r="I546" s="24" t="s">
        <v>74</v>
      </c>
    </row>
    <row r="547" spans="1:9" ht="45" x14ac:dyDescent="0.2">
      <c r="A547" s="19" t="s">
        <v>3155</v>
      </c>
      <c r="B547" s="20" t="s">
        <v>3156</v>
      </c>
      <c r="C547" s="32" t="s">
        <v>3615</v>
      </c>
      <c r="D547" s="21" t="s">
        <v>72</v>
      </c>
      <c r="E547" s="21" t="s">
        <v>3158</v>
      </c>
      <c r="F547" s="22">
        <v>1518677.01</v>
      </c>
      <c r="G547" s="23">
        <v>1</v>
      </c>
      <c r="H547" s="21" t="s">
        <v>74</v>
      </c>
      <c r="I547" s="24" t="s">
        <v>74</v>
      </c>
    </row>
    <row r="548" spans="1:9" ht="33.75" x14ac:dyDescent="0.2">
      <c r="A548" s="19" t="s">
        <v>3155</v>
      </c>
      <c r="B548" s="20" t="s">
        <v>3156</v>
      </c>
      <c r="C548" s="32" t="s">
        <v>3616</v>
      </c>
      <c r="D548" s="21" t="s">
        <v>72</v>
      </c>
      <c r="E548" s="21" t="s">
        <v>3158</v>
      </c>
      <c r="F548" s="22">
        <v>17204</v>
      </c>
      <c r="G548" s="23">
        <v>1</v>
      </c>
      <c r="H548" s="21" t="s">
        <v>74</v>
      </c>
      <c r="I548" s="24" t="s">
        <v>74</v>
      </c>
    </row>
    <row r="549" spans="1:9" ht="33.75" x14ac:dyDescent="0.2">
      <c r="A549" s="19" t="s">
        <v>3155</v>
      </c>
      <c r="B549" s="20" t="s">
        <v>3156</v>
      </c>
      <c r="C549" s="32" t="s">
        <v>3617</v>
      </c>
      <c r="D549" s="21" t="s">
        <v>72</v>
      </c>
      <c r="E549" s="21" t="s">
        <v>3158</v>
      </c>
      <c r="F549" s="22">
        <v>21164</v>
      </c>
      <c r="G549" s="23">
        <v>1</v>
      </c>
      <c r="H549" s="21" t="s">
        <v>74</v>
      </c>
      <c r="I549" s="24" t="s">
        <v>74</v>
      </c>
    </row>
    <row r="550" spans="1:9" ht="33.75" x14ac:dyDescent="0.2">
      <c r="A550" s="19" t="s">
        <v>3155</v>
      </c>
      <c r="B550" s="20" t="s">
        <v>3156</v>
      </c>
      <c r="C550" s="32" t="s">
        <v>3618</v>
      </c>
      <c r="D550" s="21" t="s">
        <v>72</v>
      </c>
      <c r="E550" s="21" t="s">
        <v>3158</v>
      </c>
      <c r="F550" s="22">
        <v>6168</v>
      </c>
      <c r="G550" s="23">
        <v>1</v>
      </c>
      <c r="H550" s="21" t="s">
        <v>74</v>
      </c>
      <c r="I550" s="24" t="s">
        <v>74</v>
      </c>
    </row>
    <row r="551" spans="1:9" ht="33.75" x14ac:dyDescent="0.2">
      <c r="A551" s="19" t="s">
        <v>3155</v>
      </c>
      <c r="B551" s="20" t="s">
        <v>3156</v>
      </c>
      <c r="C551" s="32" t="s">
        <v>3619</v>
      </c>
      <c r="D551" s="21" t="s">
        <v>72</v>
      </c>
      <c r="E551" s="21" t="s">
        <v>3158</v>
      </c>
      <c r="F551" s="22">
        <v>19424192.120000001</v>
      </c>
      <c r="G551" s="23">
        <v>1</v>
      </c>
      <c r="H551" s="21" t="s">
        <v>74</v>
      </c>
      <c r="I551" s="24" t="s">
        <v>74</v>
      </c>
    </row>
    <row r="552" spans="1:9" ht="33.75" x14ac:dyDescent="0.2">
      <c r="A552" s="19" t="s">
        <v>3155</v>
      </c>
      <c r="B552" s="20" t="s">
        <v>3156</v>
      </c>
      <c r="C552" s="32" t="s">
        <v>3620</v>
      </c>
      <c r="D552" s="21" t="s">
        <v>72</v>
      </c>
      <c r="E552" s="21" t="s">
        <v>3158</v>
      </c>
      <c r="F552" s="22">
        <v>962459</v>
      </c>
      <c r="G552" s="23">
        <v>1</v>
      </c>
      <c r="H552" s="21" t="s">
        <v>74</v>
      </c>
      <c r="I552" s="24" t="s">
        <v>74</v>
      </c>
    </row>
    <row r="553" spans="1:9" ht="33.75" x14ac:dyDescent="0.2">
      <c r="A553" s="19" t="s">
        <v>3155</v>
      </c>
      <c r="B553" s="20" t="s">
        <v>3156</v>
      </c>
      <c r="C553" s="32" t="s">
        <v>3621</v>
      </c>
      <c r="D553" s="21" t="s">
        <v>72</v>
      </c>
      <c r="E553" s="21" t="s">
        <v>3158</v>
      </c>
      <c r="F553" s="22">
        <v>70048</v>
      </c>
      <c r="G553" s="23">
        <v>1</v>
      </c>
      <c r="H553" s="21" t="s">
        <v>74</v>
      </c>
      <c r="I553" s="24" t="s">
        <v>74</v>
      </c>
    </row>
    <row r="554" spans="1:9" ht="33.75" x14ac:dyDescent="0.2">
      <c r="A554" s="19" t="s">
        <v>3155</v>
      </c>
      <c r="B554" s="20" t="s">
        <v>3156</v>
      </c>
      <c r="C554" s="32" t="s">
        <v>3622</v>
      </c>
      <c r="D554" s="21" t="s">
        <v>72</v>
      </c>
      <c r="E554" s="21" t="s">
        <v>3158</v>
      </c>
      <c r="F554" s="22">
        <v>543113.93000000005</v>
      </c>
      <c r="G554" s="23">
        <v>1</v>
      </c>
      <c r="H554" s="21" t="s">
        <v>74</v>
      </c>
      <c r="I554" s="24" t="s">
        <v>74</v>
      </c>
    </row>
    <row r="555" spans="1:9" ht="33.75" x14ac:dyDescent="0.2">
      <c r="A555" s="19" t="s">
        <v>3155</v>
      </c>
      <c r="B555" s="20" t="s">
        <v>3156</v>
      </c>
      <c r="C555" s="32" t="s">
        <v>3190</v>
      </c>
      <c r="D555" s="21" t="s">
        <v>72</v>
      </c>
      <c r="E555" s="21" t="s">
        <v>3158</v>
      </c>
      <c r="F555" s="22">
        <v>48629</v>
      </c>
      <c r="G555" s="23">
        <v>1</v>
      </c>
      <c r="H555" s="21" t="s">
        <v>74</v>
      </c>
      <c r="I555" s="24" t="s">
        <v>74</v>
      </c>
    </row>
    <row r="556" spans="1:9" ht="33.75" x14ac:dyDescent="0.2">
      <c r="A556" s="19" t="s">
        <v>3155</v>
      </c>
      <c r="B556" s="20" t="s">
        <v>3156</v>
      </c>
      <c r="C556" s="32" t="s">
        <v>3190</v>
      </c>
      <c r="D556" s="21" t="s">
        <v>72</v>
      </c>
      <c r="E556" s="21" t="s">
        <v>3158</v>
      </c>
      <c r="F556" s="22">
        <v>48629</v>
      </c>
      <c r="G556" s="23">
        <v>1</v>
      </c>
      <c r="H556" s="21" t="s">
        <v>74</v>
      </c>
      <c r="I556" s="24" t="s">
        <v>74</v>
      </c>
    </row>
    <row r="557" spans="1:9" ht="33.75" x14ac:dyDescent="0.2">
      <c r="A557" s="19" t="s">
        <v>3155</v>
      </c>
      <c r="B557" s="20" t="s">
        <v>3156</v>
      </c>
      <c r="C557" s="32" t="s">
        <v>3191</v>
      </c>
      <c r="D557" s="21" t="s">
        <v>72</v>
      </c>
      <c r="E557" s="21" t="s">
        <v>3158</v>
      </c>
      <c r="F557" s="22">
        <v>15926</v>
      </c>
      <c r="G557" s="23">
        <v>1</v>
      </c>
      <c r="H557" s="21" t="s">
        <v>74</v>
      </c>
      <c r="I557" s="24" t="s">
        <v>74</v>
      </c>
    </row>
    <row r="558" spans="1:9" ht="33.75" x14ac:dyDescent="0.2">
      <c r="A558" s="19" t="s">
        <v>3155</v>
      </c>
      <c r="B558" s="20" t="s">
        <v>3156</v>
      </c>
      <c r="C558" s="32" t="s">
        <v>3623</v>
      </c>
      <c r="D558" s="21" t="s">
        <v>72</v>
      </c>
      <c r="E558" s="21" t="s">
        <v>3158</v>
      </c>
      <c r="F558" s="22">
        <v>1053506</v>
      </c>
      <c r="G558" s="23">
        <v>1</v>
      </c>
      <c r="H558" s="21" t="s">
        <v>74</v>
      </c>
      <c r="I558" s="24" t="s">
        <v>74</v>
      </c>
    </row>
    <row r="559" spans="1:9" ht="33.75" x14ac:dyDescent="0.2">
      <c r="A559" s="19" t="s">
        <v>3155</v>
      </c>
      <c r="B559" s="20" t="s">
        <v>3156</v>
      </c>
      <c r="C559" s="32" t="s">
        <v>3624</v>
      </c>
      <c r="D559" s="21" t="s">
        <v>72</v>
      </c>
      <c r="E559" s="21" t="s">
        <v>3158</v>
      </c>
      <c r="F559" s="22">
        <v>19157.41</v>
      </c>
      <c r="G559" s="23">
        <v>1</v>
      </c>
      <c r="H559" s="21" t="s">
        <v>74</v>
      </c>
      <c r="I559" s="24" t="s">
        <v>74</v>
      </c>
    </row>
    <row r="560" spans="1:9" ht="33.75" x14ac:dyDescent="0.2">
      <c r="A560" s="19" t="s">
        <v>3155</v>
      </c>
      <c r="B560" s="20" t="s">
        <v>3156</v>
      </c>
      <c r="C560" s="32" t="s">
        <v>3196</v>
      </c>
      <c r="D560" s="21" t="s">
        <v>72</v>
      </c>
      <c r="E560" s="21" t="s">
        <v>3158</v>
      </c>
      <c r="F560" s="22">
        <v>11904</v>
      </c>
      <c r="G560" s="23">
        <v>1</v>
      </c>
      <c r="H560" s="21" t="s">
        <v>74</v>
      </c>
      <c r="I560" s="24" t="s">
        <v>74</v>
      </c>
    </row>
    <row r="561" spans="1:9" ht="33.75" x14ac:dyDescent="0.2">
      <c r="A561" s="19" t="s">
        <v>3155</v>
      </c>
      <c r="B561" s="20" t="s">
        <v>3156</v>
      </c>
      <c r="C561" s="32" t="s">
        <v>3196</v>
      </c>
      <c r="D561" s="21" t="s">
        <v>72</v>
      </c>
      <c r="E561" s="21" t="s">
        <v>3158</v>
      </c>
      <c r="F561" s="22">
        <v>11904</v>
      </c>
      <c r="G561" s="23">
        <v>1</v>
      </c>
      <c r="H561" s="21" t="s">
        <v>74</v>
      </c>
      <c r="I561" s="24" t="s">
        <v>74</v>
      </c>
    </row>
    <row r="562" spans="1:9" ht="33.75" x14ac:dyDescent="0.2">
      <c r="A562" s="19" t="s">
        <v>3155</v>
      </c>
      <c r="B562" s="20" t="s">
        <v>3156</v>
      </c>
      <c r="C562" s="32" t="s">
        <v>3199</v>
      </c>
      <c r="D562" s="21" t="s">
        <v>72</v>
      </c>
      <c r="E562" s="21" t="s">
        <v>3158</v>
      </c>
      <c r="F562" s="22">
        <v>46492</v>
      </c>
      <c r="G562" s="23">
        <v>1</v>
      </c>
      <c r="H562" s="21" t="s">
        <v>74</v>
      </c>
      <c r="I562" s="24" t="s">
        <v>74</v>
      </c>
    </row>
    <row r="563" spans="1:9" ht="33.75" x14ac:dyDescent="0.2">
      <c r="A563" s="19" t="s">
        <v>3155</v>
      </c>
      <c r="B563" s="20" t="s">
        <v>3156</v>
      </c>
      <c r="C563" s="32" t="s">
        <v>3199</v>
      </c>
      <c r="D563" s="21" t="s">
        <v>72</v>
      </c>
      <c r="E563" s="21" t="s">
        <v>3158</v>
      </c>
      <c r="F563" s="22">
        <v>46492</v>
      </c>
      <c r="G563" s="23">
        <v>1</v>
      </c>
      <c r="H563" s="21" t="s">
        <v>74</v>
      </c>
      <c r="I563" s="24" t="s">
        <v>74</v>
      </c>
    </row>
    <row r="564" spans="1:9" ht="33.75" x14ac:dyDescent="0.2">
      <c r="A564" s="19" t="s">
        <v>3155</v>
      </c>
      <c r="B564" s="20" t="s">
        <v>3156</v>
      </c>
      <c r="C564" s="32" t="s">
        <v>3199</v>
      </c>
      <c r="D564" s="21" t="s">
        <v>72</v>
      </c>
      <c r="E564" s="21" t="s">
        <v>3158</v>
      </c>
      <c r="F564" s="22">
        <v>46492</v>
      </c>
      <c r="G564" s="23">
        <v>1</v>
      </c>
      <c r="H564" s="21" t="s">
        <v>74</v>
      </c>
      <c r="I564" s="24" t="s">
        <v>74</v>
      </c>
    </row>
    <row r="565" spans="1:9" ht="33.75" x14ac:dyDescent="0.2">
      <c r="A565" s="19" t="s">
        <v>3155</v>
      </c>
      <c r="B565" s="20" t="s">
        <v>3156</v>
      </c>
      <c r="C565" s="32" t="s">
        <v>3201</v>
      </c>
      <c r="D565" s="21" t="s">
        <v>72</v>
      </c>
      <c r="E565" s="21" t="s">
        <v>3158</v>
      </c>
      <c r="F565" s="22">
        <v>11000</v>
      </c>
      <c r="G565" s="23">
        <v>1</v>
      </c>
      <c r="H565" s="21" t="s">
        <v>74</v>
      </c>
      <c r="I565" s="24" t="s">
        <v>74</v>
      </c>
    </row>
    <row r="566" spans="1:9" ht="33.75" x14ac:dyDescent="0.2">
      <c r="A566" s="19" t="s">
        <v>3155</v>
      </c>
      <c r="B566" s="20" t="s">
        <v>3156</v>
      </c>
      <c r="C566" s="32" t="s">
        <v>3202</v>
      </c>
      <c r="D566" s="21" t="s">
        <v>72</v>
      </c>
      <c r="E566" s="21" t="s">
        <v>3158</v>
      </c>
      <c r="F566" s="22">
        <v>20000</v>
      </c>
      <c r="G566" s="23">
        <v>1</v>
      </c>
      <c r="H566" s="21" t="s">
        <v>74</v>
      </c>
      <c r="I566" s="24" t="s">
        <v>74</v>
      </c>
    </row>
    <row r="567" spans="1:9" ht="33.75" x14ac:dyDescent="0.2">
      <c r="A567" s="19" t="s">
        <v>3155</v>
      </c>
      <c r="B567" s="20" t="s">
        <v>3156</v>
      </c>
      <c r="C567" s="32" t="s">
        <v>3625</v>
      </c>
      <c r="D567" s="21" t="s">
        <v>72</v>
      </c>
      <c r="E567" s="21" t="s">
        <v>3158</v>
      </c>
      <c r="F567" s="22">
        <v>43705.2</v>
      </c>
      <c r="G567" s="23">
        <v>1</v>
      </c>
      <c r="H567" s="21" t="s">
        <v>74</v>
      </c>
      <c r="I567" s="24" t="s">
        <v>74</v>
      </c>
    </row>
    <row r="568" spans="1:9" ht="33.75" x14ac:dyDescent="0.2">
      <c r="A568" s="19" t="s">
        <v>3155</v>
      </c>
      <c r="B568" s="20" t="s">
        <v>3156</v>
      </c>
      <c r="C568" s="32" t="s">
        <v>3626</v>
      </c>
      <c r="D568" s="21" t="s">
        <v>72</v>
      </c>
      <c r="E568" s="21" t="s">
        <v>3158</v>
      </c>
      <c r="F568" s="22">
        <v>106561.2</v>
      </c>
      <c r="G568" s="23">
        <v>1</v>
      </c>
      <c r="H568" s="21" t="s">
        <v>74</v>
      </c>
      <c r="I568" s="24" t="s">
        <v>74</v>
      </c>
    </row>
    <row r="569" spans="1:9" ht="33.75" x14ac:dyDescent="0.2">
      <c r="A569" s="19" t="s">
        <v>3155</v>
      </c>
      <c r="B569" s="20" t="s">
        <v>3156</v>
      </c>
      <c r="C569" s="32" t="s">
        <v>3627</v>
      </c>
      <c r="D569" s="21" t="s">
        <v>72</v>
      </c>
      <c r="E569" s="21" t="s">
        <v>3158</v>
      </c>
      <c r="F569" s="22">
        <v>118288.14</v>
      </c>
      <c r="G569" s="23">
        <v>1</v>
      </c>
      <c r="H569" s="21" t="s">
        <v>74</v>
      </c>
      <c r="I569" s="24" t="s">
        <v>74</v>
      </c>
    </row>
    <row r="570" spans="1:9" ht="33.75" x14ac:dyDescent="0.2">
      <c r="A570" s="19" t="s">
        <v>3155</v>
      </c>
      <c r="B570" s="20" t="s">
        <v>3156</v>
      </c>
      <c r="C570" s="32" t="s">
        <v>3204</v>
      </c>
      <c r="D570" s="21" t="s">
        <v>72</v>
      </c>
      <c r="E570" s="21" t="s">
        <v>3158</v>
      </c>
      <c r="F570" s="22">
        <v>36613.040000000001</v>
      </c>
      <c r="G570" s="23">
        <v>1</v>
      </c>
      <c r="H570" s="21" t="s">
        <v>74</v>
      </c>
      <c r="I570" s="24" t="s">
        <v>74</v>
      </c>
    </row>
    <row r="571" spans="1:9" ht="33.75" x14ac:dyDescent="0.2">
      <c r="A571" s="19" t="s">
        <v>3155</v>
      </c>
      <c r="B571" s="20" t="s">
        <v>3156</v>
      </c>
      <c r="C571" s="32" t="s">
        <v>3412</v>
      </c>
      <c r="D571" s="21" t="s">
        <v>72</v>
      </c>
      <c r="E571" s="21" t="s">
        <v>3158</v>
      </c>
      <c r="F571" s="22">
        <v>45135.59</v>
      </c>
      <c r="G571" s="23">
        <v>1</v>
      </c>
      <c r="H571" s="21" t="s">
        <v>74</v>
      </c>
      <c r="I571" s="24" t="s">
        <v>74</v>
      </c>
    </row>
    <row r="572" spans="1:9" ht="33.75" x14ac:dyDescent="0.2">
      <c r="A572" s="19" t="s">
        <v>3155</v>
      </c>
      <c r="B572" s="20" t="s">
        <v>3156</v>
      </c>
      <c r="C572" s="32" t="s">
        <v>3206</v>
      </c>
      <c r="D572" s="21" t="s">
        <v>72</v>
      </c>
      <c r="E572" s="21" t="s">
        <v>3158</v>
      </c>
      <c r="F572" s="22">
        <v>58499.05</v>
      </c>
      <c r="G572" s="23">
        <v>1</v>
      </c>
      <c r="H572" s="21" t="s">
        <v>74</v>
      </c>
      <c r="I572" s="24" t="s">
        <v>74</v>
      </c>
    </row>
    <row r="573" spans="1:9" ht="33.75" x14ac:dyDescent="0.2">
      <c r="A573" s="19" t="s">
        <v>3155</v>
      </c>
      <c r="B573" s="20" t="s">
        <v>3156</v>
      </c>
      <c r="C573" s="32" t="s">
        <v>3206</v>
      </c>
      <c r="D573" s="21" t="s">
        <v>72</v>
      </c>
      <c r="E573" s="21" t="s">
        <v>3158</v>
      </c>
      <c r="F573" s="22">
        <v>58499.05</v>
      </c>
      <c r="G573" s="23">
        <v>1</v>
      </c>
      <c r="H573" s="21" t="s">
        <v>74</v>
      </c>
      <c r="I573" s="24" t="s">
        <v>74</v>
      </c>
    </row>
    <row r="574" spans="1:9" ht="33.75" x14ac:dyDescent="0.2">
      <c r="A574" s="19" t="s">
        <v>3155</v>
      </c>
      <c r="B574" s="20" t="s">
        <v>3156</v>
      </c>
      <c r="C574" s="32" t="s">
        <v>3206</v>
      </c>
      <c r="D574" s="21" t="s">
        <v>72</v>
      </c>
      <c r="E574" s="21" t="s">
        <v>3158</v>
      </c>
      <c r="F574" s="22">
        <v>58499.05</v>
      </c>
      <c r="G574" s="23">
        <v>1</v>
      </c>
      <c r="H574" s="21" t="s">
        <v>74</v>
      </c>
      <c r="I574" s="24" t="s">
        <v>74</v>
      </c>
    </row>
    <row r="575" spans="1:9" ht="33.75" x14ac:dyDescent="0.2">
      <c r="A575" s="19" t="s">
        <v>3155</v>
      </c>
      <c r="B575" s="20" t="s">
        <v>3156</v>
      </c>
      <c r="C575" s="32" t="s">
        <v>3206</v>
      </c>
      <c r="D575" s="21" t="s">
        <v>72</v>
      </c>
      <c r="E575" s="21" t="s">
        <v>3158</v>
      </c>
      <c r="F575" s="22">
        <v>54754.239999999998</v>
      </c>
      <c r="G575" s="23">
        <v>1</v>
      </c>
      <c r="H575" s="21" t="s">
        <v>74</v>
      </c>
      <c r="I575" s="24" t="s">
        <v>74</v>
      </c>
    </row>
    <row r="576" spans="1:9" ht="33.75" x14ac:dyDescent="0.2">
      <c r="A576" s="19" t="s">
        <v>3155</v>
      </c>
      <c r="B576" s="20" t="s">
        <v>3156</v>
      </c>
      <c r="C576" s="32" t="s">
        <v>3413</v>
      </c>
      <c r="D576" s="21" t="s">
        <v>72</v>
      </c>
      <c r="E576" s="21" t="s">
        <v>3158</v>
      </c>
      <c r="F576" s="22">
        <v>10200</v>
      </c>
      <c r="G576" s="23">
        <v>1</v>
      </c>
      <c r="H576" s="21" t="s">
        <v>74</v>
      </c>
      <c r="I576" s="24" t="s">
        <v>74</v>
      </c>
    </row>
    <row r="577" spans="1:9" ht="33.75" x14ac:dyDescent="0.2">
      <c r="A577" s="19" t="s">
        <v>3155</v>
      </c>
      <c r="B577" s="20" t="s">
        <v>3156</v>
      </c>
      <c r="C577" s="32" t="s">
        <v>3628</v>
      </c>
      <c r="D577" s="21" t="s">
        <v>72</v>
      </c>
      <c r="E577" s="21" t="s">
        <v>3158</v>
      </c>
      <c r="F577" s="22">
        <v>65839.55</v>
      </c>
      <c r="G577" s="23">
        <v>1</v>
      </c>
      <c r="H577" s="21" t="s">
        <v>74</v>
      </c>
      <c r="I577" s="24" t="s">
        <v>74</v>
      </c>
    </row>
    <row r="578" spans="1:9" ht="33.75" x14ac:dyDescent="0.2">
      <c r="A578" s="19" t="s">
        <v>3155</v>
      </c>
      <c r="B578" s="20" t="s">
        <v>3156</v>
      </c>
      <c r="C578" s="32" t="s">
        <v>3414</v>
      </c>
      <c r="D578" s="21" t="s">
        <v>72</v>
      </c>
      <c r="E578" s="21" t="s">
        <v>3158</v>
      </c>
      <c r="F578" s="22">
        <v>11200</v>
      </c>
      <c r="G578" s="23">
        <v>1</v>
      </c>
      <c r="H578" s="21" t="s">
        <v>74</v>
      </c>
      <c r="I578" s="24" t="s">
        <v>74</v>
      </c>
    </row>
    <row r="579" spans="1:9" ht="33.75" x14ac:dyDescent="0.2">
      <c r="A579" s="19" t="s">
        <v>3155</v>
      </c>
      <c r="B579" s="20" t="s">
        <v>3156</v>
      </c>
      <c r="C579" s="32" t="s">
        <v>3629</v>
      </c>
      <c r="D579" s="21" t="s">
        <v>72</v>
      </c>
      <c r="E579" s="21" t="s">
        <v>3158</v>
      </c>
      <c r="F579" s="22">
        <v>12528</v>
      </c>
      <c r="G579" s="23">
        <v>1</v>
      </c>
      <c r="H579" s="21" t="s">
        <v>74</v>
      </c>
      <c r="I579" s="24" t="s">
        <v>74</v>
      </c>
    </row>
    <row r="580" spans="1:9" ht="33.75" x14ac:dyDescent="0.2">
      <c r="A580" s="19" t="s">
        <v>3155</v>
      </c>
      <c r="B580" s="20" t="s">
        <v>3156</v>
      </c>
      <c r="C580" s="32" t="s">
        <v>3630</v>
      </c>
      <c r="D580" s="21" t="s">
        <v>72</v>
      </c>
      <c r="E580" s="21" t="s">
        <v>3158</v>
      </c>
      <c r="F580" s="22">
        <v>125000</v>
      </c>
      <c r="G580" s="23">
        <v>1</v>
      </c>
      <c r="H580" s="21" t="s">
        <v>74</v>
      </c>
      <c r="I580" s="24" t="s">
        <v>74</v>
      </c>
    </row>
    <row r="581" spans="1:9" ht="33.75" x14ac:dyDescent="0.2">
      <c r="A581" s="19" t="s">
        <v>3155</v>
      </c>
      <c r="B581" s="20" t="s">
        <v>3156</v>
      </c>
      <c r="C581" s="32" t="s">
        <v>3210</v>
      </c>
      <c r="D581" s="21" t="s">
        <v>72</v>
      </c>
      <c r="E581" s="21" t="s">
        <v>3158</v>
      </c>
      <c r="F581" s="22">
        <v>14700</v>
      </c>
      <c r="G581" s="23">
        <v>1</v>
      </c>
      <c r="H581" s="21" t="s">
        <v>74</v>
      </c>
      <c r="I581" s="24" t="s">
        <v>74</v>
      </c>
    </row>
    <row r="582" spans="1:9" ht="33.75" x14ac:dyDescent="0.2">
      <c r="A582" s="19" t="s">
        <v>3155</v>
      </c>
      <c r="B582" s="20" t="s">
        <v>3156</v>
      </c>
      <c r="C582" s="32" t="s">
        <v>3631</v>
      </c>
      <c r="D582" s="21" t="s">
        <v>72</v>
      </c>
      <c r="E582" s="21" t="s">
        <v>3158</v>
      </c>
      <c r="F582" s="22">
        <v>12500</v>
      </c>
      <c r="G582" s="23">
        <v>1</v>
      </c>
      <c r="H582" s="21" t="s">
        <v>74</v>
      </c>
      <c r="I582" s="24" t="s">
        <v>74</v>
      </c>
    </row>
    <row r="583" spans="1:9" ht="33.75" x14ac:dyDescent="0.2">
      <c r="A583" s="19" t="s">
        <v>3155</v>
      </c>
      <c r="B583" s="20" t="s">
        <v>3156</v>
      </c>
      <c r="C583" s="32" t="s">
        <v>3632</v>
      </c>
      <c r="D583" s="21" t="s">
        <v>72</v>
      </c>
      <c r="E583" s="21" t="s">
        <v>3158</v>
      </c>
      <c r="F583" s="22">
        <v>15750</v>
      </c>
      <c r="G583" s="23">
        <v>1</v>
      </c>
      <c r="H583" s="21" t="s">
        <v>74</v>
      </c>
      <c r="I583" s="24" t="s">
        <v>74</v>
      </c>
    </row>
    <row r="584" spans="1:9" ht="33.75" x14ac:dyDescent="0.2">
      <c r="A584" s="19" t="s">
        <v>3155</v>
      </c>
      <c r="B584" s="20" t="s">
        <v>3156</v>
      </c>
      <c r="C584" s="32" t="s">
        <v>3212</v>
      </c>
      <c r="D584" s="21" t="s">
        <v>72</v>
      </c>
      <c r="E584" s="21" t="s">
        <v>3158</v>
      </c>
      <c r="F584" s="22">
        <v>15750</v>
      </c>
      <c r="G584" s="23">
        <v>1</v>
      </c>
      <c r="H584" s="21" t="s">
        <v>74</v>
      </c>
      <c r="I584" s="24" t="s">
        <v>74</v>
      </c>
    </row>
    <row r="585" spans="1:9" ht="33.75" x14ac:dyDescent="0.2">
      <c r="A585" s="19" t="s">
        <v>3155</v>
      </c>
      <c r="B585" s="20" t="s">
        <v>3156</v>
      </c>
      <c r="C585" s="32" t="s">
        <v>3417</v>
      </c>
      <c r="D585" s="21" t="s">
        <v>72</v>
      </c>
      <c r="E585" s="21" t="s">
        <v>3158</v>
      </c>
      <c r="F585" s="22">
        <v>23800</v>
      </c>
      <c r="G585" s="23">
        <v>1</v>
      </c>
      <c r="H585" s="21" t="s">
        <v>74</v>
      </c>
      <c r="I585" s="24" t="s">
        <v>74</v>
      </c>
    </row>
    <row r="586" spans="1:9" ht="33.75" x14ac:dyDescent="0.2">
      <c r="A586" s="19" t="s">
        <v>3155</v>
      </c>
      <c r="B586" s="20" t="s">
        <v>3156</v>
      </c>
      <c r="C586" s="32" t="s">
        <v>3417</v>
      </c>
      <c r="D586" s="21" t="s">
        <v>72</v>
      </c>
      <c r="E586" s="21" t="s">
        <v>3158</v>
      </c>
      <c r="F586" s="22">
        <v>23800</v>
      </c>
      <c r="G586" s="23">
        <v>1</v>
      </c>
      <c r="H586" s="21" t="s">
        <v>74</v>
      </c>
      <c r="I586" s="24" t="s">
        <v>74</v>
      </c>
    </row>
    <row r="587" spans="1:9" ht="33.75" x14ac:dyDescent="0.2">
      <c r="A587" s="19" t="s">
        <v>3155</v>
      </c>
      <c r="B587" s="20" t="s">
        <v>3156</v>
      </c>
      <c r="C587" s="32" t="s">
        <v>3214</v>
      </c>
      <c r="D587" s="21" t="s">
        <v>72</v>
      </c>
      <c r="E587" s="21" t="s">
        <v>3158</v>
      </c>
      <c r="F587" s="22">
        <v>51083</v>
      </c>
      <c r="G587" s="23">
        <v>1</v>
      </c>
      <c r="H587" s="21" t="s">
        <v>74</v>
      </c>
      <c r="I587" s="24" t="s">
        <v>74</v>
      </c>
    </row>
    <row r="588" spans="1:9" ht="33.75" x14ac:dyDescent="0.2">
      <c r="A588" s="19" t="s">
        <v>3155</v>
      </c>
      <c r="B588" s="20" t="s">
        <v>3156</v>
      </c>
      <c r="C588" s="32" t="s">
        <v>3214</v>
      </c>
      <c r="D588" s="21" t="s">
        <v>72</v>
      </c>
      <c r="E588" s="21" t="s">
        <v>3158</v>
      </c>
      <c r="F588" s="22">
        <v>51083</v>
      </c>
      <c r="G588" s="23">
        <v>1</v>
      </c>
      <c r="H588" s="21" t="s">
        <v>74</v>
      </c>
      <c r="I588" s="24" t="s">
        <v>74</v>
      </c>
    </row>
    <row r="589" spans="1:9" ht="33.75" x14ac:dyDescent="0.2">
      <c r="A589" s="19" t="s">
        <v>3155</v>
      </c>
      <c r="B589" s="20" t="s">
        <v>3156</v>
      </c>
      <c r="C589" s="32" t="s">
        <v>3419</v>
      </c>
      <c r="D589" s="21" t="s">
        <v>72</v>
      </c>
      <c r="E589" s="21" t="s">
        <v>3158</v>
      </c>
      <c r="F589" s="22">
        <v>11175.43</v>
      </c>
      <c r="G589" s="23">
        <v>1</v>
      </c>
      <c r="H589" s="21" t="s">
        <v>74</v>
      </c>
      <c r="I589" s="24" t="s">
        <v>74</v>
      </c>
    </row>
    <row r="590" spans="1:9" ht="33.75" x14ac:dyDescent="0.2">
      <c r="A590" s="19" t="s">
        <v>3155</v>
      </c>
      <c r="B590" s="20" t="s">
        <v>3156</v>
      </c>
      <c r="C590" s="32" t="s">
        <v>3633</v>
      </c>
      <c r="D590" s="21" t="s">
        <v>72</v>
      </c>
      <c r="E590" s="21" t="s">
        <v>3158</v>
      </c>
      <c r="F590" s="22">
        <v>181098.1</v>
      </c>
      <c r="G590" s="23">
        <v>1</v>
      </c>
      <c r="H590" s="21" t="s">
        <v>74</v>
      </c>
      <c r="I590" s="24" t="s">
        <v>74</v>
      </c>
    </row>
    <row r="591" spans="1:9" ht="33.75" x14ac:dyDescent="0.2">
      <c r="A591" s="19" t="s">
        <v>3155</v>
      </c>
      <c r="B591" s="20" t="s">
        <v>3156</v>
      </c>
      <c r="C591" s="32" t="s">
        <v>3634</v>
      </c>
      <c r="D591" s="21" t="s">
        <v>72</v>
      </c>
      <c r="E591" s="21" t="s">
        <v>3158</v>
      </c>
      <c r="F591" s="22">
        <v>99632.11</v>
      </c>
      <c r="G591" s="23">
        <v>1</v>
      </c>
      <c r="H591" s="21" t="s">
        <v>74</v>
      </c>
      <c r="I591" s="24" t="s">
        <v>74</v>
      </c>
    </row>
    <row r="592" spans="1:9" ht="33.75" x14ac:dyDescent="0.2">
      <c r="A592" s="19" t="s">
        <v>3155</v>
      </c>
      <c r="B592" s="20" t="s">
        <v>3156</v>
      </c>
      <c r="C592" s="32" t="s">
        <v>3635</v>
      </c>
      <c r="D592" s="21" t="s">
        <v>72</v>
      </c>
      <c r="E592" s="21" t="s">
        <v>3158</v>
      </c>
      <c r="F592" s="22">
        <v>18368</v>
      </c>
      <c r="G592" s="23">
        <v>1</v>
      </c>
      <c r="H592" s="21" t="s">
        <v>74</v>
      </c>
      <c r="I592" s="24" t="s">
        <v>74</v>
      </c>
    </row>
    <row r="593" spans="1:9" ht="33.75" x14ac:dyDescent="0.2">
      <c r="A593" s="19" t="s">
        <v>3155</v>
      </c>
      <c r="B593" s="20" t="s">
        <v>3156</v>
      </c>
      <c r="C593" s="32" t="s">
        <v>3218</v>
      </c>
      <c r="D593" s="21" t="s">
        <v>72</v>
      </c>
      <c r="E593" s="21" t="s">
        <v>3158</v>
      </c>
      <c r="F593" s="22">
        <v>40000</v>
      </c>
      <c r="G593" s="23">
        <v>1</v>
      </c>
      <c r="H593" s="21" t="s">
        <v>74</v>
      </c>
      <c r="I593" s="24" t="s">
        <v>74</v>
      </c>
    </row>
    <row r="594" spans="1:9" ht="33.75" x14ac:dyDescent="0.2">
      <c r="A594" s="19" t="s">
        <v>3155</v>
      </c>
      <c r="B594" s="20" t="s">
        <v>3156</v>
      </c>
      <c r="C594" s="32" t="s">
        <v>3219</v>
      </c>
      <c r="D594" s="21" t="s">
        <v>72</v>
      </c>
      <c r="E594" s="21" t="s">
        <v>3158</v>
      </c>
      <c r="F594" s="22">
        <v>10626</v>
      </c>
      <c r="G594" s="23">
        <v>1</v>
      </c>
      <c r="H594" s="21" t="s">
        <v>74</v>
      </c>
      <c r="I594" s="24" t="s">
        <v>74</v>
      </c>
    </row>
    <row r="595" spans="1:9" ht="33.75" x14ac:dyDescent="0.2">
      <c r="A595" s="19" t="s">
        <v>3155</v>
      </c>
      <c r="B595" s="20" t="s">
        <v>3156</v>
      </c>
      <c r="C595" s="32" t="s">
        <v>3219</v>
      </c>
      <c r="D595" s="21" t="s">
        <v>72</v>
      </c>
      <c r="E595" s="21" t="s">
        <v>3158</v>
      </c>
      <c r="F595" s="22">
        <v>10626</v>
      </c>
      <c r="G595" s="23">
        <v>1</v>
      </c>
      <c r="H595" s="21" t="s">
        <v>74</v>
      </c>
      <c r="I595" s="24" t="s">
        <v>74</v>
      </c>
    </row>
    <row r="596" spans="1:9" ht="33.75" x14ac:dyDescent="0.2">
      <c r="A596" s="19" t="s">
        <v>3155</v>
      </c>
      <c r="B596" s="20" t="s">
        <v>3156</v>
      </c>
      <c r="C596" s="32" t="s">
        <v>3219</v>
      </c>
      <c r="D596" s="21" t="s">
        <v>72</v>
      </c>
      <c r="E596" s="21" t="s">
        <v>3158</v>
      </c>
      <c r="F596" s="22">
        <v>10626</v>
      </c>
      <c r="G596" s="23">
        <v>1</v>
      </c>
      <c r="H596" s="21" t="s">
        <v>74</v>
      </c>
      <c r="I596" s="24" t="s">
        <v>74</v>
      </c>
    </row>
    <row r="597" spans="1:9" ht="33.75" x14ac:dyDescent="0.2">
      <c r="A597" s="19" t="s">
        <v>3155</v>
      </c>
      <c r="B597" s="20" t="s">
        <v>3156</v>
      </c>
      <c r="C597" s="32" t="s">
        <v>3220</v>
      </c>
      <c r="D597" s="21" t="s">
        <v>72</v>
      </c>
      <c r="E597" s="21" t="s">
        <v>3158</v>
      </c>
      <c r="F597" s="22">
        <v>15680</v>
      </c>
      <c r="G597" s="23">
        <v>1</v>
      </c>
      <c r="H597" s="21" t="s">
        <v>74</v>
      </c>
      <c r="I597" s="24" t="s">
        <v>74</v>
      </c>
    </row>
    <row r="598" spans="1:9" ht="33.75" x14ac:dyDescent="0.2">
      <c r="A598" s="19" t="s">
        <v>3155</v>
      </c>
      <c r="B598" s="20" t="s">
        <v>3156</v>
      </c>
      <c r="C598" s="32" t="s">
        <v>3636</v>
      </c>
      <c r="D598" s="21" t="s">
        <v>72</v>
      </c>
      <c r="E598" s="21" t="s">
        <v>3158</v>
      </c>
      <c r="F598" s="22">
        <v>36332</v>
      </c>
      <c r="G598" s="23">
        <v>1</v>
      </c>
      <c r="H598" s="21" t="s">
        <v>74</v>
      </c>
      <c r="I598" s="24" t="s">
        <v>74</v>
      </c>
    </row>
    <row r="599" spans="1:9" ht="33.75" x14ac:dyDescent="0.2">
      <c r="A599" s="19" t="s">
        <v>3155</v>
      </c>
      <c r="B599" s="20" t="s">
        <v>3156</v>
      </c>
      <c r="C599" s="32" t="s">
        <v>3221</v>
      </c>
      <c r="D599" s="21" t="s">
        <v>72</v>
      </c>
      <c r="E599" s="21" t="s">
        <v>3158</v>
      </c>
      <c r="F599" s="22">
        <v>57293</v>
      </c>
      <c r="G599" s="23">
        <v>1</v>
      </c>
      <c r="H599" s="21" t="s">
        <v>74</v>
      </c>
      <c r="I599" s="24" t="s">
        <v>74</v>
      </c>
    </row>
    <row r="600" spans="1:9" ht="33.75" x14ac:dyDescent="0.2">
      <c r="A600" s="19" t="s">
        <v>3155</v>
      </c>
      <c r="B600" s="20" t="s">
        <v>3156</v>
      </c>
      <c r="C600" s="32" t="s">
        <v>3221</v>
      </c>
      <c r="D600" s="21" t="s">
        <v>72</v>
      </c>
      <c r="E600" s="21" t="s">
        <v>3158</v>
      </c>
      <c r="F600" s="22">
        <v>57293</v>
      </c>
      <c r="G600" s="23">
        <v>1</v>
      </c>
      <c r="H600" s="21" t="s">
        <v>74</v>
      </c>
      <c r="I600" s="24" t="s">
        <v>74</v>
      </c>
    </row>
    <row r="601" spans="1:9" ht="33.75" x14ac:dyDescent="0.2">
      <c r="A601" s="19" t="s">
        <v>3155</v>
      </c>
      <c r="B601" s="20" t="s">
        <v>3156</v>
      </c>
      <c r="C601" s="32" t="s">
        <v>3637</v>
      </c>
      <c r="D601" s="21" t="s">
        <v>72</v>
      </c>
      <c r="E601" s="21" t="s">
        <v>3158</v>
      </c>
      <c r="F601" s="22">
        <v>39538.26</v>
      </c>
      <c r="G601" s="23">
        <v>1</v>
      </c>
      <c r="H601" s="21" t="s">
        <v>74</v>
      </c>
      <c r="I601" s="24" t="s">
        <v>74</v>
      </c>
    </row>
    <row r="602" spans="1:9" ht="33.75" x14ac:dyDescent="0.2">
      <c r="A602" s="19" t="s">
        <v>3155</v>
      </c>
      <c r="B602" s="20" t="s">
        <v>3156</v>
      </c>
      <c r="C602" s="32" t="s">
        <v>3222</v>
      </c>
      <c r="D602" s="21" t="s">
        <v>72</v>
      </c>
      <c r="E602" s="21" t="s">
        <v>3158</v>
      </c>
      <c r="F602" s="22">
        <v>136822</v>
      </c>
      <c r="G602" s="23">
        <v>1</v>
      </c>
      <c r="H602" s="21" t="s">
        <v>74</v>
      </c>
      <c r="I602" s="24" t="s">
        <v>74</v>
      </c>
    </row>
    <row r="603" spans="1:9" ht="33.75" x14ac:dyDescent="0.2">
      <c r="A603" s="19" t="s">
        <v>3155</v>
      </c>
      <c r="B603" s="20" t="s">
        <v>3156</v>
      </c>
      <c r="C603" s="32" t="s">
        <v>3222</v>
      </c>
      <c r="D603" s="21" t="s">
        <v>72</v>
      </c>
      <c r="E603" s="21" t="s">
        <v>3158</v>
      </c>
      <c r="F603" s="22">
        <v>136822</v>
      </c>
      <c r="G603" s="23">
        <v>1</v>
      </c>
      <c r="H603" s="21" t="s">
        <v>74</v>
      </c>
      <c r="I603" s="24" t="s">
        <v>74</v>
      </c>
    </row>
    <row r="604" spans="1:9" ht="33.75" x14ac:dyDescent="0.2">
      <c r="A604" s="19" t="s">
        <v>3155</v>
      </c>
      <c r="B604" s="20" t="s">
        <v>3156</v>
      </c>
      <c r="C604" s="32" t="s">
        <v>3422</v>
      </c>
      <c r="D604" s="21" t="s">
        <v>72</v>
      </c>
      <c r="E604" s="21" t="s">
        <v>3158</v>
      </c>
      <c r="F604" s="22">
        <v>79443.45</v>
      </c>
      <c r="G604" s="23">
        <v>1</v>
      </c>
      <c r="H604" s="21" t="s">
        <v>74</v>
      </c>
      <c r="I604" s="24" t="s">
        <v>74</v>
      </c>
    </row>
    <row r="605" spans="1:9" ht="33.75" x14ac:dyDescent="0.2">
      <c r="A605" s="19" t="s">
        <v>3155</v>
      </c>
      <c r="B605" s="20" t="s">
        <v>3156</v>
      </c>
      <c r="C605" s="32" t="s">
        <v>3638</v>
      </c>
      <c r="D605" s="21" t="s">
        <v>72</v>
      </c>
      <c r="E605" s="21" t="s">
        <v>3158</v>
      </c>
      <c r="F605" s="22">
        <v>29764000.710000001</v>
      </c>
      <c r="G605" s="23">
        <v>1</v>
      </c>
      <c r="H605" s="21" t="s">
        <v>74</v>
      </c>
      <c r="I605" s="24" t="s">
        <v>74</v>
      </c>
    </row>
    <row r="606" spans="1:9" ht="33.75" x14ac:dyDescent="0.2">
      <c r="A606" s="19" t="s">
        <v>3155</v>
      </c>
      <c r="B606" s="20" t="s">
        <v>3156</v>
      </c>
      <c r="C606" s="32" t="s">
        <v>3639</v>
      </c>
      <c r="D606" s="21" t="s">
        <v>72</v>
      </c>
      <c r="E606" s="21" t="s">
        <v>3158</v>
      </c>
      <c r="F606" s="22">
        <v>1082159</v>
      </c>
      <c r="G606" s="23">
        <v>1</v>
      </c>
      <c r="H606" s="21" t="s">
        <v>74</v>
      </c>
      <c r="I606" s="24" t="s">
        <v>74</v>
      </c>
    </row>
    <row r="607" spans="1:9" ht="33.75" x14ac:dyDescent="0.2">
      <c r="A607" s="19" t="s">
        <v>3155</v>
      </c>
      <c r="B607" s="20" t="s">
        <v>3156</v>
      </c>
      <c r="C607" s="32" t="s">
        <v>3640</v>
      </c>
      <c r="D607" s="21" t="s">
        <v>72</v>
      </c>
      <c r="E607" s="21" t="s">
        <v>3158</v>
      </c>
      <c r="F607" s="22">
        <v>127542.38</v>
      </c>
      <c r="G607" s="23">
        <v>1</v>
      </c>
      <c r="H607" s="21" t="s">
        <v>74</v>
      </c>
      <c r="I607" s="24" t="s">
        <v>74</v>
      </c>
    </row>
    <row r="608" spans="1:9" ht="33.75" x14ac:dyDescent="0.2">
      <c r="A608" s="19" t="s">
        <v>3155</v>
      </c>
      <c r="B608" s="20" t="s">
        <v>3156</v>
      </c>
      <c r="C608" s="32" t="s">
        <v>3641</v>
      </c>
      <c r="D608" s="21" t="s">
        <v>72</v>
      </c>
      <c r="E608" s="21" t="s">
        <v>3158</v>
      </c>
      <c r="F608" s="22">
        <v>46924</v>
      </c>
      <c r="G608" s="23">
        <v>1</v>
      </c>
      <c r="H608" s="21" t="s">
        <v>74</v>
      </c>
      <c r="I608" s="24" t="s">
        <v>74</v>
      </c>
    </row>
    <row r="609" spans="1:9" ht="33.75" x14ac:dyDescent="0.2">
      <c r="A609" s="19" t="s">
        <v>3155</v>
      </c>
      <c r="B609" s="20" t="s">
        <v>3156</v>
      </c>
      <c r="C609" s="32" t="s">
        <v>3642</v>
      </c>
      <c r="D609" s="21" t="s">
        <v>72</v>
      </c>
      <c r="E609" s="21" t="s">
        <v>3158</v>
      </c>
      <c r="F609" s="22">
        <v>83793</v>
      </c>
      <c r="G609" s="23">
        <v>1</v>
      </c>
      <c r="H609" s="21" t="s">
        <v>74</v>
      </c>
      <c r="I609" s="24" t="s">
        <v>74</v>
      </c>
    </row>
    <row r="610" spans="1:9" ht="33.75" x14ac:dyDescent="0.2">
      <c r="A610" s="19" t="s">
        <v>3155</v>
      </c>
      <c r="B610" s="20" t="s">
        <v>3156</v>
      </c>
      <c r="C610" s="32" t="s">
        <v>3643</v>
      </c>
      <c r="D610" s="21" t="s">
        <v>72</v>
      </c>
      <c r="E610" s="21" t="s">
        <v>3158</v>
      </c>
      <c r="F610" s="22">
        <v>36906</v>
      </c>
      <c r="G610" s="23">
        <v>1</v>
      </c>
      <c r="H610" s="21" t="s">
        <v>74</v>
      </c>
      <c r="I610" s="24" t="s">
        <v>74</v>
      </c>
    </row>
    <row r="611" spans="1:9" ht="33.75" x14ac:dyDescent="0.2">
      <c r="A611" s="19" t="s">
        <v>3155</v>
      </c>
      <c r="B611" s="20" t="s">
        <v>3156</v>
      </c>
      <c r="C611" s="32" t="s">
        <v>3644</v>
      </c>
      <c r="D611" s="21" t="s">
        <v>72</v>
      </c>
      <c r="E611" s="21" t="s">
        <v>3158</v>
      </c>
      <c r="F611" s="22">
        <v>53627</v>
      </c>
      <c r="G611" s="23">
        <v>1</v>
      </c>
      <c r="H611" s="21" t="s">
        <v>74</v>
      </c>
      <c r="I611" s="24" t="s">
        <v>74</v>
      </c>
    </row>
    <row r="612" spans="1:9" ht="33.75" x14ac:dyDescent="0.2">
      <c r="A612" s="19" t="s">
        <v>3155</v>
      </c>
      <c r="B612" s="20" t="s">
        <v>3156</v>
      </c>
      <c r="C612" s="32" t="s">
        <v>3645</v>
      </c>
      <c r="D612" s="21" t="s">
        <v>72</v>
      </c>
      <c r="E612" s="21" t="s">
        <v>3158</v>
      </c>
      <c r="F612" s="22">
        <v>101112</v>
      </c>
      <c r="G612" s="23">
        <v>1</v>
      </c>
      <c r="H612" s="21" t="s">
        <v>74</v>
      </c>
      <c r="I612" s="24" t="s">
        <v>74</v>
      </c>
    </row>
    <row r="613" spans="1:9" ht="33.75" x14ac:dyDescent="0.2">
      <c r="A613" s="19" t="s">
        <v>3155</v>
      </c>
      <c r="B613" s="20" t="s">
        <v>3156</v>
      </c>
      <c r="C613" s="32" t="s">
        <v>3646</v>
      </c>
      <c r="D613" s="21" t="s">
        <v>72</v>
      </c>
      <c r="E613" s="21" t="s">
        <v>3158</v>
      </c>
      <c r="F613" s="22">
        <v>12401</v>
      </c>
      <c r="G613" s="23">
        <v>1</v>
      </c>
      <c r="H613" s="21" t="s">
        <v>74</v>
      </c>
      <c r="I613" s="24" t="s">
        <v>74</v>
      </c>
    </row>
    <row r="614" spans="1:9" ht="33.75" x14ac:dyDescent="0.2">
      <c r="A614" s="19" t="s">
        <v>3155</v>
      </c>
      <c r="B614" s="20" t="s">
        <v>3156</v>
      </c>
      <c r="C614" s="32" t="s">
        <v>3647</v>
      </c>
      <c r="D614" s="21" t="s">
        <v>72</v>
      </c>
      <c r="E614" s="21" t="s">
        <v>3158</v>
      </c>
      <c r="F614" s="22">
        <v>20780</v>
      </c>
      <c r="G614" s="23">
        <v>1</v>
      </c>
      <c r="H614" s="21" t="s">
        <v>74</v>
      </c>
      <c r="I614" s="24" t="s">
        <v>74</v>
      </c>
    </row>
    <row r="615" spans="1:9" ht="33.75" x14ac:dyDescent="0.2">
      <c r="A615" s="19" t="s">
        <v>3155</v>
      </c>
      <c r="B615" s="20" t="s">
        <v>3156</v>
      </c>
      <c r="C615" s="32" t="s">
        <v>3648</v>
      </c>
      <c r="D615" s="21" t="s">
        <v>72</v>
      </c>
      <c r="E615" s="21" t="s">
        <v>3158</v>
      </c>
      <c r="F615" s="22">
        <v>13407</v>
      </c>
      <c r="G615" s="23">
        <v>1</v>
      </c>
      <c r="H615" s="21" t="s">
        <v>74</v>
      </c>
      <c r="I615" s="24" t="s">
        <v>74</v>
      </c>
    </row>
    <row r="616" spans="1:9" ht="33.75" x14ac:dyDescent="0.2">
      <c r="A616" s="19" t="s">
        <v>3155</v>
      </c>
      <c r="B616" s="20" t="s">
        <v>3156</v>
      </c>
      <c r="C616" s="32" t="s">
        <v>3649</v>
      </c>
      <c r="D616" s="21" t="s">
        <v>72</v>
      </c>
      <c r="E616" s="21" t="s">
        <v>3158</v>
      </c>
      <c r="F616" s="22">
        <v>12679</v>
      </c>
      <c r="G616" s="23">
        <v>1</v>
      </c>
      <c r="H616" s="21" t="s">
        <v>74</v>
      </c>
      <c r="I616" s="24" t="s">
        <v>74</v>
      </c>
    </row>
    <row r="617" spans="1:9" ht="33.75" x14ac:dyDescent="0.2">
      <c r="A617" s="19" t="s">
        <v>3155</v>
      </c>
      <c r="B617" s="20" t="s">
        <v>3156</v>
      </c>
      <c r="C617" s="32" t="s">
        <v>3650</v>
      </c>
      <c r="D617" s="21" t="s">
        <v>72</v>
      </c>
      <c r="E617" s="21" t="s">
        <v>3158</v>
      </c>
      <c r="F617" s="22">
        <v>33684</v>
      </c>
      <c r="G617" s="23">
        <v>1</v>
      </c>
      <c r="H617" s="21" t="s">
        <v>74</v>
      </c>
      <c r="I617" s="24" t="s">
        <v>74</v>
      </c>
    </row>
    <row r="618" spans="1:9" ht="33.75" x14ac:dyDescent="0.2">
      <c r="A618" s="19" t="s">
        <v>3155</v>
      </c>
      <c r="B618" s="20" t="s">
        <v>3156</v>
      </c>
      <c r="C618" s="32" t="s">
        <v>3651</v>
      </c>
      <c r="D618" s="21" t="s">
        <v>72</v>
      </c>
      <c r="E618" s="21" t="s">
        <v>3158</v>
      </c>
      <c r="F618" s="22">
        <v>23694</v>
      </c>
      <c r="G618" s="23">
        <v>1</v>
      </c>
      <c r="H618" s="21" t="s">
        <v>74</v>
      </c>
      <c r="I618" s="24" t="s">
        <v>74</v>
      </c>
    </row>
    <row r="619" spans="1:9" ht="33.75" x14ac:dyDescent="0.2">
      <c r="A619" s="19" t="s">
        <v>3155</v>
      </c>
      <c r="B619" s="20" t="s">
        <v>3156</v>
      </c>
      <c r="C619" s="32" t="s">
        <v>3652</v>
      </c>
      <c r="D619" s="21" t="s">
        <v>72</v>
      </c>
      <c r="E619" s="21" t="s">
        <v>3158</v>
      </c>
      <c r="F619" s="22">
        <v>34355</v>
      </c>
      <c r="G619" s="23">
        <v>1</v>
      </c>
      <c r="H619" s="21" t="s">
        <v>74</v>
      </c>
      <c r="I619" s="24" t="s">
        <v>74</v>
      </c>
    </row>
    <row r="620" spans="1:9" ht="33.75" x14ac:dyDescent="0.2">
      <c r="A620" s="19" t="s">
        <v>3155</v>
      </c>
      <c r="B620" s="20" t="s">
        <v>3156</v>
      </c>
      <c r="C620" s="32" t="s">
        <v>3653</v>
      </c>
      <c r="D620" s="21" t="s">
        <v>72</v>
      </c>
      <c r="E620" s="21" t="s">
        <v>3158</v>
      </c>
      <c r="F620" s="22">
        <v>40737</v>
      </c>
      <c r="G620" s="23">
        <v>1</v>
      </c>
      <c r="H620" s="21" t="s">
        <v>74</v>
      </c>
      <c r="I620" s="24" t="s">
        <v>74</v>
      </c>
    </row>
    <row r="621" spans="1:9" ht="33.75" x14ac:dyDescent="0.2">
      <c r="A621" s="19" t="s">
        <v>3155</v>
      </c>
      <c r="B621" s="20" t="s">
        <v>3156</v>
      </c>
      <c r="C621" s="32" t="s">
        <v>3654</v>
      </c>
      <c r="D621" s="21" t="s">
        <v>72</v>
      </c>
      <c r="E621" s="21" t="s">
        <v>3158</v>
      </c>
      <c r="F621" s="22">
        <v>16926</v>
      </c>
      <c r="G621" s="23">
        <v>1</v>
      </c>
      <c r="H621" s="21" t="s">
        <v>74</v>
      </c>
      <c r="I621" s="24" t="s">
        <v>74</v>
      </c>
    </row>
    <row r="622" spans="1:9" ht="33.75" x14ac:dyDescent="0.2">
      <c r="A622" s="19" t="s">
        <v>3155</v>
      </c>
      <c r="B622" s="20" t="s">
        <v>3156</v>
      </c>
      <c r="C622" s="32" t="s">
        <v>3655</v>
      </c>
      <c r="D622" s="21" t="s">
        <v>72</v>
      </c>
      <c r="E622" s="21" t="s">
        <v>3158</v>
      </c>
      <c r="F622" s="22">
        <v>78868</v>
      </c>
      <c r="G622" s="23">
        <v>1</v>
      </c>
      <c r="H622" s="21" t="s">
        <v>74</v>
      </c>
      <c r="I622" s="24" t="s">
        <v>74</v>
      </c>
    </row>
    <row r="623" spans="1:9" ht="33.75" x14ac:dyDescent="0.2">
      <c r="A623" s="19" t="s">
        <v>3155</v>
      </c>
      <c r="B623" s="20" t="s">
        <v>3156</v>
      </c>
      <c r="C623" s="32" t="s">
        <v>3656</v>
      </c>
      <c r="D623" s="21" t="s">
        <v>72</v>
      </c>
      <c r="E623" s="21" t="s">
        <v>3158</v>
      </c>
      <c r="F623" s="22">
        <v>20780</v>
      </c>
      <c r="G623" s="23">
        <v>1</v>
      </c>
      <c r="H623" s="21" t="s">
        <v>74</v>
      </c>
      <c r="I623" s="24" t="s">
        <v>74</v>
      </c>
    </row>
    <row r="624" spans="1:9" ht="33.75" x14ac:dyDescent="0.2">
      <c r="A624" s="19" t="s">
        <v>3155</v>
      </c>
      <c r="B624" s="20" t="s">
        <v>3156</v>
      </c>
      <c r="C624" s="32" t="s">
        <v>3657</v>
      </c>
      <c r="D624" s="21" t="s">
        <v>72</v>
      </c>
      <c r="E624" s="21" t="s">
        <v>3158</v>
      </c>
      <c r="F624" s="22">
        <v>13071</v>
      </c>
      <c r="G624" s="23">
        <v>1</v>
      </c>
      <c r="H624" s="21" t="s">
        <v>74</v>
      </c>
      <c r="I624" s="24" t="s">
        <v>74</v>
      </c>
    </row>
    <row r="625" spans="1:9" ht="33.75" x14ac:dyDescent="0.2">
      <c r="A625" s="19" t="s">
        <v>3155</v>
      </c>
      <c r="B625" s="20" t="s">
        <v>3156</v>
      </c>
      <c r="C625" s="32" t="s">
        <v>3658</v>
      </c>
      <c r="D625" s="21" t="s">
        <v>72</v>
      </c>
      <c r="E625" s="21" t="s">
        <v>3158</v>
      </c>
      <c r="F625" s="22">
        <v>35193</v>
      </c>
      <c r="G625" s="23">
        <v>1</v>
      </c>
      <c r="H625" s="21" t="s">
        <v>74</v>
      </c>
      <c r="I625" s="24" t="s">
        <v>74</v>
      </c>
    </row>
    <row r="626" spans="1:9" ht="33.75" x14ac:dyDescent="0.2">
      <c r="A626" s="19" t="s">
        <v>3155</v>
      </c>
      <c r="B626" s="20" t="s">
        <v>3156</v>
      </c>
      <c r="C626" s="32" t="s">
        <v>3659</v>
      </c>
      <c r="D626" s="21" t="s">
        <v>72</v>
      </c>
      <c r="E626" s="21" t="s">
        <v>3158</v>
      </c>
      <c r="F626" s="22">
        <v>34522</v>
      </c>
      <c r="G626" s="23">
        <v>1</v>
      </c>
      <c r="H626" s="21" t="s">
        <v>74</v>
      </c>
      <c r="I626" s="24" t="s">
        <v>74</v>
      </c>
    </row>
    <row r="627" spans="1:9" ht="33.75" x14ac:dyDescent="0.2">
      <c r="A627" s="19" t="s">
        <v>3155</v>
      </c>
      <c r="B627" s="20" t="s">
        <v>3156</v>
      </c>
      <c r="C627" s="32" t="s">
        <v>3660</v>
      </c>
      <c r="D627" s="21" t="s">
        <v>72</v>
      </c>
      <c r="E627" s="21" t="s">
        <v>3158</v>
      </c>
      <c r="F627" s="22">
        <v>43024</v>
      </c>
      <c r="G627" s="23">
        <v>1</v>
      </c>
      <c r="H627" s="21" t="s">
        <v>74</v>
      </c>
      <c r="I627" s="24" t="s">
        <v>74</v>
      </c>
    </row>
    <row r="628" spans="1:9" ht="33.75" x14ac:dyDescent="0.2">
      <c r="A628" s="19" t="s">
        <v>3155</v>
      </c>
      <c r="B628" s="20" t="s">
        <v>3156</v>
      </c>
      <c r="C628" s="32" t="s">
        <v>3661</v>
      </c>
      <c r="D628" s="21" t="s">
        <v>72</v>
      </c>
      <c r="E628" s="21" t="s">
        <v>3158</v>
      </c>
      <c r="F628" s="22">
        <v>36581</v>
      </c>
      <c r="G628" s="23">
        <v>1</v>
      </c>
      <c r="H628" s="21" t="s">
        <v>74</v>
      </c>
      <c r="I628" s="24" t="s">
        <v>74</v>
      </c>
    </row>
    <row r="629" spans="1:9" ht="33.75" x14ac:dyDescent="0.2">
      <c r="A629" s="19" t="s">
        <v>3155</v>
      </c>
      <c r="B629" s="20" t="s">
        <v>3156</v>
      </c>
      <c r="C629" s="32" t="s">
        <v>3662</v>
      </c>
      <c r="D629" s="21" t="s">
        <v>72</v>
      </c>
      <c r="E629" s="21" t="s">
        <v>3158</v>
      </c>
      <c r="F629" s="22">
        <v>44479</v>
      </c>
      <c r="G629" s="23">
        <v>1</v>
      </c>
      <c r="H629" s="21" t="s">
        <v>74</v>
      </c>
      <c r="I629" s="24" t="s">
        <v>74</v>
      </c>
    </row>
    <row r="630" spans="1:9" ht="33.75" x14ac:dyDescent="0.2">
      <c r="A630" s="19" t="s">
        <v>3155</v>
      </c>
      <c r="B630" s="20" t="s">
        <v>3156</v>
      </c>
      <c r="C630" s="32" t="s">
        <v>3663</v>
      </c>
      <c r="D630" s="21" t="s">
        <v>72</v>
      </c>
      <c r="E630" s="21" t="s">
        <v>3158</v>
      </c>
      <c r="F630" s="22">
        <v>43336</v>
      </c>
      <c r="G630" s="23">
        <v>1</v>
      </c>
      <c r="H630" s="21" t="s">
        <v>74</v>
      </c>
      <c r="I630" s="24" t="s">
        <v>74</v>
      </c>
    </row>
    <row r="631" spans="1:9" ht="33.75" x14ac:dyDescent="0.2">
      <c r="A631" s="19" t="s">
        <v>3155</v>
      </c>
      <c r="B631" s="20" t="s">
        <v>3156</v>
      </c>
      <c r="C631" s="32" t="s">
        <v>3664</v>
      </c>
      <c r="D631" s="21" t="s">
        <v>72</v>
      </c>
      <c r="E631" s="21" t="s">
        <v>3158</v>
      </c>
      <c r="F631" s="22">
        <v>44490</v>
      </c>
      <c r="G631" s="23">
        <v>1</v>
      </c>
      <c r="H631" s="21" t="s">
        <v>74</v>
      </c>
      <c r="I631" s="24" t="s">
        <v>74</v>
      </c>
    </row>
    <row r="632" spans="1:9" ht="33.75" x14ac:dyDescent="0.2">
      <c r="A632" s="19" t="s">
        <v>3155</v>
      </c>
      <c r="B632" s="20" t="s">
        <v>3156</v>
      </c>
      <c r="C632" s="32" t="s">
        <v>3665</v>
      </c>
      <c r="D632" s="21" t="s">
        <v>72</v>
      </c>
      <c r="E632" s="21" t="s">
        <v>3158</v>
      </c>
      <c r="F632" s="22">
        <v>57292</v>
      </c>
      <c r="G632" s="23">
        <v>1</v>
      </c>
      <c r="H632" s="21" t="s">
        <v>74</v>
      </c>
      <c r="I632" s="24" t="s">
        <v>74</v>
      </c>
    </row>
    <row r="633" spans="1:9" ht="33.75" x14ac:dyDescent="0.2">
      <c r="A633" s="19" t="s">
        <v>3155</v>
      </c>
      <c r="B633" s="20" t="s">
        <v>3156</v>
      </c>
      <c r="C633" s="32" t="s">
        <v>3666</v>
      </c>
      <c r="D633" s="21" t="s">
        <v>72</v>
      </c>
      <c r="E633" s="21" t="s">
        <v>3158</v>
      </c>
      <c r="F633" s="22">
        <v>15418</v>
      </c>
      <c r="G633" s="23">
        <v>1</v>
      </c>
      <c r="H633" s="21" t="s">
        <v>74</v>
      </c>
      <c r="I633" s="24" t="s">
        <v>74</v>
      </c>
    </row>
    <row r="634" spans="1:9" ht="33.75" x14ac:dyDescent="0.2">
      <c r="A634" s="19" t="s">
        <v>3155</v>
      </c>
      <c r="B634" s="20" t="s">
        <v>3156</v>
      </c>
      <c r="C634" s="32" t="s">
        <v>3667</v>
      </c>
      <c r="D634" s="21" t="s">
        <v>72</v>
      </c>
      <c r="E634" s="21" t="s">
        <v>3158</v>
      </c>
      <c r="F634" s="22">
        <v>20780</v>
      </c>
      <c r="G634" s="23">
        <v>1</v>
      </c>
      <c r="H634" s="21" t="s">
        <v>74</v>
      </c>
      <c r="I634" s="24" t="s">
        <v>74</v>
      </c>
    </row>
    <row r="635" spans="1:9" ht="33.75" x14ac:dyDescent="0.2">
      <c r="A635" s="19" t="s">
        <v>3155</v>
      </c>
      <c r="B635" s="20" t="s">
        <v>3156</v>
      </c>
      <c r="C635" s="32" t="s">
        <v>3668</v>
      </c>
      <c r="D635" s="21" t="s">
        <v>72</v>
      </c>
      <c r="E635" s="21" t="s">
        <v>3158</v>
      </c>
      <c r="F635" s="22">
        <v>19105</v>
      </c>
      <c r="G635" s="23">
        <v>1</v>
      </c>
      <c r="H635" s="21" t="s">
        <v>74</v>
      </c>
      <c r="I635" s="24" t="s">
        <v>74</v>
      </c>
    </row>
    <row r="636" spans="1:9" ht="33.75" x14ac:dyDescent="0.2">
      <c r="A636" s="19" t="s">
        <v>3155</v>
      </c>
      <c r="B636" s="20" t="s">
        <v>3156</v>
      </c>
      <c r="C636" s="32" t="s">
        <v>3669</v>
      </c>
      <c r="D636" s="21" t="s">
        <v>72</v>
      </c>
      <c r="E636" s="21" t="s">
        <v>3158</v>
      </c>
      <c r="F636" s="22">
        <v>36165</v>
      </c>
      <c r="G636" s="23">
        <v>1</v>
      </c>
      <c r="H636" s="21" t="s">
        <v>74</v>
      </c>
      <c r="I636" s="24" t="s">
        <v>74</v>
      </c>
    </row>
    <row r="637" spans="1:9" ht="33.75" x14ac:dyDescent="0.2">
      <c r="A637" s="19" t="s">
        <v>3155</v>
      </c>
      <c r="B637" s="20" t="s">
        <v>3156</v>
      </c>
      <c r="C637" s="32" t="s">
        <v>3670</v>
      </c>
      <c r="D637" s="21" t="s">
        <v>72</v>
      </c>
      <c r="E637" s="21" t="s">
        <v>3158</v>
      </c>
      <c r="F637" s="22">
        <v>44371</v>
      </c>
      <c r="G637" s="23">
        <v>1</v>
      </c>
      <c r="H637" s="21" t="s">
        <v>74</v>
      </c>
      <c r="I637" s="24" t="s">
        <v>74</v>
      </c>
    </row>
    <row r="638" spans="1:9" ht="33.75" x14ac:dyDescent="0.2">
      <c r="A638" s="19" t="s">
        <v>3155</v>
      </c>
      <c r="B638" s="20" t="s">
        <v>3156</v>
      </c>
      <c r="C638" s="32" t="s">
        <v>3671</v>
      </c>
      <c r="D638" s="21" t="s">
        <v>72</v>
      </c>
      <c r="E638" s="21" t="s">
        <v>3158</v>
      </c>
      <c r="F638" s="22">
        <v>22457</v>
      </c>
      <c r="G638" s="23">
        <v>1</v>
      </c>
      <c r="H638" s="21" t="s">
        <v>74</v>
      </c>
      <c r="I638" s="24" t="s">
        <v>74</v>
      </c>
    </row>
    <row r="639" spans="1:9" ht="33.75" x14ac:dyDescent="0.2">
      <c r="A639" s="19" t="s">
        <v>3155</v>
      </c>
      <c r="B639" s="20" t="s">
        <v>3156</v>
      </c>
      <c r="C639" s="32" t="s">
        <v>3672</v>
      </c>
      <c r="D639" s="21" t="s">
        <v>72</v>
      </c>
      <c r="E639" s="21" t="s">
        <v>3158</v>
      </c>
      <c r="F639" s="22">
        <v>29160</v>
      </c>
      <c r="G639" s="23">
        <v>1</v>
      </c>
      <c r="H639" s="21" t="s">
        <v>74</v>
      </c>
      <c r="I639" s="24" t="s">
        <v>74</v>
      </c>
    </row>
    <row r="640" spans="1:9" ht="33.75" x14ac:dyDescent="0.2">
      <c r="A640" s="19" t="s">
        <v>3155</v>
      </c>
      <c r="B640" s="20" t="s">
        <v>3156</v>
      </c>
      <c r="C640" s="32" t="s">
        <v>3673</v>
      </c>
      <c r="D640" s="21" t="s">
        <v>72</v>
      </c>
      <c r="E640" s="21" t="s">
        <v>3158</v>
      </c>
      <c r="F640" s="22">
        <v>12401</v>
      </c>
      <c r="G640" s="23">
        <v>1</v>
      </c>
      <c r="H640" s="21" t="s">
        <v>74</v>
      </c>
      <c r="I640" s="24" t="s">
        <v>74</v>
      </c>
    </row>
    <row r="641" spans="1:9" ht="33.75" x14ac:dyDescent="0.2">
      <c r="A641" s="19" t="s">
        <v>3155</v>
      </c>
      <c r="B641" s="20" t="s">
        <v>3156</v>
      </c>
      <c r="C641" s="32" t="s">
        <v>3674</v>
      </c>
      <c r="D641" s="21" t="s">
        <v>72</v>
      </c>
      <c r="E641" s="21" t="s">
        <v>3158</v>
      </c>
      <c r="F641" s="22">
        <v>22391</v>
      </c>
      <c r="G641" s="23">
        <v>1</v>
      </c>
      <c r="H641" s="21" t="s">
        <v>74</v>
      </c>
      <c r="I641" s="24" t="s">
        <v>74</v>
      </c>
    </row>
    <row r="642" spans="1:9" ht="33.75" x14ac:dyDescent="0.2">
      <c r="A642" s="19" t="s">
        <v>3155</v>
      </c>
      <c r="B642" s="20" t="s">
        <v>3156</v>
      </c>
      <c r="C642" s="32" t="s">
        <v>3675</v>
      </c>
      <c r="D642" s="21" t="s">
        <v>72</v>
      </c>
      <c r="E642" s="21" t="s">
        <v>3158</v>
      </c>
      <c r="F642" s="22">
        <v>43024</v>
      </c>
      <c r="G642" s="23">
        <v>1</v>
      </c>
      <c r="H642" s="21" t="s">
        <v>74</v>
      </c>
      <c r="I642" s="24" t="s">
        <v>74</v>
      </c>
    </row>
    <row r="643" spans="1:9" ht="33.75" x14ac:dyDescent="0.2">
      <c r="A643" s="19" t="s">
        <v>3155</v>
      </c>
      <c r="B643" s="20" t="s">
        <v>3156</v>
      </c>
      <c r="C643" s="32" t="s">
        <v>3250</v>
      </c>
      <c r="D643" s="21" t="s">
        <v>72</v>
      </c>
      <c r="E643" s="21" t="s">
        <v>3158</v>
      </c>
      <c r="F643" s="22">
        <v>316710</v>
      </c>
      <c r="G643" s="23">
        <v>1</v>
      </c>
      <c r="H643" s="21" t="s">
        <v>74</v>
      </c>
      <c r="I643" s="24" t="s">
        <v>74</v>
      </c>
    </row>
    <row r="644" spans="1:9" ht="33.75" x14ac:dyDescent="0.2">
      <c r="A644" s="19" t="s">
        <v>3155</v>
      </c>
      <c r="B644" s="20" t="s">
        <v>3156</v>
      </c>
      <c r="C644" s="32" t="s">
        <v>3676</v>
      </c>
      <c r="D644" s="21" t="s">
        <v>72</v>
      </c>
      <c r="E644" s="21" t="s">
        <v>3158</v>
      </c>
      <c r="F644" s="22">
        <v>18955</v>
      </c>
      <c r="G644" s="23">
        <v>1</v>
      </c>
      <c r="H644" s="21" t="s">
        <v>74</v>
      </c>
      <c r="I644" s="24" t="s">
        <v>74</v>
      </c>
    </row>
    <row r="645" spans="1:9" ht="33.75" x14ac:dyDescent="0.2">
      <c r="A645" s="19" t="s">
        <v>3155</v>
      </c>
      <c r="B645" s="20" t="s">
        <v>3156</v>
      </c>
      <c r="C645" s="32" t="s">
        <v>3253</v>
      </c>
      <c r="D645" s="21" t="s">
        <v>72</v>
      </c>
      <c r="E645" s="21" t="s">
        <v>3158</v>
      </c>
      <c r="F645" s="22">
        <v>12315.54</v>
      </c>
      <c r="G645" s="23">
        <v>1</v>
      </c>
      <c r="H645" s="21" t="s">
        <v>74</v>
      </c>
      <c r="I645" s="24" t="s">
        <v>74</v>
      </c>
    </row>
    <row r="646" spans="1:9" ht="33.75" x14ac:dyDescent="0.2">
      <c r="A646" s="19" t="s">
        <v>3155</v>
      </c>
      <c r="B646" s="20" t="s">
        <v>3156</v>
      </c>
      <c r="C646" s="32" t="s">
        <v>3253</v>
      </c>
      <c r="D646" s="21" t="s">
        <v>72</v>
      </c>
      <c r="E646" s="21" t="s">
        <v>3158</v>
      </c>
      <c r="F646" s="22">
        <v>12315.54</v>
      </c>
      <c r="G646" s="23">
        <v>1</v>
      </c>
      <c r="H646" s="21" t="s">
        <v>74</v>
      </c>
      <c r="I646" s="24" t="s">
        <v>74</v>
      </c>
    </row>
    <row r="647" spans="1:9" ht="33.75" x14ac:dyDescent="0.2">
      <c r="A647" s="19" t="s">
        <v>3155</v>
      </c>
      <c r="B647" s="20" t="s">
        <v>3156</v>
      </c>
      <c r="C647" s="32" t="s">
        <v>3477</v>
      </c>
      <c r="D647" s="21" t="s">
        <v>72</v>
      </c>
      <c r="E647" s="21" t="s">
        <v>3158</v>
      </c>
      <c r="F647" s="22">
        <v>27526.89</v>
      </c>
      <c r="G647" s="23">
        <v>1</v>
      </c>
      <c r="H647" s="21" t="s">
        <v>74</v>
      </c>
      <c r="I647" s="24" t="s">
        <v>74</v>
      </c>
    </row>
    <row r="648" spans="1:9" ht="33.75" x14ac:dyDescent="0.2">
      <c r="A648" s="19" t="s">
        <v>3155</v>
      </c>
      <c r="B648" s="20" t="s">
        <v>3156</v>
      </c>
      <c r="C648" s="32" t="s">
        <v>3477</v>
      </c>
      <c r="D648" s="21" t="s">
        <v>72</v>
      </c>
      <c r="E648" s="21" t="s">
        <v>3158</v>
      </c>
      <c r="F648" s="22">
        <v>27526.91</v>
      </c>
      <c r="G648" s="23">
        <v>1</v>
      </c>
      <c r="H648" s="21" t="s">
        <v>74</v>
      </c>
      <c r="I648" s="24" t="s">
        <v>74</v>
      </c>
    </row>
    <row r="649" spans="1:9" ht="33.75" x14ac:dyDescent="0.2">
      <c r="A649" s="19" t="s">
        <v>3155</v>
      </c>
      <c r="B649" s="20" t="s">
        <v>3156</v>
      </c>
      <c r="C649" s="32" t="s">
        <v>3254</v>
      </c>
      <c r="D649" s="21" t="s">
        <v>72</v>
      </c>
      <c r="E649" s="21" t="s">
        <v>3158</v>
      </c>
      <c r="F649" s="22">
        <v>21100.36</v>
      </c>
      <c r="G649" s="23">
        <v>1</v>
      </c>
      <c r="H649" s="21" t="s">
        <v>74</v>
      </c>
      <c r="I649" s="24" t="s">
        <v>74</v>
      </c>
    </row>
    <row r="650" spans="1:9" ht="33.75" x14ac:dyDescent="0.2">
      <c r="A650" s="19" t="s">
        <v>3155</v>
      </c>
      <c r="B650" s="20" t="s">
        <v>3156</v>
      </c>
      <c r="C650" s="32" t="s">
        <v>3677</v>
      </c>
      <c r="D650" s="21" t="s">
        <v>72</v>
      </c>
      <c r="E650" s="21" t="s">
        <v>3158</v>
      </c>
      <c r="F650" s="22">
        <v>74655.7</v>
      </c>
      <c r="G650" s="23">
        <v>1</v>
      </c>
      <c r="H650" s="21" t="s">
        <v>74</v>
      </c>
      <c r="I650" s="24" t="s">
        <v>74</v>
      </c>
    </row>
    <row r="651" spans="1:9" ht="33.75" x14ac:dyDescent="0.2">
      <c r="A651" s="19" t="s">
        <v>3155</v>
      </c>
      <c r="B651" s="20" t="s">
        <v>3156</v>
      </c>
      <c r="C651" s="32" t="s">
        <v>3677</v>
      </c>
      <c r="D651" s="21" t="s">
        <v>72</v>
      </c>
      <c r="E651" s="21" t="s">
        <v>3158</v>
      </c>
      <c r="F651" s="22">
        <v>74655.7</v>
      </c>
      <c r="G651" s="23">
        <v>1</v>
      </c>
      <c r="H651" s="21" t="s">
        <v>74</v>
      </c>
      <c r="I651" s="24" t="s">
        <v>74</v>
      </c>
    </row>
    <row r="652" spans="1:9" ht="33.75" x14ac:dyDescent="0.2">
      <c r="A652" s="19" t="s">
        <v>3155</v>
      </c>
      <c r="B652" s="20" t="s">
        <v>3156</v>
      </c>
      <c r="C652" s="32" t="s">
        <v>3255</v>
      </c>
      <c r="D652" s="21" t="s">
        <v>72</v>
      </c>
      <c r="E652" s="21" t="s">
        <v>3158</v>
      </c>
      <c r="F652" s="22">
        <v>11476.32</v>
      </c>
      <c r="G652" s="23">
        <v>1</v>
      </c>
      <c r="H652" s="21" t="s">
        <v>74</v>
      </c>
      <c r="I652" s="24" t="s">
        <v>74</v>
      </c>
    </row>
    <row r="653" spans="1:9" ht="33.75" x14ac:dyDescent="0.2">
      <c r="A653" s="19" t="s">
        <v>3155</v>
      </c>
      <c r="B653" s="20" t="s">
        <v>3156</v>
      </c>
      <c r="C653" s="32" t="s">
        <v>3256</v>
      </c>
      <c r="D653" s="21" t="s">
        <v>72</v>
      </c>
      <c r="E653" s="21" t="s">
        <v>3158</v>
      </c>
      <c r="F653" s="22">
        <v>15179.87</v>
      </c>
      <c r="G653" s="23">
        <v>1</v>
      </c>
      <c r="H653" s="21" t="s">
        <v>74</v>
      </c>
      <c r="I653" s="24" t="s">
        <v>74</v>
      </c>
    </row>
    <row r="654" spans="1:9" ht="33.75" x14ac:dyDescent="0.2">
      <c r="A654" s="19" t="s">
        <v>3155</v>
      </c>
      <c r="B654" s="20" t="s">
        <v>3156</v>
      </c>
      <c r="C654" s="32" t="s">
        <v>3256</v>
      </c>
      <c r="D654" s="21" t="s">
        <v>72</v>
      </c>
      <c r="E654" s="21" t="s">
        <v>3158</v>
      </c>
      <c r="F654" s="22">
        <v>15179.87</v>
      </c>
      <c r="G654" s="23">
        <v>1</v>
      </c>
      <c r="H654" s="21" t="s">
        <v>74</v>
      </c>
      <c r="I654" s="24" t="s">
        <v>74</v>
      </c>
    </row>
    <row r="655" spans="1:9" ht="33.75" x14ac:dyDescent="0.2">
      <c r="A655" s="19" t="s">
        <v>3155</v>
      </c>
      <c r="B655" s="20" t="s">
        <v>3156</v>
      </c>
      <c r="C655" s="32" t="s">
        <v>3257</v>
      </c>
      <c r="D655" s="21" t="s">
        <v>72</v>
      </c>
      <c r="E655" s="21" t="s">
        <v>3158</v>
      </c>
      <c r="F655" s="22">
        <v>18823.63</v>
      </c>
      <c r="G655" s="23">
        <v>1</v>
      </c>
      <c r="H655" s="21" t="s">
        <v>74</v>
      </c>
      <c r="I655" s="24" t="s">
        <v>74</v>
      </c>
    </row>
    <row r="656" spans="1:9" ht="33.75" x14ac:dyDescent="0.2">
      <c r="A656" s="19" t="s">
        <v>3155</v>
      </c>
      <c r="B656" s="20" t="s">
        <v>3156</v>
      </c>
      <c r="C656" s="32" t="s">
        <v>3257</v>
      </c>
      <c r="D656" s="21" t="s">
        <v>72</v>
      </c>
      <c r="E656" s="21" t="s">
        <v>3158</v>
      </c>
      <c r="F656" s="22">
        <v>18823.63</v>
      </c>
      <c r="G656" s="23">
        <v>1</v>
      </c>
      <c r="H656" s="21" t="s">
        <v>74</v>
      </c>
      <c r="I656" s="24" t="s">
        <v>74</v>
      </c>
    </row>
    <row r="657" spans="1:9" ht="33.75" x14ac:dyDescent="0.2">
      <c r="A657" s="19" t="s">
        <v>3155</v>
      </c>
      <c r="B657" s="20" t="s">
        <v>3156</v>
      </c>
      <c r="C657" s="32" t="s">
        <v>3678</v>
      </c>
      <c r="D657" s="21" t="s">
        <v>72</v>
      </c>
      <c r="E657" s="21" t="s">
        <v>3158</v>
      </c>
      <c r="F657" s="22">
        <v>26458.17</v>
      </c>
      <c r="G657" s="23">
        <v>1</v>
      </c>
      <c r="H657" s="21" t="s">
        <v>74</v>
      </c>
      <c r="I657" s="24" t="s">
        <v>74</v>
      </c>
    </row>
    <row r="658" spans="1:9" ht="33.75" x14ac:dyDescent="0.2">
      <c r="A658" s="19" t="s">
        <v>3155</v>
      </c>
      <c r="B658" s="20" t="s">
        <v>3156</v>
      </c>
      <c r="C658" s="32" t="s">
        <v>3679</v>
      </c>
      <c r="D658" s="21" t="s">
        <v>72</v>
      </c>
      <c r="E658" s="21" t="s">
        <v>3158</v>
      </c>
      <c r="F658" s="22">
        <v>981664</v>
      </c>
      <c r="G658" s="23">
        <v>1</v>
      </c>
      <c r="H658" s="21" t="s">
        <v>74</v>
      </c>
      <c r="I658" s="24" t="s">
        <v>74</v>
      </c>
    </row>
    <row r="659" spans="1:9" ht="33.75" x14ac:dyDescent="0.2">
      <c r="A659" s="19" t="s">
        <v>3155</v>
      </c>
      <c r="B659" s="20" t="s">
        <v>3156</v>
      </c>
      <c r="C659" s="32" t="s">
        <v>3680</v>
      </c>
      <c r="D659" s="21" t="s">
        <v>72</v>
      </c>
      <c r="E659" s="21" t="s">
        <v>3158</v>
      </c>
      <c r="F659" s="22">
        <v>45353</v>
      </c>
      <c r="G659" s="23">
        <v>1</v>
      </c>
      <c r="H659" s="21" t="s">
        <v>74</v>
      </c>
      <c r="I659" s="24" t="s">
        <v>74</v>
      </c>
    </row>
    <row r="660" spans="1:9" ht="33.75" x14ac:dyDescent="0.2">
      <c r="A660" s="19" t="s">
        <v>3155</v>
      </c>
      <c r="B660" s="20" t="s">
        <v>3156</v>
      </c>
      <c r="C660" s="32" t="s">
        <v>3681</v>
      </c>
      <c r="D660" s="21" t="s">
        <v>72</v>
      </c>
      <c r="E660" s="21" t="s">
        <v>3158</v>
      </c>
      <c r="F660" s="22">
        <v>794171</v>
      </c>
      <c r="G660" s="23">
        <v>1</v>
      </c>
      <c r="H660" s="21" t="s">
        <v>74</v>
      </c>
      <c r="I660" s="24" t="s">
        <v>74</v>
      </c>
    </row>
    <row r="661" spans="1:9" ht="33.75" x14ac:dyDescent="0.2">
      <c r="A661" s="19" t="s">
        <v>3155</v>
      </c>
      <c r="B661" s="20" t="s">
        <v>3156</v>
      </c>
      <c r="C661" s="32" t="s">
        <v>3682</v>
      </c>
      <c r="D661" s="21" t="s">
        <v>72</v>
      </c>
      <c r="E661" s="21" t="s">
        <v>3158</v>
      </c>
      <c r="F661" s="22">
        <v>69038.14</v>
      </c>
      <c r="G661" s="23">
        <v>1</v>
      </c>
      <c r="H661" s="21" t="s">
        <v>74</v>
      </c>
      <c r="I661" s="24" t="s">
        <v>74</v>
      </c>
    </row>
    <row r="662" spans="1:9" ht="33.75" x14ac:dyDescent="0.2">
      <c r="A662" s="19" t="s">
        <v>3155</v>
      </c>
      <c r="B662" s="20" t="s">
        <v>3156</v>
      </c>
      <c r="C662" s="32" t="s">
        <v>3683</v>
      </c>
      <c r="D662" s="21" t="s">
        <v>72</v>
      </c>
      <c r="E662" s="21" t="s">
        <v>3158</v>
      </c>
      <c r="F662" s="22">
        <v>72234.759999999995</v>
      </c>
      <c r="G662" s="23">
        <v>1</v>
      </c>
      <c r="H662" s="21" t="s">
        <v>74</v>
      </c>
      <c r="I662" s="24" t="s">
        <v>74</v>
      </c>
    </row>
    <row r="663" spans="1:9" ht="33.75" x14ac:dyDescent="0.2">
      <c r="A663" s="19" t="s">
        <v>3155</v>
      </c>
      <c r="B663" s="20" t="s">
        <v>3156</v>
      </c>
      <c r="C663" s="32" t="s">
        <v>3482</v>
      </c>
      <c r="D663" s="21" t="s">
        <v>72</v>
      </c>
      <c r="E663" s="21" t="s">
        <v>3158</v>
      </c>
      <c r="F663" s="22">
        <v>180345</v>
      </c>
      <c r="G663" s="23">
        <v>1</v>
      </c>
      <c r="H663" s="21" t="s">
        <v>74</v>
      </c>
      <c r="I663" s="24" t="s">
        <v>74</v>
      </c>
    </row>
    <row r="664" spans="1:9" ht="33.75" x14ac:dyDescent="0.2">
      <c r="A664" s="19" t="s">
        <v>3155</v>
      </c>
      <c r="B664" s="20" t="s">
        <v>3156</v>
      </c>
      <c r="C664" s="32" t="s">
        <v>3684</v>
      </c>
      <c r="D664" s="21" t="s">
        <v>72</v>
      </c>
      <c r="E664" s="21" t="s">
        <v>3158</v>
      </c>
      <c r="F664" s="22">
        <v>42261.120000000003</v>
      </c>
      <c r="G664" s="23">
        <v>1</v>
      </c>
      <c r="H664" s="21" t="s">
        <v>74</v>
      </c>
      <c r="I664" s="24" t="s">
        <v>74</v>
      </c>
    </row>
    <row r="665" spans="1:9" ht="33.75" x14ac:dyDescent="0.2">
      <c r="A665" s="19" t="s">
        <v>3155</v>
      </c>
      <c r="B665" s="20" t="s">
        <v>3156</v>
      </c>
      <c r="C665" s="32" t="s">
        <v>3685</v>
      </c>
      <c r="D665" s="21" t="s">
        <v>72</v>
      </c>
      <c r="E665" s="21" t="s">
        <v>3158</v>
      </c>
      <c r="F665" s="22">
        <v>30015</v>
      </c>
      <c r="G665" s="23">
        <v>1</v>
      </c>
      <c r="H665" s="21" t="s">
        <v>74</v>
      </c>
      <c r="I665" s="24" t="s">
        <v>74</v>
      </c>
    </row>
    <row r="666" spans="1:9" ht="33.75" x14ac:dyDescent="0.2">
      <c r="A666" s="19" t="s">
        <v>3155</v>
      </c>
      <c r="B666" s="20" t="s">
        <v>3156</v>
      </c>
      <c r="C666" s="32" t="s">
        <v>3686</v>
      </c>
      <c r="D666" s="21" t="s">
        <v>72</v>
      </c>
      <c r="E666" s="21" t="s">
        <v>3158</v>
      </c>
      <c r="F666" s="22">
        <v>37724</v>
      </c>
      <c r="G666" s="23">
        <v>1</v>
      </c>
      <c r="H666" s="21" t="s">
        <v>74</v>
      </c>
      <c r="I666" s="24" t="s">
        <v>74</v>
      </c>
    </row>
    <row r="667" spans="1:9" ht="33.75" x14ac:dyDescent="0.2">
      <c r="A667" s="19" t="s">
        <v>3155</v>
      </c>
      <c r="B667" s="20" t="s">
        <v>3156</v>
      </c>
      <c r="C667" s="32" t="s">
        <v>3687</v>
      </c>
      <c r="D667" s="21" t="s">
        <v>72</v>
      </c>
      <c r="E667" s="21" t="s">
        <v>3158</v>
      </c>
      <c r="F667" s="22">
        <v>30834.080000000002</v>
      </c>
      <c r="G667" s="23">
        <v>1</v>
      </c>
      <c r="H667" s="21" t="s">
        <v>74</v>
      </c>
      <c r="I667" s="24" t="s">
        <v>74</v>
      </c>
    </row>
    <row r="668" spans="1:9" ht="33.75" x14ac:dyDescent="0.2">
      <c r="A668" s="19" t="s">
        <v>3155</v>
      </c>
      <c r="B668" s="20" t="s">
        <v>3156</v>
      </c>
      <c r="C668" s="32" t="s">
        <v>3688</v>
      </c>
      <c r="D668" s="21" t="s">
        <v>72</v>
      </c>
      <c r="E668" s="21" t="s">
        <v>3158</v>
      </c>
      <c r="F668" s="22">
        <v>34728</v>
      </c>
      <c r="G668" s="23">
        <v>1</v>
      </c>
      <c r="H668" s="21" t="s">
        <v>74</v>
      </c>
      <c r="I668" s="24" t="s">
        <v>74</v>
      </c>
    </row>
    <row r="669" spans="1:9" ht="33.75" x14ac:dyDescent="0.2">
      <c r="A669" s="19" t="s">
        <v>3155</v>
      </c>
      <c r="B669" s="20" t="s">
        <v>3156</v>
      </c>
      <c r="C669" s="32" t="s">
        <v>3689</v>
      </c>
      <c r="D669" s="21" t="s">
        <v>72</v>
      </c>
      <c r="E669" s="21" t="s">
        <v>3158</v>
      </c>
      <c r="F669" s="22">
        <v>35618.639999999999</v>
      </c>
      <c r="G669" s="23">
        <v>1</v>
      </c>
      <c r="H669" s="21" t="s">
        <v>74</v>
      </c>
      <c r="I669" s="24" t="s">
        <v>74</v>
      </c>
    </row>
    <row r="670" spans="1:9" ht="33.75" x14ac:dyDescent="0.2">
      <c r="A670" s="19" t="s">
        <v>3155</v>
      </c>
      <c r="B670" s="20" t="s">
        <v>3156</v>
      </c>
      <c r="C670" s="32" t="s">
        <v>3690</v>
      </c>
      <c r="D670" s="21" t="s">
        <v>72</v>
      </c>
      <c r="E670" s="21" t="s">
        <v>3158</v>
      </c>
      <c r="F670" s="22">
        <v>1215999.18</v>
      </c>
      <c r="G670" s="23">
        <v>1</v>
      </c>
      <c r="H670" s="21" t="s">
        <v>74</v>
      </c>
      <c r="I670" s="24" t="s">
        <v>74</v>
      </c>
    </row>
    <row r="671" spans="1:9" ht="33.75" x14ac:dyDescent="0.2">
      <c r="A671" s="19" t="s">
        <v>3155</v>
      </c>
      <c r="B671" s="20" t="s">
        <v>3156</v>
      </c>
      <c r="C671" s="32" t="s">
        <v>3691</v>
      </c>
      <c r="D671" s="21" t="s">
        <v>72</v>
      </c>
      <c r="E671" s="21" t="s">
        <v>3158</v>
      </c>
      <c r="F671" s="22">
        <v>289353</v>
      </c>
      <c r="G671" s="23">
        <v>1</v>
      </c>
      <c r="H671" s="21" t="s">
        <v>74</v>
      </c>
      <c r="I671" s="24" t="s">
        <v>74</v>
      </c>
    </row>
    <row r="672" spans="1:9" ht="33.75" x14ac:dyDescent="0.2">
      <c r="A672" s="19" t="s">
        <v>3155</v>
      </c>
      <c r="B672" s="20" t="s">
        <v>3156</v>
      </c>
      <c r="C672" s="32" t="s">
        <v>3692</v>
      </c>
      <c r="D672" s="21" t="s">
        <v>72</v>
      </c>
      <c r="E672" s="21" t="s">
        <v>3158</v>
      </c>
      <c r="F672" s="22">
        <v>129000.27</v>
      </c>
      <c r="G672" s="23">
        <v>1</v>
      </c>
      <c r="H672" s="21" t="s">
        <v>74</v>
      </c>
      <c r="I672" s="24" t="s">
        <v>74</v>
      </c>
    </row>
    <row r="673" spans="1:9" ht="33.75" x14ac:dyDescent="0.2">
      <c r="A673" s="19" t="s">
        <v>3155</v>
      </c>
      <c r="B673" s="20" t="s">
        <v>3156</v>
      </c>
      <c r="C673" s="32" t="s">
        <v>3693</v>
      </c>
      <c r="D673" s="21" t="s">
        <v>72</v>
      </c>
      <c r="E673" s="21" t="s">
        <v>3158</v>
      </c>
      <c r="F673" s="22">
        <v>178273</v>
      </c>
      <c r="G673" s="23">
        <v>1</v>
      </c>
      <c r="H673" s="21" t="s">
        <v>74</v>
      </c>
      <c r="I673" s="24" t="s">
        <v>74</v>
      </c>
    </row>
    <row r="674" spans="1:9" ht="33.75" x14ac:dyDescent="0.2">
      <c r="A674" s="19" t="s">
        <v>3155</v>
      </c>
      <c r="B674" s="20" t="s">
        <v>3156</v>
      </c>
      <c r="C674" s="32" t="s">
        <v>3694</v>
      </c>
      <c r="D674" s="21" t="s">
        <v>72</v>
      </c>
      <c r="E674" s="21" t="s">
        <v>3158</v>
      </c>
      <c r="F674" s="22">
        <v>1101076</v>
      </c>
      <c r="G674" s="23">
        <v>1</v>
      </c>
      <c r="H674" s="21" t="s">
        <v>74</v>
      </c>
      <c r="I674" s="24" t="s">
        <v>74</v>
      </c>
    </row>
    <row r="675" spans="1:9" ht="33.75" x14ac:dyDescent="0.2">
      <c r="A675" s="19" t="s">
        <v>3155</v>
      </c>
      <c r="B675" s="20" t="s">
        <v>3156</v>
      </c>
      <c r="C675" s="32" t="s">
        <v>3695</v>
      </c>
      <c r="D675" s="21" t="s">
        <v>72</v>
      </c>
      <c r="E675" s="21" t="s">
        <v>3158</v>
      </c>
      <c r="F675" s="22">
        <v>48533.52</v>
      </c>
      <c r="G675" s="23">
        <v>1</v>
      </c>
      <c r="H675" s="21" t="s">
        <v>74</v>
      </c>
      <c r="I675" s="24" t="s">
        <v>74</v>
      </c>
    </row>
    <row r="676" spans="1:9" ht="33.75" x14ac:dyDescent="0.2">
      <c r="A676" s="19" t="s">
        <v>3155</v>
      </c>
      <c r="B676" s="20" t="s">
        <v>3156</v>
      </c>
      <c r="C676" s="32" t="s">
        <v>3696</v>
      </c>
      <c r="D676" s="21" t="s">
        <v>72</v>
      </c>
      <c r="E676" s="21" t="s">
        <v>3158</v>
      </c>
      <c r="F676" s="22">
        <v>10300</v>
      </c>
      <c r="G676" s="23">
        <v>1</v>
      </c>
      <c r="H676" s="21" t="s">
        <v>74</v>
      </c>
      <c r="I676" s="24" t="s">
        <v>74</v>
      </c>
    </row>
    <row r="677" spans="1:9" ht="33.75" x14ac:dyDescent="0.2">
      <c r="A677" s="19" t="s">
        <v>3155</v>
      </c>
      <c r="B677" s="20" t="s">
        <v>3156</v>
      </c>
      <c r="C677" s="32" t="s">
        <v>3697</v>
      </c>
      <c r="D677" s="21" t="s">
        <v>72</v>
      </c>
      <c r="E677" s="21" t="s">
        <v>3158</v>
      </c>
      <c r="F677" s="22">
        <v>20129.849999999999</v>
      </c>
      <c r="G677" s="23">
        <v>1</v>
      </c>
      <c r="H677" s="21" t="s">
        <v>74</v>
      </c>
      <c r="I677" s="24" t="s">
        <v>74</v>
      </c>
    </row>
    <row r="678" spans="1:9" ht="33.75" x14ac:dyDescent="0.2">
      <c r="A678" s="19" t="s">
        <v>3155</v>
      </c>
      <c r="B678" s="20" t="s">
        <v>3156</v>
      </c>
      <c r="C678" s="32" t="s">
        <v>3282</v>
      </c>
      <c r="D678" s="21" t="s">
        <v>72</v>
      </c>
      <c r="E678" s="21" t="s">
        <v>3158</v>
      </c>
      <c r="F678" s="22">
        <v>276271.19</v>
      </c>
      <c r="G678" s="23">
        <v>1</v>
      </c>
      <c r="H678" s="21" t="s">
        <v>74</v>
      </c>
      <c r="I678" s="24" t="s">
        <v>74</v>
      </c>
    </row>
    <row r="679" spans="1:9" ht="33.75" x14ac:dyDescent="0.2">
      <c r="A679" s="19" t="s">
        <v>3155</v>
      </c>
      <c r="B679" s="20" t="s">
        <v>3156</v>
      </c>
      <c r="C679" s="32" t="s">
        <v>3698</v>
      </c>
      <c r="D679" s="21" t="s">
        <v>72</v>
      </c>
      <c r="E679" s="21" t="s">
        <v>3158</v>
      </c>
      <c r="F679" s="22">
        <v>276271.19</v>
      </c>
      <c r="G679" s="23">
        <v>1</v>
      </c>
      <c r="H679" s="21" t="s">
        <v>74</v>
      </c>
      <c r="I679" s="24" t="s">
        <v>74</v>
      </c>
    </row>
    <row r="680" spans="1:9" ht="33.75" x14ac:dyDescent="0.2">
      <c r="A680" s="19" t="s">
        <v>3155</v>
      </c>
      <c r="B680" s="20" t="s">
        <v>3156</v>
      </c>
      <c r="C680" s="32" t="s">
        <v>3698</v>
      </c>
      <c r="D680" s="21" t="s">
        <v>72</v>
      </c>
      <c r="E680" s="21" t="s">
        <v>3158</v>
      </c>
      <c r="F680" s="22">
        <v>276271.19</v>
      </c>
      <c r="G680" s="23">
        <v>1</v>
      </c>
      <c r="H680" s="21" t="s">
        <v>74</v>
      </c>
      <c r="I680" s="24" t="s">
        <v>74</v>
      </c>
    </row>
    <row r="681" spans="1:9" ht="33.75" x14ac:dyDescent="0.2">
      <c r="A681" s="19" t="s">
        <v>3155</v>
      </c>
      <c r="B681" s="20" t="s">
        <v>3156</v>
      </c>
      <c r="C681" s="32" t="s">
        <v>3284</v>
      </c>
      <c r="D681" s="21" t="s">
        <v>72</v>
      </c>
      <c r="E681" s="21" t="s">
        <v>3158</v>
      </c>
      <c r="F681" s="22">
        <v>33584.910000000003</v>
      </c>
      <c r="G681" s="23">
        <v>1</v>
      </c>
      <c r="H681" s="21" t="s">
        <v>74</v>
      </c>
      <c r="I681" s="24" t="s">
        <v>74</v>
      </c>
    </row>
    <row r="682" spans="1:9" ht="33.75" x14ac:dyDescent="0.2">
      <c r="A682" s="19" t="s">
        <v>3155</v>
      </c>
      <c r="B682" s="20" t="s">
        <v>3156</v>
      </c>
      <c r="C682" s="32" t="s">
        <v>3501</v>
      </c>
      <c r="D682" s="21" t="s">
        <v>72</v>
      </c>
      <c r="E682" s="21" t="s">
        <v>3158</v>
      </c>
      <c r="F682" s="22">
        <v>35295.71</v>
      </c>
      <c r="G682" s="23">
        <v>1</v>
      </c>
      <c r="H682" s="21" t="s">
        <v>74</v>
      </c>
      <c r="I682" s="24" t="s">
        <v>74</v>
      </c>
    </row>
    <row r="683" spans="1:9" ht="33.75" x14ac:dyDescent="0.2">
      <c r="A683" s="19" t="s">
        <v>3155</v>
      </c>
      <c r="B683" s="20" t="s">
        <v>3156</v>
      </c>
      <c r="C683" s="32" t="s">
        <v>3699</v>
      </c>
      <c r="D683" s="21" t="s">
        <v>72</v>
      </c>
      <c r="E683" s="21" t="s">
        <v>3158</v>
      </c>
      <c r="F683" s="22">
        <v>8779418.8300000001</v>
      </c>
      <c r="G683" s="23">
        <v>1</v>
      </c>
      <c r="H683" s="21" t="s">
        <v>74</v>
      </c>
      <c r="I683" s="24" t="s">
        <v>74</v>
      </c>
    </row>
    <row r="684" spans="1:9" ht="33.75" x14ac:dyDescent="0.2">
      <c r="A684" s="19" t="s">
        <v>3155</v>
      </c>
      <c r="B684" s="20" t="s">
        <v>3156</v>
      </c>
      <c r="C684" s="32" t="s">
        <v>3700</v>
      </c>
      <c r="D684" s="21" t="s">
        <v>72</v>
      </c>
      <c r="E684" s="21" t="s">
        <v>3158</v>
      </c>
      <c r="F684" s="22">
        <v>419760</v>
      </c>
      <c r="G684" s="23">
        <v>1</v>
      </c>
      <c r="H684" s="21" t="s">
        <v>74</v>
      </c>
      <c r="I684" s="24" t="s">
        <v>74</v>
      </c>
    </row>
    <row r="685" spans="1:9" ht="33.75" x14ac:dyDescent="0.2">
      <c r="A685" s="19" t="s">
        <v>3155</v>
      </c>
      <c r="B685" s="20" t="s">
        <v>3156</v>
      </c>
      <c r="C685" s="32" t="s">
        <v>3701</v>
      </c>
      <c r="D685" s="21" t="s">
        <v>72</v>
      </c>
      <c r="E685" s="21" t="s">
        <v>3158</v>
      </c>
      <c r="F685" s="22">
        <v>3001554</v>
      </c>
      <c r="G685" s="23">
        <v>1</v>
      </c>
      <c r="H685" s="21" t="s">
        <v>74</v>
      </c>
      <c r="I685" s="24" t="s">
        <v>74</v>
      </c>
    </row>
    <row r="686" spans="1:9" ht="33.75" x14ac:dyDescent="0.2">
      <c r="A686" s="19" t="s">
        <v>3155</v>
      </c>
      <c r="B686" s="20" t="s">
        <v>3156</v>
      </c>
      <c r="C686" s="32" t="s">
        <v>3702</v>
      </c>
      <c r="D686" s="21" t="s">
        <v>72</v>
      </c>
      <c r="E686" s="21" t="s">
        <v>3158</v>
      </c>
      <c r="F686" s="22">
        <v>89292</v>
      </c>
      <c r="G686" s="23">
        <v>1</v>
      </c>
      <c r="H686" s="21" t="s">
        <v>74</v>
      </c>
      <c r="I686" s="24" t="s">
        <v>74</v>
      </c>
    </row>
    <row r="687" spans="1:9" ht="33.75" x14ac:dyDescent="0.2">
      <c r="A687" s="19" t="s">
        <v>3155</v>
      </c>
      <c r="B687" s="20" t="s">
        <v>3156</v>
      </c>
      <c r="C687" s="32" t="s">
        <v>3289</v>
      </c>
      <c r="D687" s="21" t="s">
        <v>72</v>
      </c>
      <c r="E687" s="21" t="s">
        <v>3158</v>
      </c>
      <c r="F687" s="22">
        <v>1879460</v>
      </c>
      <c r="G687" s="23">
        <v>1</v>
      </c>
      <c r="H687" s="21" t="s">
        <v>74</v>
      </c>
      <c r="I687" s="24" t="s">
        <v>74</v>
      </c>
    </row>
    <row r="688" spans="1:9" ht="33.75" x14ac:dyDescent="0.2">
      <c r="A688" s="19" t="s">
        <v>3155</v>
      </c>
      <c r="B688" s="20" t="s">
        <v>3156</v>
      </c>
      <c r="C688" s="32" t="s">
        <v>3703</v>
      </c>
      <c r="D688" s="21" t="s">
        <v>72</v>
      </c>
      <c r="E688" s="21" t="s">
        <v>3158</v>
      </c>
      <c r="F688" s="22">
        <v>101310</v>
      </c>
      <c r="G688" s="23">
        <v>1</v>
      </c>
      <c r="H688" s="21" t="s">
        <v>74</v>
      </c>
      <c r="I688" s="24" t="s">
        <v>74</v>
      </c>
    </row>
    <row r="689" spans="1:9" ht="33.75" x14ac:dyDescent="0.2">
      <c r="A689" s="19" t="s">
        <v>3155</v>
      </c>
      <c r="B689" s="20" t="s">
        <v>3156</v>
      </c>
      <c r="C689" s="32" t="s">
        <v>3291</v>
      </c>
      <c r="D689" s="21" t="s">
        <v>72</v>
      </c>
      <c r="E689" s="21" t="s">
        <v>3158</v>
      </c>
      <c r="F689" s="22">
        <v>20020</v>
      </c>
      <c r="G689" s="23">
        <v>1</v>
      </c>
      <c r="H689" s="21" t="s">
        <v>74</v>
      </c>
      <c r="I689" s="24" t="s">
        <v>74</v>
      </c>
    </row>
    <row r="690" spans="1:9" ht="33.75" x14ac:dyDescent="0.2">
      <c r="A690" s="19" t="s">
        <v>3155</v>
      </c>
      <c r="B690" s="20" t="s">
        <v>3156</v>
      </c>
      <c r="C690" s="32" t="s">
        <v>3292</v>
      </c>
      <c r="D690" s="21" t="s">
        <v>72</v>
      </c>
      <c r="E690" s="21" t="s">
        <v>3158</v>
      </c>
      <c r="F690" s="22">
        <v>20020</v>
      </c>
      <c r="G690" s="23">
        <v>1</v>
      </c>
      <c r="H690" s="21" t="s">
        <v>74</v>
      </c>
      <c r="I690" s="24" t="s">
        <v>74</v>
      </c>
    </row>
    <row r="691" spans="1:9" ht="33.75" x14ac:dyDescent="0.2">
      <c r="A691" s="19" t="s">
        <v>3155</v>
      </c>
      <c r="B691" s="20" t="s">
        <v>3156</v>
      </c>
      <c r="C691" s="32" t="s">
        <v>3292</v>
      </c>
      <c r="D691" s="21" t="s">
        <v>72</v>
      </c>
      <c r="E691" s="21" t="s">
        <v>3158</v>
      </c>
      <c r="F691" s="22">
        <v>20020</v>
      </c>
      <c r="G691" s="23">
        <v>1</v>
      </c>
      <c r="H691" s="21" t="s">
        <v>74</v>
      </c>
      <c r="I691" s="24" t="s">
        <v>74</v>
      </c>
    </row>
    <row r="692" spans="1:9" ht="33.75" x14ac:dyDescent="0.2">
      <c r="A692" s="19" t="s">
        <v>3155</v>
      </c>
      <c r="B692" s="20" t="s">
        <v>3156</v>
      </c>
      <c r="C692" s="32" t="s">
        <v>3704</v>
      </c>
      <c r="D692" s="21" t="s">
        <v>72</v>
      </c>
      <c r="E692" s="21" t="s">
        <v>3158</v>
      </c>
      <c r="F692" s="22">
        <v>18150</v>
      </c>
      <c r="G692" s="23">
        <v>1</v>
      </c>
      <c r="H692" s="21" t="s">
        <v>74</v>
      </c>
      <c r="I692" s="24" t="s">
        <v>74</v>
      </c>
    </row>
    <row r="693" spans="1:9" ht="33.75" x14ac:dyDescent="0.2">
      <c r="A693" s="19" t="s">
        <v>3155</v>
      </c>
      <c r="B693" s="20" t="s">
        <v>3156</v>
      </c>
      <c r="C693" s="32" t="s">
        <v>3705</v>
      </c>
      <c r="D693" s="21" t="s">
        <v>72</v>
      </c>
      <c r="E693" s="21" t="s">
        <v>3158</v>
      </c>
      <c r="F693" s="22">
        <v>13350</v>
      </c>
      <c r="G693" s="23">
        <v>1</v>
      </c>
      <c r="H693" s="21" t="s">
        <v>74</v>
      </c>
      <c r="I693" s="24" t="s">
        <v>74</v>
      </c>
    </row>
    <row r="694" spans="1:9" ht="33.75" x14ac:dyDescent="0.2">
      <c r="A694" s="19" t="s">
        <v>3155</v>
      </c>
      <c r="B694" s="20" t="s">
        <v>3156</v>
      </c>
      <c r="C694" s="32" t="s">
        <v>3295</v>
      </c>
      <c r="D694" s="21" t="s">
        <v>72</v>
      </c>
      <c r="E694" s="21" t="s">
        <v>3158</v>
      </c>
      <c r="F694" s="22">
        <v>1074425</v>
      </c>
      <c r="G694" s="23">
        <v>1</v>
      </c>
      <c r="H694" s="21" t="s">
        <v>74</v>
      </c>
      <c r="I694" s="24" t="s">
        <v>74</v>
      </c>
    </row>
    <row r="695" spans="1:9" ht="33.75" x14ac:dyDescent="0.2">
      <c r="A695" s="19" t="s">
        <v>3155</v>
      </c>
      <c r="B695" s="20" t="s">
        <v>3156</v>
      </c>
      <c r="C695" s="32" t="s">
        <v>3706</v>
      </c>
      <c r="D695" s="21" t="s">
        <v>72</v>
      </c>
      <c r="E695" s="21" t="s">
        <v>3158</v>
      </c>
      <c r="F695" s="22">
        <v>464959.22</v>
      </c>
      <c r="G695" s="23">
        <v>1</v>
      </c>
      <c r="H695" s="21" t="s">
        <v>74</v>
      </c>
      <c r="I695" s="24" t="s">
        <v>74</v>
      </c>
    </row>
    <row r="696" spans="1:9" ht="33.75" x14ac:dyDescent="0.2">
      <c r="A696" s="19" t="s">
        <v>3155</v>
      </c>
      <c r="B696" s="20" t="s">
        <v>3156</v>
      </c>
      <c r="C696" s="32" t="s">
        <v>3707</v>
      </c>
      <c r="D696" s="21" t="s">
        <v>72</v>
      </c>
      <c r="E696" s="21" t="s">
        <v>3158</v>
      </c>
      <c r="F696" s="22">
        <v>136720</v>
      </c>
      <c r="G696" s="23">
        <v>1</v>
      </c>
      <c r="H696" s="21" t="s">
        <v>74</v>
      </c>
      <c r="I696" s="24" t="s">
        <v>74</v>
      </c>
    </row>
    <row r="697" spans="1:9" ht="33.75" x14ac:dyDescent="0.2">
      <c r="A697" s="19" t="s">
        <v>3155</v>
      </c>
      <c r="B697" s="20" t="s">
        <v>3156</v>
      </c>
      <c r="C697" s="32" t="s">
        <v>3708</v>
      </c>
      <c r="D697" s="21" t="s">
        <v>72</v>
      </c>
      <c r="E697" s="21" t="s">
        <v>3158</v>
      </c>
      <c r="F697" s="22">
        <v>11419.2</v>
      </c>
      <c r="G697" s="23">
        <v>1</v>
      </c>
      <c r="H697" s="21" t="s">
        <v>74</v>
      </c>
      <c r="I697" s="24" t="s">
        <v>74</v>
      </c>
    </row>
    <row r="698" spans="1:9" ht="33.75" x14ac:dyDescent="0.2">
      <c r="A698" s="19" t="s">
        <v>3155</v>
      </c>
      <c r="B698" s="20" t="s">
        <v>3156</v>
      </c>
      <c r="C698" s="32" t="s">
        <v>3708</v>
      </c>
      <c r="D698" s="21" t="s">
        <v>72</v>
      </c>
      <c r="E698" s="21" t="s">
        <v>3158</v>
      </c>
      <c r="F698" s="22">
        <v>11419.2</v>
      </c>
      <c r="G698" s="23">
        <v>1</v>
      </c>
      <c r="H698" s="21" t="s">
        <v>74</v>
      </c>
      <c r="I698" s="24" t="s">
        <v>74</v>
      </c>
    </row>
    <row r="699" spans="1:9" ht="33.75" x14ac:dyDescent="0.2">
      <c r="A699" s="19" t="s">
        <v>3155</v>
      </c>
      <c r="B699" s="20" t="s">
        <v>3156</v>
      </c>
      <c r="C699" s="32" t="s">
        <v>3709</v>
      </c>
      <c r="D699" s="21" t="s">
        <v>72</v>
      </c>
      <c r="E699" s="21" t="s">
        <v>3158</v>
      </c>
      <c r="F699" s="22">
        <v>23824</v>
      </c>
      <c r="G699" s="23">
        <v>1</v>
      </c>
      <c r="H699" s="21" t="s">
        <v>74</v>
      </c>
      <c r="I699" s="24" t="s">
        <v>74</v>
      </c>
    </row>
    <row r="700" spans="1:9" ht="33.75" x14ac:dyDescent="0.2">
      <c r="A700" s="19" t="s">
        <v>3155</v>
      </c>
      <c r="B700" s="20" t="s">
        <v>3156</v>
      </c>
      <c r="C700" s="32" t="s">
        <v>3710</v>
      </c>
      <c r="D700" s="21" t="s">
        <v>72</v>
      </c>
      <c r="E700" s="21" t="s">
        <v>3158</v>
      </c>
      <c r="F700" s="22">
        <v>6083500.1600000001</v>
      </c>
      <c r="G700" s="23">
        <v>1</v>
      </c>
      <c r="H700" s="21" t="s">
        <v>74</v>
      </c>
      <c r="I700" s="24" t="s">
        <v>74</v>
      </c>
    </row>
    <row r="701" spans="1:9" ht="33.75" x14ac:dyDescent="0.2">
      <c r="A701" s="19" t="s">
        <v>3155</v>
      </c>
      <c r="B701" s="20" t="s">
        <v>3156</v>
      </c>
      <c r="C701" s="32" t="s">
        <v>3711</v>
      </c>
      <c r="D701" s="21" t="s">
        <v>72</v>
      </c>
      <c r="E701" s="21" t="s">
        <v>3158</v>
      </c>
      <c r="F701" s="22">
        <v>1851740</v>
      </c>
      <c r="G701" s="23">
        <v>1</v>
      </c>
      <c r="H701" s="21" t="s">
        <v>74</v>
      </c>
      <c r="I701" s="24" t="s">
        <v>74</v>
      </c>
    </row>
    <row r="702" spans="1:9" ht="33.75" x14ac:dyDescent="0.2">
      <c r="A702" s="19" t="s">
        <v>3155</v>
      </c>
      <c r="B702" s="20" t="s">
        <v>3156</v>
      </c>
      <c r="C702" s="32" t="s">
        <v>3712</v>
      </c>
      <c r="D702" s="21" t="s">
        <v>72</v>
      </c>
      <c r="E702" s="21" t="s">
        <v>3158</v>
      </c>
      <c r="F702" s="22">
        <v>46330</v>
      </c>
      <c r="G702" s="23">
        <v>1</v>
      </c>
      <c r="H702" s="21" t="s">
        <v>74</v>
      </c>
      <c r="I702" s="24" t="s">
        <v>74</v>
      </c>
    </row>
    <row r="703" spans="1:9" ht="33.75" x14ac:dyDescent="0.2">
      <c r="A703" s="19" t="s">
        <v>3155</v>
      </c>
      <c r="B703" s="20" t="s">
        <v>3156</v>
      </c>
      <c r="C703" s="32" t="s">
        <v>3713</v>
      </c>
      <c r="D703" s="21" t="s">
        <v>72</v>
      </c>
      <c r="E703" s="21" t="s">
        <v>3158</v>
      </c>
      <c r="F703" s="22">
        <v>1170403.75</v>
      </c>
      <c r="G703" s="23">
        <v>1</v>
      </c>
      <c r="H703" s="21" t="s">
        <v>74</v>
      </c>
      <c r="I703" s="24" t="s">
        <v>74</v>
      </c>
    </row>
    <row r="704" spans="1:9" ht="33.75" x14ac:dyDescent="0.2">
      <c r="A704" s="19" t="s">
        <v>3155</v>
      </c>
      <c r="B704" s="20" t="s">
        <v>3156</v>
      </c>
      <c r="C704" s="32" t="s">
        <v>3714</v>
      </c>
      <c r="D704" s="21" t="s">
        <v>72</v>
      </c>
      <c r="E704" s="21" t="s">
        <v>3158</v>
      </c>
      <c r="F704" s="22">
        <v>37180</v>
      </c>
      <c r="G704" s="23">
        <v>1</v>
      </c>
      <c r="H704" s="21" t="s">
        <v>74</v>
      </c>
      <c r="I704" s="24" t="s">
        <v>74</v>
      </c>
    </row>
    <row r="705" spans="1:9" ht="33.75" x14ac:dyDescent="0.2">
      <c r="A705" s="19" t="s">
        <v>3155</v>
      </c>
      <c r="B705" s="20" t="s">
        <v>3156</v>
      </c>
      <c r="C705" s="32" t="s">
        <v>3715</v>
      </c>
      <c r="D705" s="21" t="s">
        <v>72</v>
      </c>
      <c r="E705" s="21" t="s">
        <v>3158</v>
      </c>
      <c r="F705" s="22">
        <v>21016.95</v>
      </c>
      <c r="G705" s="23">
        <v>1</v>
      </c>
      <c r="H705" s="21" t="s">
        <v>74</v>
      </c>
      <c r="I705" s="24" t="s">
        <v>74</v>
      </c>
    </row>
    <row r="706" spans="1:9" ht="33.75" x14ac:dyDescent="0.2">
      <c r="A706" s="19" t="s">
        <v>3155</v>
      </c>
      <c r="B706" s="20" t="s">
        <v>3156</v>
      </c>
      <c r="C706" s="32" t="s">
        <v>3716</v>
      </c>
      <c r="D706" s="21" t="s">
        <v>72</v>
      </c>
      <c r="E706" s="21" t="s">
        <v>3158</v>
      </c>
      <c r="F706" s="22">
        <v>23924.81</v>
      </c>
      <c r="G706" s="23">
        <v>1</v>
      </c>
      <c r="H706" s="21" t="s">
        <v>74</v>
      </c>
      <c r="I706" s="24" t="s">
        <v>74</v>
      </c>
    </row>
    <row r="707" spans="1:9" ht="33.75" x14ac:dyDescent="0.2">
      <c r="A707" s="19" t="s">
        <v>3155</v>
      </c>
      <c r="B707" s="20" t="s">
        <v>3156</v>
      </c>
      <c r="C707" s="32" t="s">
        <v>3717</v>
      </c>
      <c r="D707" s="21" t="s">
        <v>72</v>
      </c>
      <c r="E707" s="21" t="s">
        <v>3158</v>
      </c>
      <c r="F707" s="22">
        <v>150747.31</v>
      </c>
      <c r="G707" s="23">
        <v>1</v>
      </c>
      <c r="H707" s="21" t="s">
        <v>74</v>
      </c>
      <c r="I707" s="24" t="s">
        <v>74</v>
      </c>
    </row>
    <row r="708" spans="1:9" ht="33.75" x14ac:dyDescent="0.2">
      <c r="A708" s="19" t="s">
        <v>3155</v>
      </c>
      <c r="B708" s="20" t="s">
        <v>3156</v>
      </c>
      <c r="C708" s="32" t="s">
        <v>3718</v>
      </c>
      <c r="D708" s="21" t="s">
        <v>72</v>
      </c>
      <c r="E708" s="21" t="s">
        <v>3158</v>
      </c>
      <c r="F708" s="22">
        <v>27971</v>
      </c>
      <c r="G708" s="23">
        <v>1</v>
      </c>
      <c r="H708" s="21" t="s">
        <v>74</v>
      </c>
      <c r="I708" s="24" t="s">
        <v>74</v>
      </c>
    </row>
    <row r="709" spans="1:9" ht="33.75" x14ac:dyDescent="0.2">
      <c r="A709" s="19" t="s">
        <v>3155</v>
      </c>
      <c r="B709" s="20" t="s">
        <v>3156</v>
      </c>
      <c r="C709" s="32" t="s">
        <v>3719</v>
      </c>
      <c r="D709" s="21" t="s">
        <v>72</v>
      </c>
      <c r="E709" s="21" t="s">
        <v>3158</v>
      </c>
      <c r="F709" s="22">
        <v>97787.8</v>
      </c>
      <c r="G709" s="23">
        <v>1</v>
      </c>
      <c r="H709" s="21" t="s">
        <v>74</v>
      </c>
      <c r="I709" s="24" t="s">
        <v>74</v>
      </c>
    </row>
    <row r="710" spans="1:9" ht="33.75" x14ac:dyDescent="0.2">
      <c r="A710" s="19" t="s">
        <v>3155</v>
      </c>
      <c r="B710" s="20" t="s">
        <v>3156</v>
      </c>
      <c r="C710" s="32" t="s">
        <v>3529</v>
      </c>
      <c r="D710" s="21" t="s">
        <v>72</v>
      </c>
      <c r="E710" s="21" t="s">
        <v>3158</v>
      </c>
      <c r="F710" s="22">
        <v>43402</v>
      </c>
      <c r="G710" s="23">
        <v>1</v>
      </c>
      <c r="H710" s="21" t="s">
        <v>74</v>
      </c>
      <c r="I710" s="24" t="s">
        <v>74</v>
      </c>
    </row>
    <row r="711" spans="1:9" ht="33.75" x14ac:dyDescent="0.2">
      <c r="A711" s="19" t="s">
        <v>3155</v>
      </c>
      <c r="B711" s="20" t="s">
        <v>3156</v>
      </c>
      <c r="C711" s="32" t="s">
        <v>3720</v>
      </c>
      <c r="D711" s="21" t="s">
        <v>72</v>
      </c>
      <c r="E711" s="21" t="s">
        <v>3158</v>
      </c>
      <c r="F711" s="22">
        <v>421344</v>
      </c>
      <c r="G711" s="23">
        <v>1</v>
      </c>
      <c r="H711" s="21" t="s">
        <v>74</v>
      </c>
      <c r="I711" s="24" t="s">
        <v>74</v>
      </c>
    </row>
    <row r="712" spans="1:9" ht="33.75" x14ac:dyDescent="0.2">
      <c r="A712" s="19" t="s">
        <v>3155</v>
      </c>
      <c r="B712" s="20" t="s">
        <v>3156</v>
      </c>
      <c r="C712" s="32" t="s">
        <v>3721</v>
      </c>
      <c r="D712" s="21" t="s">
        <v>72</v>
      </c>
      <c r="E712" s="21" t="s">
        <v>3158</v>
      </c>
      <c r="F712" s="22">
        <v>254027</v>
      </c>
      <c r="G712" s="23">
        <v>1</v>
      </c>
      <c r="H712" s="21" t="s">
        <v>74</v>
      </c>
      <c r="I712" s="24" t="s">
        <v>74</v>
      </c>
    </row>
    <row r="713" spans="1:9" ht="33.75" x14ac:dyDescent="0.2">
      <c r="A713" s="19" t="s">
        <v>3155</v>
      </c>
      <c r="B713" s="20" t="s">
        <v>3156</v>
      </c>
      <c r="C713" s="32" t="s">
        <v>3722</v>
      </c>
      <c r="D713" s="21" t="s">
        <v>72</v>
      </c>
      <c r="E713" s="21" t="s">
        <v>3158</v>
      </c>
      <c r="F713" s="22">
        <v>2557764</v>
      </c>
      <c r="G713" s="23">
        <v>1</v>
      </c>
      <c r="H713" s="21" t="s">
        <v>74</v>
      </c>
      <c r="I713" s="24" t="s">
        <v>74</v>
      </c>
    </row>
    <row r="714" spans="1:9" ht="33.75" x14ac:dyDescent="0.2">
      <c r="A714" s="19" t="s">
        <v>3155</v>
      </c>
      <c r="B714" s="20" t="s">
        <v>3156</v>
      </c>
      <c r="C714" s="32" t="s">
        <v>3723</v>
      </c>
      <c r="D714" s="21" t="s">
        <v>72</v>
      </c>
      <c r="E714" s="21" t="s">
        <v>3158</v>
      </c>
      <c r="F714" s="22">
        <v>251068.23</v>
      </c>
      <c r="G714" s="23">
        <v>1</v>
      </c>
      <c r="H714" s="21" t="s">
        <v>74</v>
      </c>
      <c r="I714" s="24" t="s">
        <v>74</v>
      </c>
    </row>
    <row r="715" spans="1:9" ht="33.75" x14ac:dyDescent="0.2">
      <c r="A715" s="19" t="s">
        <v>3155</v>
      </c>
      <c r="B715" s="20" t="s">
        <v>3156</v>
      </c>
      <c r="C715" s="32" t="s">
        <v>3724</v>
      </c>
      <c r="D715" s="21" t="s">
        <v>72</v>
      </c>
      <c r="E715" s="21" t="s">
        <v>3158</v>
      </c>
      <c r="F715" s="22">
        <v>570538.4</v>
      </c>
      <c r="G715" s="23">
        <v>1</v>
      </c>
      <c r="H715" s="21" t="s">
        <v>74</v>
      </c>
      <c r="I715" s="24" t="s">
        <v>74</v>
      </c>
    </row>
    <row r="716" spans="1:9" ht="33.75" x14ac:dyDescent="0.2">
      <c r="A716" s="19" t="s">
        <v>3155</v>
      </c>
      <c r="B716" s="20" t="s">
        <v>3156</v>
      </c>
      <c r="C716" s="32" t="s">
        <v>3725</v>
      </c>
      <c r="D716" s="21" t="s">
        <v>72</v>
      </c>
      <c r="E716" s="21" t="s">
        <v>3158</v>
      </c>
      <c r="F716" s="22">
        <v>25848</v>
      </c>
      <c r="G716" s="23">
        <v>1</v>
      </c>
      <c r="H716" s="21" t="s">
        <v>74</v>
      </c>
      <c r="I716" s="24" t="s">
        <v>74</v>
      </c>
    </row>
    <row r="717" spans="1:9" ht="33.75" x14ac:dyDescent="0.2">
      <c r="A717" s="19" t="s">
        <v>3155</v>
      </c>
      <c r="B717" s="20" t="s">
        <v>3156</v>
      </c>
      <c r="C717" s="32" t="s">
        <v>3726</v>
      </c>
      <c r="D717" s="21" t="s">
        <v>72</v>
      </c>
      <c r="E717" s="21" t="s">
        <v>3158</v>
      </c>
      <c r="F717" s="22">
        <v>707784</v>
      </c>
      <c r="G717" s="23">
        <v>1</v>
      </c>
      <c r="H717" s="21" t="s">
        <v>74</v>
      </c>
      <c r="I717" s="24" t="s">
        <v>74</v>
      </c>
    </row>
    <row r="718" spans="1:9" ht="33.75" x14ac:dyDescent="0.2">
      <c r="A718" s="19" t="s">
        <v>3155</v>
      </c>
      <c r="B718" s="20" t="s">
        <v>3156</v>
      </c>
      <c r="C718" s="32" t="s">
        <v>3727</v>
      </c>
      <c r="D718" s="21" t="s">
        <v>72</v>
      </c>
      <c r="E718" s="21" t="s">
        <v>3158</v>
      </c>
      <c r="F718" s="22">
        <v>22894</v>
      </c>
      <c r="G718" s="23">
        <v>1</v>
      </c>
      <c r="H718" s="21" t="s">
        <v>74</v>
      </c>
      <c r="I718" s="24" t="s">
        <v>74</v>
      </c>
    </row>
    <row r="719" spans="1:9" ht="33.75" x14ac:dyDescent="0.2">
      <c r="A719" s="19" t="s">
        <v>3155</v>
      </c>
      <c r="B719" s="20" t="s">
        <v>3156</v>
      </c>
      <c r="C719" s="32" t="s">
        <v>3728</v>
      </c>
      <c r="D719" s="21" t="s">
        <v>72</v>
      </c>
      <c r="E719" s="21" t="s">
        <v>3158</v>
      </c>
      <c r="F719" s="22">
        <v>257676</v>
      </c>
      <c r="G719" s="23">
        <v>1</v>
      </c>
      <c r="H719" s="21" t="s">
        <v>74</v>
      </c>
      <c r="I719" s="24" t="s">
        <v>74</v>
      </c>
    </row>
    <row r="720" spans="1:9" ht="33.75" x14ac:dyDescent="0.2">
      <c r="A720" s="19" t="s">
        <v>3155</v>
      </c>
      <c r="B720" s="20" t="s">
        <v>3156</v>
      </c>
      <c r="C720" s="32" t="s">
        <v>3729</v>
      </c>
      <c r="D720" s="21" t="s">
        <v>72</v>
      </c>
      <c r="E720" s="21" t="s">
        <v>3158</v>
      </c>
      <c r="F720" s="22">
        <v>837087.68</v>
      </c>
      <c r="G720" s="23">
        <v>1</v>
      </c>
      <c r="H720" s="21" t="s">
        <v>74</v>
      </c>
      <c r="I720" s="24" t="s">
        <v>74</v>
      </c>
    </row>
    <row r="721" spans="1:9" ht="33.75" x14ac:dyDescent="0.2">
      <c r="A721" s="19" t="s">
        <v>3155</v>
      </c>
      <c r="B721" s="20" t="s">
        <v>3156</v>
      </c>
      <c r="C721" s="32" t="s">
        <v>3730</v>
      </c>
      <c r="D721" s="21" t="s">
        <v>72</v>
      </c>
      <c r="E721" s="21" t="s">
        <v>3158</v>
      </c>
      <c r="F721" s="22">
        <v>603899</v>
      </c>
      <c r="G721" s="23">
        <v>1</v>
      </c>
      <c r="H721" s="21" t="s">
        <v>74</v>
      </c>
      <c r="I721" s="24" t="s">
        <v>74</v>
      </c>
    </row>
    <row r="722" spans="1:9" ht="33.75" x14ac:dyDescent="0.2">
      <c r="A722" s="19" t="s">
        <v>3155</v>
      </c>
      <c r="B722" s="20" t="s">
        <v>3156</v>
      </c>
      <c r="C722" s="32" t="s">
        <v>3731</v>
      </c>
      <c r="D722" s="21" t="s">
        <v>72</v>
      </c>
      <c r="E722" s="21" t="s">
        <v>3158</v>
      </c>
      <c r="F722" s="22">
        <v>32811.35</v>
      </c>
      <c r="G722" s="23">
        <v>1</v>
      </c>
      <c r="H722" s="21" t="s">
        <v>74</v>
      </c>
      <c r="I722" s="24" t="s">
        <v>74</v>
      </c>
    </row>
    <row r="723" spans="1:9" ht="33.75" x14ac:dyDescent="0.2">
      <c r="A723" s="19" t="s">
        <v>3155</v>
      </c>
      <c r="B723" s="20" t="s">
        <v>3156</v>
      </c>
      <c r="C723" s="32" t="s">
        <v>3732</v>
      </c>
      <c r="D723" s="21" t="s">
        <v>72</v>
      </c>
      <c r="E723" s="21" t="s">
        <v>3158</v>
      </c>
      <c r="F723" s="22">
        <v>947376</v>
      </c>
      <c r="G723" s="23">
        <v>1</v>
      </c>
      <c r="H723" s="21" t="s">
        <v>74</v>
      </c>
      <c r="I723" s="24" t="s">
        <v>74</v>
      </c>
    </row>
    <row r="724" spans="1:9" ht="33.75" x14ac:dyDescent="0.2">
      <c r="A724" s="19" t="s">
        <v>3155</v>
      </c>
      <c r="B724" s="20" t="s">
        <v>3156</v>
      </c>
      <c r="C724" s="32" t="s">
        <v>3733</v>
      </c>
      <c r="D724" s="21" t="s">
        <v>72</v>
      </c>
      <c r="E724" s="21" t="s">
        <v>3158</v>
      </c>
      <c r="F724" s="22">
        <v>180974</v>
      </c>
      <c r="G724" s="23">
        <v>1</v>
      </c>
      <c r="H724" s="21" t="s">
        <v>74</v>
      </c>
      <c r="I724" s="24" t="s">
        <v>74</v>
      </c>
    </row>
    <row r="725" spans="1:9" ht="33.75" x14ac:dyDescent="0.2">
      <c r="A725" s="19" t="s">
        <v>3155</v>
      </c>
      <c r="B725" s="20" t="s">
        <v>3156</v>
      </c>
      <c r="C725" s="32" t="s">
        <v>3734</v>
      </c>
      <c r="D725" s="21" t="s">
        <v>72</v>
      </c>
      <c r="E725" s="21" t="s">
        <v>3158</v>
      </c>
      <c r="F725" s="22">
        <v>142567</v>
      </c>
      <c r="G725" s="23">
        <v>1</v>
      </c>
      <c r="H725" s="21" t="s">
        <v>74</v>
      </c>
      <c r="I725" s="24" t="s">
        <v>74</v>
      </c>
    </row>
    <row r="726" spans="1:9" ht="33.75" x14ac:dyDescent="0.2">
      <c r="A726" s="19" t="s">
        <v>3155</v>
      </c>
      <c r="B726" s="20" t="s">
        <v>3156</v>
      </c>
      <c r="C726" s="32" t="s">
        <v>3735</v>
      </c>
      <c r="D726" s="21" t="s">
        <v>72</v>
      </c>
      <c r="E726" s="21" t="s">
        <v>3158</v>
      </c>
      <c r="F726" s="22">
        <v>426705</v>
      </c>
      <c r="G726" s="23">
        <v>1</v>
      </c>
      <c r="H726" s="21" t="s">
        <v>74</v>
      </c>
      <c r="I726" s="24" t="s">
        <v>74</v>
      </c>
    </row>
    <row r="727" spans="1:9" ht="33.75" x14ac:dyDescent="0.2">
      <c r="A727" s="19" t="s">
        <v>3155</v>
      </c>
      <c r="B727" s="20" t="s">
        <v>3156</v>
      </c>
      <c r="C727" s="32" t="s">
        <v>3736</v>
      </c>
      <c r="D727" s="21" t="s">
        <v>72</v>
      </c>
      <c r="E727" s="21" t="s">
        <v>3158</v>
      </c>
      <c r="F727" s="22">
        <v>3777</v>
      </c>
      <c r="G727" s="23">
        <v>1</v>
      </c>
      <c r="H727" s="21" t="s">
        <v>74</v>
      </c>
      <c r="I727" s="24" t="s">
        <v>74</v>
      </c>
    </row>
    <row r="728" spans="1:9" ht="33.75" x14ac:dyDescent="0.2">
      <c r="A728" s="19" t="s">
        <v>3155</v>
      </c>
      <c r="B728" s="20" t="s">
        <v>3156</v>
      </c>
      <c r="C728" s="32" t="s">
        <v>3737</v>
      </c>
      <c r="D728" s="21" t="s">
        <v>72</v>
      </c>
      <c r="E728" s="21" t="s">
        <v>3158</v>
      </c>
      <c r="F728" s="22">
        <v>317939</v>
      </c>
      <c r="G728" s="23">
        <v>1</v>
      </c>
      <c r="H728" s="21" t="s">
        <v>74</v>
      </c>
      <c r="I728" s="24" t="s">
        <v>74</v>
      </c>
    </row>
    <row r="729" spans="1:9" ht="33.75" x14ac:dyDescent="0.2">
      <c r="A729" s="19" t="s">
        <v>3155</v>
      </c>
      <c r="B729" s="20" t="s">
        <v>3156</v>
      </c>
      <c r="C729" s="32" t="s">
        <v>3738</v>
      </c>
      <c r="D729" s="21" t="s">
        <v>72</v>
      </c>
      <c r="E729" s="21" t="s">
        <v>3158</v>
      </c>
      <c r="F729" s="22">
        <v>46828.29</v>
      </c>
      <c r="G729" s="23">
        <v>1</v>
      </c>
      <c r="H729" s="21" t="s">
        <v>74</v>
      </c>
      <c r="I729" s="24" t="s">
        <v>74</v>
      </c>
    </row>
    <row r="730" spans="1:9" ht="33.75" x14ac:dyDescent="0.2">
      <c r="A730" s="19" t="s">
        <v>3155</v>
      </c>
      <c r="B730" s="20" t="s">
        <v>3156</v>
      </c>
      <c r="C730" s="32" t="s">
        <v>3739</v>
      </c>
      <c r="D730" s="21" t="s">
        <v>72</v>
      </c>
      <c r="E730" s="21" t="s">
        <v>3158</v>
      </c>
      <c r="F730" s="22">
        <v>156037</v>
      </c>
      <c r="G730" s="23">
        <v>1</v>
      </c>
      <c r="H730" s="21" t="s">
        <v>74</v>
      </c>
      <c r="I730" s="24" t="s">
        <v>74</v>
      </c>
    </row>
    <row r="731" spans="1:9" ht="33.75" x14ac:dyDescent="0.2">
      <c r="A731" s="19" t="s">
        <v>3155</v>
      </c>
      <c r="B731" s="20" t="s">
        <v>3156</v>
      </c>
      <c r="C731" s="32" t="s">
        <v>3740</v>
      </c>
      <c r="D731" s="21" t="s">
        <v>72</v>
      </c>
      <c r="E731" s="21" t="s">
        <v>3158</v>
      </c>
      <c r="F731" s="22">
        <v>31999</v>
      </c>
      <c r="G731" s="23">
        <v>1</v>
      </c>
      <c r="H731" s="21" t="s">
        <v>74</v>
      </c>
      <c r="I731" s="24" t="s">
        <v>74</v>
      </c>
    </row>
    <row r="732" spans="1:9" ht="33.75" x14ac:dyDescent="0.2">
      <c r="A732" s="19" t="s">
        <v>3155</v>
      </c>
      <c r="B732" s="20" t="s">
        <v>3156</v>
      </c>
      <c r="C732" s="32" t="s">
        <v>3741</v>
      </c>
      <c r="D732" s="21" t="s">
        <v>72</v>
      </c>
      <c r="E732" s="21" t="s">
        <v>3158</v>
      </c>
      <c r="F732" s="22">
        <v>161017.26999999999</v>
      </c>
      <c r="G732" s="23">
        <v>1</v>
      </c>
      <c r="H732" s="21" t="s">
        <v>74</v>
      </c>
      <c r="I732" s="24" t="s">
        <v>74</v>
      </c>
    </row>
    <row r="733" spans="1:9" ht="33.75" x14ac:dyDescent="0.2">
      <c r="A733" s="19" t="s">
        <v>3155</v>
      </c>
      <c r="B733" s="20" t="s">
        <v>3156</v>
      </c>
      <c r="C733" s="32" t="s">
        <v>3742</v>
      </c>
      <c r="D733" s="21" t="s">
        <v>72</v>
      </c>
      <c r="E733" s="21" t="s">
        <v>3158</v>
      </c>
      <c r="F733" s="22">
        <v>685128.3</v>
      </c>
      <c r="G733" s="23">
        <v>1</v>
      </c>
      <c r="H733" s="21" t="s">
        <v>74</v>
      </c>
      <c r="I733" s="24" t="s">
        <v>74</v>
      </c>
    </row>
    <row r="734" spans="1:9" ht="33.75" x14ac:dyDescent="0.2">
      <c r="A734" s="19" t="s">
        <v>3155</v>
      </c>
      <c r="B734" s="20" t="s">
        <v>3156</v>
      </c>
      <c r="C734" s="32" t="s">
        <v>3743</v>
      </c>
      <c r="D734" s="21" t="s">
        <v>72</v>
      </c>
      <c r="E734" s="21" t="s">
        <v>3158</v>
      </c>
      <c r="F734" s="22">
        <v>132325.25</v>
      </c>
      <c r="G734" s="23">
        <v>1</v>
      </c>
      <c r="H734" s="21" t="s">
        <v>74</v>
      </c>
      <c r="I734" s="24" t="s">
        <v>74</v>
      </c>
    </row>
    <row r="735" spans="1:9" ht="33.75" x14ac:dyDescent="0.2">
      <c r="A735" s="19" t="s">
        <v>3155</v>
      </c>
      <c r="B735" s="20" t="s">
        <v>3156</v>
      </c>
      <c r="C735" s="32" t="s">
        <v>3744</v>
      </c>
      <c r="D735" s="21" t="s">
        <v>72</v>
      </c>
      <c r="E735" s="21" t="s">
        <v>3158</v>
      </c>
      <c r="F735" s="22">
        <v>248234.81</v>
      </c>
      <c r="G735" s="23">
        <v>1</v>
      </c>
      <c r="H735" s="21" t="s">
        <v>74</v>
      </c>
      <c r="I735" s="24" t="s">
        <v>74</v>
      </c>
    </row>
    <row r="736" spans="1:9" ht="33.75" x14ac:dyDescent="0.2">
      <c r="A736" s="19" t="s">
        <v>3155</v>
      </c>
      <c r="B736" s="20" t="s">
        <v>3156</v>
      </c>
      <c r="C736" s="32" t="s">
        <v>3745</v>
      </c>
      <c r="D736" s="21" t="s">
        <v>72</v>
      </c>
      <c r="E736" s="21" t="s">
        <v>3158</v>
      </c>
      <c r="F736" s="22">
        <v>203351</v>
      </c>
      <c r="G736" s="23">
        <v>1</v>
      </c>
      <c r="H736" s="21" t="s">
        <v>74</v>
      </c>
      <c r="I736" s="24" t="s">
        <v>74</v>
      </c>
    </row>
    <row r="737" spans="1:9" ht="33.75" x14ac:dyDescent="0.2">
      <c r="A737" s="19" t="s">
        <v>3155</v>
      </c>
      <c r="B737" s="20" t="s">
        <v>3156</v>
      </c>
      <c r="C737" s="32" t="s">
        <v>3746</v>
      </c>
      <c r="D737" s="21" t="s">
        <v>72</v>
      </c>
      <c r="E737" s="21" t="s">
        <v>3158</v>
      </c>
      <c r="F737" s="22">
        <v>70866</v>
      </c>
      <c r="G737" s="23">
        <v>1</v>
      </c>
      <c r="H737" s="21" t="s">
        <v>74</v>
      </c>
      <c r="I737" s="24" t="s">
        <v>74</v>
      </c>
    </row>
    <row r="738" spans="1:9" ht="33.75" x14ac:dyDescent="0.2">
      <c r="A738" s="19" t="s">
        <v>3155</v>
      </c>
      <c r="B738" s="20" t="s">
        <v>3156</v>
      </c>
      <c r="C738" s="32" t="s">
        <v>3747</v>
      </c>
      <c r="D738" s="21" t="s">
        <v>72</v>
      </c>
      <c r="E738" s="21" t="s">
        <v>3158</v>
      </c>
      <c r="F738" s="22">
        <v>40500.230000000003</v>
      </c>
      <c r="G738" s="23">
        <v>1</v>
      </c>
      <c r="H738" s="21" t="s">
        <v>74</v>
      </c>
      <c r="I738" s="24" t="s">
        <v>74</v>
      </c>
    </row>
    <row r="739" spans="1:9" ht="33.75" x14ac:dyDescent="0.2">
      <c r="A739" s="19" t="s">
        <v>3155</v>
      </c>
      <c r="B739" s="20" t="s">
        <v>3156</v>
      </c>
      <c r="C739" s="32" t="s">
        <v>3748</v>
      </c>
      <c r="D739" s="21" t="s">
        <v>72</v>
      </c>
      <c r="E739" s="21" t="s">
        <v>3158</v>
      </c>
      <c r="F739" s="22">
        <v>1778953.2</v>
      </c>
      <c r="G739" s="23">
        <v>1</v>
      </c>
      <c r="H739" s="21" t="s">
        <v>74</v>
      </c>
      <c r="I739" s="24" t="s">
        <v>74</v>
      </c>
    </row>
    <row r="740" spans="1:9" ht="33.75" x14ac:dyDescent="0.2">
      <c r="A740" s="19" t="s">
        <v>3155</v>
      </c>
      <c r="B740" s="20" t="s">
        <v>3156</v>
      </c>
      <c r="C740" s="32" t="s">
        <v>3749</v>
      </c>
      <c r="D740" s="21" t="s">
        <v>72</v>
      </c>
      <c r="E740" s="21" t="s">
        <v>3158</v>
      </c>
      <c r="F740" s="22">
        <v>24432.14</v>
      </c>
      <c r="G740" s="23">
        <v>1</v>
      </c>
      <c r="H740" s="21" t="s">
        <v>74</v>
      </c>
      <c r="I740" s="24" t="s">
        <v>74</v>
      </c>
    </row>
    <row r="741" spans="1:9" ht="33.75" x14ac:dyDescent="0.2">
      <c r="A741" s="19" t="s">
        <v>3155</v>
      </c>
      <c r="B741" s="20" t="s">
        <v>3156</v>
      </c>
      <c r="C741" s="32" t="s">
        <v>3750</v>
      </c>
      <c r="D741" s="21" t="s">
        <v>72</v>
      </c>
      <c r="E741" s="21" t="s">
        <v>3158</v>
      </c>
      <c r="F741" s="22">
        <v>32002.23</v>
      </c>
      <c r="G741" s="23">
        <v>1</v>
      </c>
      <c r="H741" s="21" t="s">
        <v>74</v>
      </c>
      <c r="I741" s="24" t="s">
        <v>74</v>
      </c>
    </row>
    <row r="742" spans="1:9" ht="33.75" x14ac:dyDescent="0.2">
      <c r="A742" s="19" t="s">
        <v>3155</v>
      </c>
      <c r="B742" s="20" t="s">
        <v>3156</v>
      </c>
      <c r="C742" s="32" t="s">
        <v>3751</v>
      </c>
      <c r="D742" s="21" t="s">
        <v>72</v>
      </c>
      <c r="E742" s="21" t="s">
        <v>3158</v>
      </c>
      <c r="F742" s="22">
        <v>4212850</v>
      </c>
      <c r="G742" s="23">
        <v>1</v>
      </c>
      <c r="H742" s="21" t="s">
        <v>74</v>
      </c>
      <c r="I742" s="24" t="s">
        <v>74</v>
      </c>
    </row>
    <row r="743" spans="1:9" ht="33.75" x14ac:dyDescent="0.2">
      <c r="A743" s="19" t="s">
        <v>3155</v>
      </c>
      <c r="B743" s="20" t="s">
        <v>3156</v>
      </c>
      <c r="C743" s="32" t="s">
        <v>3350</v>
      </c>
      <c r="D743" s="21" t="s">
        <v>72</v>
      </c>
      <c r="E743" s="21" t="s">
        <v>3158</v>
      </c>
      <c r="F743" s="22">
        <v>12182.16</v>
      </c>
      <c r="G743" s="23">
        <v>1</v>
      </c>
      <c r="H743" s="21" t="s">
        <v>74</v>
      </c>
      <c r="I743" s="24" t="s">
        <v>74</v>
      </c>
    </row>
    <row r="744" spans="1:9" ht="33.75" x14ac:dyDescent="0.2">
      <c r="A744" s="19" t="s">
        <v>3155</v>
      </c>
      <c r="B744" s="20" t="s">
        <v>3156</v>
      </c>
      <c r="C744" s="32" t="s">
        <v>3752</v>
      </c>
      <c r="D744" s="21" t="s">
        <v>72</v>
      </c>
      <c r="E744" s="21" t="s">
        <v>3158</v>
      </c>
      <c r="F744" s="22">
        <v>100500</v>
      </c>
      <c r="G744" s="23">
        <v>1</v>
      </c>
      <c r="H744" s="21" t="s">
        <v>74</v>
      </c>
      <c r="I744" s="24" t="s">
        <v>74</v>
      </c>
    </row>
    <row r="745" spans="1:9" ht="33.75" x14ac:dyDescent="0.2">
      <c r="A745" s="19" t="s">
        <v>3155</v>
      </c>
      <c r="B745" s="20" t="s">
        <v>3156</v>
      </c>
      <c r="C745" s="32" t="s">
        <v>3352</v>
      </c>
      <c r="D745" s="21" t="s">
        <v>72</v>
      </c>
      <c r="E745" s="21" t="s">
        <v>3158</v>
      </c>
      <c r="F745" s="22">
        <v>11092.05</v>
      </c>
      <c r="G745" s="23">
        <v>1</v>
      </c>
      <c r="H745" s="21" t="s">
        <v>74</v>
      </c>
      <c r="I745" s="24" t="s">
        <v>74</v>
      </c>
    </row>
    <row r="746" spans="1:9" ht="33.75" x14ac:dyDescent="0.2">
      <c r="A746" s="19" t="s">
        <v>3155</v>
      </c>
      <c r="B746" s="20" t="s">
        <v>3156</v>
      </c>
      <c r="C746" s="32" t="s">
        <v>3753</v>
      </c>
      <c r="D746" s="21" t="s">
        <v>72</v>
      </c>
      <c r="E746" s="21" t="s">
        <v>3158</v>
      </c>
      <c r="F746" s="22">
        <v>22560</v>
      </c>
      <c r="G746" s="23">
        <v>1</v>
      </c>
      <c r="H746" s="21" t="s">
        <v>74</v>
      </c>
      <c r="I746" s="24" t="s">
        <v>74</v>
      </c>
    </row>
    <row r="747" spans="1:9" ht="33.75" x14ac:dyDescent="0.2">
      <c r="A747" s="19" t="s">
        <v>3155</v>
      </c>
      <c r="B747" s="20" t="s">
        <v>3156</v>
      </c>
      <c r="C747" s="32" t="s">
        <v>3354</v>
      </c>
      <c r="D747" s="21" t="s">
        <v>72</v>
      </c>
      <c r="E747" s="21" t="s">
        <v>3158</v>
      </c>
      <c r="F747" s="22">
        <v>11745.31</v>
      </c>
      <c r="G747" s="23">
        <v>1</v>
      </c>
      <c r="H747" s="21" t="s">
        <v>74</v>
      </c>
      <c r="I747" s="24" t="s">
        <v>74</v>
      </c>
    </row>
    <row r="748" spans="1:9" ht="33.75" x14ac:dyDescent="0.2">
      <c r="A748" s="19" t="s">
        <v>3155</v>
      </c>
      <c r="B748" s="20" t="s">
        <v>3156</v>
      </c>
      <c r="C748" s="32" t="s">
        <v>3354</v>
      </c>
      <c r="D748" s="21" t="s">
        <v>72</v>
      </c>
      <c r="E748" s="21" t="s">
        <v>3158</v>
      </c>
      <c r="F748" s="22">
        <v>11745.31</v>
      </c>
      <c r="G748" s="23">
        <v>1</v>
      </c>
      <c r="H748" s="21" t="s">
        <v>74</v>
      </c>
      <c r="I748" s="24" t="s">
        <v>74</v>
      </c>
    </row>
    <row r="749" spans="1:9" ht="33.75" x14ac:dyDescent="0.2">
      <c r="A749" s="19" t="s">
        <v>3155</v>
      </c>
      <c r="B749" s="20" t="s">
        <v>3156</v>
      </c>
      <c r="C749" s="32" t="s">
        <v>3754</v>
      </c>
      <c r="D749" s="21" t="s">
        <v>72</v>
      </c>
      <c r="E749" s="21" t="s">
        <v>3158</v>
      </c>
      <c r="F749" s="22">
        <v>11745.31</v>
      </c>
      <c r="G749" s="23">
        <v>1</v>
      </c>
      <c r="H749" s="21" t="s">
        <v>74</v>
      </c>
      <c r="I749" s="24" t="s">
        <v>74</v>
      </c>
    </row>
    <row r="750" spans="1:9" ht="33.75" x14ac:dyDescent="0.2">
      <c r="A750" s="19" t="s">
        <v>3155</v>
      </c>
      <c r="B750" s="20" t="s">
        <v>3156</v>
      </c>
      <c r="C750" s="32" t="s">
        <v>3569</v>
      </c>
      <c r="D750" s="21" t="s">
        <v>72</v>
      </c>
      <c r="E750" s="21" t="s">
        <v>3158</v>
      </c>
      <c r="F750" s="22">
        <v>10200</v>
      </c>
      <c r="G750" s="23">
        <v>1</v>
      </c>
      <c r="H750" s="21" t="s">
        <v>74</v>
      </c>
      <c r="I750" s="24" t="s">
        <v>74</v>
      </c>
    </row>
    <row r="751" spans="1:9" ht="33.75" x14ac:dyDescent="0.2">
      <c r="A751" s="19" t="s">
        <v>3155</v>
      </c>
      <c r="B751" s="20" t="s">
        <v>3156</v>
      </c>
      <c r="C751" s="32" t="s">
        <v>3570</v>
      </c>
      <c r="D751" s="21" t="s">
        <v>72</v>
      </c>
      <c r="E751" s="21" t="s">
        <v>3158</v>
      </c>
      <c r="F751" s="22">
        <v>10605</v>
      </c>
      <c r="G751" s="23">
        <v>1</v>
      </c>
      <c r="H751" s="21" t="s">
        <v>74</v>
      </c>
      <c r="I751" s="24" t="s">
        <v>74</v>
      </c>
    </row>
    <row r="752" spans="1:9" ht="33.75" x14ac:dyDescent="0.2">
      <c r="A752" s="19" t="s">
        <v>3155</v>
      </c>
      <c r="B752" s="20" t="s">
        <v>3156</v>
      </c>
      <c r="C752" s="32" t="s">
        <v>3355</v>
      </c>
      <c r="D752" s="21" t="s">
        <v>72</v>
      </c>
      <c r="E752" s="21" t="s">
        <v>3158</v>
      </c>
      <c r="F752" s="22">
        <v>51016.95</v>
      </c>
      <c r="G752" s="23">
        <v>1</v>
      </c>
      <c r="H752" s="21" t="s">
        <v>74</v>
      </c>
      <c r="I752" s="24" t="s">
        <v>74</v>
      </c>
    </row>
    <row r="753" spans="1:9" ht="33.75" x14ac:dyDescent="0.2">
      <c r="A753" s="19" t="s">
        <v>3155</v>
      </c>
      <c r="B753" s="20" t="s">
        <v>3156</v>
      </c>
      <c r="C753" s="32" t="s">
        <v>3755</v>
      </c>
      <c r="D753" s="21" t="s">
        <v>72</v>
      </c>
      <c r="E753" s="21" t="s">
        <v>3158</v>
      </c>
      <c r="F753" s="22">
        <v>51410</v>
      </c>
      <c r="G753" s="23">
        <v>1</v>
      </c>
      <c r="H753" s="21" t="s">
        <v>74</v>
      </c>
      <c r="I753" s="24" t="s">
        <v>74</v>
      </c>
    </row>
    <row r="754" spans="1:9" ht="33.75" x14ac:dyDescent="0.2">
      <c r="A754" s="19" t="s">
        <v>3155</v>
      </c>
      <c r="B754" s="20" t="s">
        <v>3156</v>
      </c>
      <c r="C754" s="32" t="s">
        <v>3756</v>
      </c>
      <c r="D754" s="21" t="s">
        <v>72</v>
      </c>
      <c r="E754" s="21" t="s">
        <v>3158</v>
      </c>
      <c r="F754" s="22">
        <v>319237.3</v>
      </c>
      <c r="G754" s="23">
        <v>1</v>
      </c>
      <c r="H754" s="21" t="s">
        <v>74</v>
      </c>
      <c r="I754" s="24" t="s">
        <v>74</v>
      </c>
    </row>
    <row r="755" spans="1:9" ht="33.75" x14ac:dyDescent="0.2">
      <c r="A755" s="19" t="s">
        <v>3155</v>
      </c>
      <c r="B755" s="20" t="s">
        <v>3156</v>
      </c>
      <c r="C755" s="32" t="s">
        <v>3757</v>
      </c>
      <c r="D755" s="21" t="s">
        <v>72</v>
      </c>
      <c r="E755" s="21" t="s">
        <v>3158</v>
      </c>
      <c r="F755" s="22">
        <v>15396</v>
      </c>
      <c r="G755" s="23">
        <v>1</v>
      </c>
      <c r="H755" s="21" t="s">
        <v>74</v>
      </c>
      <c r="I755" s="24" t="s">
        <v>74</v>
      </c>
    </row>
    <row r="756" spans="1:9" ht="33.75" x14ac:dyDescent="0.2">
      <c r="A756" s="19" t="s">
        <v>3155</v>
      </c>
      <c r="B756" s="20" t="s">
        <v>3156</v>
      </c>
      <c r="C756" s="32" t="s">
        <v>3758</v>
      </c>
      <c r="D756" s="21" t="s">
        <v>72</v>
      </c>
      <c r="E756" s="21" t="s">
        <v>3158</v>
      </c>
      <c r="F756" s="22">
        <v>96612</v>
      </c>
      <c r="G756" s="23">
        <v>1</v>
      </c>
      <c r="H756" s="21" t="s">
        <v>74</v>
      </c>
      <c r="I756" s="24" t="s">
        <v>74</v>
      </c>
    </row>
    <row r="757" spans="1:9" ht="33.75" x14ac:dyDescent="0.2">
      <c r="A757" s="19" t="s">
        <v>3155</v>
      </c>
      <c r="B757" s="20" t="s">
        <v>3156</v>
      </c>
      <c r="C757" s="32" t="s">
        <v>3759</v>
      </c>
      <c r="D757" s="21" t="s">
        <v>72</v>
      </c>
      <c r="E757" s="21" t="s">
        <v>3158</v>
      </c>
      <c r="F757" s="22">
        <v>10163</v>
      </c>
      <c r="G757" s="23">
        <v>1</v>
      </c>
      <c r="H757" s="21" t="s">
        <v>74</v>
      </c>
      <c r="I757" s="24" t="s">
        <v>74</v>
      </c>
    </row>
    <row r="758" spans="1:9" ht="33.75" x14ac:dyDescent="0.2">
      <c r="A758" s="19" t="s">
        <v>3155</v>
      </c>
      <c r="B758" s="20" t="s">
        <v>3156</v>
      </c>
      <c r="C758" s="32" t="s">
        <v>3760</v>
      </c>
      <c r="D758" s="21" t="s">
        <v>72</v>
      </c>
      <c r="E758" s="21" t="s">
        <v>3158</v>
      </c>
      <c r="F758" s="22">
        <v>33165</v>
      </c>
      <c r="G758" s="23">
        <v>1</v>
      </c>
      <c r="H758" s="21" t="s">
        <v>74</v>
      </c>
      <c r="I758" s="24" t="s">
        <v>74</v>
      </c>
    </row>
    <row r="759" spans="1:9" ht="33.75" x14ac:dyDescent="0.2">
      <c r="A759" s="19" t="s">
        <v>3155</v>
      </c>
      <c r="B759" s="20" t="s">
        <v>3156</v>
      </c>
      <c r="C759" s="32" t="s">
        <v>3761</v>
      </c>
      <c r="D759" s="21" t="s">
        <v>72</v>
      </c>
      <c r="E759" s="21" t="s">
        <v>3158</v>
      </c>
      <c r="F759" s="22">
        <v>40875</v>
      </c>
      <c r="G759" s="23">
        <v>1</v>
      </c>
      <c r="H759" s="21" t="s">
        <v>74</v>
      </c>
      <c r="I759" s="24" t="s">
        <v>74</v>
      </c>
    </row>
    <row r="760" spans="1:9" ht="33.75" x14ac:dyDescent="0.2">
      <c r="A760" s="19" t="s">
        <v>3155</v>
      </c>
      <c r="B760" s="20" t="s">
        <v>3156</v>
      </c>
      <c r="C760" s="32" t="s">
        <v>3762</v>
      </c>
      <c r="D760" s="21" t="s">
        <v>72</v>
      </c>
      <c r="E760" s="21" t="s">
        <v>3158</v>
      </c>
      <c r="F760" s="22">
        <v>125000</v>
      </c>
      <c r="G760" s="23">
        <v>1</v>
      </c>
      <c r="H760" s="21" t="s">
        <v>74</v>
      </c>
      <c r="I760" s="24" t="s">
        <v>74</v>
      </c>
    </row>
    <row r="761" spans="1:9" ht="33.75" x14ac:dyDescent="0.2">
      <c r="A761" s="19" t="s">
        <v>3155</v>
      </c>
      <c r="B761" s="20" t="s">
        <v>3156</v>
      </c>
      <c r="C761" s="32" t="s">
        <v>3763</v>
      </c>
      <c r="D761" s="21" t="s">
        <v>72</v>
      </c>
      <c r="E761" s="21" t="s">
        <v>3158</v>
      </c>
      <c r="F761" s="22">
        <v>612017</v>
      </c>
      <c r="G761" s="23">
        <v>1</v>
      </c>
      <c r="H761" s="21" t="s">
        <v>74</v>
      </c>
      <c r="I761" s="24" t="s">
        <v>74</v>
      </c>
    </row>
    <row r="762" spans="1:9" ht="33.75" x14ac:dyDescent="0.2">
      <c r="A762" s="19" t="s">
        <v>3155</v>
      </c>
      <c r="B762" s="20" t="s">
        <v>3156</v>
      </c>
      <c r="C762" s="32" t="s">
        <v>3764</v>
      </c>
      <c r="D762" s="21" t="s">
        <v>72</v>
      </c>
      <c r="E762" s="21" t="s">
        <v>3158</v>
      </c>
      <c r="F762" s="22">
        <v>183789.01</v>
      </c>
      <c r="G762" s="23">
        <v>1</v>
      </c>
      <c r="H762" s="21" t="s">
        <v>74</v>
      </c>
      <c r="I762" s="24" t="s">
        <v>74</v>
      </c>
    </row>
    <row r="763" spans="1:9" ht="33.75" x14ac:dyDescent="0.2">
      <c r="A763" s="19" t="s">
        <v>3155</v>
      </c>
      <c r="B763" s="20" t="s">
        <v>3156</v>
      </c>
      <c r="C763" s="32" t="s">
        <v>3360</v>
      </c>
      <c r="D763" s="21" t="s">
        <v>72</v>
      </c>
      <c r="E763" s="21" t="s">
        <v>3158</v>
      </c>
      <c r="F763" s="22">
        <v>611223.1</v>
      </c>
      <c r="G763" s="23">
        <v>1</v>
      </c>
      <c r="H763" s="21" t="s">
        <v>74</v>
      </c>
      <c r="I763" s="24" t="s">
        <v>74</v>
      </c>
    </row>
    <row r="764" spans="1:9" ht="33.75" x14ac:dyDescent="0.2">
      <c r="A764" s="19" t="s">
        <v>3155</v>
      </c>
      <c r="B764" s="20" t="s">
        <v>3156</v>
      </c>
      <c r="C764" s="32" t="s">
        <v>3360</v>
      </c>
      <c r="D764" s="21" t="s">
        <v>72</v>
      </c>
      <c r="E764" s="21" t="s">
        <v>3158</v>
      </c>
      <c r="F764" s="22">
        <v>611223.1</v>
      </c>
      <c r="G764" s="23">
        <v>1</v>
      </c>
      <c r="H764" s="21" t="s">
        <v>74</v>
      </c>
      <c r="I764" s="24" t="s">
        <v>74</v>
      </c>
    </row>
    <row r="765" spans="1:9" ht="33.75" x14ac:dyDescent="0.2">
      <c r="A765" s="19" t="s">
        <v>3155</v>
      </c>
      <c r="B765" s="20" t="s">
        <v>3156</v>
      </c>
      <c r="C765" s="32" t="s">
        <v>3362</v>
      </c>
      <c r="D765" s="21" t="s">
        <v>72</v>
      </c>
      <c r="E765" s="21" t="s">
        <v>3158</v>
      </c>
      <c r="F765" s="22">
        <v>166940</v>
      </c>
      <c r="G765" s="23">
        <v>1</v>
      </c>
      <c r="H765" s="21" t="s">
        <v>74</v>
      </c>
      <c r="I765" s="24" t="s">
        <v>74</v>
      </c>
    </row>
    <row r="766" spans="1:9" ht="33.75" x14ac:dyDescent="0.2">
      <c r="A766" s="19" t="s">
        <v>3155</v>
      </c>
      <c r="B766" s="20" t="s">
        <v>3156</v>
      </c>
      <c r="C766" s="32" t="s">
        <v>3363</v>
      </c>
      <c r="D766" s="21" t="s">
        <v>72</v>
      </c>
      <c r="E766" s="21" t="s">
        <v>3158</v>
      </c>
      <c r="F766" s="22">
        <v>130832</v>
      </c>
      <c r="G766" s="23">
        <v>1</v>
      </c>
      <c r="H766" s="21" t="s">
        <v>74</v>
      </c>
      <c r="I766" s="24" t="s">
        <v>74</v>
      </c>
    </row>
    <row r="767" spans="1:9" ht="33.75" x14ac:dyDescent="0.2">
      <c r="A767" s="19" t="s">
        <v>3155</v>
      </c>
      <c r="B767" s="20" t="s">
        <v>3156</v>
      </c>
      <c r="C767" s="32" t="s">
        <v>3363</v>
      </c>
      <c r="D767" s="21" t="s">
        <v>72</v>
      </c>
      <c r="E767" s="21" t="s">
        <v>3158</v>
      </c>
      <c r="F767" s="22">
        <v>130832</v>
      </c>
      <c r="G767" s="23">
        <v>1</v>
      </c>
      <c r="H767" s="21" t="s">
        <v>74</v>
      </c>
      <c r="I767" s="24" t="s">
        <v>74</v>
      </c>
    </row>
    <row r="768" spans="1:9" ht="33.75" x14ac:dyDescent="0.2">
      <c r="A768" s="19" t="s">
        <v>3155</v>
      </c>
      <c r="B768" s="20" t="s">
        <v>3156</v>
      </c>
      <c r="C768" s="32" t="s">
        <v>3364</v>
      </c>
      <c r="D768" s="21" t="s">
        <v>72</v>
      </c>
      <c r="E768" s="21" t="s">
        <v>3158</v>
      </c>
      <c r="F768" s="22">
        <v>32551</v>
      </c>
      <c r="G768" s="23">
        <v>1</v>
      </c>
      <c r="H768" s="21" t="s">
        <v>74</v>
      </c>
      <c r="I768" s="24" t="s">
        <v>74</v>
      </c>
    </row>
    <row r="769" spans="1:9" ht="33.75" x14ac:dyDescent="0.2">
      <c r="A769" s="19" t="s">
        <v>3155</v>
      </c>
      <c r="B769" s="20" t="s">
        <v>3156</v>
      </c>
      <c r="C769" s="32" t="s">
        <v>3364</v>
      </c>
      <c r="D769" s="21" t="s">
        <v>72</v>
      </c>
      <c r="E769" s="21" t="s">
        <v>3158</v>
      </c>
      <c r="F769" s="22">
        <v>32551</v>
      </c>
      <c r="G769" s="23">
        <v>1</v>
      </c>
      <c r="H769" s="21" t="s">
        <v>74</v>
      </c>
      <c r="I769" s="24" t="s">
        <v>74</v>
      </c>
    </row>
    <row r="770" spans="1:9" ht="33.75" x14ac:dyDescent="0.2">
      <c r="A770" s="19" t="s">
        <v>3155</v>
      </c>
      <c r="B770" s="20" t="s">
        <v>3156</v>
      </c>
      <c r="C770" s="32" t="s">
        <v>3364</v>
      </c>
      <c r="D770" s="21" t="s">
        <v>72</v>
      </c>
      <c r="E770" s="21" t="s">
        <v>3158</v>
      </c>
      <c r="F770" s="22">
        <v>32551</v>
      </c>
      <c r="G770" s="23">
        <v>1</v>
      </c>
      <c r="H770" s="21" t="s">
        <v>74</v>
      </c>
      <c r="I770" s="24" t="s">
        <v>74</v>
      </c>
    </row>
    <row r="771" spans="1:9" ht="33.75" x14ac:dyDescent="0.2">
      <c r="A771" s="19" t="s">
        <v>3155</v>
      </c>
      <c r="B771" s="20" t="s">
        <v>3156</v>
      </c>
      <c r="C771" s="32" t="s">
        <v>3364</v>
      </c>
      <c r="D771" s="21" t="s">
        <v>72</v>
      </c>
      <c r="E771" s="21" t="s">
        <v>3158</v>
      </c>
      <c r="F771" s="22">
        <v>32551</v>
      </c>
      <c r="G771" s="23">
        <v>1</v>
      </c>
      <c r="H771" s="21" t="s">
        <v>74</v>
      </c>
      <c r="I771" s="24" t="s">
        <v>74</v>
      </c>
    </row>
    <row r="772" spans="1:9" ht="33.75" x14ac:dyDescent="0.2">
      <c r="A772" s="19" t="s">
        <v>3155</v>
      </c>
      <c r="B772" s="20" t="s">
        <v>3156</v>
      </c>
      <c r="C772" s="32" t="s">
        <v>3365</v>
      </c>
      <c r="D772" s="21" t="s">
        <v>72</v>
      </c>
      <c r="E772" s="21" t="s">
        <v>3158</v>
      </c>
      <c r="F772" s="22">
        <v>77405</v>
      </c>
      <c r="G772" s="23">
        <v>1</v>
      </c>
      <c r="H772" s="21" t="s">
        <v>74</v>
      </c>
      <c r="I772" s="24" t="s">
        <v>74</v>
      </c>
    </row>
    <row r="773" spans="1:9" ht="33.75" x14ac:dyDescent="0.2">
      <c r="A773" s="19" t="s">
        <v>3155</v>
      </c>
      <c r="B773" s="20" t="s">
        <v>3156</v>
      </c>
      <c r="C773" s="32" t="s">
        <v>3584</v>
      </c>
      <c r="D773" s="21" t="s">
        <v>72</v>
      </c>
      <c r="E773" s="21" t="s">
        <v>3158</v>
      </c>
      <c r="F773" s="22">
        <v>33331</v>
      </c>
      <c r="G773" s="23">
        <v>1</v>
      </c>
      <c r="H773" s="21" t="s">
        <v>74</v>
      </c>
      <c r="I773" s="24" t="s">
        <v>74</v>
      </c>
    </row>
    <row r="774" spans="1:9" ht="33.75" x14ac:dyDescent="0.2">
      <c r="A774" s="19" t="s">
        <v>3155</v>
      </c>
      <c r="B774" s="20" t="s">
        <v>3156</v>
      </c>
      <c r="C774" s="32" t="s">
        <v>3765</v>
      </c>
      <c r="D774" s="21" t="s">
        <v>72</v>
      </c>
      <c r="E774" s="21" t="s">
        <v>3158</v>
      </c>
      <c r="F774" s="22">
        <v>1761614.99</v>
      </c>
      <c r="G774" s="23">
        <v>1</v>
      </c>
      <c r="H774" s="21" t="s">
        <v>74</v>
      </c>
      <c r="I774" s="24" t="s">
        <v>74</v>
      </c>
    </row>
    <row r="775" spans="1:9" ht="33.75" x14ac:dyDescent="0.2">
      <c r="A775" s="19" t="s">
        <v>3155</v>
      </c>
      <c r="B775" s="20" t="s">
        <v>3156</v>
      </c>
      <c r="C775" s="32" t="s">
        <v>3766</v>
      </c>
      <c r="D775" s="21" t="s">
        <v>72</v>
      </c>
      <c r="E775" s="21" t="s">
        <v>3158</v>
      </c>
      <c r="F775" s="22">
        <v>10416.67</v>
      </c>
      <c r="G775" s="23">
        <v>1</v>
      </c>
      <c r="H775" s="21" t="s">
        <v>74</v>
      </c>
      <c r="I775" s="24" t="s">
        <v>74</v>
      </c>
    </row>
    <row r="776" spans="1:9" ht="33.75" x14ac:dyDescent="0.2">
      <c r="A776" s="19" t="s">
        <v>3155</v>
      </c>
      <c r="B776" s="20" t="s">
        <v>3156</v>
      </c>
      <c r="C776" s="32" t="s">
        <v>3767</v>
      </c>
      <c r="D776" s="21" t="s">
        <v>72</v>
      </c>
      <c r="E776" s="21" t="s">
        <v>3158</v>
      </c>
      <c r="F776" s="22">
        <v>66186.44</v>
      </c>
      <c r="G776" s="23">
        <v>1</v>
      </c>
      <c r="H776" s="21" t="s">
        <v>74</v>
      </c>
      <c r="I776" s="24" t="s">
        <v>74</v>
      </c>
    </row>
    <row r="777" spans="1:9" ht="33.75" x14ac:dyDescent="0.2">
      <c r="A777" s="19" t="s">
        <v>3155</v>
      </c>
      <c r="B777" s="20" t="s">
        <v>3156</v>
      </c>
      <c r="C777" s="32" t="s">
        <v>3768</v>
      </c>
      <c r="D777" s="21" t="s">
        <v>72</v>
      </c>
      <c r="E777" s="21" t="s">
        <v>3158</v>
      </c>
      <c r="F777" s="22">
        <v>2307173.63</v>
      </c>
      <c r="G777" s="23">
        <v>1</v>
      </c>
      <c r="H777" s="21" t="s">
        <v>74</v>
      </c>
      <c r="I777" s="24" t="s">
        <v>74</v>
      </c>
    </row>
    <row r="778" spans="1:9" ht="33.75" x14ac:dyDescent="0.2">
      <c r="A778" s="19" t="s">
        <v>3155</v>
      </c>
      <c r="B778" s="20" t="s">
        <v>3156</v>
      </c>
      <c r="C778" s="32" t="s">
        <v>3769</v>
      </c>
      <c r="D778" s="21" t="s">
        <v>72</v>
      </c>
      <c r="E778" s="21" t="s">
        <v>3158</v>
      </c>
      <c r="F778" s="22">
        <v>1377079.22</v>
      </c>
      <c r="G778" s="23">
        <v>1</v>
      </c>
      <c r="H778" s="21" t="s">
        <v>74</v>
      </c>
      <c r="I778" s="24" t="s">
        <v>74</v>
      </c>
    </row>
    <row r="779" spans="1:9" ht="33.75" x14ac:dyDescent="0.2">
      <c r="A779" s="19" t="s">
        <v>3155</v>
      </c>
      <c r="B779" s="20" t="s">
        <v>3156</v>
      </c>
      <c r="C779" s="32" t="s">
        <v>3770</v>
      </c>
      <c r="D779" s="21" t="s">
        <v>72</v>
      </c>
      <c r="E779" s="21" t="s">
        <v>3158</v>
      </c>
      <c r="F779" s="22">
        <v>4011005</v>
      </c>
      <c r="G779" s="23">
        <v>1</v>
      </c>
      <c r="H779" s="21" t="s">
        <v>74</v>
      </c>
      <c r="I779" s="24" t="s">
        <v>74</v>
      </c>
    </row>
    <row r="780" spans="1:9" ht="33.75" x14ac:dyDescent="0.2">
      <c r="A780" s="19" t="s">
        <v>3155</v>
      </c>
      <c r="B780" s="20" t="s">
        <v>3156</v>
      </c>
      <c r="C780" s="32" t="s">
        <v>3771</v>
      </c>
      <c r="D780" s="21" t="s">
        <v>72</v>
      </c>
      <c r="E780" s="21" t="s">
        <v>3158</v>
      </c>
      <c r="F780" s="22">
        <v>128434.75</v>
      </c>
      <c r="G780" s="23">
        <v>1</v>
      </c>
      <c r="H780" s="21" t="s">
        <v>74</v>
      </c>
      <c r="I780" s="24" t="s">
        <v>74</v>
      </c>
    </row>
    <row r="781" spans="1:9" ht="33.75" x14ac:dyDescent="0.2">
      <c r="A781" s="19" t="s">
        <v>3155</v>
      </c>
      <c r="B781" s="20" t="s">
        <v>3156</v>
      </c>
      <c r="C781" s="32" t="s">
        <v>3772</v>
      </c>
      <c r="D781" s="21" t="s">
        <v>72</v>
      </c>
      <c r="E781" s="21" t="s">
        <v>3158</v>
      </c>
      <c r="F781" s="22">
        <v>487626</v>
      </c>
      <c r="G781" s="23">
        <v>1</v>
      </c>
      <c r="H781" s="21" t="s">
        <v>74</v>
      </c>
      <c r="I781" s="24" t="s">
        <v>74</v>
      </c>
    </row>
    <row r="782" spans="1:9" ht="33.75" x14ac:dyDescent="0.2">
      <c r="A782" s="19" t="s">
        <v>3155</v>
      </c>
      <c r="B782" s="20" t="s">
        <v>3156</v>
      </c>
      <c r="C782" s="32" t="s">
        <v>3773</v>
      </c>
      <c r="D782" s="21" t="s">
        <v>72</v>
      </c>
      <c r="E782" s="21" t="s">
        <v>3158</v>
      </c>
      <c r="F782" s="22">
        <v>413160</v>
      </c>
      <c r="G782" s="23">
        <v>1</v>
      </c>
      <c r="H782" s="21" t="s">
        <v>74</v>
      </c>
      <c r="I782" s="24" t="s">
        <v>74</v>
      </c>
    </row>
    <row r="783" spans="1:9" ht="33.75" x14ac:dyDescent="0.2">
      <c r="A783" s="19" t="s">
        <v>3155</v>
      </c>
      <c r="B783" s="20" t="s">
        <v>3156</v>
      </c>
      <c r="C783" s="32" t="s">
        <v>3774</v>
      </c>
      <c r="D783" s="21" t="s">
        <v>72</v>
      </c>
      <c r="E783" s="21" t="s">
        <v>3158</v>
      </c>
      <c r="F783" s="22">
        <v>413160</v>
      </c>
      <c r="G783" s="23">
        <v>1</v>
      </c>
      <c r="H783" s="21" t="s">
        <v>74</v>
      </c>
      <c r="I783" s="24" t="s">
        <v>74</v>
      </c>
    </row>
    <row r="784" spans="1:9" ht="33.75" x14ac:dyDescent="0.2">
      <c r="A784" s="19" t="s">
        <v>3155</v>
      </c>
      <c r="B784" s="20" t="s">
        <v>3156</v>
      </c>
      <c r="C784" s="32" t="s">
        <v>3775</v>
      </c>
      <c r="D784" s="21" t="s">
        <v>72</v>
      </c>
      <c r="E784" s="21" t="s">
        <v>3158</v>
      </c>
      <c r="F784" s="22">
        <v>20020</v>
      </c>
      <c r="G784" s="23">
        <v>1</v>
      </c>
      <c r="H784" s="21" t="s">
        <v>74</v>
      </c>
      <c r="I784" s="24" t="s">
        <v>74</v>
      </c>
    </row>
    <row r="785" spans="1:9" ht="33.75" x14ac:dyDescent="0.2">
      <c r="A785" s="19" t="s">
        <v>3155</v>
      </c>
      <c r="B785" s="20" t="s">
        <v>3156</v>
      </c>
      <c r="C785" s="32" t="s">
        <v>3776</v>
      </c>
      <c r="D785" s="21" t="s">
        <v>72</v>
      </c>
      <c r="E785" s="21" t="s">
        <v>3158</v>
      </c>
      <c r="F785" s="22">
        <v>20020</v>
      </c>
      <c r="G785" s="23">
        <v>1</v>
      </c>
      <c r="H785" s="21" t="s">
        <v>74</v>
      </c>
      <c r="I785" s="24" t="s">
        <v>74</v>
      </c>
    </row>
    <row r="786" spans="1:9" ht="33.75" x14ac:dyDescent="0.2">
      <c r="A786" s="19" t="s">
        <v>3155</v>
      </c>
      <c r="B786" s="20" t="s">
        <v>3156</v>
      </c>
      <c r="C786" s="32" t="s">
        <v>3777</v>
      </c>
      <c r="D786" s="21" t="s">
        <v>72</v>
      </c>
      <c r="E786" s="21" t="s">
        <v>3158</v>
      </c>
      <c r="F786" s="22">
        <v>439123</v>
      </c>
      <c r="G786" s="23">
        <v>1</v>
      </c>
      <c r="H786" s="21" t="s">
        <v>74</v>
      </c>
      <c r="I786" s="24" t="s">
        <v>74</v>
      </c>
    </row>
    <row r="787" spans="1:9" ht="33.75" x14ac:dyDescent="0.2">
      <c r="A787" s="19" t="s">
        <v>3155</v>
      </c>
      <c r="B787" s="20" t="s">
        <v>3156</v>
      </c>
      <c r="C787" s="32" t="s">
        <v>3778</v>
      </c>
      <c r="D787" s="21" t="s">
        <v>72</v>
      </c>
      <c r="E787" s="21" t="s">
        <v>3158</v>
      </c>
      <c r="F787" s="22">
        <v>4597774.82</v>
      </c>
      <c r="G787" s="23">
        <v>1</v>
      </c>
      <c r="H787" s="21" t="s">
        <v>74</v>
      </c>
      <c r="I787" s="24" t="s">
        <v>74</v>
      </c>
    </row>
    <row r="788" spans="1:9" ht="33.75" x14ac:dyDescent="0.2">
      <c r="A788" s="19" t="s">
        <v>3155</v>
      </c>
      <c r="B788" s="20" t="s">
        <v>3156</v>
      </c>
      <c r="C788" s="32" t="s">
        <v>3779</v>
      </c>
      <c r="D788" s="21" t="s">
        <v>72</v>
      </c>
      <c r="E788" s="21" t="s">
        <v>3158</v>
      </c>
      <c r="F788" s="22">
        <v>615053.96</v>
      </c>
      <c r="G788" s="23">
        <v>1</v>
      </c>
      <c r="H788" s="21" t="s">
        <v>74</v>
      </c>
      <c r="I788" s="24" t="s">
        <v>74</v>
      </c>
    </row>
    <row r="789" spans="1:9" ht="33.75" x14ac:dyDescent="0.2">
      <c r="A789" s="19" t="s">
        <v>3155</v>
      </c>
      <c r="B789" s="20" t="s">
        <v>3156</v>
      </c>
      <c r="C789" s="32" t="s">
        <v>3780</v>
      </c>
      <c r="D789" s="21" t="s">
        <v>72</v>
      </c>
      <c r="E789" s="21" t="s">
        <v>3158</v>
      </c>
      <c r="F789" s="22">
        <v>113652</v>
      </c>
      <c r="G789" s="23">
        <v>1</v>
      </c>
      <c r="H789" s="21" t="s">
        <v>74</v>
      </c>
      <c r="I789" s="24" t="s">
        <v>74</v>
      </c>
    </row>
    <row r="790" spans="1:9" ht="33.75" x14ac:dyDescent="0.2">
      <c r="A790" s="19" t="s">
        <v>3155</v>
      </c>
      <c r="B790" s="20" t="s">
        <v>3156</v>
      </c>
      <c r="C790" s="32" t="s">
        <v>3387</v>
      </c>
      <c r="D790" s="21" t="s">
        <v>72</v>
      </c>
      <c r="E790" s="21" t="s">
        <v>3158</v>
      </c>
      <c r="F790" s="22">
        <v>230674</v>
      </c>
      <c r="G790" s="23">
        <v>1</v>
      </c>
      <c r="H790" s="21" t="s">
        <v>74</v>
      </c>
      <c r="I790" s="24" t="s">
        <v>74</v>
      </c>
    </row>
    <row r="791" spans="1:9" ht="33.75" x14ac:dyDescent="0.2">
      <c r="A791" s="19" t="s">
        <v>3155</v>
      </c>
      <c r="B791" s="20" t="s">
        <v>3156</v>
      </c>
      <c r="C791" s="32" t="s">
        <v>3781</v>
      </c>
      <c r="D791" s="21" t="s">
        <v>72</v>
      </c>
      <c r="E791" s="21" t="s">
        <v>3158</v>
      </c>
      <c r="F791" s="22">
        <v>440677.97</v>
      </c>
      <c r="G791" s="23">
        <v>1</v>
      </c>
      <c r="H791" s="21" t="s">
        <v>74</v>
      </c>
      <c r="I791" s="24" t="s">
        <v>74</v>
      </c>
    </row>
    <row r="792" spans="1:9" ht="33.75" x14ac:dyDescent="0.2">
      <c r="A792" s="19" t="s">
        <v>3155</v>
      </c>
      <c r="B792" s="20" t="s">
        <v>3156</v>
      </c>
      <c r="C792" s="32" t="s">
        <v>3782</v>
      </c>
      <c r="D792" s="21" t="s">
        <v>72</v>
      </c>
      <c r="E792" s="21" t="s">
        <v>3158</v>
      </c>
      <c r="F792" s="22">
        <v>12075</v>
      </c>
      <c r="G792" s="23">
        <v>1</v>
      </c>
      <c r="H792" s="21" t="s">
        <v>74</v>
      </c>
      <c r="I792" s="24" t="s">
        <v>74</v>
      </c>
    </row>
    <row r="793" spans="1:9" ht="33.75" x14ac:dyDescent="0.2">
      <c r="A793" s="19" t="s">
        <v>3155</v>
      </c>
      <c r="B793" s="20" t="s">
        <v>3156</v>
      </c>
      <c r="C793" s="32" t="s">
        <v>3783</v>
      </c>
      <c r="D793" s="21" t="s">
        <v>72</v>
      </c>
      <c r="E793" s="21" t="s">
        <v>3158</v>
      </c>
      <c r="F793" s="22">
        <v>238140.27</v>
      </c>
      <c r="G793" s="23">
        <v>1</v>
      </c>
      <c r="H793" s="21" t="s">
        <v>74</v>
      </c>
      <c r="I793" s="24" t="s">
        <v>74</v>
      </c>
    </row>
    <row r="794" spans="1:9" ht="33.75" x14ac:dyDescent="0.2">
      <c r="A794" s="19" t="s">
        <v>3155</v>
      </c>
      <c r="B794" s="20" t="s">
        <v>3156</v>
      </c>
      <c r="C794" s="32" t="s">
        <v>3166</v>
      </c>
      <c r="D794" s="21" t="s">
        <v>72</v>
      </c>
      <c r="E794" s="21" t="s">
        <v>3158</v>
      </c>
      <c r="F794" s="22">
        <v>31330</v>
      </c>
      <c r="G794" s="23">
        <v>1</v>
      </c>
      <c r="H794" s="21" t="s">
        <v>74</v>
      </c>
      <c r="I794" s="24" t="s">
        <v>74</v>
      </c>
    </row>
    <row r="795" spans="1:9" ht="33.75" x14ac:dyDescent="0.2">
      <c r="A795" s="19" t="s">
        <v>3155</v>
      </c>
      <c r="B795" s="20" t="s">
        <v>3156</v>
      </c>
      <c r="C795" s="32" t="s">
        <v>3784</v>
      </c>
      <c r="D795" s="21" t="s">
        <v>72</v>
      </c>
      <c r="E795" s="21" t="s">
        <v>3158</v>
      </c>
      <c r="F795" s="22">
        <v>78139</v>
      </c>
      <c r="G795" s="23">
        <v>1</v>
      </c>
      <c r="H795" s="21" t="s">
        <v>74</v>
      </c>
      <c r="I795" s="24" t="s">
        <v>74</v>
      </c>
    </row>
    <row r="796" spans="1:9" ht="33.75" x14ac:dyDescent="0.2">
      <c r="A796" s="19" t="s">
        <v>3155</v>
      </c>
      <c r="B796" s="20" t="s">
        <v>3156</v>
      </c>
      <c r="C796" s="32" t="s">
        <v>3785</v>
      </c>
      <c r="D796" s="21" t="s">
        <v>72</v>
      </c>
      <c r="E796" s="21" t="s">
        <v>3158</v>
      </c>
      <c r="F796" s="22">
        <v>168322.71</v>
      </c>
      <c r="G796" s="23">
        <v>1</v>
      </c>
      <c r="H796" s="21" t="s">
        <v>74</v>
      </c>
      <c r="I796" s="24" t="s">
        <v>74</v>
      </c>
    </row>
    <row r="797" spans="1:9" ht="33.75" x14ac:dyDescent="0.2">
      <c r="A797" s="19" t="s">
        <v>3155</v>
      </c>
      <c r="B797" s="20" t="s">
        <v>3156</v>
      </c>
      <c r="C797" s="32" t="s">
        <v>3167</v>
      </c>
      <c r="D797" s="21" t="s">
        <v>72</v>
      </c>
      <c r="E797" s="21" t="s">
        <v>3158</v>
      </c>
      <c r="F797" s="22">
        <v>19584.740000000002</v>
      </c>
      <c r="G797" s="23">
        <v>1</v>
      </c>
      <c r="H797" s="21" t="s">
        <v>74</v>
      </c>
      <c r="I797" s="24" t="s">
        <v>74</v>
      </c>
    </row>
    <row r="798" spans="1:9" ht="33.75" x14ac:dyDescent="0.2">
      <c r="A798" s="19" t="s">
        <v>3155</v>
      </c>
      <c r="B798" s="20" t="s">
        <v>3156</v>
      </c>
      <c r="C798" s="32" t="s">
        <v>3786</v>
      </c>
      <c r="D798" s="21" t="s">
        <v>72</v>
      </c>
      <c r="E798" s="21" t="s">
        <v>3158</v>
      </c>
      <c r="F798" s="22">
        <v>138700</v>
      </c>
      <c r="G798" s="23">
        <v>1</v>
      </c>
      <c r="H798" s="21" t="s">
        <v>74</v>
      </c>
      <c r="I798" s="24" t="s">
        <v>74</v>
      </c>
    </row>
    <row r="799" spans="1:9" ht="33.75" x14ac:dyDescent="0.2">
      <c r="A799" s="19" t="s">
        <v>3155</v>
      </c>
      <c r="B799" s="20" t="s">
        <v>3156</v>
      </c>
      <c r="C799" s="32" t="s">
        <v>3787</v>
      </c>
      <c r="D799" s="21" t="s">
        <v>72</v>
      </c>
      <c r="E799" s="21" t="s">
        <v>3158</v>
      </c>
      <c r="F799" s="22">
        <v>38567.839999999997</v>
      </c>
      <c r="G799" s="23">
        <v>1</v>
      </c>
      <c r="H799" s="21" t="s">
        <v>74</v>
      </c>
      <c r="I799" s="24" t="s">
        <v>74</v>
      </c>
    </row>
    <row r="800" spans="1:9" ht="33.75" x14ac:dyDescent="0.2">
      <c r="A800" s="19" t="s">
        <v>3155</v>
      </c>
      <c r="B800" s="20" t="s">
        <v>3156</v>
      </c>
      <c r="C800" s="32" t="s">
        <v>3788</v>
      </c>
      <c r="D800" s="21" t="s">
        <v>72</v>
      </c>
      <c r="E800" s="21" t="s">
        <v>3158</v>
      </c>
      <c r="F800" s="22">
        <v>478348.92</v>
      </c>
      <c r="G800" s="23">
        <v>1</v>
      </c>
      <c r="H800" s="21" t="s">
        <v>74</v>
      </c>
      <c r="I800" s="24" t="s">
        <v>74</v>
      </c>
    </row>
    <row r="801" spans="1:9" ht="33.75" x14ac:dyDescent="0.2">
      <c r="A801" s="19" t="s">
        <v>3155</v>
      </c>
      <c r="B801" s="20" t="s">
        <v>3156</v>
      </c>
      <c r="C801" s="32" t="s">
        <v>3789</v>
      </c>
      <c r="D801" s="21" t="s">
        <v>72</v>
      </c>
      <c r="E801" s="21" t="s">
        <v>3158</v>
      </c>
      <c r="F801" s="22">
        <v>1030252</v>
      </c>
      <c r="G801" s="23">
        <v>1</v>
      </c>
      <c r="H801" s="21" t="s">
        <v>74</v>
      </c>
      <c r="I801" s="24" t="s">
        <v>74</v>
      </c>
    </row>
    <row r="802" spans="1:9" ht="33.75" x14ac:dyDescent="0.2">
      <c r="A802" s="19" t="s">
        <v>3155</v>
      </c>
      <c r="B802" s="20" t="s">
        <v>3156</v>
      </c>
      <c r="C802" s="32" t="s">
        <v>3790</v>
      </c>
      <c r="D802" s="21" t="s">
        <v>72</v>
      </c>
      <c r="E802" s="21" t="s">
        <v>3158</v>
      </c>
      <c r="F802" s="22">
        <v>234061.37</v>
      </c>
      <c r="G802" s="23">
        <v>1</v>
      </c>
      <c r="H802" s="21" t="s">
        <v>74</v>
      </c>
      <c r="I802" s="24" t="s">
        <v>74</v>
      </c>
    </row>
    <row r="803" spans="1:9" ht="33.75" x14ac:dyDescent="0.2">
      <c r="A803" s="19" t="s">
        <v>3155</v>
      </c>
      <c r="B803" s="20" t="s">
        <v>3156</v>
      </c>
      <c r="C803" s="32" t="s">
        <v>3791</v>
      </c>
      <c r="D803" s="21" t="s">
        <v>72</v>
      </c>
      <c r="E803" s="21" t="s">
        <v>3158</v>
      </c>
      <c r="F803" s="22">
        <v>414196.92</v>
      </c>
      <c r="G803" s="23">
        <v>1</v>
      </c>
      <c r="H803" s="21" t="s">
        <v>74</v>
      </c>
      <c r="I803" s="24" t="s">
        <v>74</v>
      </c>
    </row>
    <row r="804" spans="1:9" ht="33.75" x14ac:dyDescent="0.2">
      <c r="A804" s="19" t="s">
        <v>3155</v>
      </c>
      <c r="B804" s="20" t="s">
        <v>3156</v>
      </c>
      <c r="C804" s="32" t="s">
        <v>3792</v>
      </c>
      <c r="D804" s="21" t="s">
        <v>72</v>
      </c>
      <c r="E804" s="21" t="s">
        <v>3158</v>
      </c>
      <c r="F804" s="22">
        <v>389796.08</v>
      </c>
      <c r="G804" s="23">
        <v>1</v>
      </c>
      <c r="H804" s="21" t="s">
        <v>74</v>
      </c>
      <c r="I804" s="24" t="s">
        <v>74</v>
      </c>
    </row>
    <row r="805" spans="1:9" ht="33.75" x14ac:dyDescent="0.2">
      <c r="A805" s="19" t="s">
        <v>3155</v>
      </c>
      <c r="B805" s="20" t="s">
        <v>3156</v>
      </c>
      <c r="C805" s="32" t="s">
        <v>3793</v>
      </c>
      <c r="D805" s="21" t="s">
        <v>72</v>
      </c>
      <c r="E805" s="21" t="s">
        <v>3158</v>
      </c>
      <c r="F805" s="22">
        <v>1584090.11</v>
      </c>
      <c r="G805" s="23">
        <v>1</v>
      </c>
      <c r="H805" s="21" t="s">
        <v>74</v>
      </c>
      <c r="I805" s="24" t="s">
        <v>74</v>
      </c>
    </row>
    <row r="806" spans="1:9" ht="33.75" x14ac:dyDescent="0.2">
      <c r="A806" s="19" t="s">
        <v>3155</v>
      </c>
      <c r="B806" s="20" t="s">
        <v>3156</v>
      </c>
      <c r="C806" s="32" t="s">
        <v>3794</v>
      </c>
      <c r="D806" s="21" t="s">
        <v>72</v>
      </c>
      <c r="E806" s="21" t="s">
        <v>3158</v>
      </c>
      <c r="F806" s="22">
        <v>5570072.7800000003</v>
      </c>
      <c r="G806" s="23">
        <v>1</v>
      </c>
      <c r="H806" s="21" t="s">
        <v>74</v>
      </c>
      <c r="I806" s="24" t="s">
        <v>74</v>
      </c>
    </row>
    <row r="807" spans="1:9" ht="33.75" x14ac:dyDescent="0.2">
      <c r="A807" s="19" t="s">
        <v>3155</v>
      </c>
      <c r="B807" s="20" t="s">
        <v>3156</v>
      </c>
      <c r="C807" s="32" t="s">
        <v>3795</v>
      </c>
      <c r="D807" s="21" t="s">
        <v>72</v>
      </c>
      <c r="E807" s="21" t="s">
        <v>3158</v>
      </c>
      <c r="F807" s="22">
        <v>81586</v>
      </c>
      <c r="G807" s="23">
        <v>1</v>
      </c>
      <c r="H807" s="21" t="s">
        <v>74</v>
      </c>
      <c r="I807" s="24" t="s">
        <v>74</v>
      </c>
    </row>
    <row r="808" spans="1:9" ht="33.75" x14ac:dyDescent="0.2">
      <c r="A808" s="19" t="s">
        <v>3155</v>
      </c>
      <c r="B808" s="20" t="s">
        <v>3156</v>
      </c>
      <c r="C808" s="32" t="s">
        <v>3796</v>
      </c>
      <c r="D808" s="21" t="s">
        <v>72</v>
      </c>
      <c r="E808" s="21" t="s">
        <v>3158</v>
      </c>
      <c r="F808" s="22">
        <v>145002.07999999999</v>
      </c>
      <c r="G808" s="23">
        <v>1</v>
      </c>
      <c r="H808" s="21" t="s">
        <v>74</v>
      </c>
      <c r="I808" s="24" t="s">
        <v>74</v>
      </c>
    </row>
    <row r="809" spans="1:9" ht="33.75" x14ac:dyDescent="0.2">
      <c r="A809" s="19" t="s">
        <v>3155</v>
      </c>
      <c r="B809" s="20" t="s">
        <v>3156</v>
      </c>
      <c r="C809" s="32" t="s">
        <v>3797</v>
      </c>
      <c r="D809" s="21" t="s">
        <v>72</v>
      </c>
      <c r="E809" s="21" t="s">
        <v>3158</v>
      </c>
      <c r="F809" s="22">
        <v>5192748.8600000003</v>
      </c>
      <c r="G809" s="23">
        <v>1</v>
      </c>
      <c r="H809" s="21" t="s">
        <v>74</v>
      </c>
      <c r="I809" s="24" t="s">
        <v>74</v>
      </c>
    </row>
    <row r="810" spans="1:9" ht="33.75" x14ac:dyDescent="0.2">
      <c r="A810" s="19" t="s">
        <v>3155</v>
      </c>
      <c r="B810" s="20" t="s">
        <v>3156</v>
      </c>
      <c r="C810" s="32" t="s">
        <v>3798</v>
      </c>
      <c r="D810" s="21" t="s">
        <v>72</v>
      </c>
      <c r="E810" s="21" t="s">
        <v>3158</v>
      </c>
      <c r="F810" s="22">
        <v>7785948</v>
      </c>
      <c r="G810" s="23">
        <v>1</v>
      </c>
      <c r="H810" s="21" t="s">
        <v>74</v>
      </c>
      <c r="I810" s="24" t="s">
        <v>74</v>
      </c>
    </row>
    <row r="811" spans="1:9" ht="33.75" x14ac:dyDescent="0.2">
      <c r="A811" s="19" t="s">
        <v>3155</v>
      </c>
      <c r="B811" s="20" t="s">
        <v>3156</v>
      </c>
      <c r="C811" s="32" t="s">
        <v>3799</v>
      </c>
      <c r="D811" s="21" t="s">
        <v>72</v>
      </c>
      <c r="E811" s="21" t="s">
        <v>3158</v>
      </c>
      <c r="F811" s="22">
        <v>19316</v>
      </c>
      <c r="G811" s="23">
        <v>1</v>
      </c>
      <c r="H811" s="21" t="s">
        <v>74</v>
      </c>
      <c r="I811" s="24" t="s">
        <v>74</v>
      </c>
    </row>
    <row r="812" spans="1:9" ht="33.75" x14ac:dyDescent="0.2">
      <c r="A812" s="19" t="s">
        <v>3155</v>
      </c>
      <c r="B812" s="20" t="s">
        <v>3156</v>
      </c>
      <c r="C812" s="32" t="s">
        <v>3800</v>
      </c>
      <c r="D812" s="21" t="s">
        <v>72</v>
      </c>
      <c r="E812" s="21" t="s">
        <v>3158</v>
      </c>
      <c r="F812" s="22">
        <v>15453</v>
      </c>
      <c r="G812" s="23">
        <v>1</v>
      </c>
      <c r="H812" s="21" t="s">
        <v>74</v>
      </c>
      <c r="I812" s="24" t="s">
        <v>74</v>
      </c>
    </row>
    <row r="813" spans="1:9" ht="33.75" x14ac:dyDescent="0.2">
      <c r="A813" s="19" t="s">
        <v>3155</v>
      </c>
      <c r="B813" s="20" t="s">
        <v>3156</v>
      </c>
      <c r="C813" s="32" t="s">
        <v>3801</v>
      </c>
      <c r="D813" s="21" t="s">
        <v>72</v>
      </c>
      <c r="E813" s="21" t="s">
        <v>3158</v>
      </c>
      <c r="F813" s="22">
        <v>106913</v>
      </c>
      <c r="G813" s="23">
        <v>1</v>
      </c>
      <c r="H813" s="21" t="s">
        <v>74</v>
      </c>
      <c r="I813" s="24" t="s">
        <v>74</v>
      </c>
    </row>
    <row r="814" spans="1:9" ht="33.75" x14ac:dyDescent="0.2">
      <c r="A814" s="19" t="s">
        <v>3155</v>
      </c>
      <c r="B814" s="20" t="s">
        <v>3156</v>
      </c>
      <c r="C814" s="32" t="s">
        <v>3802</v>
      </c>
      <c r="D814" s="21" t="s">
        <v>72</v>
      </c>
      <c r="E814" s="21" t="s">
        <v>3158</v>
      </c>
      <c r="F814" s="22">
        <v>15688</v>
      </c>
      <c r="G814" s="23">
        <v>1</v>
      </c>
      <c r="H814" s="21" t="s">
        <v>74</v>
      </c>
      <c r="I814" s="24" t="s">
        <v>74</v>
      </c>
    </row>
    <row r="815" spans="1:9" ht="33.75" x14ac:dyDescent="0.2">
      <c r="A815" s="19" t="s">
        <v>3155</v>
      </c>
      <c r="B815" s="20" t="s">
        <v>3156</v>
      </c>
      <c r="C815" s="32" t="s">
        <v>3803</v>
      </c>
      <c r="D815" s="21" t="s">
        <v>72</v>
      </c>
      <c r="E815" s="21" t="s">
        <v>3158</v>
      </c>
      <c r="F815" s="22">
        <v>14845</v>
      </c>
      <c r="G815" s="23">
        <v>1</v>
      </c>
      <c r="H815" s="21" t="s">
        <v>74</v>
      </c>
      <c r="I815" s="24" t="s">
        <v>74</v>
      </c>
    </row>
    <row r="816" spans="1:9" ht="33.75" x14ac:dyDescent="0.2">
      <c r="A816" s="19" t="s">
        <v>3155</v>
      </c>
      <c r="B816" s="20" t="s">
        <v>3156</v>
      </c>
      <c r="C816" s="32" t="s">
        <v>3623</v>
      </c>
      <c r="D816" s="21" t="s">
        <v>72</v>
      </c>
      <c r="E816" s="21" t="s">
        <v>3158</v>
      </c>
      <c r="F816" s="22">
        <v>1053506</v>
      </c>
      <c r="G816" s="23">
        <v>1</v>
      </c>
      <c r="H816" s="21" t="s">
        <v>74</v>
      </c>
      <c r="I816" s="24" t="s">
        <v>74</v>
      </c>
    </row>
    <row r="817" spans="1:9" ht="33.75" x14ac:dyDescent="0.2">
      <c r="A817" s="19" t="s">
        <v>3155</v>
      </c>
      <c r="B817" s="20" t="s">
        <v>3156</v>
      </c>
      <c r="C817" s="32" t="s">
        <v>3804</v>
      </c>
      <c r="D817" s="21" t="s">
        <v>72</v>
      </c>
      <c r="E817" s="21" t="s">
        <v>3158</v>
      </c>
      <c r="F817" s="22">
        <v>189238.14</v>
      </c>
      <c r="G817" s="23">
        <v>1</v>
      </c>
      <c r="H817" s="21" t="s">
        <v>74</v>
      </c>
      <c r="I817" s="24" t="s">
        <v>74</v>
      </c>
    </row>
    <row r="818" spans="1:9" ht="33.75" x14ac:dyDescent="0.2">
      <c r="A818" s="19" t="s">
        <v>3155</v>
      </c>
      <c r="B818" s="20" t="s">
        <v>3156</v>
      </c>
      <c r="C818" s="32" t="s">
        <v>3805</v>
      </c>
      <c r="D818" s="21" t="s">
        <v>72</v>
      </c>
      <c r="E818" s="21" t="s">
        <v>3158</v>
      </c>
      <c r="F818" s="22">
        <v>12528</v>
      </c>
      <c r="G818" s="23">
        <v>1</v>
      </c>
      <c r="H818" s="21" t="s">
        <v>74</v>
      </c>
      <c r="I818" s="24" t="s">
        <v>74</v>
      </c>
    </row>
    <row r="819" spans="1:9" ht="33.75" x14ac:dyDescent="0.2">
      <c r="A819" s="19" t="s">
        <v>3155</v>
      </c>
      <c r="B819" s="20" t="s">
        <v>3156</v>
      </c>
      <c r="C819" s="32" t="s">
        <v>3197</v>
      </c>
      <c r="D819" s="21" t="s">
        <v>72</v>
      </c>
      <c r="E819" s="21" t="s">
        <v>3158</v>
      </c>
      <c r="F819" s="22">
        <v>12528</v>
      </c>
      <c r="G819" s="23">
        <v>1</v>
      </c>
      <c r="H819" s="21" t="s">
        <v>74</v>
      </c>
      <c r="I819" s="24" t="s">
        <v>74</v>
      </c>
    </row>
    <row r="820" spans="1:9" ht="33.75" x14ac:dyDescent="0.2">
      <c r="A820" s="19" t="s">
        <v>3155</v>
      </c>
      <c r="B820" s="20" t="s">
        <v>3156</v>
      </c>
      <c r="C820" s="32" t="s">
        <v>3197</v>
      </c>
      <c r="D820" s="21" t="s">
        <v>72</v>
      </c>
      <c r="E820" s="21" t="s">
        <v>3158</v>
      </c>
      <c r="F820" s="22">
        <v>12528</v>
      </c>
      <c r="G820" s="23">
        <v>1</v>
      </c>
      <c r="H820" s="21" t="s">
        <v>74</v>
      </c>
      <c r="I820" s="24" t="s">
        <v>74</v>
      </c>
    </row>
    <row r="821" spans="1:9" ht="33.75" x14ac:dyDescent="0.2">
      <c r="A821" s="19" t="s">
        <v>3155</v>
      </c>
      <c r="B821" s="20" t="s">
        <v>3156</v>
      </c>
      <c r="C821" s="32" t="s">
        <v>3199</v>
      </c>
      <c r="D821" s="21" t="s">
        <v>72</v>
      </c>
      <c r="E821" s="21" t="s">
        <v>3158</v>
      </c>
      <c r="F821" s="22">
        <v>46492</v>
      </c>
      <c r="G821" s="23">
        <v>1</v>
      </c>
      <c r="H821" s="21" t="s">
        <v>74</v>
      </c>
      <c r="I821" s="24" t="s">
        <v>74</v>
      </c>
    </row>
    <row r="822" spans="1:9" ht="33.75" x14ac:dyDescent="0.2">
      <c r="A822" s="19" t="s">
        <v>3155</v>
      </c>
      <c r="B822" s="20" t="s">
        <v>3156</v>
      </c>
      <c r="C822" s="32" t="s">
        <v>3199</v>
      </c>
      <c r="D822" s="21" t="s">
        <v>72</v>
      </c>
      <c r="E822" s="21" t="s">
        <v>3158</v>
      </c>
      <c r="F822" s="22">
        <v>46492</v>
      </c>
      <c r="G822" s="23">
        <v>1</v>
      </c>
      <c r="H822" s="21" t="s">
        <v>74</v>
      </c>
      <c r="I822" s="24" t="s">
        <v>74</v>
      </c>
    </row>
    <row r="823" spans="1:9" ht="33.75" x14ac:dyDescent="0.2">
      <c r="A823" s="19" t="s">
        <v>3155</v>
      </c>
      <c r="B823" s="20" t="s">
        <v>3156</v>
      </c>
      <c r="C823" s="32" t="s">
        <v>3411</v>
      </c>
      <c r="D823" s="21" t="s">
        <v>72</v>
      </c>
      <c r="E823" s="21" t="s">
        <v>3158</v>
      </c>
      <c r="F823" s="22">
        <v>63861.599999999999</v>
      </c>
      <c r="G823" s="23">
        <v>1</v>
      </c>
      <c r="H823" s="21" t="s">
        <v>74</v>
      </c>
      <c r="I823" s="24" t="s">
        <v>74</v>
      </c>
    </row>
    <row r="824" spans="1:9" ht="33.75" x14ac:dyDescent="0.2">
      <c r="A824" s="19" t="s">
        <v>3155</v>
      </c>
      <c r="B824" s="20" t="s">
        <v>3156</v>
      </c>
      <c r="C824" s="32" t="s">
        <v>3411</v>
      </c>
      <c r="D824" s="21" t="s">
        <v>72</v>
      </c>
      <c r="E824" s="21" t="s">
        <v>3158</v>
      </c>
      <c r="F824" s="22">
        <v>63861.599999999999</v>
      </c>
      <c r="G824" s="23">
        <v>1</v>
      </c>
      <c r="H824" s="21" t="s">
        <v>74</v>
      </c>
      <c r="I824" s="24" t="s">
        <v>74</v>
      </c>
    </row>
    <row r="825" spans="1:9" ht="33.75" x14ac:dyDescent="0.2">
      <c r="A825" s="19" t="s">
        <v>3155</v>
      </c>
      <c r="B825" s="20" t="s">
        <v>3156</v>
      </c>
      <c r="C825" s="32" t="s">
        <v>3201</v>
      </c>
      <c r="D825" s="21" t="s">
        <v>72</v>
      </c>
      <c r="E825" s="21" t="s">
        <v>3158</v>
      </c>
      <c r="F825" s="22">
        <v>11000</v>
      </c>
      <c r="G825" s="23">
        <v>1</v>
      </c>
      <c r="H825" s="21" t="s">
        <v>74</v>
      </c>
      <c r="I825" s="24" t="s">
        <v>74</v>
      </c>
    </row>
    <row r="826" spans="1:9" ht="33.75" x14ac:dyDescent="0.2">
      <c r="A826" s="19" t="s">
        <v>3155</v>
      </c>
      <c r="B826" s="20" t="s">
        <v>3156</v>
      </c>
      <c r="C826" s="32" t="s">
        <v>3806</v>
      </c>
      <c r="D826" s="21" t="s">
        <v>72</v>
      </c>
      <c r="E826" s="21" t="s">
        <v>3158</v>
      </c>
      <c r="F826" s="22">
        <v>18432</v>
      </c>
      <c r="G826" s="23">
        <v>1</v>
      </c>
      <c r="H826" s="21" t="s">
        <v>74</v>
      </c>
      <c r="I826" s="24" t="s">
        <v>74</v>
      </c>
    </row>
    <row r="827" spans="1:9" ht="33.75" x14ac:dyDescent="0.2">
      <c r="A827" s="19" t="s">
        <v>3155</v>
      </c>
      <c r="B827" s="20" t="s">
        <v>3156</v>
      </c>
      <c r="C827" s="32" t="s">
        <v>3202</v>
      </c>
      <c r="D827" s="21" t="s">
        <v>72</v>
      </c>
      <c r="E827" s="21" t="s">
        <v>3158</v>
      </c>
      <c r="F827" s="22">
        <v>20000</v>
      </c>
      <c r="G827" s="23">
        <v>1</v>
      </c>
      <c r="H827" s="21" t="s">
        <v>74</v>
      </c>
      <c r="I827" s="24" t="s">
        <v>74</v>
      </c>
    </row>
    <row r="828" spans="1:9" ht="33.75" x14ac:dyDescent="0.2">
      <c r="A828" s="19" t="s">
        <v>3155</v>
      </c>
      <c r="B828" s="20" t="s">
        <v>3156</v>
      </c>
      <c r="C828" s="32" t="s">
        <v>3807</v>
      </c>
      <c r="D828" s="21" t="s">
        <v>72</v>
      </c>
      <c r="E828" s="21" t="s">
        <v>3158</v>
      </c>
      <c r="F828" s="22">
        <v>43705.2</v>
      </c>
      <c r="G828" s="23">
        <v>1</v>
      </c>
      <c r="H828" s="21" t="s">
        <v>74</v>
      </c>
      <c r="I828" s="24" t="s">
        <v>74</v>
      </c>
    </row>
    <row r="829" spans="1:9" ht="33.75" x14ac:dyDescent="0.2">
      <c r="A829" s="19" t="s">
        <v>3155</v>
      </c>
      <c r="B829" s="20" t="s">
        <v>3156</v>
      </c>
      <c r="C829" s="32" t="s">
        <v>3204</v>
      </c>
      <c r="D829" s="21" t="s">
        <v>72</v>
      </c>
      <c r="E829" s="21" t="s">
        <v>3158</v>
      </c>
      <c r="F829" s="22">
        <v>36613.040000000001</v>
      </c>
      <c r="G829" s="23">
        <v>1</v>
      </c>
      <c r="H829" s="21" t="s">
        <v>74</v>
      </c>
      <c r="I829" s="24" t="s">
        <v>74</v>
      </c>
    </row>
    <row r="830" spans="1:9" ht="33.75" x14ac:dyDescent="0.2">
      <c r="A830" s="19" t="s">
        <v>3155</v>
      </c>
      <c r="B830" s="20" t="s">
        <v>3156</v>
      </c>
      <c r="C830" s="32" t="s">
        <v>3205</v>
      </c>
      <c r="D830" s="21" t="s">
        <v>72</v>
      </c>
      <c r="E830" s="21" t="s">
        <v>3158</v>
      </c>
      <c r="F830" s="22">
        <v>14800</v>
      </c>
      <c r="G830" s="23">
        <v>1</v>
      </c>
      <c r="H830" s="21" t="s">
        <v>74</v>
      </c>
      <c r="I830" s="24" t="s">
        <v>74</v>
      </c>
    </row>
    <row r="831" spans="1:9" ht="33.75" x14ac:dyDescent="0.2">
      <c r="A831" s="19" t="s">
        <v>3155</v>
      </c>
      <c r="B831" s="20" t="s">
        <v>3156</v>
      </c>
      <c r="C831" s="32" t="s">
        <v>3205</v>
      </c>
      <c r="D831" s="21" t="s">
        <v>72</v>
      </c>
      <c r="E831" s="21" t="s">
        <v>3158</v>
      </c>
      <c r="F831" s="22">
        <v>14800</v>
      </c>
      <c r="G831" s="23">
        <v>1</v>
      </c>
      <c r="H831" s="21" t="s">
        <v>74</v>
      </c>
      <c r="I831" s="24" t="s">
        <v>74</v>
      </c>
    </row>
    <row r="832" spans="1:9" ht="33.75" x14ac:dyDescent="0.2">
      <c r="A832" s="19" t="s">
        <v>3155</v>
      </c>
      <c r="B832" s="20" t="s">
        <v>3156</v>
      </c>
      <c r="C832" s="32" t="s">
        <v>3414</v>
      </c>
      <c r="D832" s="21" t="s">
        <v>72</v>
      </c>
      <c r="E832" s="21" t="s">
        <v>3158</v>
      </c>
      <c r="F832" s="22">
        <v>11200</v>
      </c>
      <c r="G832" s="23">
        <v>1</v>
      </c>
      <c r="H832" s="21" t="s">
        <v>74</v>
      </c>
      <c r="I832" s="24" t="s">
        <v>74</v>
      </c>
    </row>
    <row r="833" spans="1:9" ht="33.75" x14ac:dyDescent="0.2">
      <c r="A833" s="19" t="s">
        <v>3155</v>
      </c>
      <c r="B833" s="20" t="s">
        <v>3156</v>
      </c>
      <c r="C833" s="32" t="s">
        <v>3808</v>
      </c>
      <c r="D833" s="21" t="s">
        <v>72</v>
      </c>
      <c r="E833" s="21" t="s">
        <v>3158</v>
      </c>
      <c r="F833" s="22">
        <v>16000</v>
      </c>
      <c r="G833" s="23">
        <v>1</v>
      </c>
      <c r="H833" s="21" t="s">
        <v>74</v>
      </c>
      <c r="I833" s="24" t="s">
        <v>74</v>
      </c>
    </row>
    <row r="834" spans="1:9" ht="33.75" x14ac:dyDescent="0.2">
      <c r="A834" s="19" t="s">
        <v>3155</v>
      </c>
      <c r="B834" s="20" t="s">
        <v>3156</v>
      </c>
      <c r="C834" s="32" t="s">
        <v>3415</v>
      </c>
      <c r="D834" s="21" t="s">
        <v>72</v>
      </c>
      <c r="E834" s="21" t="s">
        <v>3158</v>
      </c>
      <c r="F834" s="22">
        <v>83050.850000000006</v>
      </c>
      <c r="G834" s="23">
        <v>1</v>
      </c>
      <c r="H834" s="21" t="s">
        <v>74</v>
      </c>
      <c r="I834" s="24" t="s">
        <v>74</v>
      </c>
    </row>
    <row r="835" spans="1:9" ht="33.75" x14ac:dyDescent="0.2">
      <c r="A835" s="19" t="s">
        <v>3155</v>
      </c>
      <c r="B835" s="20" t="s">
        <v>3156</v>
      </c>
      <c r="C835" s="32" t="s">
        <v>3416</v>
      </c>
      <c r="D835" s="21" t="s">
        <v>72</v>
      </c>
      <c r="E835" s="21" t="s">
        <v>3158</v>
      </c>
      <c r="F835" s="22">
        <v>27900</v>
      </c>
      <c r="G835" s="23">
        <v>1</v>
      </c>
      <c r="H835" s="21" t="s">
        <v>74</v>
      </c>
      <c r="I835" s="24" t="s">
        <v>74</v>
      </c>
    </row>
    <row r="836" spans="1:9" ht="33.75" x14ac:dyDescent="0.2">
      <c r="A836" s="19" t="s">
        <v>3155</v>
      </c>
      <c r="B836" s="20" t="s">
        <v>3156</v>
      </c>
      <c r="C836" s="32" t="s">
        <v>3211</v>
      </c>
      <c r="D836" s="21" t="s">
        <v>72</v>
      </c>
      <c r="E836" s="21" t="s">
        <v>3158</v>
      </c>
      <c r="F836" s="22">
        <v>15750</v>
      </c>
      <c r="G836" s="23">
        <v>1</v>
      </c>
      <c r="H836" s="21" t="s">
        <v>74</v>
      </c>
      <c r="I836" s="24" t="s">
        <v>74</v>
      </c>
    </row>
    <row r="837" spans="1:9" ht="33.75" x14ac:dyDescent="0.2">
      <c r="A837" s="19" t="s">
        <v>3155</v>
      </c>
      <c r="B837" s="20" t="s">
        <v>3156</v>
      </c>
      <c r="C837" s="32" t="s">
        <v>3211</v>
      </c>
      <c r="D837" s="21" t="s">
        <v>72</v>
      </c>
      <c r="E837" s="21" t="s">
        <v>3158</v>
      </c>
      <c r="F837" s="22">
        <v>15750</v>
      </c>
      <c r="G837" s="23">
        <v>1</v>
      </c>
      <c r="H837" s="21" t="s">
        <v>74</v>
      </c>
      <c r="I837" s="24" t="s">
        <v>74</v>
      </c>
    </row>
    <row r="838" spans="1:9" ht="33.75" x14ac:dyDescent="0.2">
      <c r="A838" s="19" t="s">
        <v>3155</v>
      </c>
      <c r="B838" s="20" t="s">
        <v>3156</v>
      </c>
      <c r="C838" s="32" t="s">
        <v>3212</v>
      </c>
      <c r="D838" s="21" t="s">
        <v>72</v>
      </c>
      <c r="E838" s="21" t="s">
        <v>3158</v>
      </c>
      <c r="F838" s="22">
        <v>15750</v>
      </c>
      <c r="G838" s="23">
        <v>1</v>
      </c>
      <c r="H838" s="21" t="s">
        <v>74</v>
      </c>
      <c r="I838" s="24" t="s">
        <v>74</v>
      </c>
    </row>
    <row r="839" spans="1:9" ht="33.75" x14ac:dyDescent="0.2">
      <c r="A839" s="19" t="s">
        <v>3155</v>
      </c>
      <c r="B839" s="20" t="s">
        <v>3156</v>
      </c>
      <c r="C839" s="32" t="s">
        <v>3213</v>
      </c>
      <c r="D839" s="21" t="s">
        <v>72</v>
      </c>
      <c r="E839" s="21" t="s">
        <v>3158</v>
      </c>
      <c r="F839" s="22">
        <v>23800</v>
      </c>
      <c r="G839" s="23">
        <v>1</v>
      </c>
      <c r="H839" s="21" t="s">
        <v>74</v>
      </c>
      <c r="I839" s="24" t="s">
        <v>74</v>
      </c>
    </row>
    <row r="840" spans="1:9" ht="33.75" x14ac:dyDescent="0.2">
      <c r="A840" s="19" t="s">
        <v>3155</v>
      </c>
      <c r="B840" s="20" t="s">
        <v>3156</v>
      </c>
      <c r="C840" s="32" t="s">
        <v>3214</v>
      </c>
      <c r="D840" s="21" t="s">
        <v>72</v>
      </c>
      <c r="E840" s="21" t="s">
        <v>3158</v>
      </c>
      <c r="F840" s="22">
        <v>51083</v>
      </c>
      <c r="G840" s="23">
        <v>1</v>
      </c>
      <c r="H840" s="21" t="s">
        <v>74</v>
      </c>
      <c r="I840" s="24" t="s">
        <v>74</v>
      </c>
    </row>
    <row r="841" spans="1:9" ht="33.75" x14ac:dyDescent="0.2">
      <c r="A841" s="19" t="s">
        <v>3155</v>
      </c>
      <c r="B841" s="20" t="s">
        <v>3156</v>
      </c>
      <c r="C841" s="32" t="s">
        <v>3214</v>
      </c>
      <c r="D841" s="21" t="s">
        <v>72</v>
      </c>
      <c r="E841" s="21" t="s">
        <v>3158</v>
      </c>
      <c r="F841" s="22">
        <v>51083</v>
      </c>
      <c r="G841" s="23">
        <v>1</v>
      </c>
      <c r="H841" s="21" t="s">
        <v>74</v>
      </c>
      <c r="I841" s="24" t="s">
        <v>74</v>
      </c>
    </row>
    <row r="842" spans="1:9" ht="33.75" x14ac:dyDescent="0.2">
      <c r="A842" s="19" t="s">
        <v>3155</v>
      </c>
      <c r="B842" s="20" t="s">
        <v>3156</v>
      </c>
      <c r="C842" s="32" t="s">
        <v>3418</v>
      </c>
      <c r="D842" s="21" t="s">
        <v>72</v>
      </c>
      <c r="E842" s="21" t="s">
        <v>3158</v>
      </c>
      <c r="F842" s="22">
        <v>127418</v>
      </c>
      <c r="G842" s="23">
        <v>1</v>
      </c>
      <c r="H842" s="21" t="s">
        <v>74</v>
      </c>
      <c r="I842" s="24" t="s">
        <v>74</v>
      </c>
    </row>
    <row r="843" spans="1:9" ht="33.75" x14ac:dyDescent="0.2">
      <c r="A843" s="19" t="s">
        <v>3155</v>
      </c>
      <c r="B843" s="20" t="s">
        <v>3156</v>
      </c>
      <c r="C843" s="32" t="s">
        <v>3419</v>
      </c>
      <c r="D843" s="21" t="s">
        <v>72</v>
      </c>
      <c r="E843" s="21" t="s">
        <v>3158</v>
      </c>
      <c r="F843" s="22">
        <v>11175.43</v>
      </c>
      <c r="G843" s="23">
        <v>1</v>
      </c>
      <c r="H843" s="21" t="s">
        <v>74</v>
      </c>
      <c r="I843" s="24" t="s">
        <v>74</v>
      </c>
    </row>
    <row r="844" spans="1:9" ht="33.75" x14ac:dyDescent="0.2">
      <c r="A844" s="19" t="s">
        <v>3155</v>
      </c>
      <c r="B844" s="20" t="s">
        <v>3156</v>
      </c>
      <c r="C844" s="32" t="s">
        <v>3809</v>
      </c>
      <c r="D844" s="21" t="s">
        <v>72</v>
      </c>
      <c r="E844" s="21" t="s">
        <v>3158</v>
      </c>
      <c r="F844" s="22">
        <v>29109.279999999999</v>
      </c>
      <c r="G844" s="23">
        <v>1</v>
      </c>
      <c r="H844" s="21" t="s">
        <v>74</v>
      </c>
      <c r="I844" s="24" t="s">
        <v>74</v>
      </c>
    </row>
    <row r="845" spans="1:9" ht="33.75" x14ac:dyDescent="0.2">
      <c r="A845" s="19" t="s">
        <v>3155</v>
      </c>
      <c r="B845" s="20" t="s">
        <v>3156</v>
      </c>
      <c r="C845" s="32" t="s">
        <v>3810</v>
      </c>
      <c r="D845" s="21" t="s">
        <v>72</v>
      </c>
      <c r="E845" s="21" t="s">
        <v>3158</v>
      </c>
      <c r="F845" s="22">
        <v>20853.150000000001</v>
      </c>
      <c r="G845" s="23">
        <v>1</v>
      </c>
      <c r="H845" s="21" t="s">
        <v>74</v>
      </c>
      <c r="I845" s="24" t="s">
        <v>74</v>
      </c>
    </row>
    <row r="846" spans="1:9" ht="33.75" x14ac:dyDescent="0.2">
      <c r="A846" s="19" t="s">
        <v>3155</v>
      </c>
      <c r="B846" s="20" t="s">
        <v>3156</v>
      </c>
      <c r="C846" s="32" t="s">
        <v>3811</v>
      </c>
      <c r="D846" s="21" t="s">
        <v>72</v>
      </c>
      <c r="E846" s="21" t="s">
        <v>3158</v>
      </c>
      <c r="F846" s="22">
        <v>10626</v>
      </c>
      <c r="G846" s="23">
        <v>1</v>
      </c>
      <c r="H846" s="21" t="s">
        <v>74</v>
      </c>
      <c r="I846" s="24" t="s">
        <v>74</v>
      </c>
    </row>
    <row r="847" spans="1:9" ht="33.75" x14ac:dyDescent="0.2">
      <c r="A847" s="19" t="s">
        <v>3155</v>
      </c>
      <c r="B847" s="20" t="s">
        <v>3156</v>
      </c>
      <c r="C847" s="32" t="s">
        <v>3219</v>
      </c>
      <c r="D847" s="21" t="s">
        <v>72</v>
      </c>
      <c r="E847" s="21" t="s">
        <v>3158</v>
      </c>
      <c r="F847" s="22">
        <v>11423</v>
      </c>
      <c r="G847" s="23">
        <v>1</v>
      </c>
      <c r="H847" s="21" t="s">
        <v>74</v>
      </c>
      <c r="I847" s="24" t="s">
        <v>74</v>
      </c>
    </row>
    <row r="848" spans="1:9" ht="33.75" x14ac:dyDescent="0.2">
      <c r="A848" s="19" t="s">
        <v>3155</v>
      </c>
      <c r="B848" s="20" t="s">
        <v>3156</v>
      </c>
      <c r="C848" s="32" t="s">
        <v>3219</v>
      </c>
      <c r="D848" s="21" t="s">
        <v>72</v>
      </c>
      <c r="E848" s="21" t="s">
        <v>3158</v>
      </c>
      <c r="F848" s="22">
        <v>10626</v>
      </c>
      <c r="G848" s="23">
        <v>1</v>
      </c>
      <c r="H848" s="21" t="s">
        <v>74</v>
      </c>
      <c r="I848" s="24" t="s">
        <v>74</v>
      </c>
    </row>
    <row r="849" spans="1:9" ht="33.75" x14ac:dyDescent="0.2">
      <c r="A849" s="19" t="s">
        <v>3155</v>
      </c>
      <c r="B849" s="20" t="s">
        <v>3156</v>
      </c>
      <c r="C849" s="32" t="s">
        <v>3219</v>
      </c>
      <c r="D849" s="21" t="s">
        <v>72</v>
      </c>
      <c r="E849" s="21" t="s">
        <v>3158</v>
      </c>
      <c r="F849" s="22">
        <v>10626</v>
      </c>
      <c r="G849" s="23">
        <v>1</v>
      </c>
      <c r="H849" s="21" t="s">
        <v>74</v>
      </c>
      <c r="I849" s="24" t="s">
        <v>74</v>
      </c>
    </row>
    <row r="850" spans="1:9" ht="33.75" x14ac:dyDescent="0.2">
      <c r="A850" s="19" t="s">
        <v>3155</v>
      </c>
      <c r="B850" s="20" t="s">
        <v>3156</v>
      </c>
      <c r="C850" s="32" t="s">
        <v>3219</v>
      </c>
      <c r="D850" s="21" t="s">
        <v>72</v>
      </c>
      <c r="E850" s="21" t="s">
        <v>3158</v>
      </c>
      <c r="F850" s="22">
        <v>10626</v>
      </c>
      <c r="G850" s="23">
        <v>1</v>
      </c>
      <c r="H850" s="21" t="s">
        <v>74</v>
      </c>
      <c r="I850" s="24" t="s">
        <v>74</v>
      </c>
    </row>
    <row r="851" spans="1:9" ht="33.75" x14ac:dyDescent="0.2">
      <c r="A851" s="19" t="s">
        <v>3155</v>
      </c>
      <c r="B851" s="20" t="s">
        <v>3156</v>
      </c>
      <c r="C851" s="32" t="s">
        <v>3219</v>
      </c>
      <c r="D851" s="21" t="s">
        <v>72</v>
      </c>
      <c r="E851" s="21" t="s">
        <v>3158</v>
      </c>
      <c r="F851" s="22">
        <v>10626</v>
      </c>
      <c r="G851" s="23">
        <v>1</v>
      </c>
      <c r="H851" s="21" t="s">
        <v>74</v>
      </c>
      <c r="I851" s="24" t="s">
        <v>74</v>
      </c>
    </row>
    <row r="852" spans="1:9" ht="33.75" x14ac:dyDescent="0.2">
      <c r="A852" s="19" t="s">
        <v>3155</v>
      </c>
      <c r="B852" s="20" t="s">
        <v>3156</v>
      </c>
      <c r="C852" s="32" t="s">
        <v>3219</v>
      </c>
      <c r="D852" s="21" t="s">
        <v>72</v>
      </c>
      <c r="E852" s="21" t="s">
        <v>3158</v>
      </c>
      <c r="F852" s="22">
        <v>10626</v>
      </c>
      <c r="G852" s="23">
        <v>1</v>
      </c>
      <c r="H852" s="21" t="s">
        <v>74</v>
      </c>
      <c r="I852" s="24" t="s">
        <v>74</v>
      </c>
    </row>
    <row r="853" spans="1:9" ht="33.75" x14ac:dyDescent="0.2">
      <c r="A853" s="19" t="s">
        <v>3155</v>
      </c>
      <c r="B853" s="20" t="s">
        <v>3156</v>
      </c>
      <c r="C853" s="32" t="s">
        <v>3812</v>
      </c>
      <c r="D853" s="21" t="s">
        <v>72</v>
      </c>
      <c r="E853" s="21" t="s">
        <v>3158</v>
      </c>
      <c r="F853" s="22">
        <v>15680</v>
      </c>
      <c r="G853" s="23">
        <v>1</v>
      </c>
      <c r="H853" s="21" t="s">
        <v>74</v>
      </c>
      <c r="I853" s="24" t="s">
        <v>74</v>
      </c>
    </row>
    <row r="854" spans="1:9" ht="33.75" x14ac:dyDescent="0.2">
      <c r="A854" s="19" t="s">
        <v>3155</v>
      </c>
      <c r="B854" s="20" t="s">
        <v>3156</v>
      </c>
      <c r="C854" s="32" t="s">
        <v>3813</v>
      </c>
      <c r="D854" s="21" t="s">
        <v>72</v>
      </c>
      <c r="E854" s="21" t="s">
        <v>3158</v>
      </c>
      <c r="F854" s="22">
        <v>15680</v>
      </c>
      <c r="G854" s="23">
        <v>1</v>
      </c>
      <c r="H854" s="21" t="s">
        <v>74</v>
      </c>
      <c r="I854" s="24" t="s">
        <v>74</v>
      </c>
    </row>
    <row r="855" spans="1:9" ht="33.75" x14ac:dyDescent="0.2">
      <c r="A855" s="19" t="s">
        <v>3155</v>
      </c>
      <c r="B855" s="20" t="s">
        <v>3156</v>
      </c>
      <c r="C855" s="32" t="s">
        <v>3220</v>
      </c>
      <c r="D855" s="21" t="s">
        <v>72</v>
      </c>
      <c r="E855" s="21" t="s">
        <v>3158</v>
      </c>
      <c r="F855" s="22">
        <v>18368</v>
      </c>
      <c r="G855" s="23">
        <v>1</v>
      </c>
      <c r="H855" s="21" t="s">
        <v>74</v>
      </c>
      <c r="I855" s="24" t="s">
        <v>74</v>
      </c>
    </row>
    <row r="856" spans="1:9" ht="33.75" x14ac:dyDescent="0.2">
      <c r="A856" s="19" t="s">
        <v>3155</v>
      </c>
      <c r="B856" s="20" t="s">
        <v>3156</v>
      </c>
      <c r="C856" s="32" t="s">
        <v>3814</v>
      </c>
      <c r="D856" s="21" t="s">
        <v>72</v>
      </c>
      <c r="E856" s="21" t="s">
        <v>3158</v>
      </c>
      <c r="F856" s="22">
        <v>36332</v>
      </c>
      <c r="G856" s="23">
        <v>1</v>
      </c>
      <c r="H856" s="21" t="s">
        <v>74</v>
      </c>
      <c r="I856" s="24" t="s">
        <v>74</v>
      </c>
    </row>
    <row r="857" spans="1:9" ht="33.75" x14ac:dyDescent="0.2">
      <c r="A857" s="19" t="s">
        <v>3155</v>
      </c>
      <c r="B857" s="20" t="s">
        <v>3156</v>
      </c>
      <c r="C857" s="32" t="s">
        <v>3815</v>
      </c>
      <c r="D857" s="21" t="s">
        <v>72</v>
      </c>
      <c r="E857" s="21" t="s">
        <v>3158</v>
      </c>
      <c r="F857" s="22">
        <v>13559.32</v>
      </c>
      <c r="G857" s="23">
        <v>1</v>
      </c>
      <c r="H857" s="21" t="s">
        <v>74</v>
      </c>
      <c r="I857" s="24" t="s">
        <v>74</v>
      </c>
    </row>
    <row r="858" spans="1:9" ht="33.75" x14ac:dyDescent="0.2">
      <c r="A858" s="19" t="s">
        <v>3155</v>
      </c>
      <c r="B858" s="20" t="s">
        <v>3156</v>
      </c>
      <c r="C858" s="32" t="s">
        <v>3816</v>
      </c>
      <c r="D858" s="21" t="s">
        <v>72</v>
      </c>
      <c r="E858" s="21" t="s">
        <v>3158</v>
      </c>
      <c r="F858" s="22">
        <v>15539</v>
      </c>
      <c r="G858" s="23">
        <v>1</v>
      </c>
      <c r="H858" s="21" t="s">
        <v>74</v>
      </c>
      <c r="I858" s="24" t="s">
        <v>74</v>
      </c>
    </row>
    <row r="859" spans="1:9" ht="33.75" x14ac:dyDescent="0.2">
      <c r="A859" s="19" t="s">
        <v>3155</v>
      </c>
      <c r="B859" s="20" t="s">
        <v>3156</v>
      </c>
      <c r="C859" s="32" t="s">
        <v>3817</v>
      </c>
      <c r="D859" s="21" t="s">
        <v>72</v>
      </c>
      <c r="E859" s="21" t="s">
        <v>3158</v>
      </c>
      <c r="F859" s="22">
        <v>15539</v>
      </c>
      <c r="G859" s="23">
        <v>1</v>
      </c>
      <c r="H859" s="21" t="s">
        <v>74</v>
      </c>
      <c r="I859" s="24" t="s">
        <v>74</v>
      </c>
    </row>
    <row r="860" spans="1:9" ht="33.75" x14ac:dyDescent="0.2">
      <c r="A860" s="19" t="s">
        <v>3155</v>
      </c>
      <c r="B860" s="20" t="s">
        <v>3156</v>
      </c>
      <c r="C860" s="32" t="s">
        <v>3818</v>
      </c>
      <c r="D860" s="21" t="s">
        <v>72</v>
      </c>
      <c r="E860" s="21" t="s">
        <v>3158</v>
      </c>
      <c r="F860" s="22">
        <v>1082159</v>
      </c>
      <c r="G860" s="23">
        <v>1</v>
      </c>
      <c r="H860" s="21" t="s">
        <v>74</v>
      </c>
      <c r="I860" s="24" t="s">
        <v>74</v>
      </c>
    </row>
    <row r="861" spans="1:9" ht="33.75" x14ac:dyDescent="0.2">
      <c r="A861" s="19" t="s">
        <v>3155</v>
      </c>
      <c r="B861" s="20" t="s">
        <v>3156</v>
      </c>
      <c r="C861" s="32" t="s">
        <v>3819</v>
      </c>
      <c r="D861" s="21" t="s">
        <v>72</v>
      </c>
      <c r="E861" s="21" t="s">
        <v>3158</v>
      </c>
      <c r="F861" s="22">
        <v>86800</v>
      </c>
      <c r="G861" s="23">
        <v>1</v>
      </c>
      <c r="H861" s="21" t="s">
        <v>74</v>
      </c>
      <c r="I861" s="24" t="s">
        <v>74</v>
      </c>
    </row>
    <row r="862" spans="1:9" ht="33.75" x14ac:dyDescent="0.2">
      <c r="A862" s="19" t="s">
        <v>3155</v>
      </c>
      <c r="B862" s="20" t="s">
        <v>3156</v>
      </c>
      <c r="C862" s="32" t="s">
        <v>3820</v>
      </c>
      <c r="D862" s="21" t="s">
        <v>72</v>
      </c>
      <c r="E862" s="21" t="s">
        <v>3158</v>
      </c>
      <c r="F862" s="22">
        <v>26988</v>
      </c>
      <c r="G862" s="23">
        <v>1</v>
      </c>
      <c r="H862" s="21" t="s">
        <v>74</v>
      </c>
      <c r="I862" s="24" t="s">
        <v>74</v>
      </c>
    </row>
    <row r="863" spans="1:9" ht="33.75" x14ac:dyDescent="0.2">
      <c r="A863" s="19" t="s">
        <v>3155</v>
      </c>
      <c r="B863" s="20" t="s">
        <v>3156</v>
      </c>
      <c r="C863" s="32" t="s">
        <v>3821</v>
      </c>
      <c r="D863" s="21" t="s">
        <v>72</v>
      </c>
      <c r="E863" s="21" t="s">
        <v>3158</v>
      </c>
      <c r="F863" s="22">
        <v>107723</v>
      </c>
      <c r="G863" s="23">
        <v>1</v>
      </c>
      <c r="H863" s="21" t="s">
        <v>74</v>
      </c>
      <c r="I863" s="24" t="s">
        <v>74</v>
      </c>
    </row>
    <row r="864" spans="1:9" ht="33.75" x14ac:dyDescent="0.2">
      <c r="A864" s="19" t="s">
        <v>3155</v>
      </c>
      <c r="B864" s="20" t="s">
        <v>3156</v>
      </c>
      <c r="C864" s="32" t="s">
        <v>3822</v>
      </c>
      <c r="D864" s="21" t="s">
        <v>72</v>
      </c>
      <c r="E864" s="21" t="s">
        <v>3158</v>
      </c>
      <c r="F864" s="22">
        <v>22847</v>
      </c>
      <c r="G864" s="23">
        <v>1</v>
      </c>
      <c r="H864" s="21" t="s">
        <v>74</v>
      </c>
      <c r="I864" s="24" t="s">
        <v>74</v>
      </c>
    </row>
    <row r="865" spans="1:9" ht="33.75" x14ac:dyDescent="0.2">
      <c r="A865" s="19" t="s">
        <v>3155</v>
      </c>
      <c r="B865" s="20" t="s">
        <v>3156</v>
      </c>
      <c r="C865" s="32" t="s">
        <v>3823</v>
      </c>
      <c r="D865" s="21" t="s">
        <v>72</v>
      </c>
      <c r="E865" s="21" t="s">
        <v>3158</v>
      </c>
      <c r="F865" s="22">
        <v>19440</v>
      </c>
      <c r="G865" s="23">
        <v>1</v>
      </c>
      <c r="H865" s="21" t="s">
        <v>74</v>
      </c>
      <c r="I865" s="24" t="s">
        <v>74</v>
      </c>
    </row>
    <row r="866" spans="1:9" ht="33.75" x14ac:dyDescent="0.2">
      <c r="A866" s="19" t="s">
        <v>3155</v>
      </c>
      <c r="B866" s="20" t="s">
        <v>3156</v>
      </c>
      <c r="C866" s="32" t="s">
        <v>3824</v>
      </c>
      <c r="D866" s="21" t="s">
        <v>72</v>
      </c>
      <c r="E866" s="21" t="s">
        <v>3158</v>
      </c>
      <c r="F866" s="22">
        <v>13407</v>
      </c>
      <c r="G866" s="23">
        <v>1</v>
      </c>
      <c r="H866" s="21" t="s">
        <v>74</v>
      </c>
      <c r="I866" s="24" t="s">
        <v>74</v>
      </c>
    </row>
    <row r="867" spans="1:9" ht="33.75" x14ac:dyDescent="0.2">
      <c r="A867" s="19" t="s">
        <v>3155</v>
      </c>
      <c r="B867" s="20" t="s">
        <v>3156</v>
      </c>
      <c r="C867" s="32" t="s">
        <v>3825</v>
      </c>
      <c r="D867" s="21" t="s">
        <v>72</v>
      </c>
      <c r="E867" s="21" t="s">
        <v>3158</v>
      </c>
      <c r="F867" s="22">
        <v>28824</v>
      </c>
      <c r="G867" s="23">
        <v>1</v>
      </c>
      <c r="H867" s="21" t="s">
        <v>74</v>
      </c>
      <c r="I867" s="24" t="s">
        <v>74</v>
      </c>
    </row>
    <row r="868" spans="1:9" ht="33.75" x14ac:dyDescent="0.2">
      <c r="A868" s="19" t="s">
        <v>3155</v>
      </c>
      <c r="B868" s="20" t="s">
        <v>3156</v>
      </c>
      <c r="C868" s="32" t="s">
        <v>3826</v>
      </c>
      <c r="D868" s="21" t="s">
        <v>72</v>
      </c>
      <c r="E868" s="21" t="s">
        <v>3158</v>
      </c>
      <c r="F868" s="22">
        <v>46816</v>
      </c>
      <c r="G868" s="23">
        <v>1</v>
      </c>
      <c r="H868" s="21" t="s">
        <v>74</v>
      </c>
      <c r="I868" s="24" t="s">
        <v>74</v>
      </c>
    </row>
    <row r="869" spans="1:9" ht="33.75" x14ac:dyDescent="0.2">
      <c r="A869" s="19" t="s">
        <v>3155</v>
      </c>
      <c r="B869" s="20" t="s">
        <v>3156</v>
      </c>
      <c r="C869" s="32" t="s">
        <v>3827</v>
      </c>
      <c r="D869" s="21" t="s">
        <v>72</v>
      </c>
      <c r="E869" s="21" t="s">
        <v>3158</v>
      </c>
      <c r="F869" s="22">
        <v>101112</v>
      </c>
      <c r="G869" s="23">
        <v>1</v>
      </c>
      <c r="H869" s="21" t="s">
        <v>74</v>
      </c>
      <c r="I869" s="24" t="s">
        <v>74</v>
      </c>
    </row>
    <row r="870" spans="1:9" ht="33.75" x14ac:dyDescent="0.2">
      <c r="A870" s="19" t="s">
        <v>3155</v>
      </c>
      <c r="B870" s="20" t="s">
        <v>3156</v>
      </c>
      <c r="C870" s="32" t="s">
        <v>3828</v>
      </c>
      <c r="D870" s="21" t="s">
        <v>72</v>
      </c>
      <c r="E870" s="21" t="s">
        <v>3158</v>
      </c>
      <c r="F870" s="22">
        <v>10055</v>
      </c>
      <c r="G870" s="23">
        <v>1</v>
      </c>
      <c r="H870" s="21" t="s">
        <v>74</v>
      </c>
      <c r="I870" s="24" t="s">
        <v>74</v>
      </c>
    </row>
    <row r="871" spans="1:9" ht="33.75" x14ac:dyDescent="0.2">
      <c r="A871" s="19" t="s">
        <v>3155</v>
      </c>
      <c r="B871" s="20" t="s">
        <v>3156</v>
      </c>
      <c r="C871" s="32" t="s">
        <v>3829</v>
      </c>
      <c r="D871" s="21" t="s">
        <v>72</v>
      </c>
      <c r="E871" s="21" t="s">
        <v>3158</v>
      </c>
      <c r="F871" s="22">
        <v>34187</v>
      </c>
      <c r="G871" s="23">
        <v>1</v>
      </c>
      <c r="H871" s="21" t="s">
        <v>74</v>
      </c>
      <c r="I871" s="24" t="s">
        <v>74</v>
      </c>
    </row>
    <row r="872" spans="1:9" ht="33.75" x14ac:dyDescent="0.2">
      <c r="A872" s="19" t="s">
        <v>3155</v>
      </c>
      <c r="B872" s="20" t="s">
        <v>3156</v>
      </c>
      <c r="C872" s="32" t="s">
        <v>3830</v>
      </c>
      <c r="D872" s="21" t="s">
        <v>72</v>
      </c>
      <c r="E872" s="21" t="s">
        <v>3158</v>
      </c>
      <c r="F872" s="22">
        <v>55304</v>
      </c>
      <c r="G872" s="23">
        <v>1</v>
      </c>
      <c r="H872" s="21" t="s">
        <v>74</v>
      </c>
      <c r="I872" s="24" t="s">
        <v>74</v>
      </c>
    </row>
    <row r="873" spans="1:9" ht="33.75" x14ac:dyDescent="0.2">
      <c r="A873" s="19" t="s">
        <v>3155</v>
      </c>
      <c r="B873" s="20" t="s">
        <v>3156</v>
      </c>
      <c r="C873" s="32" t="s">
        <v>3831</v>
      </c>
      <c r="D873" s="21" t="s">
        <v>72</v>
      </c>
      <c r="E873" s="21" t="s">
        <v>3158</v>
      </c>
      <c r="F873" s="22">
        <v>36199</v>
      </c>
      <c r="G873" s="23">
        <v>1</v>
      </c>
      <c r="H873" s="21" t="s">
        <v>74</v>
      </c>
      <c r="I873" s="24" t="s">
        <v>74</v>
      </c>
    </row>
    <row r="874" spans="1:9" ht="33.75" x14ac:dyDescent="0.2">
      <c r="A874" s="19" t="s">
        <v>3155</v>
      </c>
      <c r="B874" s="20" t="s">
        <v>3156</v>
      </c>
      <c r="C874" s="32" t="s">
        <v>3832</v>
      </c>
      <c r="D874" s="21" t="s">
        <v>72</v>
      </c>
      <c r="E874" s="21" t="s">
        <v>3158</v>
      </c>
      <c r="F874" s="22">
        <v>11732</v>
      </c>
      <c r="G874" s="23">
        <v>1</v>
      </c>
      <c r="H874" s="21" t="s">
        <v>74</v>
      </c>
      <c r="I874" s="24" t="s">
        <v>74</v>
      </c>
    </row>
    <row r="875" spans="1:9" ht="33.75" x14ac:dyDescent="0.2">
      <c r="A875" s="19" t="s">
        <v>3155</v>
      </c>
      <c r="B875" s="20" t="s">
        <v>3156</v>
      </c>
      <c r="C875" s="32" t="s">
        <v>3833</v>
      </c>
      <c r="D875" s="21" t="s">
        <v>72</v>
      </c>
      <c r="E875" s="21" t="s">
        <v>3158</v>
      </c>
      <c r="F875" s="22">
        <v>32512</v>
      </c>
      <c r="G875" s="23">
        <v>1</v>
      </c>
      <c r="H875" s="21" t="s">
        <v>74</v>
      </c>
      <c r="I875" s="24" t="s">
        <v>74</v>
      </c>
    </row>
    <row r="876" spans="1:9" ht="33.75" x14ac:dyDescent="0.2">
      <c r="A876" s="19" t="s">
        <v>3155</v>
      </c>
      <c r="B876" s="20" t="s">
        <v>3156</v>
      </c>
      <c r="C876" s="32" t="s">
        <v>3834</v>
      </c>
      <c r="D876" s="21" t="s">
        <v>72</v>
      </c>
      <c r="E876" s="21" t="s">
        <v>3158</v>
      </c>
      <c r="F876" s="22">
        <v>30165</v>
      </c>
      <c r="G876" s="23">
        <v>1</v>
      </c>
      <c r="H876" s="21" t="s">
        <v>74</v>
      </c>
      <c r="I876" s="24" t="s">
        <v>74</v>
      </c>
    </row>
    <row r="877" spans="1:9" ht="33.75" x14ac:dyDescent="0.2">
      <c r="A877" s="19" t="s">
        <v>3155</v>
      </c>
      <c r="B877" s="20" t="s">
        <v>3156</v>
      </c>
      <c r="C877" s="32" t="s">
        <v>3835</v>
      </c>
      <c r="D877" s="21" t="s">
        <v>72</v>
      </c>
      <c r="E877" s="21" t="s">
        <v>3158</v>
      </c>
      <c r="F877" s="22">
        <v>38880</v>
      </c>
      <c r="G877" s="23">
        <v>1</v>
      </c>
      <c r="H877" s="21" t="s">
        <v>74</v>
      </c>
      <c r="I877" s="24" t="s">
        <v>74</v>
      </c>
    </row>
    <row r="878" spans="1:9" ht="33.75" x14ac:dyDescent="0.2">
      <c r="A878" s="19" t="s">
        <v>3155</v>
      </c>
      <c r="B878" s="20" t="s">
        <v>3156</v>
      </c>
      <c r="C878" s="32" t="s">
        <v>3836</v>
      </c>
      <c r="D878" s="21" t="s">
        <v>72</v>
      </c>
      <c r="E878" s="21" t="s">
        <v>3158</v>
      </c>
      <c r="F878" s="22">
        <v>19842</v>
      </c>
      <c r="G878" s="23">
        <v>1</v>
      </c>
      <c r="H878" s="21" t="s">
        <v>74</v>
      </c>
      <c r="I878" s="24" t="s">
        <v>74</v>
      </c>
    </row>
    <row r="879" spans="1:9" ht="33.75" x14ac:dyDescent="0.2">
      <c r="A879" s="19" t="s">
        <v>3155</v>
      </c>
      <c r="B879" s="20" t="s">
        <v>3156</v>
      </c>
      <c r="C879" s="32" t="s">
        <v>3837</v>
      </c>
      <c r="D879" s="21" t="s">
        <v>72</v>
      </c>
      <c r="E879" s="21" t="s">
        <v>3158</v>
      </c>
      <c r="F879" s="22">
        <v>67034</v>
      </c>
      <c r="G879" s="23">
        <v>1</v>
      </c>
      <c r="H879" s="21" t="s">
        <v>74</v>
      </c>
      <c r="I879" s="24" t="s">
        <v>74</v>
      </c>
    </row>
    <row r="880" spans="1:9" ht="33.75" x14ac:dyDescent="0.2">
      <c r="A880" s="19" t="s">
        <v>3155</v>
      </c>
      <c r="B880" s="20" t="s">
        <v>3156</v>
      </c>
      <c r="C880" s="32" t="s">
        <v>3838</v>
      </c>
      <c r="D880" s="21" t="s">
        <v>72</v>
      </c>
      <c r="E880" s="21" t="s">
        <v>3158</v>
      </c>
      <c r="F880" s="22">
        <v>18938</v>
      </c>
      <c r="G880" s="23">
        <v>1</v>
      </c>
      <c r="H880" s="21" t="s">
        <v>74</v>
      </c>
      <c r="I880" s="24" t="s">
        <v>74</v>
      </c>
    </row>
    <row r="881" spans="1:9" ht="33.75" x14ac:dyDescent="0.2">
      <c r="A881" s="19" t="s">
        <v>3155</v>
      </c>
      <c r="B881" s="20" t="s">
        <v>3156</v>
      </c>
      <c r="C881" s="32" t="s">
        <v>3839</v>
      </c>
      <c r="D881" s="21" t="s">
        <v>72</v>
      </c>
      <c r="E881" s="21" t="s">
        <v>3158</v>
      </c>
      <c r="F881" s="22">
        <v>10725</v>
      </c>
      <c r="G881" s="23">
        <v>1</v>
      </c>
      <c r="H881" s="21" t="s">
        <v>74</v>
      </c>
      <c r="I881" s="24" t="s">
        <v>74</v>
      </c>
    </row>
    <row r="882" spans="1:9" ht="33.75" x14ac:dyDescent="0.2">
      <c r="A882" s="19" t="s">
        <v>3155</v>
      </c>
      <c r="B882" s="20" t="s">
        <v>3156</v>
      </c>
      <c r="C882" s="32" t="s">
        <v>3840</v>
      </c>
      <c r="D882" s="21" t="s">
        <v>72</v>
      </c>
      <c r="E882" s="21" t="s">
        <v>3158</v>
      </c>
      <c r="F882" s="22">
        <v>29495</v>
      </c>
      <c r="G882" s="23">
        <v>1</v>
      </c>
      <c r="H882" s="21" t="s">
        <v>74</v>
      </c>
      <c r="I882" s="24" t="s">
        <v>74</v>
      </c>
    </row>
    <row r="883" spans="1:9" ht="33.75" x14ac:dyDescent="0.2">
      <c r="A883" s="19" t="s">
        <v>3155</v>
      </c>
      <c r="B883" s="20" t="s">
        <v>3156</v>
      </c>
      <c r="C883" s="32" t="s">
        <v>3841</v>
      </c>
      <c r="D883" s="21" t="s">
        <v>72</v>
      </c>
      <c r="E883" s="21" t="s">
        <v>3158</v>
      </c>
      <c r="F883" s="22">
        <v>64433</v>
      </c>
      <c r="G883" s="23">
        <v>1</v>
      </c>
      <c r="H883" s="21" t="s">
        <v>74</v>
      </c>
      <c r="I883" s="24" t="s">
        <v>74</v>
      </c>
    </row>
    <row r="884" spans="1:9" ht="33.75" x14ac:dyDescent="0.2">
      <c r="A884" s="19" t="s">
        <v>3155</v>
      </c>
      <c r="B884" s="20" t="s">
        <v>3156</v>
      </c>
      <c r="C884" s="32" t="s">
        <v>3842</v>
      </c>
      <c r="D884" s="21" t="s">
        <v>72</v>
      </c>
      <c r="E884" s="21" t="s">
        <v>3158</v>
      </c>
      <c r="F884" s="22">
        <v>34503</v>
      </c>
      <c r="G884" s="23">
        <v>1</v>
      </c>
      <c r="H884" s="21" t="s">
        <v>74</v>
      </c>
      <c r="I884" s="24" t="s">
        <v>74</v>
      </c>
    </row>
    <row r="885" spans="1:9" ht="33.75" x14ac:dyDescent="0.2">
      <c r="A885" s="19" t="s">
        <v>3155</v>
      </c>
      <c r="B885" s="20" t="s">
        <v>3156</v>
      </c>
      <c r="C885" s="32" t="s">
        <v>3843</v>
      </c>
      <c r="D885" s="21" t="s">
        <v>72</v>
      </c>
      <c r="E885" s="21" t="s">
        <v>3158</v>
      </c>
      <c r="F885" s="22">
        <v>67034</v>
      </c>
      <c r="G885" s="23">
        <v>1</v>
      </c>
      <c r="H885" s="21" t="s">
        <v>74</v>
      </c>
      <c r="I885" s="24" t="s">
        <v>74</v>
      </c>
    </row>
    <row r="886" spans="1:9" ht="33.75" x14ac:dyDescent="0.2">
      <c r="A886" s="19" t="s">
        <v>3155</v>
      </c>
      <c r="B886" s="20" t="s">
        <v>3156</v>
      </c>
      <c r="C886" s="32" t="s">
        <v>3844</v>
      </c>
      <c r="D886" s="21" t="s">
        <v>72</v>
      </c>
      <c r="E886" s="21" t="s">
        <v>3158</v>
      </c>
      <c r="F886" s="22">
        <v>20222</v>
      </c>
      <c r="G886" s="23">
        <v>1</v>
      </c>
      <c r="H886" s="21" t="s">
        <v>74</v>
      </c>
      <c r="I886" s="24" t="s">
        <v>74</v>
      </c>
    </row>
    <row r="887" spans="1:9" ht="33.75" x14ac:dyDescent="0.2">
      <c r="A887" s="19" t="s">
        <v>3155</v>
      </c>
      <c r="B887" s="20" t="s">
        <v>3156</v>
      </c>
      <c r="C887" s="32" t="s">
        <v>3845</v>
      </c>
      <c r="D887" s="21" t="s">
        <v>72</v>
      </c>
      <c r="E887" s="21" t="s">
        <v>3158</v>
      </c>
      <c r="F887" s="22">
        <v>657779.42000000004</v>
      </c>
      <c r="G887" s="23">
        <v>1</v>
      </c>
      <c r="H887" s="21" t="s">
        <v>74</v>
      </c>
      <c r="I887" s="24" t="s">
        <v>74</v>
      </c>
    </row>
    <row r="888" spans="1:9" ht="33.75" x14ac:dyDescent="0.2">
      <c r="A888" s="19" t="s">
        <v>3155</v>
      </c>
      <c r="B888" s="20" t="s">
        <v>3156</v>
      </c>
      <c r="C888" s="32" t="s">
        <v>3846</v>
      </c>
      <c r="D888" s="21" t="s">
        <v>72</v>
      </c>
      <c r="E888" s="21" t="s">
        <v>3158</v>
      </c>
      <c r="F888" s="22">
        <v>665700</v>
      </c>
      <c r="G888" s="23">
        <v>1</v>
      </c>
      <c r="H888" s="21" t="s">
        <v>74</v>
      </c>
      <c r="I888" s="24" t="s">
        <v>74</v>
      </c>
    </row>
    <row r="889" spans="1:9" ht="33.75" x14ac:dyDescent="0.2">
      <c r="A889" s="19" t="s">
        <v>3155</v>
      </c>
      <c r="B889" s="20" t="s">
        <v>3156</v>
      </c>
      <c r="C889" s="32" t="s">
        <v>3474</v>
      </c>
      <c r="D889" s="21" t="s">
        <v>72</v>
      </c>
      <c r="E889" s="21" t="s">
        <v>3158</v>
      </c>
      <c r="F889" s="22">
        <v>338728.81</v>
      </c>
      <c r="G889" s="23">
        <v>1</v>
      </c>
      <c r="H889" s="21" t="s">
        <v>74</v>
      </c>
      <c r="I889" s="24" t="s">
        <v>74</v>
      </c>
    </row>
    <row r="890" spans="1:9" ht="33.75" x14ac:dyDescent="0.2">
      <c r="A890" s="19" t="s">
        <v>3155</v>
      </c>
      <c r="B890" s="20" t="s">
        <v>3156</v>
      </c>
      <c r="C890" s="32" t="s">
        <v>3847</v>
      </c>
      <c r="D890" s="21" t="s">
        <v>72</v>
      </c>
      <c r="E890" s="21" t="s">
        <v>3158</v>
      </c>
      <c r="F890" s="22">
        <v>10353.73</v>
      </c>
      <c r="G890" s="23">
        <v>1</v>
      </c>
      <c r="H890" s="21" t="s">
        <v>74</v>
      </c>
      <c r="I890" s="24" t="s">
        <v>74</v>
      </c>
    </row>
    <row r="891" spans="1:9" ht="33.75" x14ac:dyDescent="0.2">
      <c r="A891" s="19" t="s">
        <v>3155</v>
      </c>
      <c r="B891" s="20" t="s">
        <v>3156</v>
      </c>
      <c r="C891" s="32" t="s">
        <v>3848</v>
      </c>
      <c r="D891" s="21" t="s">
        <v>72</v>
      </c>
      <c r="E891" s="21" t="s">
        <v>3158</v>
      </c>
      <c r="F891" s="22">
        <v>10353.73</v>
      </c>
      <c r="G891" s="23">
        <v>1</v>
      </c>
      <c r="H891" s="21" t="s">
        <v>74</v>
      </c>
      <c r="I891" s="24" t="s">
        <v>74</v>
      </c>
    </row>
    <row r="892" spans="1:9" ht="33.75" x14ac:dyDescent="0.2">
      <c r="A892" s="19" t="s">
        <v>3155</v>
      </c>
      <c r="B892" s="20" t="s">
        <v>3156</v>
      </c>
      <c r="C892" s="32" t="s">
        <v>3253</v>
      </c>
      <c r="D892" s="21" t="s">
        <v>72</v>
      </c>
      <c r="E892" s="21" t="s">
        <v>3158</v>
      </c>
      <c r="F892" s="22">
        <v>12315.54</v>
      </c>
      <c r="G892" s="23">
        <v>1</v>
      </c>
      <c r="H892" s="21" t="s">
        <v>74</v>
      </c>
      <c r="I892" s="24" t="s">
        <v>74</v>
      </c>
    </row>
    <row r="893" spans="1:9" ht="33.75" x14ac:dyDescent="0.2">
      <c r="A893" s="19" t="s">
        <v>3155</v>
      </c>
      <c r="B893" s="20" t="s">
        <v>3156</v>
      </c>
      <c r="C893" s="32" t="s">
        <v>3253</v>
      </c>
      <c r="D893" s="21" t="s">
        <v>72</v>
      </c>
      <c r="E893" s="21" t="s">
        <v>3158</v>
      </c>
      <c r="F893" s="22">
        <v>12315.54</v>
      </c>
      <c r="G893" s="23">
        <v>1</v>
      </c>
      <c r="H893" s="21" t="s">
        <v>74</v>
      </c>
      <c r="I893" s="24" t="s">
        <v>74</v>
      </c>
    </row>
    <row r="894" spans="1:9" ht="33.75" x14ac:dyDescent="0.2">
      <c r="A894" s="19" t="s">
        <v>3155</v>
      </c>
      <c r="B894" s="20" t="s">
        <v>3156</v>
      </c>
      <c r="C894" s="32" t="s">
        <v>3477</v>
      </c>
      <c r="D894" s="21" t="s">
        <v>72</v>
      </c>
      <c r="E894" s="21" t="s">
        <v>3158</v>
      </c>
      <c r="F894" s="22">
        <v>27526.91</v>
      </c>
      <c r="G894" s="23">
        <v>1</v>
      </c>
      <c r="H894" s="21" t="s">
        <v>74</v>
      </c>
      <c r="I894" s="24" t="s">
        <v>74</v>
      </c>
    </row>
    <row r="895" spans="1:9" ht="33.75" x14ac:dyDescent="0.2">
      <c r="A895" s="19" t="s">
        <v>3155</v>
      </c>
      <c r="B895" s="20" t="s">
        <v>3156</v>
      </c>
      <c r="C895" s="32" t="s">
        <v>3477</v>
      </c>
      <c r="D895" s="21" t="s">
        <v>72</v>
      </c>
      <c r="E895" s="21" t="s">
        <v>3158</v>
      </c>
      <c r="F895" s="22">
        <v>27526.91</v>
      </c>
      <c r="G895" s="23">
        <v>1</v>
      </c>
      <c r="H895" s="21" t="s">
        <v>74</v>
      </c>
      <c r="I895" s="24" t="s">
        <v>74</v>
      </c>
    </row>
    <row r="896" spans="1:9" ht="33.75" x14ac:dyDescent="0.2">
      <c r="A896" s="19" t="s">
        <v>3155</v>
      </c>
      <c r="B896" s="20" t="s">
        <v>3156</v>
      </c>
      <c r="C896" s="32" t="s">
        <v>3477</v>
      </c>
      <c r="D896" s="21" t="s">
        <v>72</v>
      </c>
      <c r="E896" s="21" t="s">
        <v>3158</v>
      </c>
      <c r="F896" s="22">
        <v>27526.91</v>
      </c>
      <c r="G896" s="23">
        <v>1</v>
      </c>
      <c r="H896" s="21" t="s">
        <v>74</v>
      </c>
      <c r="I896" s="24" t="s">
        <v>74</v>
      </c>
    </row>
    <row r="897" spans="1:9" ht="33.75" x14ac:dyDescent="0.2">
      <c r="A897" s="19" t="s">
        <v>3155</v>
      </c>
      <c r="B897" s="20" t="s">
        <v>3156</v>
      </c>
      <c r="C897" s="32" t="s">
        <v>3254</v>
      </c>
      <c r="D897" s="21" t="s">
        <v>72</v>
      </c>
      <c r="E897" s="21" t="s">
        <v>3158</v>
      </c>
      <c r="F897" s="22">
        <v>21100.36</v>
      </c>
      <c r="G897" s="23">
        <v>1</v>
      </c>
      <c r="H897" s="21" t="s">
        <v>74</v>
      </c>
      <c r="I897" s="24" t="s">
        <v>74</v>
      </c>
    </row>
    <row r="898" spans="1:9" ht="33.75" x14ac:dyDescent="0.2">
      <c r="A898" s="19" t="s">
        <v>3155</v>
      </c>
      <c r="B898" s="20" t="s">
        <v>3156</v>
      </c>
      <c r="C898" s="32" t="s">
        <v>3255</v>
      </c>
      <c r="D898" s="21" t="s">
        <v>72</v>
      </c>
      <c r="E898" s="21" t="s">
        <v>3158</v>
      </c>
      <c r="F898" s="22">
        <v>11476.32</v>
      </c>
      <c r="G898" s="23">
        <v>1</v>
      </c>
      <c r="H898" s="21" t="s">
        <v>74</v>
      </c>
      <c r="I898" s="24" t="s">
        <v>74</v>
      </c>
    </row>
    <row r="899" spans="1:9" ht="33.75" x14ac:dyDescent="0.2">
      <c r="A899" s="19" t="s">
        <v>3155</v>
      </c>
      <c r="B899" s="20" t="s">
        <v>3156</v>
      </c>
      <c r="C899" s="32" t="s">
        <v>3255</v>
      </c>
      <c r="D899" s="21" t="s">
        <v>72</v>
      </c>
      <c r="E899" s="21" t="s">
        <v>3158</v>
      </c>
      <c r="F899" s="22">
        <v>11476.32</v>
      </c>
      <c r="G899" s="23">
        <v>1</v>
      </c>
      <c r="H899" s="21" t="s">
        <v>74</v>
      </c>
      <c r="I899" s="24" t="s">
        <v>74</v>
      </c>
    </row>
    <row r="900" spans="1:9" ht="33.75" x14ac:dyDescent="0.2">
      <c r="A900" s="19" t="s">
        <v>3155</v>
      </c>
      <c r="B900" s="20" t="s">
        <v>3156</v>
      </c>
      <c r="C900" s="32" t="s">
        <v>3256</v>
      </c>
      <c r="D900" s="21" t="s">
        <v>72</v>
      </c>
      <c r="E900" s="21" t="s">
        <v>3158</v>
      </c>
      <c r="F900" s="22">
        <v>15179.87</v>
      </c>
      <c r="G900" s="23">
        <v>1</v>
      </c>
      <c r="H900" s="21" t="s">
        <v>74</v>
      </c>
      <c r="I900" s="24" t="s">
        <v>74</v>
      </c>
    </row>
    <row r="901" spans="1:9" ht="33.75" x14ac:dyDescent="0.2">
      <c r="A901" s="19" t="s">
        <v>3155</v>
      </c>
      <c r="B901" s="20" t="s">
        <v>3156</v>
      </c>
      <c r="C901" s="32" t="s">
        <v>3256</v>
      </c>
      <c r="D901" s="21" t="s">
        <v>72</v>
      </c>
      <c r="E901" s="21" t="s">
        <v>3158</v>
      </c>
      <c r="F901" s="22">
        <v>15179.87</v>
      </c>
      <c r="G901" s="23">
        <v>1</v>
      </c>
      <c r="H901" s="21" t="s">
        <v>74</v>
      </c>
      <c r="I901" s="24" t="s">
        <v>74</v>
      </c>
    </row>
    <row r="902" spans="1:9" ht="33.75" x14ac:dyDescent="0.2">
      <c r="A902" s="19" t="s">
        <v>3155</v>
      </c>
      <c r="B902" s="20" t="s">
        <v>3156</v>
      </c>
      <c r="C902" s="32" t="s">
        <v>3257</v>
      </c>
      <c r="D902" s="21" t="s">
        <v>72</v>
      </c>
      <c r="E902" s="21" t="s">
        <v>3158</v>
      </c>
      <c r="F902" s="22">
        <v>18823.63</v>
      </c>
      <c r="G902" s="23">
        <v>1</v>
      </c>
      <c r="H902" s="21" t="s">
        <v>74</v>
      </c>
      <c r="I902" s="24" t="s">
        <v>74</v>
      </c>
    </row>
    <row r="903" spans="1:9" ht="33.75" x14ac:dyDescent="0.2">
      <c r="A903" s="19" t="s">
        <v>3155</v>
      </c>
      <c r="B903" s="20" t="s">
        <v>3156</v>
      </c>
      <c r="C903" s="32" t="s">
        <v>3258</v>
      </c>
      <c r="D903" s="21" t="s">
        <v>72</v>
      </c>
      <c r="E903" s="21" t="s">
        <v>3158</v>
      </c>
      <c r="F903" s="22">
        <v>48144.93</v>
      </c>
      <c r="G903" s="23">
        <v>1</v>
      </c>
      <c r="H903" s="21" t="s">
        <v>74</v>
      </c>
      <c r="I903" s="24" t="s">
        <v>74</v>
      </c>
    </row>
    <row r="904" spans="1:9" ht="33.75" x14ac:dyDescent="0.2">
      <c r="A904" s="19" t="s">
        <v>3155</v>
      </c>
      <c r="B904" s="20" t="s">
        <v>3156</v>
      </c>
      <c r="C904" s="32" t="s">
        <v>3849</v>
      </c>
      <c r="D904" s="21" t="s">
        <v>72</v>
      </c>
      <c r="E904" s="21" t="s">
        <v>3158</v>
      </c>
      <c r="F904" s="22">
        <v>37509.160000000003</v>
      </c>
      <c r="G904" s="23">
        <v>1</v>
      </c>
      <c r="H904" s="21" t="s">
        <v>74</v>
      </c>
      <c r="I904" s="24" t="s">
        <v>74</v>
      </c>
    </row>
    <row r="905" spans="1:9" ht="33.75" x14ac:dyDescent="0.2">
      <c r="A905" s="19" t="s">
        <v>3155</v>
      </c>
      <c r="B905" s="20" t="s">
        <v>3156</v>
      </c>
      <c r="C905" s="32" t="s">
        <v>3850</v>
      </c>
      <c r="D905" s="21" t="s">
        <v>72</v>
      </c>
      <c r="E905" s="21" t="s">
        <v>3158</v>
      </c>
      <c r="F905" s="22">
        <v>38274.35</v>
      </c>
      <c r="G905" s="23">
        <v>1</v>
      </c>
      <c r="H905" s="21" t="s">
        <v>74</v>
      </c>
      <c r="I905" s="24" t="s">
        <v>74</v>
      </c>
    </row>
    <row r="906" spans="1:9" ht="33.75" x14ac:dyDescent="0.2">
      <c r="A906" s="19" t="s">
        <v>3155</v>
      </c>
      <c r="B906" s="20" t="s">
        <v>3156</v>
      </c>
      <c r="C906" s="32" t="s">
        <v>3851</v>
      </c>
      <c r="D906" s="21" t="s">
        <v>72</v>
      </c>
      <c r="E906" s="21" t="s">
        <v>3158</v>
      </c>
      <c r="F906" s="22">
        <v>193416</v>
      </c>
      <c r="G906" s="23">
        <v>1</v>
      </c>
      <c r="H906" s="21" t="s">
        <v>74</v>
      </c>
      <c r="I906" s="24" t="s">
        <v>74</v>
      </c>
    </row>
    <row r="907" spans="1:9" ht="33.75" x14ac:dyDescent="0.2">
      <c r="A907" s="19" t="s">
        <v>3155</v>
      </c>
      <c r="B907" s="20" t="s">
        <v>3156</v>
      </c>
      <c r="C907" s="32" t="s">
        <v>3852</v>
      </c>
      <c r="D907" s="21" t="s">
        <v>72</v>
      </c>
      <c r="E907" s="21" t="s">
        <v>3158</v>
      </c>
      <c r="F907" s="22">
        <v>229099.83</v>
      </c>
      <c r="G907" s="23">
        <v>1</v>
      </c>
      <c r="H907" s="21" t="s">
        <v>74</v>
      </c>
      <c r="I907" s="24" t="s">
        <v>74</v>
      </c>
    </row>
    <row r="908" spans="1:9" ht="33.75" x14ac:dyDescent="0.2">
      <c r="A908" s="19" t="s">
        <v>3155</v>
      </c>
      <c r="B908" s="20" t="s">
        <v>3156</v>
      </c>
      <c r="C908" s="32" t="s">
        <v>3483</v>
      </c>
      <c r="D908" s="21" t="s">
        <v>72</v>
      </c>
      <c r="E908" s="21" t="s">
        <v>3158</v>
      </c>
      <c r="F908" s="22">
        <v>25110</v>
      </c>
      <c r="G908" s="23">
        <v>1</v>
      </c>
      <c r="H908" s="21" t="s">
        <v>74</v>
      </c>
      <c r="I908" s="24" t="s">
        <v>74</v>
      </c>
    </row>
    <row r="909" spans="1:9" ht="33.75" x14ac:dyDescent="0.2">
      <c r="A909" s="19" t="s">
        <v>3155</v>
      </c>
      <c r="B909" s="20" t="s">
        <v>3156</v>
      </c>
      <c r="C909" s="32" t="s">
        <v>3484</v>
      </c>
      <c r="D909" s="21" t="s">
        <v>72</v>
      </c>
      <c r="E909" s="21" t="s">
        <v>3158</v>
      </c>
      <c r="F909" s="22">
        <v>53946.12</v>
      </c>
      <c r="G909" s="23">
        <v>1</v>
      </c>
      <c r="H909" s="21" t="s">
        <v>74</v>
      </c>
      <c r="I909" s="24" t="s">
        <v>74</v>
      </c>
    </row>
    <row r="910" spans="1:9" ht="33.75" x14ac:dyDescent="0.2">
      <c r="A910" s="19" t="s">
        <v>3155</v>
      </c>
      <c r="B910" s="20" t="s">
        <v>3156</v>
      </c>
      <c r="C910" s="32" t="s">
        <v>3485</v>
      </c>
      <c r="D910" s="21" t="s">
        <v>72</v>
      </c>
      <c r="E910" s="21" t="s">
        <v>3158</v>
      </c>
      <c r="F910" s="22">
        <v>37525.839999999997</v>
      </c>
      <c r="G910" s="23">
        <v>1</v>
      </c>
      <c r="H910" s="21" t="s">
        <v>74</v>
      </c>
      <c r="I910" s="24" t="s">
        <v>74</v>
      </c>
    </row>
    <row r="911" spans="1:9" ht="33.75" x14ac:dyDescent="0.2">
      <c r="A911" s="19" t="s">
        <v>3155</v>
      </c>
      <c r="B911" s="20" t="s">
        <v>3156</v>
      </c>
      <c r="C911" s="32" t="s">
        <v>3486</v>
      </c>
      <c r="D911" s="21" t="s">
        <v>72</v>
      </c>
      <c r="E911" s="21" t="s">
        <v>3158</v>
      </c>
      <c r="F911" s="22">
        <v>42261.120000000003</v>
      </c>
      <c r="G911" s="23">
        <v>1</v>
      </c>
      <c r="H911" s="21" t="s">
        <v>74</v>
      </c>
      <c r="I911" s="24" t="s">
        <v>74</v>
      </c>
    </row>
    <row r="912" spans="1:9" ht="33.75" x14ac:dyDescent="0.2">
      <c r="A912" s="19" t="s">
        <v>3155</v>
      </c>
      <c r="B912" s="20" t="s">
        <v>3156</v>
      </c>
      <c r="C912" s="32" t="s">
        <v>3853</v>
      </c>
      <c r="D912" s="21" t="s">
        <v>72</v>
      </c>
      <c r="E912" s="21" t="s">
        <v>3158</v>
      </c>
      <c r="F912" s="22">
        <v>28427</v>
      </c>
      <c r="G912" s="23">
        <v>1</v>
      </c>
      <c r="H912" s="21" t="s">
        <v>74</v>
      </c>
      <c r="I912" s="24" t="s">
        <v>74</v>
      </c>
    </row>
    <row r="913" spans="1:9" ht="33.75" x14ac:dyDescent="0.2">
      <c r="A913" s="19" t="s">
        <v>3155</v>
      </c>
      <c r="B913" s="20" t="s">
        <v>3156</v>
      </c>
      <c r="C913" s="32" t="s">
        <v>3854</v>
      </c>
      <c r="D913" s="21" t="s">
        <v>72</v>
      </c>
      <c r="E913" s="21" t="s">
        <v>3158</v>
      </c>
      <c r="F913" s="22">
        <v>26728</v>
      </c>
      <c r="G913" s="23">
        <v>1</v>
      </c>
      <c r="H913" s="21" t="s">
        <v>74</v>
      </c>
      <c r="I913" s="24" t="s">
        <v>74</v>
      </c>
    </row>
    <row r="914" spans="1:9" ht="33.75" x14ac:dyDescent="0.2">
      <c r="A914" s="19" t="s">
        <v>3155</v>
      </c>
      <c r="B914" s="20" t="s">
        <v>3156</v>
      </c>
      <c r="C914" s="32" t="s">
        <v>3686</v>
      </c>
      <c r="D914" s="21" t="s">
        <v>72</v>
      </c>
      <c r="E914" s="21" t="s">
        <v>3158</v>
      </c>
      <c r="F914" s="22">
        <v>60294.77</v>
      </c>
      <c r="G914" s="23">
        <v>1</v>
      </c>
      <c r="H914" s="21" t="s">
        <v>74</v>
      </c>
      <c r="I914" s="24" t="s">
        <v>74</v>
      </c>
    </row>
    <row r="915" spans="1:9" ht="33.75" x14ac:dyDescent="0.2">
      <c r="A915" s="19" t="s">
        <v>3155</v>
      </c>
      <c r="B915" s="20" t="s">
        <v>3156</v>
      </c>
      <c r="C915" s="32" t="s">
        <v>3855</v>
      </c>
      <c r="D915" s="21" t="s">
        <v>72</v>
      </c>
      <c r="E915" s="21" t="s">
        <v>3158</v>
      </c>
      <c r="F915" s="22">
        <v>33867.85</v>
      </c>
      <c r="G915" s="23">
        <v>1</v>
      </c>
      <c r="H915" s="21" t="s">
        <v>74</v>
      </c>
      <c r="I915" s="24" t="s">
        <v>74</v>
      </c>
    </row>
    <row r="916" spans="1:9" ht="33.75" x14ac:dyDescent="0.2">
      <c r="A916" s="19" t="s">
        <v>3155</v>
      </c>
      <c r="B916" s="20" t="s">
        <v>3156</v>
      </c>
      <c r="C916" s="32" t="s">
        <v>3268</v>
      </c>
      <c r="D916" s="21" t="s">
        <v>72</v>
      </c>
      <c r="E916" s="21" t="s">
        <v>3158</v>
      </c>
      <c r="F916" s="22">
        <v>19715.2</v>
      </c>
      <c r="G916" s="23">
        <v>1</v>
      </c>
      <c r="H916" s="21" t="s">
        <v>74</v>
      </c>
      <c r="I916" s="24" t="s">
        <v>74</v>
      </c>
    </row>
    <row r="917" spans="1:9" ht="33.75" x14ac:dyDescent="0.2">
      <c r="A917" s="19" t="s">
        <v>3155</v>
      </c>
      <c r="B917" s="20" t="s">
        <v>3156</v>
      </c>
      <c r="C917" s="32" t="s">
        <v>3856</v>
      </c>
      <c r="D917" s="21" t="s">
        <v>72</v>
      </c>
      <c r="E917" s="21" t="s">
        <v>3158</v>
      </c>
      <c r="F917" s="22">
        <v>39376</v>
      </c>
      <c r="G917" s="23">
        <v>1</v>
      </c>
      <c r="H917" s="21" t="s">
        <v>74</v>
      </c>
      <c r="I917" s="24" t="s">
        <v>74</v>
      </c>
    </row>
    <row r="918" spans="1:9" ht="33.75" x14ac:dyDescent="0.2">
      <c r="A918" s="19" t="s">
        <v>3155</v>
      </c>
      <c r="B918" s="20" t="s">
        <v>3156</v>
      </c>
      <c r="C918" s="32" t="s">
        <v>3857</v>
      </c>
      <c r="D918" s="21" t="s">
        <v>72</v>
      </c>
      <c r="E918" s="21" t="s">
        <v>3158</v>
      </c>
      <c r="F918" s="22">
        <v>290742</v>
      </c>
      <c r="G918" s="23">
        <v>1</v>
      </c>
      <c r="H918" s="21" t="s">
        <v>74</v>
      </c>
      <c r="I918" s="24" t="s">
        <v>74</v>
      </c>
    </row>
    <row r="919" spans="1:9" ht="33.75" x14ac:dyDescent="0.2">
      <c r="A919" s="19" t="s">
        <v>3155</v>
      </c>
      <c r="B919" s="20" t="s">
        <v>3156</v>
      </c>
      <c r="C919" s="32" t="s">
        <v>3858</v>
      </c>
      <c r="D919" s="21" t="s">
        <v>72</v>
      </c>
      <c r="E919" s="21" t="s">
        <v>3158</v>
      </c>
      <c r="F919" s="22">
        <v>177223</v>
      </c>
      <c r="G919" s="23">
        <v>1</v>
      </c>
      <c r="H919" s="21" t="s">
        <v>74</v>
      </c>
      <c r="I919" s="24" t="s">
        <v>74</v>
      </c>
    </row>
    <row r="920" spans="1:9" ht="33.75" x14ac:dyDescent="0.2">
      <c r="A920" s="19" t="s">
        <v>3155</v>
      </c>
      <c r="B920" s="20" t="s">
        <v>3156</v>
      </c>
      <c r="C920" s="32" t="s">
        <v>3859</v>
      </c>
      <c r="D920" s="21" t="s">
        <v>72</v>
      </c>
      <c r="E920" s="21" t="s">
        <v>3158</v>
      </c>
      <c r="F920" s="22">
        <v>10370</v>
      </c>
      <c r="G920" s="23">
        <v>1</v>
      </c>
      <c r="H920" s="21" t="s">
        <v>74</v>
      </c>
      <c r="I920" s="24" t="s">
        <v>74</v>
      </c>
    </row>
    <row r="921" spans="1:9" ht="33.75" x14ac:dyDescent="0.2">
      <c r="A921" s="19" t="s">
        <v>3155</v>
      </c>
      <c r="B921" s="20" t="s">
        <v>3156</v>
      </c>
      <c r="C921" s="32" t="s">
        <v>3860</v>
      </c>
      <c r="D921" s="21" t="s">
        <v>72</v>
      </c>
      <c r="E921" s="21" t="s">
        <v>3158</v>
      </c>
      <c r="F921" s="22">
        <v>28752658.890000001</v>
      </c>
      <c r="G921" s="23">
        <v>1</v>
      </c>
      <c r="H921" s="21" t="s">
        <v>74</v>
      </c>
      <c r="I921" s="24" t="s">
        <v>74</v>
      </c>
    </row>
    <row r="922" spans="1:9" ht="33.75" x14ac:dyDescent="0.2">
      <c r="A922" s="19" t="s">
        <v>3155</v>
      </c>
      <c r="B922" s="20" t="s">
        <v>3156</v>
      </c>
      <c r="C922" s="32" t="s">
        <v>3861</v>
      </c>
      <c r="D922" s="21" t="s">
        <v>72</v>
      </c>
      <c r="E922" s="21" t="s">
        <v>3158</v>
      </c>
      <c r="F922" s="22">
        <v>1468718.55</v>
      </c>
      <c r="G922" s="23">
        <v>1</v>
      </c>
      <c r="H922" s="21" t="s">
        <v>74</v>
      </c>
      <c r="I922" s="24" t="s">
        <v>74</v>
      </c>
    </row>
    <row r="923" spans="1:9" ht="33.75" x14ac:dyDescent="0.2">
      <c r="A923" s="19" t="s">
        <v>3155</v>
      </c>
      <c r="B923" s="20" t="s">
        <v>3156</v>
      </c>
      <c r="C923" s="32" t="s">
        <v>3862</v>
      </c>
      <c r="D923" s="21" t="s">
        <v>72</v>
      </c>
      <c r="E923" s="21" t="s">
        <v>3158</v>
      </c>
      <c r="F923" s="22">
        <v>1121537.53</v>
      </c>
      <c r="G923" s="23">
        <v>1</v>
      </c>
      <c r="H923" s="21" t="s">
        <v>74</v>
      </c>
      <c r="I923" s="24" t="s">
        <v>74</v>
      </c>
    </row>
    <row r="924" spans="1:9" ht="33.75" x14ac:dyDescent="0.2">
      <c r="A924" s="19" t="s">
        <v>3155</v>
      </c>
      <c r="B924" s="20" t="s">
        <v>3156</v>
      </c>
      <c r="C924" s="32" t="s">
        <v>3863</v>
      </c>
      <c r="D924" s="21" t="s">
        <v>72</v>
      </c>
      <c r="E924" s="21" t="s">
        <v>3158</v>
      </c>
      <c r="F924" s="22">
        <v>47561.81</v>
      </c>
      <c r="G924" s="23">
        <v>1</v>
      </c>
      <c r="H924" s="21" t="s">
        <v>74</v>
      </c>
      <c r="I924" s="24" t="s">
        <v>74</v>
      </c>
    </row>
    <row r="925" spans="1:9" ht="33.75" x14ac:dyDescent="0.2">
      <c r="A925" s="19" t="s">
        <v>3155</v>
      </c>
      <c r="B925" s="20" t="s">
        <v>3156</v>
      </c>
      <c r="C925" s="32" t="s">
        <v>3864</v>
      </c>
      <c r="D925" s="21" t="s">
        <v>72</v>
      </c>
      <c r="E925" s="21" t="s">
        <v>3158</v>
      </c>
      <c r="F925" s="22">
        <v>251923.73</v>
      </c>
      <c r="G925" s="23">
        <v>1</v>
      </c>
      <c r="H925" s="21" t="s">
        <v>74</v>
      </c>
      <c r="I925" s="24" t="s">
        <v>74</v>
      </c>
    </row>
    <row r="926" spans="1:9" ht="33.75" x14ac:dyDescent="0.2">
      <c r="A926" s="19" t="s">
        <v>3155</v>
      </c>
      <c r="B926" s="20" t="s">
        <v>3156</v>
      </c>
      <c r="C926" s="32" t="s">
        <v>3865</v>
      </c>
      <c r="D926" s="21" t="s">
        <v>72</v>
      </c>
      <c r="E926" s="21" t="s">
        <v>3158</v>
      </c>
      <c r="F926" s="22">
        <v>35266.67</v>
      </c>
      <c r="G926" s="23">
        <v>1</v>
      </c>
      <c r="H926" s="21" t="s">
        <v>74</v>
      </c>
      <c r="I926" s="24" t="s">
        <v>74</v>
      </c>
    </row>
    <row r="927" spans="1:9" ht="33.75" x14ac:dyDescent="0.2">
      <c r="A927" s="19" t="s">
        <v>3155</v>
      </c>
      <c r="B927" s="20" t="s">
        <v>3156</v>
      </c>
      <c r="C927" s="32" t="s">
        <v>3695</v>
      </c>
      <c r="D927" s="21" t="s">
        <v>72</v>
      </c>
      <c r="E927" s="21" t="s">
        <v>3158</v>
      </c>
      <c r="F927" s="22">
        <v>48533.52</v>
      </c>
      <c r="G927" s="23">
        <v>1</v>
      </c>
      <c r="H927" s="21" t="s">
        <v>74</v>
      </c>
      <c r="I927" s="24" t="s">
        <v>74</v>
      </c>
    </row>
    <row r="928" spans="1:9" ht="33.75" x14ac:dyDescent="0.2">
      <c r="A928" s="19" t="s">
        <v>3155</v>
      </c>
      <c r="B928" s="20" t="s">
        <v>3156</v>
      </c>
      <c r="C928" s="32" t="s">
        <v>3866</v>
      </c>
      <c r="D928" s="21" t="s">
        <v>72</v>
      </c>
      <c r="E928" s="21" t="s">
        <v>3158</v>
      </c>
      <c r="F928" s="22">
        <v>132614.38</v>
      </c>
      <c r="G928" s="23">
        <v>1</v>
      </c>
      <c r="H928" s="21" t="s">
        <v>74</v>
      </c>
      <c r="I928" s="24" t="s">
        <v>74</v>
      </c>
    </row>
    <row r="929" spans="1:9" ht="33.75" x14ac:dyDescent="0.2">
      <c r="A929" s="19" t="s">
        <v>3155</v>
      </c>
      <c r="B929" s="20" t="s">
        <v>3156</v>
      </c>
      <c r="C929" s="32" t="s">
        <v>3498</v>
      </c>
      <c r="D929" s="21" t="s">
        <v>72</v>
      </c>
      <c r="E929" s="21" t="s">
        <v>3158</v>
      </c>
      <c r="F929" s="22">
        <v>12480</v>
      </c>
      <c r="G929" s="23">
        <v>1</v>
      </c>
      <c r="H929" s="21" t="s">
        <v>74</v>
      </c>
      <c r="I929" s="24" t="s">
        <v>74</v>
      </c>
    </row>
    <row r="930" spans="1:9" ht="33.75" x14ac:dyDescent="0.2">
      <c r="A930" s="19" t="s">
        <v>3155</v>
      </c>
      <c r="B930" s="20" t="s">
        <v>3156</v>
      </c>
      <c r="C930" s="32" t="s">
        <v>3499</v>
      </c>
      <c r="D930" s="21" t="s">
        <v>72</v>
      </c>
      <c r="E930" s="21" t="s">
        <v>3158</v>
      </c>
      <c r="F930" s="22">
        <v>26937.88</v>
      </c>
      <c r="G930" s="23">
        <v>1</v>
      </c>
      <c r="H930" s="21" t="s">
        <v>74</v>
      </c>
      <c r="I930" s="24" t="s">
        <v>74</v>
      </c>
    </row>
    <row r="931" spans="1:9" ht="33.75" x14ac:dyDescent="0.2">
      <c r="A931" s="19" t="s">
        <v>3155</v>
      </c>
      <c r="B931" s="20" t="s">
        <v>3156</v>
      </c>
      <c r="C931" s="32" t="s">
        <v>3284</v>
      </c>
      <c r="D931" s="21" t="s">
        <v>72</v>
      </c>
      <c r="E931" s="21" t="s">
        <v>3158</v>
      </c>
      <c r="F931" s="22">
        <v>33584.910000000003</v>
      </c>
      <c r="G931" s="23">
        <v>1</v>
      </c>
      <c r="H931" s="21" t="s">
        <v>74</v>
      </c>
      <c r="I931" s="24" t="s">
        <v>74</v>
      </c>
    </row>
    <row r="932" spans="1:9" ht="33.75" x14ac:dyDescent="0.2">
      <c r="A932" s="19" t="s">
        <v>3155</v>
      </c>
      <c r="B932" s="20" t="s">
        <v>3156</v>
      </c>
      <c r="C932" s="32" t="s">
        <v>3500</v>
      </c>
      <c r="D932" s="21" t="s">
        <v>72</v>
      </c>
      <c r="E932" s="21" t="s">
        <v>3158</v>
      </c>
      <c r="F932" s="22">
        <v>45304.63</v>
      </c>
      <c r="G932" s="23">
        <v>1</v>
      </c>
      <c r="H932" s="21" t="s">
        <v>74</v>
      </c>
      <c r="I932" s="24" t="s">
        <v>74</v>
      </c>
    </row>
    <row r="933" spans="1:9" ht="33.75" x14ac:dyDescent="0.2">
      <c r="A933" s="19" t="s">
        <v>3155</v>
      </c>
      <c r="B933" s="20" t="s">
        <v>3156</v>
      </c>
      <c r="C933" s="32" t="s">
        <v>3500</v>
      </c>
      <c r="D933" s="21" t="s">
        <v>72</v>
      </c>
      <c r="E933" s="21" t="s">
        <v>3158</v>
      </c>
      <c r="F933" s="22">
        <v>31308.78</v>
      </c>
      <c r="G933" s="23">
        <v>1</v>
      </c>
      <c r="H933" s="21" t="s">
        <v>74</v>
      </c>
      <c r="I933" s="24" t="s">
        <v>74</v>
      </c>
    </row>
    <row r="934" spans="1:9" ht="33.75" x14ac:dyDescent="0.2">
      <c r="A934" s="19" t="s">
        <v>3155</v>
      </c>
      <c r="B934" s="20" t="s">
        <v>3156</v>
      </c>
      <c r="C934" s="32" t="s">
        <v>3500</v>
      </c>
      <c r="D934" s="21" t="s">
        <v>72</v>
      </c>
      <c r="E934" s="21" t="s">
        <v>3158</v>
      </c>
      <c r="F934" s="22">
        <v>31308.78</v>
      </c>
      <c r="G934" s="23">
        <v>1</v>
      </c>
      <c r="H934" s="21" t="s">
        <v>74</v>
      </c>
      <c r="I934" s="24" t="s">
        <v>74</v>
      </c>
    </row>
    <row r="935" spans="1:9" ht="33.75" x14ac:dyDescent="0.2">
      <c r="A935" s="19" t="s">
        <v>3155</v>
      </c>
      <c r="B935" s="20" t="s">
        <v>3156</v>
      </c>
      <c r="C935" s="32" t="s">
        <v>3500</v>
      </c>
      <c r="D935" s="21" t="s">
        <v>72</v>
      </c>
      <c r="E935" s="21" t="s">
        <v>3158</v>
      </c>
      <c r="F935" s="22">
        <v>45304.63</v>
      </c>
      <c r="G935" s="23">
        <v>1</v>
      </c>
      <c r="H935" s="21" t="s">
        <v>74</v>
      </c>
      <c r="I935" s="24" t="s">
        <v>74</v>
      </c>
    </row>
    <row r="936" spans="1:9" ht="33.75" x14ac:dyDescent="0.2">
      <c r="A936" s="19" t="s">
        <v>3155</v>
      </c>
      <c r="B936" s="20" t="s">
        <v>3156</v>
      </c>
      <c r="C936" s="32" t="s">
        <v>3501</v>
      </c>
      <c r="D936" s="21" t="s">
        <v>72</v>
      </c>
      <c r="E936" s="21" t="s">
        <v>3158</v>
      </c>
      <c r="F936" s="22">
        <v>35295.71</v>
      </c>
      <c r="G936" s="23">
        <v>1</v>
      </c>
      <c r="H936" s="21" t="s">
        <v>74</v>
      </c>
      <c r="I936" s="24" t="s">
        <v>74</v>
      </c>
    </row>
    <row r="937" spans="1:9" ht="33.75" x14ac:dyDescent="0.2">
      <c r="A937" s="19" t="s">
        <v>3155</v>
      </c>
      <c r="B937" s="20" t="s">
        <v>3156</v>
      </c>
      <c r="C937" s="32" t="s">
        <v>3867</v>
      </c>
      <c r="D937" s="21" t="s">
        <v>72</v>
      </c>
      <c r="E937" s="21" t="s">
        <v>3158</v>
      </c>
      <c r="F937" s="22">
        <v>592100.85</v>
      </c>
      <c r="G937" s="23">
        <v>1</v>
      </c>
      <c r="H937" s="21" t="s">
        <v>74</v>
      </c>
      <c r="I937" s="24" t="s">
        <v>74</v>
      </c>
    </row>
    <row r="938" spans="1:9" ht="33.75" x14ac:dyDescent="0.2">
      <c r="A938" s="19" t="s">
        <v>3155</v>
      </c>
      <c r="B938" s="20" t="s">
        <v>3156</v>
      </c>
      <c r="C938" s="32" t="s">
        <v>3868</v>
      </c>
      <c r="D938" s="21" t="s">
        <v>72</v>
      </c>
      <c r="E938" s="21" t="s">
        <v>3158</v>
      </c>
      <c r="F938" s="22">
        <v>2062368</v>
      </c>
      <c r="G938" s="23">
        <v>1</v>
      </c>
      <c r="H938" s="21" t="s">
        <v>74</v>
      </c>
      <c r="I938" s="24" t="s">
        <v>74</v>
      </c>
    </row>
    <row r="939" spans="1:9" ht="33.75" x14ac:dyDescent="0.2">
      <c r="A939" s="19" t="s">
        <v>3155</v>
      </c>
      <c r="B939" s="20" t="s">
        <v>3156</v>
      </c>
      <c r="C939" s="32" t="s">
        <v>3869</v>
      </c>
      <c r="D939" s="21" t="s">
        <v>72</v>
      </c>
      <c r="E939" s="21" t="s">
        <v>3158</v>
      </c>
      <c r="F939" s="22">
        <v>419760</v>
      </c>
      <c r="G939" s="23">
        <v>1</v>
      </c>
      <c r="H939" s="21" t="s">
        <v>74</v>
      </c>
      <c r="I939" s="24" t="s">
        <v>74</v>
      </c>
    </row>
    <row r="940" spans="1:9" ht="33.75" x14ac:dyDescent="0.2">
      <c r="A940" s="19" t="s">
        <v>3155</v>
      </c>
      <c r="B940" s="20" t="s">
        <v>3156</v>
      </c>
      <c r="C940" s="32" t="s">
        <v>3870</v>
      </c>
      <c r="D940" s="21" t="s">
        <v>72</v>
      </c>
      <c r="E940" s="21" t="s">
        <v>3158</v>
      </c>
      <c r="F940" s="22">
        <v>419760</v>
      </c>
      <c r="G940" s="23">
        <v>1</v>
      </c>
      <c r="H940" s="21" t="s">
        <v>74</v>
      </c>
      <c r="I940" s="24" t="s">
        <v>74</v>
      </c>
    </row>
    <row r="941" spans="1:9" ht="33.75" x14ac:dyDescent="0.2">
      <c r="A941" s="19" t="s">
        <v>3155</v>
      </c>
      <c r="B941" s="20" t="s">
        <v>3156</v>
      </c>
      <c r="C941" s="32" t="s">
        <v>3871</v>
      </c>
      <c r="D941" s="21" t="s">
        <v>72</v>
      </c>
      <c r="E941" s="21" t="s">
        <v>3158</v>
      </c>
      <c r="F941" s="22">
        <v>419760</v>
      </c>
      <c r="G941" s="23">
        <v>1</v>
      </c>
      <c r="H941" s="21" t="s">
        <v>74</v>
      </c>
      <c r="I941" s="24" t="s">
        <v>74</v>
      </c>
    </row>
    <row r="942" spans="1:9" ht="33.75" x14ac:dyDescent="0.2">
      <c r="A942" s="19" t="s">
        <v>3155</v>
      </c>
      <c r="B942" s="20" t="s">
        <v>3156</v>
      </c>
      <c r="C942" s="32" t="s">
        <v>3872</v>
      </c>
      <c r="D942" s="21" t="s">
        <v>72</v>
      </c>
      <c r="E942" s="21" t="s">
        <v>3158</v>
      </c>
      <c r="F942" s="22">
        <v>262712.08</v>
      </c>
      <c r="G942" s="23">
        <v>1</v>
      </c>
      <c r="H942" s="21" t="s">
        <v>74</v>
      </c>
      <c r="I942" s="24" t="s">
        <v>74</v>
      </c>
    </row>
    <row r="943" spans="1:9" ht="33.75" x14ac:dyDescent="0.2">
      <c r="A943" s="19" t="s">
        <v>3155</v>
      </c>
      <c r="B943" s="20" t="s">
        <v>3156</v>
      </c>
      <c r="C943" s="32" t="s">
        <v>3873</v>
      </c>
      <c r="D943" s="21" t="s">
        <v>72</v>
      </c>
      <c r="E943" s="21" t="s">
        <v>3158</v>
      </c>
      <c r="F943" s="22">
        <v>2136221.13</v>
      </c>
      <c r="G943" s="23">
        <v>1</v>
      </c>
      <c r="H943" s="21" t="s">
        <v>74</v>
      </c>
      <c r="I943" s="24" t="s">
        <v>74</v>
      </c>
    </row>
    <row r="944" spans="1:9" ht="33.75" x14ac:dyDescent="0.2">
      <c r="A944" s="19" t="s">
        <v>3155</v>
      </c>
      <c r="B944" s="20" t="s">
        <v>3156</v>
      </c>
      <c r="C944" s="32" t="s">
        <v>3874</v>
      </c>
      <c r="D944" s="21" t="s">
        <v>72</v>
      </c>
      <c r="E944" s="21" t="s">
        <v>3158</v>
      </c>
      <c r="F944" s="22">
        <v>808499.04</v>
      </c>
      <c r="G944" s="23">
        <v>1</v>
      </c>
      <c r="H944" s="21" t="s">
        <v>74</v>
      </c>
      <c r="I944" s="24" t="s">
        <v>74</v>
      </c>
    </row>
    <row r="945" spans="1:9" ht="33.75" x14ac:dyDescent="0.2">
      <c r="A945" s="19" t="s">
        <v>3155</v>
      </c>
      <c r="B945" s="20" t="s">
        <v>3156</v>
      </c>
      <c r="C945" s="32" t="s">
        <v>3875</v>
      </c>
      <c r="D945" s="21" t="s">
        <v>72</v>
      </c>
      <c r="E945" s="21" t="s">
        <v>3158</v>
      </c>
      <c r="F945" s="22">
        <v>20020</v>
      </c>
      <c r="G945" s="23">
        <v>1</v>
      </c>
      <c r="H945" s="21" t="s">
        <v>74</v>
      </c>
      <c r="I945" s="24" t="s">
        <v>74</v>
      </c>
    </row>
    <row r="946" spans="1:9" ht="33.75" x14ac:dyDescent="0.2">
      <c r="A946" s="19" t="s">
        <v>3155</v>
      </c>
      <c r="B946" s="20" t="s">
        <v>3156</v>
      </c>
      <c r="C946" s="32" t="s">
        <v>3291</v>
      </c>
      <c r="D946" s="21" t="s">
        <v>72</v>
      </c>
      <c r="E946" s="21" t="s">
        <v>3158</v>
      </c>
      <c r="F946" s="22">
        <v>20020</v>
      </c>
      <c r="G946" s="23">
        <v>1</v>
      </c>
      <c r="H946" s="21" t="s">
        <v>74</v>
      </c>
      <c r="I946" s="24" t="s">
        <v>74</v>
      </c>
    </row>
    <row r="947" spans="1:9" ht="33.75" x14ac:dyDescent="0.2">
      <c r="A947" s="19" t="s">
        <v>3155</v>
      </c>
      <c r="B947" s="20" t="s">
        <v>3156</v>
      </c>
      <c r="C947" s="32" t="s">
        <v>3876</v>
      </c>
      <c r="D947" s="21" t="s">
        <v>72</v>
      </c>
      <c r="E947" s="21" t="s">
        <v>3158</v>
      </c>
      <c r="F947" s="22">
        <v>20020</v>
      </c>
      <c r="G947" s="23">
        <v>1</v>
      </c>
      <c r="H947" s="21" t="s">
        <v>74</v>
      </c>
      <c r="I947" s="24" t="s">
        <v>74</v>
      </c>
    </row>
    <row r="948" spans="1:9" ht="33.75" x14ac:dyDescent="0.2">
      <c r="A948" s="19" t="s">
        <v>3155</v>
      </c>
      <c r="B948" s="20" t="s">
        <v>3156</v>
      </c>
      <c r="C948" s="32" t="s">
        <v>3292</v>
      </c>
      <c r="D948" s="21" t="s">
        <v>72</v>
      </c>
      <c r="E948" s="21" t="s">
        <v>3158</v>
      </c>
      <c r="F948" s="22">
        <v>20020</v>
      </c>
      <c r="G948" s="23">
        <v>1</v>
      </c>
      <c r="H948" s="21" t="s">
        <v>74</v>
      </c>
      <c r="I948" s="24" t="s">
        <v>74</v>
      </c>
    </row>
    <row r="949" spans="1:9" ht="33.75" x14ac:dyDescent="0.2">
      <c r="A949" s="19" t="s">
        <v>3155</v>
      </c>
      <c r="B949" s="20" t="s">
        <v>3156</v>
      </c>
      <c r="C949" s="32" t="s">
        <v>3292</v>
      </c>
      <c r="D949" s="21" t="s">
        <v>72</v>
      </c>
      <c r="E949" s="21" t="s">
        <v>3158</v>
      </c>
      <c r="F949" s="22">
        <v>20020</v>
      </c>
      <c r="G949" s="23">
        <v>1</v>
      </c>
      <c r="H949" s="21" t="s">
        <v>74</v>
      </c>
      <c r="I949" s="24" t="s">
        <v>74</v>
      </c>
    </row>
    <row r="950" spans="1:9" ht="33.75" x14ac:dyDescent="0.2">
      <c r="A950" s="19" t="s">
        <v>3155</v>
      </c>
      <c r="B950" s="20" t="s">
        <v>3156</v>
      </c>
      <c r="C950" s="32" t="s">
        <v>3292</v>
      </c>
      <c r="D950" s="21" t="s">
        <v>72</v>
      </c>
      <c r="E950" s="21" t="s">
        <v>3158</v>
      </c>
      <c r="F950" s="22">
        <v>20020</v>
      </c>
      <c r="G950" s="23">
        <v>1</v>
      </c>
      <c r="H950" s="21" t="s">
        <v>74</v>
      </c>
      <c r="I950" s="24" t="s">
        <v>74</v>
      </c>
    </row>
    <row r="951" spans="1:9" ht="33.75" x14ac:dyDescent="0.2">
      <c r="A951" s="19" t="s">
        <v>3155</v>
      </c>
      <c r="B951" s="20" t="s">
        <v>3156</v>
      </c>
      <c r="C951" s="32" t="s">
        <v>3294</v>
      </c>
      <c r="D951" s="21" t="s">
        <v>72</v>
      </c>
      <c r="E951" s="21" t="s">
        <v>3158</v>
      </c>
      <c r="F951" s="22">
        <v>20020</v>
      </c>
      <c r="G951" s="23">
        <v>1</v>
      </c>
      <c r="H951" s="21" t="s">
        <v>74</v>
      </c>
      <c r="I951" s="24" t="s">
        <v>74</v>
      </c>
    </row>
    <row r="952" spans="1:9" ht="33.75" x14ac:dyDescent="0.2">
      <c r="A952" s="19" t="s">
        <v>3155</v>
      </c>
      <c r="B952" s="20" t="s">
        <v>3156</v>
      </c>
      <c r="C952" s="32" t="s">
        <v>3294</v>
      </c>
      <c r="D952" s="21" t="s">
        <v>72</v>
      </c>
      <c r="E952" s="21" t="s">
        <v>3158</v>
      </c>
      <c r="F952" s="22">
        <v>20020</v>
      </c>
      <c r="G952" s="23">
        <v>1</v>
      </c>
      <c r="H952" s="21" t="s">
        <v>74</v>
      </c>
      <c r="I952" s="24" t="s">
        <v>74</v>
      </c>
    </row>
    <row r="953" spans="1:9" ht="33.75" x14ac:dyDescent="0.2">
      <c r="A953" s="19" t="s">
        <v>3155</v>
      </c>
      <c r="B953" s="20" t="s">
        <v>3156</v>
      </c>
      <c r="C953" s="32" t="s">
        <v>3508</v>
      </c>
      <c r="D953" s="21" t="s">
        <v>72</v>
      </c>
      <c r="E953" s="21" t="s">
        <v>3158</v>
      </c>
      <c r="F953" s="22">
        <v>17565.080000000002</v>
      </c>
      <c r="G953" s="23">
        <v>1</v>
      </c>
      <c r="H953" s="21" t="s">
        <v>74</v>
      </c>
      <c r="I953" s="24" t="s">
        <v>74</v>
      </c>
    </row>
    <row r="954" spans="1:9" ht="33.75" x14ac:dyDescent="0.2">
      <c r="A954" s="19" t="s">
        <v>3155</v>
      </c>
      <c r="B954" s="20" t="s">
        <v>3156</v>
      </c>
      <c r="C954" s="32" t="s">
        <v>3877</v>
      </c>
      <c r="D954" s="21" t="s">
        <v>72</v>
      </c>
      <c r="E954" s="21" t="s">
        <v>3158</v>
      </c>
      <c r="F954" s="22">
        <v>6906</v>
      </c>
      <c r="G954" s="23">
        <v>1</v>
      </c>
      <c r="H954" s="21" t="s">
        <v>74</v>
      </c>
      <c r="I954" s="24" t="s">
        <v>74</v>
      </c>
    </row>
    <row r="955" spans="1:9" ht="33.75" x14ac:dyDescent="0.2">
      <c r="A955" s="19" t="s">
        <v>3155</v>
      </c>
      <c r="B955" s="20" t="s">
        <v>3156</v>
      </c>
      <c r="C955" s="32" t="s">
        <v>3510</v>
      </c>
      <c r="D955" s="21" t="s">
        <v>72</v>
      </c>
      <c r="E955" s="21" t="s">
        <v>3158</v>
      </c>
      <c r="F955" s="22">
        <v>392685</v>
      </c>
      <c r="G955" s="23">
        <v>1</v>
      </c>
      <c r="H955" s="21" t="s">
        <v>74</v>
      </c>
      <c r="I955" s="24" t="s">
        <v>74</v>
      </c>
    </row>
    <row r="956" spans="1:9" ht="33.75" x14ac:dyDescent="0.2">
      <c r="A956" s="19" t="s">
        <v>3155</v>
      </c>
      <c r="B956" s="20" t="s">
        <v>3156</v>
      </c>
      <c r="C956" s="32" t="s">
        <v>3513</v>
      </c>
      <c r="D956" s="21" t="s">
        <v>72</v>
      </c>
      <c r="E956" s="21" t="s">
        <v>3158</v>
      </c>
      <c r="F956" s="22">
        <v>41665</v>
      </c>
      <c r="G956" s="23">
        <v>1</v>
      </c>
      <c r="H956" s="21" t="s">
        <v>74</v>
      </c>
      <c r="I956" s="24" t="s">
        <v>74</v>
      </c>
    </row>
    <row r="957" spans="1:9" ht="33.75" x14ac:dyDescent="0.2">
      <c r="A957" s="19" t="s">
        <v>3155</v>
      </c>
      <c r="B957" s="20" t="s">
        <v>3156</v>
      </c>
      <c r="C957" s="32" t="s">
        <v>3516</v>
      </c>
      <c r="D957" s="21" t="s">
        <v>72</v>
      </c>
      <c r="E957" s="21" t="s">
        <v>3158</v>
      </c>
      <c r="F957" s="22">
        <v>464367.54</v>
      </c>
      <c r="G957" s="23">
        <v>1</v>
      </c>
      <c r="H957" s="21" t="s">
        <v>74</v>
      </c>
      <c r="I957" s="24" t="s">
        <v>74</v>
      </c>
    </row>
    <row r="958" spans="1:9" ht="33.75" x14ac:dyDescent="0.2">
      <c r="A958" s="19" t="s">
        <v>3155</v>
      </c>
      <c r="B958" s="20" t="s">
        <v>3156</v>
      </c>
      <c r="C958" s="32" t="s">
        <v>3878</v>
      </c>
      <c r="D958" s="21" t="s">
        <v>72</v>
      </c>
      <c r="E958" s="21" t="s">
        <v>3158</v>
      </c>
      <c r="F958" s="22">
        <v>497148.82</v>
      </c>
      <c r="G958" s="23">
        <v>1</v>
      </c>
      <c r="H958" s="21" t="s">
        <v>74</v>
      </c>
      <c r="I958" s="24" t="s">
        <v>74</v>
      </c>
    </row>
    <row r="959" spans="1:9" ht="33.75" x14ac:dyDescent="0.2">
      <c r="A959" s="19" t="s">
        <v>3155</v>
      </c>
      <c r="B959" s="20" t="s">
        <v>3156</v>
      </c>
      <c r="C959" s="32" t="s">
        <v>3879</v>
      </c>
      <c r="D959" s="21" t="s">
        <v>72</v>
      </c>
      <c r="E959" s="21" t="s">
        <v>3158</v>
      </c>
      <c r="F959" s="22">
        <v>10699.2</v>
      </c>
      <c r="G959" s="23">
        <v>1</v>
      </c>
      <c r="H959" s="21" t="s">
        <v>74</v>
      </c>
      <c r="I959" s="24" t="s">
        <v>74</v>
      </c>
    </row>
    <row r="960" spans="1:9" ht="33.75" x14ac:dyDescent="0.2">
      <c r="A960" s="19" t="s">
        <v>3155</v>
      </c>
      <c r="B960" s="20" t="s">
        <v>3156</v>
      </c>
      <c r="C960" s="32" t="s">
        <v>3880</v>
      </c>
      <c r="D960" s="21" t="s">
        <v>72</v>
      </c>
      <c r="E960" s="21" t="s">
        <v>3158</v>
      </c>
      <c r="F960" s="22">
        <v>12497</v>
      </c>
      <c r="G960" s="23">
        <v>1</v>
      </c>
      <c r="H960" s="21" t="s">
        <v>74</v>
      </c>
      <c r="I960" s="24" t="s">
        <v>74</v>
      </c>
    </row>
    <row r="961" spans="1:9" ht="33.75" x14ac:dyDescent="0.2">
      <c r="A961" s="19" t="s">
        <v>3155</v>
      </c>
      <c r="B961" s="20" t="s">
        <v>3156</v>
      </c>
      <c r="C961" s="32" t="s">
        <v>3881</v>
      </c>
      <c r="D961" s="21" t="s">
        <v>72</v>
      </c>
      <c r="E961" s="21" t="s">
        <v>3158</v>
      </c>
      <c r="F961" s="22">
        <v>704011</v>
      </c>
      <c r="G961" s="23">
        <v>1</v>
      </c>
      <c r="H961" s="21" t="s">
        <v>74</v>
      </c>
      <c r="I961" s="24" t="s">
        <v>74</v>
      </c>
    </row>
    <row r="962" spans="1:9" ht="33.75" x14ac:dyDescent="0.2">
      <c r="A962" s="19" t="s">
        <v>3155</v>
      </c>
      <c r="B962" s="20" t="s">
        <v>3156</v>
      </c>
      <c r="C962" s="32" t="s">
        <v>3709</v>
      </c>
      <c r="D962" s="21" t="s">
        <v>72</v>
      </c>
      <c r="E962" s="21" t="s">
        <v>3158</v>
      </c>
      <c r="F962" s="22">
        <v>23824</v>
      </c>
      <c r="G962" s="23">
        <v>1</v>
      </c>
      <c r="H962" s="21" t="s">
        <v>74</v>
      </c>
      <c r="I962" s="24" t="s">
        <v>74</v>
      </c>
    </row>
    <row r="963" spans="1:9" ht="33.75" x14ac:dyDescent="0.2">
      <c r="A963" s="19" t="s">
        <v>3155</v>
      </c>
      <c r="B963" s="20" t="s">
        <v>3156</v>
      </c>
      <c r="C963" s="32" t="s">
        <v>3882</v>
      </c>
      <c r="D963" s="21" t="s">
        <v>72</v>
      </c>
      <c r="E963" s="21" t="s">
        <v>3158</v>
      </c>
      <c r="F963" s="22">
        <v>46996.81</v>
      </c>
      <c r="G963" s="23">
        <v>1</v>
      </c>
      <c r="H963" s="21" t="s">
        <v>74</v>
      </c>
      <c r="I963" s="24" t="s">
        <v>74</v>
      </c>
    </row>
    <row r="964" spans="1:9" ht="33.75" x14ac:dyDescent="0.2">
      <c r="A964" s="19" t="s">
        <v>3155</v>
      </c>
      <c r="B964" s="20" t="s">
        <v>3156</v>
      </c>
      <c r="C964" s="32" t="s">
        <v>3883</v>
      </c>
      <c r="D964" s="21" t="s">
        <v>72</v>
      </c>
      <c r="E964" s="21" t="s">
        <v>3158</v>
      </c>
      <c r="F964" s="22">
        <v>1505018.64</v>
      </c>
      <c r="G964" s="23">
        <v>1</v>
      </c>
      <c r="H964" s="21" t="s">
        <v>74</v>
      </c>
      <c r="I964" s="24" t="s">
        <v>74</v>
      </c>
    </row>
    <row r="965" spans="1:9" ht="33.75" x14ac:dyDescent="0.2">
      <c r="A965" s="19" t="s">
        <v>3155</v>
      </c>
      <c r="B965" s="20" t="s">
        <v>3156</v>
      </c>
      <c r="C965" s="32" t="s">
        <v>3884</v>
      </c>
      <c r="D965" s="21" t="s">
        <v>72</v>
      </c>
      <c r="E965" s="21" t="s">
        <v>3158</v>
      </c>
      <c r="F965" s="22">
        <v>2583636</v>
      </c>
      <c r="G965" s="23">
        <v>1</v>
      </c>
      <c r="H965" s="21" t="s">
        <v>74</v>
      </c>
      <c r="I965" s="24" t="s">
        <v>74</v>
      </c>
    </row>
    <row r="966" spans="1:9" ht="33.75" x14ac:dyDescent="0.2">
      <c r="A966" s="19" t="s">
        <v>3155</v>
      </c>
      <c r="B966" s="20" t="s">
        <v>3156</v>
      </c>
      <c r="C966" s="32" t="s">
        <v>3885</v>
      </c>
      <c r="D966" s="21" t="s">
        <v>72</v>
      </c>
      <c r="E966" s="21" t="s">
        <v>3158</v>
      </c>
      <c r="F966" s="22">
        <v>3027343</v>
      </c>
      <c r="G966" s="23">
        <v>1</v>
      </c>
      <c r="H966" s="21" t="s">
        <v>74</v>
      </c>
      <c r="I966" s="24" t="s">
        <v>74</v>
      </c>
    </row>
    <row r="967" spans="1:9" ht="33.75" x14ac:dyDescent="0.2">
      <c r="A967" s="19" t="s">
        <v>3155</v>
      </c>
      <c r="B967" s="20" t="s">
        <v>3156</v>
      </c>
      <c r="C967" s="32" t="s">
        <v>3886</v>
      </c>
      <c r="D967" s="21" t="s">
        <v>72</v>
      </c>
      <c r="E967" s="21" t="s">
        <v>3158</v>
      </c>
      <c r="F967" s="22">
        <v>628982.82999999996</v>
      </c>
      <c r="G967" s="23">
        <v>1</v>
      </c>
      <c r="H967" s="21" t="s">
        <v>74</v>
      </c>
      <c r="I967" s="24" t="s">
        <v>74</v>
      </c>
    </row>
    <row r="968" spans="1:9" ht="33.75" x14ac:dyDescent="0.2">
      <c r="A968" s="19" t="s">
        <v>3155</v>
      </c>
      <c r="B968" s="20" t="s">
        <v>3156</v>
      </c>
      <c r="C968" s="32" t="s">
        <v>3887</v>
      </c>
      <c r="D968" s="21" t="s">
        <v>72</v>
      </c>
      <c r="E968" s="21" t="s">
        <v>3158</v>
      </c>
      <c r="F968" s="22">
        <v>315062</v>
      </c>
      <c r="G968" s="23">
        <v>1</v>
      </c>
      <c r="H968" s="21" t="s">
        <v>74</v>
      </c>
      <c r="I968" s="24" t="s">
        <v>74</v>
      </c>
    </row>
    <row r="969" spans="1:9" ht="33.75" x14ac:dyDescent="0.2">
      <c r="A969" s="19" t="s">
        <v>3155</v>
      </c>
      <c r="B969" s="20" t="s">
        <v>3156</v>
      </c>
      <c r="C969" s="32" t="s">
        <v>3888</v>
      </c>
      <c r="D969" s="21" t="s">
        <v>72</v>
      </c>
      <c r="E969" s="21" t="s">
        <v>3158</v>
      </c>
      <c r="F969" s="22">
        <v>861089.2</v>
      </c>
      <c r="G969" s="23">
        <v>1</v>
      </c>
      <c r="H969" s="21" t="s">
        <v>74</v>
      </c>
      <c r="I969" s="24" t="s">
        <v>74</v>
      </c>
    </row>
    <row r="970" spans="1:9" ht="33.75" x14ac:dyDescent="0.2">
      <c r="A970" s="19" t="s">
        <v>3155</v>
      </c>
      <c r="B970" s="20" t="s">
        <v>3156</v>
      </c>
      <c r="C970" s="32" t="s">
        <v>3889</v>
      </c>
      <c r="D970" s="21" t="s">
        <v>72</v>
      </c>
      <c r="E970" s="21" t="s">
        <v>3158</v>
      </c>
      <c r="F970" s="22">
        <v>22994</v>
      </c>
      <c r="G970" s="23">
        <v>1</v>
      </c>
      <c r="H970" s="21" t="s">
        <v>74</v>
      </c>
      <c r="I970" s="24" t="s">
        <v>74</v>
      </c>
    </row>
    <row r="971" spans="1:9" ht="33.75" x14ac:dyDescent="0.2">
      <c r="A971" s="19" t="s">
        <v>3155</v>
      </c>
      <c r="B971" s="20" t="s">
        <v>3156</v>
      </c>
      <c r="C971" s="32" t="s">
        <v>3308</v>
      </c>
      <c r="D971" s="21" t="s">
        <v>72</v>
      </c>
      <c r="E971" s="21" t="s">
        <v>3158</v>
      </c>
      <c r="F971" s="22">
        <v>18300</v>
      </c>
      <c r="G971" s="23">
        <v>1</v>
      </c>
      <c r="H971" s="21" t="s">
        <v>74</v>
      </c>
      <c r="I971" s="24" t="s">
        <v>74</v>
      </c>
    </row>
    <row r="972" spans="1:9" ht="33.75" x14ac:dyDescent="0.2">
      <c r="A972" s="19" t="s">
        <v>3155</v>
      </c>
      <c r="B972" s="20" t="s">
        <v>3156</v>
      </c>
      <c r="C972" s="32" t="s">
        <v>3522</v>
      </c>
      <c r="D972" s="21" t="s">
        <v>72</v>
      </c>
      <c r="E972" s="21" t="s">
        <v>3158</v>
      </c>
      <c r="F972" s="22">
        <v>20087</v>
      </c>
      <c r="G972" s="23">
        <v>1</v>
      </c>
      <c r="H972" s="21" t="s">
        <v>74</v>
      </c>
      <c r="I972" s="24" t="s">
        <v>74</v>
      </c>
    </row>
    <row r="973" spans="1:9" ht="33.75" x14ac:dyDescent="0.2">
      <c r="A973" s="19" t="s">
        <v>3155</v>
      </c>
      <c r="B973" s="20" t="s">
        <v>3156</v>
      </c>
      <c r="C973" s="32" t="s">
        <v>3890</v>
      </c>
      <c r="D973" s="21" t="s">
        <v>72</v>
      </c>
      <c r="E973" s="21" t="s">
        <v>3158</v>
      </c>
      <c r="F973" s="22">
        <v>170593.22</v>
      </c>
      <c r="G973" s="23">
        <v>1</v>
      </c>
      <c r="H973" s="21" t="s">
        <v>74</v>
      </c>
      <c r="I973" s="24" t="s">
        <v>74</v>
      </c>
    </row>
    <row r="974" spans="1:9" ht="33.75" x14ac:dyDescent="0.2">
      <c r="A974" s="19" t="s">
        <v>3155</v>
      </c>
      <c r="B974" s="20" t="s">
        <v>3156</v>
      </c>
      <c r="C974" s="32" t="s">
        <v>3891</v>
      </c>
      <c r="D974" s="21" t="s">
        <v>72</v>
      </c>
      <c r="E974" s="21" t="s">
        <v>3158</v>
      </c>
      <c r="F974" s="22">
        <v>18680.560000000001</v>
      </c>
      <c r="G974" s="23">
        <v>1</v>
      </c>
      <c r="H974" s="21" t="s">
        <v>74</v>
      </c>
      <c r="I974" s="24" t="s">
        <v>74</v>
      </c>
    </row>
    <row r="975" spans="1:9" ht="33.75" x14ac:dyDescent="0.2">
      <c r="A975" s="19" t="s">
        <v>3155</v>
      </c>
      <c r="B975" s="20" t="s">
        <v>3156</v>
      </c>
      <c r="C975" s="32" t="s">
        <v>3892</v>
      </c>
      <c r="D975" s="21" t="s">
        <v>72</v>
      </c>
      <c r="E975" s="21" t="s">
        <v>3158</v>
      </c>
      <c r="F975" s="22">
        <v>25757.5</v>
      </c>
      <c r="G975" s="23">
        <v>1</v>
      </c>
      <c r="H975" s="21" t="s">
        <v>74</v>
      </c>
      <c r="I975" s="24" t="s">
        <v>74</v>
      </c>
    </row>
    <row r="976" spans="1:9" ht="33.75" x14ac:dyDescent="0.2">
      <c r="A976" s="19" t="s">
        <v>3155</v>
      </c>
      <c r="B976" s="20" t="s">
        <v>3156</v>
      </c>
      <c r="C976" s="32" t="s">
        <v>3893</v>
      </c>
      <c r="D976" s="21" t="s">
        <v>72</v>
      </c>
      <c r="E976" s="21" t="s">
        <v>3158</v>
      </c>
      <c r="F976" s="22">
        <v>43448</v>
      </c>
      <c r="G976" s="23">
        <v>1</v>
      </c>
      <c r="H976" s="21" t="s">
        <v>74</v>
      </c>
      <c r="I976" s="24" t="s">
        <v>74</v>
      </c>
    </row>
    <row r="977" spans="1:9" ht="33.75" x14ac:dyDescent="0.2">
      <c r="A977" s="19" t="s">
        <v>3155</v>
      </c>
      <c r="B977" s="20" t="s">
        <v>3156</v>
      </c>
      <c r="C977" s="32" t="s">
        <v>3894</v>
      </c>
      <c r="D977" s="21" t="s">
        <v>72</v>
      </c>
      <c r="E977" s="21" t="s">
        <v>3158</v>
      </c>
      <c r="F977" s="22">
        <v>1605476</v>
      </c>
      <c r="G977" s="23">
        <v>1</v>
      </c>
      <c r="H977" s="21" t="s">
        <v>74</v>
      </c>
      <c r="I977" s="24" t="s">
        <v>74</v>
      </c>
    </row>
    <row r="978" spans="1:9" ht="33.75" x14ac:dyDescent="0.2">
      <c r="A978" s="19" t="s">
        <v>3155</v>
      </c>
      <c r="B978" s="20" t="s">
        <v>3156</v>
      </c>
      <c r="C978" s="32" t="s">
        <v>3895</v>
      </c>
      <c r="D978" s="21" t="s">
        <v>72</v>
      </c>
      <c r="E978" s="21" t="s">
        <v>3158</v>
      </c>
      <c r="F978" s="22">
        <v>572574</v>
      </c>
      <c r="G978" s="23">
        <v>1</v>
      </c>
      <c r="H978" s="21" t="s">
        <v>74</v>
      </c>
      <c r="I978" s="24" t="s">
        <v>74</v>
      </c>
    </row>
    <row r="979" spans="1:9" ht="33.75" x14ac:dyDescent="0.2">
      <c r="A979" s="19" t="s">
        <v>3155</v>
      </c>
      <c r="B979" s="20" t="s">
        <v>3156</v>
      </c>
      <c r="C979" s="32" t="s">
        <v>3896</v>
      </c>
      <c r="D979" s="21" t="s">
        <v>72</v>
      </c>
      <c r="E979" s="21" t="s">
        <v>3158</v>
      </c>
      <c r="F979" s="22">
        <v>7115462</v>
      </c>
      <c r="G979" s="23">
        <v>1</v>
      </c>
      <c r="H979" s="21" t="s">
        <v>74</v>
      </c>
      <c r="I979" s="24" t="s">
        <v>74</v>
      </c>
    </row>
    <row r="980" spans="1:9" ht="33.75" x14ac:dyDescent="0.2">
      <c r="A980" s="19" t="s">
        <v>3155</v>
      </c>
      <c r="B980" s="20" t="s">
        <v>3156</v>
      </c>
      <c r="C980" s="32" t="s">
        <v>3897</v>
      </c>
      <c r="D980" s="21" t="s">
        <v>72</v>
      </c>
      <c r="E980" s="21" t="s">
        <v>3158</v>
      </c>
      <c r="F980" s="22">
        <v>652058</v>
      </c>
      <c r="G980" s="23">
        <v>1</v>
      </c>
      <c r="H980" s="21" t="s">
        <v>74</v>
      </c>
      <c r="I980" s="24" t="s">
        <v>74</v>
      </c>
    </row>
    <row r="981" spans="1:9" ht="33.75" x14ac:dyDescent="0.2">
      <c r="A981" s="19" t="s">
        <v>3155</v>
      </c>
      <c r="B981" s="20" t="s">
        <v>3156</v>
      </c>
      <c r="C981" s="32" t="s">
        <v>3898</v>
      </c>
      <c r="D981" s="21" t="s">
        <v>72</v>
      </c>
      <c r="E981" s="21" t="s">
        <v>3158</v>
      </c>
      <c r="F981" s="22">
        <v>1500800</v>
      </c>
      <c r="G981" s="23">
        <v>1</v>
      </c>
      <c r="H981" s="21" t="s">
        <v>74</v>
      </c>
      <c r="I981" s="24" t="s">
        <v>74</v>
      </c>
    </row>
    <row r="982" spans="1:9" ht="33.75" x14ac:dyDescent="0.2">
      <c r="A982" s="19" t="s">
        <v>3155</v>
      </c>
      <c r="B982" s="20" t="s">
        <v>3156</v>
      </c>
      <c r="C982" s="32" t="s">
        <v>3899</v>
      </c>
      <c r="D982" s="21" t="s">
        <v>72</v>
      </c>
      <c r="E982" s="21" t="s">
        <v>3158</v>
      </c>
      <c r="F982" s="22">
        <v>257755.42</v>
      </c>
      <c r="G982" s="23">
        <v>1</v>
      </c>
      <c r="H982" s="21" t="s">
        <v>74</v>
      </c>
      <c r="I982" s="24" t="s">
        <v>74</v>
      </c>
    </row>
    <row r="983" spans="1:9" ht="33.75" x14ac:dyDescent="0.2">
      <c r="A983" s="19" t="s">
        <v>3155</v>
      </c>
      <c r="B983" s="20" t="s">
        <v>3156</v>
      </c>
      <c r="C983" s="32" t="s">
        <v>3900</v>
      </c>
      <c r="D983" s="21" t="s">
        <v>72</v>
      </c>
      <c r="E983" s="21" t="s">
        <v>3158</v>
      </c>
      <c r="F983" s="22">
        <v>176799.75</v>
      </c>
      <c r="G983" s="23">
        <v>1</v>
      </c>
      <c r="H983" s="21" t="s">
        <v>74</v>
      </c>
      <c r="I983" s="24" t="s">
        <v>74</v>
      </c>
    </row>
    <row r="984" spans="1:9" ht="33.75" x14ac:dyDescent="0.2">
      <c r="A984" s="19" t="s">
        <v>3155</v>
      </c>
      <c r="B984" s="20" t="s">
        <v>3156</v>
      </c>
      <c r="C984" s="32" t="s">
        <v>3901</v>
      </c>
      <c r="D984" s="21" t="s">
        <v>72</v>
      </c>
      <c r="E984" s="21" t="s">
        <v>3158</v>
      </c>
      <c r="F984" s="22">
        <v>75185</v>
      </c>
      <c r="G984" s="23">
        <v>1</v>
      </c>
      <c r="H984" s="21" t="s">
        <v>74</v>
      </c>
      <c r="I984" s="24" t="s">
        <v>74</v>
      </c>
    </row>
    <row r="985" spans="1:9" ht="33.75" x14ac:dyDescent="0.2">
      <c r="A985" s="19" t="s">
        <v>3155</v>
      </c>
      <c r="B985" s="20" t="s">
        <v>3156</v>
      </c>
      <c r="C985" s="32" t="s">
        <v>3902</v>
      </c>
      <c r="D985" s="21" t="s">
        <v>72</v>
      </c>
      <c r="E985" s="21" t="s">
        <v>3158</v>
      </c>
      <c r="F985" s="22">
        <v>1655400</v>
      </c>
      <c r="G985" s="23">
        <v>1</v>
      </c>
      <c r="H985" s="21" t="s">
        <v>74</v>
      </c>
      <c r="I985" s="24" t="s">
        <v>74</v>
      </c>
    </row>
    <row r="986" spans="1:9" ht="33.75" x14ac:dyDescent="0.2">
      <c r="A986" s="19" t="s">
        <v>3155</v>
      </c>
      <c r="B986" s="20" t="s">
        <v>3156</v>
      </c>
      <c r="C986" s="32" t="s">
        <v>3903</v>
      </c>
      <c r="D986" s="21" t="s">
        <v>72</v>
      </c>
      <c r="E986" s="21" t="s">
        <v>3158</v>
      </c>
      <c r="F986" s="22">
        <v>248717</v>
      </c>
      <c r="G986" s="23">
        <v>1</v>
      </c>
      <c r="H986" s="21" t="s">
        <v>74</v>
      </c>
      <c r="I986" s="24" t="s">
        <v>74</v>
      </c>
    </row>
    <row r="987" spans="1:9" ht="33.75" x14ac:dyDescent="0.2">
      <c r="A987" s="19" t="s">
        <v>3155</v>
      </c>
      <c r="B987" s="20" t="s">
        <v>3156</v>
      </c>
      <c r="C987" s="32" t="s">
        <v>3904</v>
      </c>
      <c r="D987" s="21" t="s">
        <v>72</v>
      </c>
      <c r="E987" s="21" t="s">
        <v>3158</v>
      </c>
      <c r="F987" s="22">
        <v>130534</v>
      </c>
      <c r="G987" s="23">
        <v>1</v>
      </c>
      <c r="H987" s="21" t="s">
        <v>74</v>
      </c>
      <c r="I987" s="24" t="s">
        <v>74</v>
      </c>
    </row>
    <row r="988" spans="1:9" ht="33.75" x14ac:dyDescent="0.2">
      <c r="A988" s="19" t="s">
        <v>3155</v>
      </c>
      <c r="B988" s="20" t="s">
        <v>3156</v>
      </c>
      <c r="C988" s="32" t="s">
        <v>3905</v>
      </c>
      <c r="D988" s="21" t="s">
        <v>72</v>
      </c>
      <c r="E988" s="21" t="s">
        <v>3158</v>
      </c>
      <c r="F988" s="22">
        <v>271904</v>
      </c>
      <c r="G988" s="23">
        <v>1</v>
      </c>
      <c r="H988" s="21" t="s">
        <v>74</v>
      </c>
      <c r="I988" s="24" t="s">
        <v>74</v>
      </c>
    </row>
    <row r="989" spans="1:9" ht="33.75" x14ac:dyDescent="0.2">
      <c r="A989" s="19" t="s">
        <v>3155</v>
      </c>
      <c r="B989" s="20" t="s">
        <v>3156</v>
      </c>
      <c r="C989" s="32" t="s">
        <v>3906</v>
      </c>
      <c r="D989" s="21" t="s">
        <v>72</v>
      </c>
      <c r="E989" s="21" t="s">
        <v>3158</v>
      </c>
      <c r="F989" s="22">
        <v>421597</v>
      </c>
      <c r="G989" s="23">
        <v>1</v>
      </c>
      <c r="H989" s="21" t="s">
        <v>74</v>
      </c>
      <c r="I989" s="24" t="s">
        <v>74</v>
      </c>
    </row>
    <row r="990" spans="1:9" ht="33.75" x14ac:dyDescent="0.2">
      <c r="A990" s="19" t="s">
        <v>3155</v>
      </c>
      <c r="B990" s="20" t="s">
        <v>3156</v>
      </c>
      <c r="C990" s="32" t="s">
        <v>3907</v>
      </c>
      <c r="D990" s="21" t="s">
        <v>72</v>
      </c>
      <c r="E990" s="21" t="s">
        <v>3158</v>
      </c>
      <c r="F990" s="22">
        <v>278381.25</v>
      </c>
      <c r="G990" s="23">
        <v>1</v>
      </c>
      <c r="H990" s="21" t="s">
        <v>74</v>
      </c>
      <c r="I990" s="24" t="s">
        <v>74</v>
      </c>
    </row>
    <row r="991" spans="1:9" ht="33.75" x14ac:dyDescent="0.2">
      <c r="A991" s="19" t="s">
        <v>3155</v>
      </c>
      <c r="B991" s="20" t="s">
        <v>3156</v>
      </c>
      <c r="C991" s="32" t="s">
        <v>3908</v>
      </c>
      <c r="D991" s="21" t="s">
        <v>72</v>
      </c>
      <c r="E991" s="21" t="s">
        <v>3158</v>
      </c>
      <c r="F991" s="22">
        <v>230625.82</v>
      </c>
      <c r="G991" s="23">
        <v>1</v>
      </c>
      <c r="H991" s="21" t="s">
        <v>74</v>
      </c>
      <c r="I991" s="24" t="s">
        <v>74</v>
      </c>
    </row>
    <row r="992" spans="1:9" ht="33.75" x14ac:dyDescent="0.2">
      <c r="A992" s="19" t="s">
        <v>3155</v>
      </c>
      <c r="B992" s="20" t="s">
        <v>3156</v>
      </c>
      <c r="C992" s="32" t="s">
        <v>3909</v>
      </c>
      <c r="D992" s="21" t="s">
        <v>72</v>
      </c>
      <c r="E992" s="21" t="s">
        <v>3158</v>
      </c>
      <c r="F992" s="22">
        <v>332017</v>
      </c>
      <c r="G992" s="23">
        <v>1</v>
      </c>
      <c r="H992" s="21" t="s">
        <v>74</v>
      </c>
      <c r="I992" s="24" t="s">
        <v>74</v>
      </c>
    </row>
    <row r="993" spans="1:9" ht="33.75" x14ac:dyDescent="0.2">
      <c r="A993" s="19" t="s">
        <v>3155</v>
      </c>
      <c r="B993" s="20" t="s">
        <v>3156</v>
      </c>
      <c r="C993" s="32" t="s">
        <v>3910</v>
      </c>
      <c r="D993" s="21" t="s">
        <v>72</v>
      </c>
      <c r="E993" s="21" t="s">
        <v>3158</v>
      </c>
      <c r="F993" s="22">
        <v>991680</v>
      </c>
      <c r="G993" s="23">
        <v>1</v>
      </c>
      <c r="H993" s="21" t="s">
        <v>74</v>
      </c>
      <c r="I993" s="24" t="s">
        <v>74</v>
      </c>
    </row>
    <row r="994" spans="1:9" ht="33.75" x14ac:dyDescent="0.2">
      <c r="A994" s="19" t="s">
        <v>3155</v>
      </c>
      <c r="B994" s="20" t="s">
        <v>3156</v>
      </c>
      <c r="C994" s="32" t="s">
        <v>3911</v>
      </c>
      <c r="D994" s="21" t="s">
        <v>72</v>
      </c>
      <c r="E994" s="21" t="s">
        <v>3158</v>
      </c>
      <c r="F994" s="22">
        <v>764644.64</v>
      </c>
      <c r="G994" s="23">
        <v>1</v>
      </c>
      <c r="H994" s="21" t="s">
        <v>74</v>
      </c>
      <c r="I994" s="24" t="s">
        <v>74</v>
      </c>
    </row>
    <row r="995" spans="1:9" ht="33.75" x14ac:dyDescent="0.2">
      <c r="A995" s="19" t="s">
        <v>3155</v>
      </c>
      <c r="B995" s="20" t="s">
        <v>3156</v>
      </c>
      <c r="C995" s="32" t="s">
        <v>3912</v>
      </c>
      <c r="D995" s="21" t="s">
        <v>72</v>
      </c>
      <c r="E995" s="21" t="s">
        <v>3158</v>
      </c>
      <c r="F995" s="22">
        <v>81139.25</v>
      </c>
      <c r="G995" s="23">
        <v>1</v>
      </c>
      <c r="H995" s="21" t="s">
        <v>74</v>
      </c>
      <c r="I995" s="24" t="s">
        <v>74</v>
      </c>
    </row>
    <row r="996" spans="1:9" ht="33.75" x14ac:dyDescent="0.2">
      <c r="A996" s="19" t="s">
        <v>3155</v>
      </c>
      <c r="B996" s="20" t="s">
        <v>3156</v>
      </c>
      <c r="C996" s="32" t="s">
        <v>3913</v>
      </c>
      <c r="D996" s="21" t="s">
        <v>72</v>
      </c>
      <c r="E996" s="21" t="s">
        <v>3158</v>
      </c>
      <c r="F996" s="22">
        <v>44358</v>
      </c>
      <c r="G996" s="23">
        <v>1</v>
      </c>
      <c r="H996" s="21" t="s">
        <v>74</v>
      </c>
      <c r="I996" s="24" t="s">
        <v>74</v>
      </c>
    </row>
    <row r="997" spans="1:9" ht="33.75" x14ac:dyDescent="0.2">
      <c r="A997" s="19" t="s">
        <v>3155</v>
      </c>
      <c r="B997" s="20" t="s">
        <v>3156</v>
      </c>
      <c r="C997" s="32" t="s">
        <v>3914</v>
      </c>
      <c r="D997" s="21" t="s">
        <v>72</v>
      </c>
      <c r="E997" s="21" t="s">
        <v>3158</v>
      </c>
      <c r="F997" s="22">
        <v>110128</v>
      </c>
      <c r="G997" s="23">
        <v>1</v>
      </c>
      <c r="H997" s="21" t="s">
        <v>74</v>
      </c>
      <c r="I997" s="24" t="s">
        <v>74</v>
      </c>
    </row>
    <row r="998" spans="1:9" ht="33.75" x14ac:dyDescent="0.2">
      <c r="A998" s="19" t="s">
        <v>3155</v>
      </c>
      <c r="B998" s="20" t="s">
        <v>3156</v>
      </c>
      <c r="C998" s="32" t="s">
        <v>3915</v>
      </c>
      <c r="D998" s="21" t="s">
        <v>72</v>
      </c>
      <c r="E998" s="21" t="s">
        <v>3158</v>
      </c>
      <c r="F998" s="22">
        <v>92078</v>
      </c>
      <c r="G998" s="23">
        <v>1</v>
      </c>
      <c r="H998" s="21" t="s">
        <v>74</v>
      </c>
      <c r="I998" s="24" t="s">
        <v>74</v>
      </c>
    </row>
    <row r="999" spans="1:9" ht="33.75" x14ac:dyDescent="0.2">
      <c r="A999" s="19" t="s">
        <v>3155</v>
      </c>
      <c r="B999" s="20" t="s">
        <v>3156</v>
      </c>
      <c r="C999" s="32" t="s">
        <v>3916</v>
      </c>
      <c r="D999" s="21" t="s">
        <v>72</v>
      </c>
      <c r="E999" s="21" t="s">
        <v>3158</v>
      </c>
      <c r="F999" s="22">
        <v>1102756</v>
      </c>
      <c r="G999" s="23">
        <v>1</v>
      </c>
      <c r="H999" s="21" t="s">
        <v>74</v>
      </c>
      <c r="I999" s="24" t="s">
        <v>74</v>
      </c>
    </row>
    <row r="1000" spans="1:9" ht="33.75" x14ac:dyDescent="0.2">
      <c r="A1000" s="19" t="s">
        <v>3155</v>
      </c>
      <c r="B1000" s="20" t="s">
        <v>3156</v>
      </c>
      <c r="C1000" s="32" t="s">
        <v>3917</v>
      </c>
      <c r="D1000" s="21" t="s">
        <v>72</v>
      </c>
      <c r="E1000" s="21" t="s">
        <v>3158</v>
      </c>
      <c r="F1000" s="22">
        <v>126922.86</v>
      </c>
      <c r="G1000" s="23">
        <v>1</v>
      </c>
      <c r="H1000" s="21" t="s">
        <v>74</v>
      </c>
      <c r="I1000" s="24" t="s">
        <v>74</v>
      </c>
    </row>
    <row r="1001" spans="1:9" ht="33.75" x14ac:dyDescent="0.2">
      <c r="A1001" s="19" t="s">
        <v>3155</v>
      </c>
      <c r="B1001" s="20" t="s">
        <v>3156</v>
      </c>
      <c r="C1001" s="32" t="s">
        <v>3918</v>
      </c>
      <c r="D1001" s="21" t="s">
        <v>72</v>
      </c>
      <c r="E1001" s="21" t="s">
        <v>3158</v>
      </c>
      <c r="F1001" s="22">
        <v>330432.84999999998</v>
      </c>
      <c r="G1001" s="23">
        <v>1</v>
      </c>
      <c r="H1001" s="21" t="s">
        <v>74</v>
      </c>
      <c r="I1001" s="24" t="s">
        <v>74</v>
      </c>
    </row>
    <row r="1002" spans="1:9" ht="33.75" x14ac:dyDescent="0.2">
      <c r="A1002" s="19" t="s">
        <v>3155</v>
      </c>
      <c r="B1002" s="20" t="s">
        <v>3156</v>
      </c>
      <c r="C1002" s="32" t="s">
        <v>3919</v>
      </c>
      <c r="D1002" s="21" t="s">
        <v>72</v>
      </c>
      <c r="E1002" s="21" t="s">
        <v>3158</v>
      </c>
      <c r="F1002" s="22">
        <v>259004.36</v>
      </c>
      <c r="G1002" s="23">
        <v>1</v>
      </c>
      <c r="H1002" s="21" t="s">
        <v>74</v>
      </c>
      <c r="I1002" s="24" t="s">
        <v>74</v>
      </c>
    </row>
    <row r="1003" spans="1:9" ht="33.75" x14ac:dyDescent="0.2">
      <c r="A1003" s="19" t="s">
        <v>3155</v>
      </c>
      <c r="B1003" s="20" t="s">
        <v>3156</v>
      </c>
      <c r="C1003" s="32" t="s">
        <v>3920</v>
      </c>
      <c r="D1003" s="21" t="s">
        <v>72</v>
      </c>
      <c r="E1003" s="21" t="s">
        <v>3158</v>
      </c>
      <c r="F1003" s="22">
        <v>107599</v>
      </c>
      <c r="G1003" s="23">
        <v>1</v>
      </c>
      <c r="H1003" s="21" t="s">
        <v>74</v>
      </c>
      <c r="I1003" s="24" t="s">
        <v>74</v>
      </c>
    </row>
    <row r="1004" spans="1:9" ht="33.75" x14ac:dyDescent="0.2">
      <c r="A1004" s="19" t="s">
        <v>3155</v>
      </c>
      <c r="B1004" s="20" t="s">
        <v>3156</v>
      </c>
      <c r="C1004" s="32" t="s">
        <v>3921</v>
      </c>
      <c r="D1004" s="21" t="s">
        <v>72</v>
      </c>
      <c r="E1004" s="21" t="s">
        <v>3158</v>
      </c>
      <c r="F1004" s="22">
        <v>139921.1</v>
      </c>
      <c r="G1004" s="23">
        <v>1</v>
      </c>
      <c r="H1004" s="21" t="s">
        <v>74</v>
      </c>
      <c r="I1004" s="24" t="s">
        <v>74</v>
      </c>
    </row>
    <row r="1005" spans="1:9" ht="33.75" x14ac:dyDescent="0.2">
      <c r="A1005" s="19" t="s">
        <v>3155</v>
      </c>
      <c r="B1005" s="20" t="s">
        <v>3156</v>
      </c>
      <c r="C1005" s="32" t="s">
        <v>3922</v>
      </c>
      <c r="D1005" s="21" t="s">
        <v>72</v>
      </c>
      <c r="E1005" s="21" t="s">
        <v>3158</v>
      </c>
      <c r="F1005" s="22">
        <v>381079.62</v>
      </c>
      <c r="G1005" s="23">
        <v>1</v>
      </c>
      <c r="H1005" s="21" t="s">
        <v>74</v>
      </c>
      <c r="I1005" s="24" t="s">
        <v>74</v>
      </c>
    </row>
    <row r="1006" spans="1:9" ht="33.75" x14ac:dyDescent="0.2">
      <c r="A1006" s="19" t="s">
        <v>3155</v>
      </c>
      <c r="B1006" s="20" t="s">
        <v>3156</v>
      </c>
      <c r="C1006" s="32" t="s">
        <v>3923</v>
      </c>
      <c r="D1006" s="21" t="s">
        <v>72</v>
      </c>
      <c r="E1006" s="21" t="s">
        <v>3158</v>
      </c>
      <c r="F1006" s="22">
        <v>248871.41</v>
      </c>
      <c r="G1006" s="23">
        <v>1</v>
      </c>
      <c r="H1006" s="21" t="s">
        <v>74</v>
      </c>
      <c r="I1006" s="24" t="s">
        <v>74</v>
      </c>
    </row>
    <row r="1007" spans="1:9" ht="33.75" x14ac:dyDescent="0.2">
      <c r="A1007" s="19" t="s">
        <v>3155</v>
      </c>
      <c r="B1007" s="20" t="s">
        <v>3156</v>
      </c>
      <c r="C1007" s="32" t="s">
        <v>3924</v>
      </c>
      <c r="D1007" s="21" t="s">
        <v>72</v>
      </c>
      <c r="E1007" s="21" t="s">
        <v>3158</v>
      </c>
      <c r="F1007" s="22">
        <v>77604</v>
      </c>
      <c r="G1007" s="23">
        <v>1</v>
      </c>
      <c r="H1007" s="21" t="s">
        <v>74</v>
      </c>
      <c r="I1007" s="24" t="s">
        <v>74</v>
      </c>
    </row>
    <row r="1008" spans="1:9" ht="33.75" x14ac:dyDescent="0.2">
      <c r="A1008" s="19" t="s">
        <v>3155</v>
      </c>
      <c r="B1008" s="20" t="s">
        <v>3156</v>
      </c>
      <c r="C1008" s="32" t="s">
        <v>3925</v>
      </c>
      <c r="D1008" s="21" t="s">
        <v>72</v>
      </c>
      <c r="E1008" s="21" t="s">
        <v>3158</v>
      </c>
      <c r="F1008" s="22">
        <v>572911.21</v>
      </c>
      <c r="G1008" s="23">
        <v>1</v>
      </c>
      <c r="H1008" s="21" t="s">
        <v>74</v>
      </c>
      <c r="I1008" s="24" t="s">
        <v>74</v>
      </c>
    </row>
    <row r="1009" spans="1:9" ht="33.75" x14ac:dyDescent="0.2">
      <c r="A1009" s="19" t="s">
        <v>3155</v>
      </c>
      <c r="B1009" s="20" t="s">
        <v>3156</v>
      </c>
      <c r="C1009" s="32" t="s">
        <v>3926</v>
      </c>
      <c r="D1009" s="21" t="s">
        <v>72</v>
      </c>
      <c r="E1009" s="21" t="s">
        <v>3158</v>
      </c>
      <c r="F1009" s="22">
        <v>173092</v>
      </c>
      <c r="G1009" s="23">
        <v>1</v>
      </c>
      <c r="H1009" s="21" t="s">
        <v>74</v>
      </c>
      <c r="I1009" s="24" t="s">
        <v>74</v>
      </c>
    </row>
    <row r="1010" spans="1:9" ht="33.75" x14ac:dyDescent="0.2">
      <c r="A1010" s="19" t="s">
        <v>3155</v>
      </c>
      <c r="B1010" s="20" t="s">
        <v>3156</v>
      </c>
      <c r="C1010" s="32" t="s">
        <v>3927</v>
      </c>
      <c r="D1010" s="21" t="s">
        <v>72</v>
      </c>
      <c r="E1010" s="21" t="s">
        <v>3158</v>
      </c>
      <c r="F1010" s="22">
        <v>317501.56</v>
      </c>
      <c r="G1010" s="23">
        <v>1</v>
      </c>
      <c r="H1010" s="21" t="s">
        <v>74</v>
      </c>
      <c r="I1010" s="24" t="s">
        <v>74</v>
      </c>
    </row>
    <row r="1011" spans="1:9" ht="33.75" x14ac:dyDescent="0.2">
      <c r="A1011" s="19" t="s">
        <v>3155</v>
      </c>
      <c r="B1011" s="20" t="s">
        <v>3156</v>
      </c>
      <c r="C1011" s="32" t="s">
        <v>3928</v>
      </c>
      <c r="D1011" s="21" t="s">
        <v>72</v>
      </c>
      <c r="E1011" s="21" t="s">
        <v>3158</v>
      </c>
      <c r="F1011" s="22">
        <v>602342.54</v>
      </c>
      <c r="G1011" s="23">
        <v>1</v>
      </c>
      <c r="H1011" s="21" t="s">
        <v>74</v>
      </c>
      <c r="I1011" s="24" t="s">
        <v>74</v>
      </c>
    </row>
    <row r="1012" spans="1:9" ht="33.75" x14ac:dyDescent="0.2">
      <c r="A1012" s="19" t="s">
        <v>3155</v>
      </c>
      <c r="B1012" s="20" t="s">
        <v>3156</v>
      </c>
      <c r="C1012" s="32" t="s">
        <v>3929</v>
      </c>
      <c r="D1012" s="21" t="s">
        <v>72</v>
      </c>
      <c r="E1012" s="21" t="s">
        <v>3158</v>
      </c>
      <c r="F1012" s="22">
        <v>325656.89</v>
      </c>
      <c r="G1012" s="23">
        <v>1</v>
      </c>
      <c r="H1012" s="21" t="s">
        <v>74</v>
      </c>
      <c r="I1012" s="24" t="s">
        <v>74</v>
      </c>
    </row>
    <row r="1013" spans="1:9" ht="33.75" x14ac:dyDescent="0.2">
      <c r="A1013" s="19" t="s">
        <v>3155</v>
      </c>
      <c r="B1013" s="20" t="s">
        <v>3156</v>
      </c>
      <c r="C1013" s="32" t="s">
        <v>3930</v>
      </c>
      <c r="D1013" s="21" t="s">
        <v>72</v>
      </c>
      <c r="E1013" s="21" t="s">
        <v>3158</v>
      </c>
      <c r="F1013" s="22">
        <v>439485</v>
      </c>
      <c r="G1013" s="23">
        <v>1</v>
      </c>
      <c r="H1013" s="21" t="s">
        <v>74</v>
      </c>
      <c r="I1013" s="24" t="s">
        <v>74</v>
      </c>
    </row>
    <row r="1014" spans="1:9" ht="33.75" x14ac:dyDescent="0.2">
      <c r="A1014" s="19" t="s">
        <v>3155</v>
      </c>
      <c r="B1014" s="20" t="s">
        <v>3156</v>
      </c>
      <c r="C1014" s="32" t="s">
        <v>3931</v>
      </c>
      <c r="D1014" s="21" t="s">
        <v>72</v>
      </c>
      <c r="E1014" s="21" t="s">
        <v>3158</v>
      </c>
      <c r="F1014" s="22">
        <v>1723366.19</v>
      </c>
      <c r="G1014" s="23">
        <v>1</v>
      </c>
      <c r="H1014" s="21" t="s">
        <v>74</v>
      </c>
      <c r="I1014" s="24" t="s">
        <v>74</v>
      </c>
    </row>
    <row r="1015" spans="1:9" ht="33.75" x14ac:dyDescent="0.2">
      <c r="A1015" s="19" t="s">
        <v>3155</v>
      </c>
      <c r="B1015" s="20" t="s">
        <v>3156</v>
      </c>
      <c r="C1015" s="32" t="s">
        <v>3350</v>
      </c>
      <c r="D1015" s="21" t="s">
        <v>72</v>
      </c>
      <c r="E1015" s="21" t="s">
        <v>3158</v>
      </c>
      <c r="F1015" s="22">
        <v>12182.2</v>
      </c>
      <c r="G1015" s="23">
        <v>1</v>
      </c>
      <c r="H1015" s="21" t="s">
        <v>74</v>
      </c>
      <c r="I1015" s="24" t="s">
        <v>74</v>
      </c>
    </row>
    <row r="1016" spans="1:9" ht="33.75" x14ac:dyDescent="0.2">
      <c r="A1016" s="19" t="s">
        <v>3155</v>
      </c>
      <c r="B1016" s="20" t="s">
        <v>3156</v>
      </c>
      <c r="C1016" s="32" t="s">
        <v>3351</v>
      </c>
      <c r="D1016" s="21" t="s">
        <v>72</v>
      </c>
      <c r="E1016" s="21" t="s">
        <v>3158</v>
      </c>
      <c r="F1016" s="22">
        <v>14392.08</v>
      </c>
      <c r="G1016" s="23">
        <v>1</v>
      </c>
      <c r="H1016" s="21" t="s">
        <v>74</v>
      </c>
      <c r="I1016" s="24" t="s">
        <v>74</v>
      </c>
    </row>
    <row r="1017" spans="1:9" ht="33.75" x14ac:dyDescent="0.2">
      <c r="A1017" s="19" t="s">
        <v>3155</v>
      </c>
      <c r="B1017" s="20" t="s">
        <v>3156</v>
      </c>
      <c r="C1017" s="32" t="s">
        <v>3932</v>
      </c>
      <c r="D1017" s="21" t="s">
        <v>72</v>
      </c>
      <c r="E1017" s="21" t="s">
        <v>3158</v>
      </c>
      <c r="F1017" s="22">
        <v>17536.5</v>
      </c>
      <c r="G1017" s="23">
        <v>1</v>
      </c>
      <c r="H1017" s="21" t="s">
        <v>74</v>
      </c>
      <c r="I1017" s="24" t="s">
        <v>74</v>
      </c>
    </row>
    <row r="1018" spans="1:9" ht="33.75" x14ac:dyDescent="0.2">
      <c r="A1018" s="19" t="s">
        <v>3155</v>
      </c>
      <c r="B1018" s="20" t="s">
        <v>3156</v>
      </c>
      <c r="C1018" s="32" t="s">
        <v>3352</v>
      </c>
      <c r="D1018" s="21" t="s">
        <v>72</v>
      </c>
      <c r="E1018" s="21" t="s">
        <v>3158</v>
      </c>
      <c r="F1018" s="22">
        <v>11092.05</v>
      </c>
      <c r="G1018" s="23">
        <v>1</v>
      </c>
      <c r="H1018" s="21" t="s">
        <v>74</v>
      </c>
      <c r="I1018" s="24" t="s">
        <v>74</v>
      </c>
    </row>
    <row r="1019" spans="1:9" ht="33.75" x14ac:dyDescent="0.2">
      <c r="A1019" s="19" t="s">
        <v>3155</v>
      </c>
      <c r="B1019" s="20" t="s">
        <v>3156</v>
      </c>
      <c r="C1019" s="32" t="s">
        <v>3354</v>
      </c>
      <c r="D1019" s="21" t="s">
        <v>72</v>
      </c>
      <c r="E1019" s="21" t="s">
        <v>3158</v>
      </c>
      <c r="F1019" s="22">
        <v>11745.31</v>
      </c>
      <c r="G1019" s="23">
        <v>1</v>
      </c>
      <c r="H1019" s="21" t="s">
        <v>74</v>
      </c>
      <c r="I1019" s="24" t="s">
        <v>74</v>
      </c>
    </row>
    <row r="1020" spans="1:9" ht="33.75" x14ac:dyDescent="0.2">
      <c r="A1020" s="19" t="s">
        <v>3155</v>
      </c>
      <c r="B1020" s="20" t="s">
        <v>3156</v>
      </c>
      <c r="C1020" s="32" t="s">
        <v>3933</v>
      </c>
      <c r="D1020" s="21" t="s">
        <v>72</v>
      </c>
      <c r="E1020" s="21" t="s">
        <v>3158</v>
      </c>
      <c r="F1020" s="22">
        <v>60483.55</v>
      </c>
      <c r="G1020" s="23">
        <v>1</v>
      </c>
      <c r="H1020" s="21" t="s">
        <v>74</v>
      </c>
      <c r="I1020" s="24" t="s">
        <v>74</v>
      </c>
    </row>
    <row r="1021" spans="1:9" ht="33.75" x14ac:dyDescent="0.2">
      <c r="A1021" s="19" t="s">
        <v>3155</v>
      </c>
      <c r="B1021" s="20" t="s">
        <v>3156</v>
      </c>
      <c r="C1021" s="32" t="s">
        <v>3570</v>
      </c>
      <c r="D1021" s="21" t="s">
        <v>72</v>
      </c>
      <c r="E1021" s="21" t="s">
        <v>3158</v>
      </c>
      <c r="F1021" s="22">
        <v>10605</v>
      </c>
      <c r="G1021" s="23">
        <v>1</v>
      </c>
      <c r="H1021" s="21" t="s">
        <v>74</v>
      </c>
      <c r="I1021" s="24" t="s">
        <v>74</v>
      </c>
    </row>
    <row r="1022" spans="1:9" ht="33.75" x14ac:dyDescent="0.2">
      <c r="A1022" s="19" t="s">
        <v>3155</v>
      </c>
      <c r="B1022" s="20" t="s">
        <v>3156</v>
      </c>
      <c r="C1022" s="32" t="s">
        <v>3570</v>
      </c>
      <c r="D1022" s="21" t="s">
        <v>72</v>
      </c>
      <c r="E1022" s="21" t="s">
        <v>3158</v>
      </c>
      <c r="F1022" s="22">
        <v>10605</v>
      </c>
      <c r="G1022" s="23">
        <v>1</v>
      </c>
      <c r="H1022" s="21" t="s">
        <v>74</v>
      </c>
      <c r="I1022" s="24" t="s">
        <v>74</v>
      </c>
    </row>
    <row r="1023" spans="1:9" ht="33.75" x14ac:dyDescent="0.2">
      <c r="A1023" s="19" t="s">
        <v>3155</v>
      </c>
      <c r="B1023" s="20" t="s">
        <v>3156</v>
      </c>
      <c r="C1023" s="32" t="s">
        <v>3355</v>
      </c>
      <c r="D1023" s="21" t="s">
        <v>72</v>
      </c>
      <c r="E1023" s="21" t="s">
        <v>3158</v>
      </c>
      <c r="F1023" s="22">
        <v>51016.95</v>
      </c>
      <c r="G1023" s="23">
        <v>1</v>
      </c>
      <c r="H1023" s="21" t="s">
        <v>74</v>
      </c>
      <c r="I1023" s="24" t="s">
        <v>74</v>
      </c>
    </row>
    <row r="1024" spans="1:9" ht="33.75" x14ac:dyDescent="0.2">
      <c r="A1024" s="19" t="s">
        <v>3155</v>
      </c>
      <c r="B1024" s="20" t="s">
        <v>3156</v>
      </c>
      <c r="C1024" s="32" t="s">
        <v>3934</v>
      </c>
      <c r="D1024" s="21" t="s">
        <v>72</v>
      </c>
      <c r="E1024" s="21" t="s">
        <v>3158</v>
      </c>
      <c r="F1024" s="22">
        <v>25200</v>
      </c>
      <c r="G1024" s="23">
        <v>1</v>
      </c>
      <c r="H1024" s="21" t="s">
        <v>74</v>
      </c>
      <c r="I1024" s="24" t="s">
        <v>74</v>
      </c>
    </row>
    <row r="1025" spans="1:9" ht="33.75" x14ac:dyDescent="0.2">
      <c r="A1025" s="19" t="s">
        <v>3155</v>
      </c>
      <c r="B1025" s="20" t="s">
        <v>3156</v>
      </c>
      <c r="C1025" s="32" t="s">
        <v>3935</v>
      </c>
      <c r="D1025" s="21" t="s">
        <v>72</v>
      </c>
      <c r="E1025" s="21" t="s">
        <v>3158</v>
      </c>
      <c r="F1025" s="22">
        <v>11058</v>
      </c>
      <c r="G1025" s="23">
        <v>1</v>
      </c>
      <c r="H1025" s="21" t="s">
        <v>74</v>
      </c>
      <c r="I1025" s="24" t="s">
        <v>74</v>
      </c>
    </row>
    <row r="1026" spans="1:9" ht="33.75" x14ac:dyDescent="0.2">
      <c r="A1026" s="19" t="s">
        <v>3155</v>
      </c>
      <c r="B1026" s="20" t="s">
        <v>3156</v>
      </c>
      <c r="C1026" s="32" t="s">
        <v>3936</v>
      </c>
      <c r="D1026" s="21" t="s">
        <v>72</v>
      </c>
      <c r="E1026" s="21" t="s">
        <v>3158</v>
      </c>
      <c r="F1026" s="22">
        <v>16020</v>
      </c>
      <c r="G1026" s="23">
        <v>1</v>
      </c>
      <c r="H1026" s="21" t="s">
        <v>74</v>
      </c>
      <c r="I1026" s="24" t="s">
        <v>74</v>
      </c>
    </row>
    <row r="1027" spans="1:9" ht="33.75" x14ac:dyDescent="0.2">
      <c r="A1027" s="19" t="s">
        <v>3155</v>
      </c>
      <c r="B1027" s="20" t="s">
        <v>3156</v>
      </c>
      <c r="C1027" s="32" t="s">
        <v>3937</v>
      </c>
      <c r="D1027" s="21" t="s">
        <v>72</v>
      </c>
      <c r="E1027" s="21" t="s">
        <v>3158</v>
      </c>
      <c r="F1027" s="22">
        <v>23727</v>
      </c>
      <c r="G1027" s="23">
        <v>1</v>
      </c>
      <c r="H1027" s="21" t="s">
        <v>74</v>
      </c>
      <c r="I1027" s="24" t="s">
        <v>74</v>
      </c>
    </row>
    <row r="1028" spans="1:9" ht="33.75" x14ac:dyDescent="0.2">
      <c r="A1028" s="19" t="s">
        <v>3155</v>
      </c>
      <c r="B1028" s="20" t="s">
        <v>3156</v>
      </c>
      <c r="C1028" s="32" t="s">
        <v>3938</v>
      </c>
      <c r="D1028" s="21" t="s">
        <v>72</v>
      </c>
      <c r="E1028" s="21" t="s">
        <v>3158</v>
      </c>
      <c r="F1028" s="22">
        <v>298305.08</v>
      </c>
      <c r="G1028" s="23">
        <v>1</v>
      </c>
      <c r="H1028" s="21" t="s">
        <v>74</v>
      </c>
      <c r="I1028" s="24" t="s">
        <v>74</v>
      </c>
    </row>
    <row r="1029" spans="1:9" ht="33.75" x14ac:dyDescent="0.2">
      <c r="A1029" s="19" t="s">
        <v>3155</v>
      </c>
      <c r="B1029" s="20" t="s">
        <v>3156</v>
      </c>
      <c r="C1029" s="32" t="s">
        <v>3580</v>
      </c>
      <c r="D1029" s="21" t="s">
        <v>72</v>
      </c>
      <c r="E1029" s="21" t="s">
        <v>3158</v>
      </c>
      <c r="F1029" s="22">
        <v>15500</v>
      </c>
      <c r="G1029" s="23">
        <v>1</v>
      </c>
      <c r="H1029" s="21" t="s">
        <v>74</v>
      </c>
      <c r="I1029" s="24" t="s">
        <v>74</v>
      </c>
    </row>
    <row r="1030" spans="1:9" ht="33.75" x14ac:dyDescent="0.2">
      <c r="A1030" s="19" t="s">
        <v>3155</v>
      </c>
      <c r="B1030" s="20" t="s">
        <v>3156</v>
      </c>
      <c r="C1030" s="32" t="s">
        <v>3939</v>
      </c>
      <c r="D1030" s="21" t="s">
        <v>72</v>
      </c>
      <c r="E1030" s="21" t="s">
        <v>3158</v>
      </c>
      <c r="F1030" s="22">
        <v>20088</v>
      </c>
      <c r="G1030" s="23">
        <v>1</v>
      </c>
      <c r="H1030" s="21" t="s">
        <v>74</v>
      </c>
      <c r="I1030" s="24" t="s">
        <v>74</v>
      </c>
    </row>
    <row r="1031" spans="1:9" ht="33.75" x14ac:dyDescent="0.2">
      <c r="A1031" s="19" t="s">
        <v>3155</v>
      </c>
      <c r="B1031" s="20" t="s">
        <v>3156</v>
      </c>
      <c r="C1031" s="32" t="s">
        <v>3360</v>
      </c>
      <c r="D1031" s="21" t="s">
        <v>72</v>
      </c>
      <c r="E1031" s="21" t="s">
        <v>3158</v>
      </c>
      <c r="F1031" s="22">
        <v>611223.1</v>
      </c>
      <c r="G1031" s="23">
        <v>1</v>
      </c>
      <c r="H1031" s="21" t="s">
        <v>74</v>
      </c>
      <c r="I1031" s="24" t="s">
        <v>74</v>
      </c>
    </row>
    <row r="1032" spans="1:9" ht="33.75" x14ac:dyDescent="0.2">
      <c r="A1032" s="19" t="s">
        <v>3155</v>
      </c>
      <c r="B1032" s="20" t="s">
        <v>3156</v>
      </c>
      <c r="C1032" s="32" t="s">
        <v>3360</v>
      </c>
      <c r="D1032" s="21" t="s">
        <v>72</v>
      </c>
      <c r="E1032" s="21" t="s">
        <v>3158</v>
      </c>
      <c r="F1032" s="22">
        <v>611223.1</v>
      </c>
      <c r="G1032" s="23">
        <v>1</v>
      </c>
      <c r="H1032" s="21" t="s">
        <v>74</v>
      </c>
      <c r="I1032" s="24" t="s">
        <v>74</v>
      </c>
    </row>
    <row r="1033" spans="1:9" ht="33.75" x14ac:dyDescent="0.2">
      <c r="A1033" s="19" t="s">
        <v>3155</v>
      </c>
      <c r="B1033" s="20" t="s">
        <v>3156</v>
      </c>
      <c r="C1033" s="32" t="s">
        <v>3362</v>
      </c>
      <c r="D1033" s="21" t="s">
        <v>72</v>
      </c>
      <c r="E1033" s="21" t="s">
        <v>3158</v>
      </c>
      <c r="F1033" s="22">
        <v>166940</v>
      </c>
      <c r="G1033" s="23">
        <v>1</v>
      </c>
      <c r="H1033" s="21" t="s">
        <v>74</v>
      </c>
      <c r="I1033" s="24" t="s">
        <v>74</v>
      </c>
    </row>
    <row r="1034" spans="1:9" ht="33.75" x14ac:dyDescent="0.2">
      <c r="A1034" s="19" t="s">
        <v>3155</v>
      </c>
      <c r="B1034" s="20" t="s">
        <v>3156</v>
      </c>
      <c r="C1034" s="32" t="s">
        <v>3362</v>
      </c>
      <c r="D1034" s="21" t="s">
        <v>72</v>
      </c>
      <c r="E1034" s="21" t="s">
        <v>3158</v>
      </c>
      <c r="F1034" s="22">
        <v>166940</v>
      </c>
      <c r="G1034" s="23">
        <v>1</v>
      </c>
      <c r="H1034" s="21" t="s">
        <v>74</v>
      </c>
      <c r="I1034" s="24" t="s">
        <v>74</v>
      </c>
    </row>
    <row r="1035" spans="1:9" ht="33.75" x14ac:dyDescent="0.2">
      <c r="A1035" s="19" t="s">
        <v>3155</v>
      </c>
      <c r="B1035" s="20" t="s">
        <v>3156</v>
      </c>
      <c r="C1035" s="32" t="s">
        <v>3362</v>
      </c>
      <c r="D1035" s="21" t="s">
        <v>72</v>
      </c>
      <c r="E1035" s="21" t="s">
        <v>3158</v>
      </c>
      <c r="F1035" s="22">
        <v>166940</v>
      </c>
      <c r="G1035" s="23">
        <v>1</v>
      </c>
      <c r="H1035" s="21" t="s">
        <v>74</v>
      </c>
      <c r="I1035" s="24" t="s">
        <v>74</v>
      </c>
    </row>
    <row r="1036" spans="1:9" ht="33.75" x14ac:dyDescent="0.2">
      <c r="A1036" s="19" t="s">
        <v>3155</v>
      </c>
      <c r="B1036" s="20" t="s">
        <v>3156</v>
      </c>
      <c r="C1036" s="32" t="s">
        <v>3363</v>
      </c>
      <c r="D1036" s="21" t="s">
        <v>72</v>
      </c>
      <c r="E1036" s="21" t="s">
        <v>3158</v>
      </c>
      <c r="F1036" s="22">
        <v>130832</v>
      </c>
      <c r="G1036" s="23">
        <v>1</v>
      </c>
      <c r="H1036" s="21" t="s">
        <v>74</v>
      </c>
      <c r="I1036" s="24" t="s">
        <v>74</v>
      </c>
    </row>
    <row r="1037" spans="1:9" ht="33.75" x14ac:dyDescent="0.2">
      <c r="A1037" s="19" t="s">
        <v>3155</v>
      </c>
      <c r="B1037" s="20" t="s">
        <v>3156</v>
      </c>
      <c r="C1037" s="32" t="s">
        <v>3363</v>
      </c>
      <c r="D1037" s="21" t="s">
        <v>72</v>
      </c>
      <c r="E1037" s="21" t="s">
        <v>3158</v>
      </c>
      <c r="F1037" s="22">
        <v>130832</v>
      </c>
      <c r="G1037" s="23">
        <v>1</v>
      </c>
      <c r="H1037" s="21" t="s">
        <v>74</v>
      </c>
      <c r="I1037" s="24" t="s">
        <v>74</v>
      </c>
    </row>
    <row r="1038" spans="1:9" ht="33.75" x14ac:dyDescent="0.2">
      <c r="A1038" s="19" t="s">
        <v>3155</v>
      </c>
      <c r="B1038" s="20" t="s">
        <v>3156</v>
      </c>
      <c r="C1038" s="32" t="s">
        <v>3365</v>
      </c>
      <c r="D1038" s="21" t="s">
        <v>72</v>
      </c>
      <c r="E1038" s="21" t="s">
        <v>3158</v>
      </c>
      <c r="F1038" s="22">
        <v>77405</v>
      </c>
      <c r="G1038" s="23">
        <v>1</v>
      </c>
      <c r="H1038" s="21" t="s">
        <v>74</v>
      </c>
      <c r="I1038" s="24" t="s">
        <v>74</v>
      </c>
    </row>
    <row r="1039" spans="1:9" ht="33.75" x14ac:dyDescent="0.2">
      <c r="A1039" s="19" t="s">
        <v>3155</v>
      </c>
      <c r="B1039" s="20" t="s">
        <v>3156</v>
      </c>
      <c r="C1039" s="32" t="s">
        <v>3940</v>
      </c>
      <c r="D1039" s="21" t="s">
        <v>72</v>
      </c>
      <c r="E1039" s="21" t="s">
        <v>3158</v>
      </c>
      <c r="F1039" s="22">
        <v>41700</v>
      </c>
      <c r="G1039" s="23">
        <v>1</v>
      </c>
      <c r="H1039" s="21" t="s">
        <v>74</v>
      </c>
      <c r="I1039" s="24" t="s">
        <v>74</v>
      </c>
    </row>
    <row r="1040" spans="1:9" ht="33.75" x14ac:dyDescent="0.2">
      <c r="A1040" s="19" t="s">
        <v>3155</v>
      </c>
      <c r="B1040" s="20" t="s">
        <v>3156</v>
      </c>
      <c r="C1040" s="32" t="s">
        <v>3367</v>
      </c>
      <c r="D1040" s="21" t="s">
        <v>72</v>
      </c>
      <c r="E1040" s="21" t="s">
        <v>3158</v>
      </c>
      <c r="F1040" s="22">
        <v>13347.46</v>
      </c>
      <c r="G1040" s="23">
        <v>1</v>
      </c>
      <c r="H1040" s="21" t="s">
        <v>74</v>
      </c>
      <c r="I1040" s="24" t="s">
        <v>74</v>
      </c>
    </row>
    <row r="1041" spans="1:9" ht="33.75" x14ac:dyDescent="0.2">
      <c r="A1041" s="19" t="s">
        <v>3155</v>
      </c>
      <c r="B1041" s="20" t="s">
        <v>3156</v>
      </c>
      <c r="C1041" s="32" t="s">
        <v>3583</v>
      </c>
      <c r="D1041" s="21" t="s">
        <v>72</v>
      </c>
      <c r="E1041" s="21" t="s">
        <v>3158</v>
      </c>
      <c r="F1041" s="22">
        <v>15505</v>
      </c>
      <c r="G1041" s="23">
        <v>1</v>
      </c>
      <c r="H1041" s="21" t="s">
        <v>74</v>
      </c>
      <c r="I1041" s="24" t="s">
        <v>74</v>
      </c>
    </row>
    <row r="1042" spans="1:9" ht="33.75" x14ac:dyDescent="0.2">
      <c r="A1042" s="19" t="s">
        <v>3155</v>
      </c>
      <c r="B1042" s="20" t="s">
        <v>3156</v>
      </c>
      <c r="C1042" s="32" t="s">
        <v>3368</v>
      </c>
      <c r="D1042" s="21" t="s">
        <v>72</v>
      </c>
      <c r="E1042" s="21" t="s">
        <v>3158</v>
      </c>
      <c r="F1042" s="22">
        <v>47870</v>
      </c>
      <c r="G1042" s="23">
        <v>1</v>
      </c>
      <c r="H1042" s="21" t="s">
        <v>74</v>
      </c>
      <c r="I1042" s="24" t="s">
        <v>74</v>
      </c>
    </row>
    <row r="1043" spans="1:9" ht="33.75" x14ac:dyDescent="0.2">
      <c r="A1043" s="19" t="s">
        <v>3155</v>
      </c>
      <c r="B1043" s="20" t="s">
        <v>3156</v>
      </c>
      <c r="C1043" s="32" t="s">
        <v>3369</v>
      </c>
      <c r="D1043" s="21" t="s">
        <v>72</v>
      </c>
      <c r="E1043" s="21" t="s">
        <v>3158</v>
      </c>
      <c r="F1043" s="22">
        <v>14666</v>
      </c>
      <c r="G1043" s="23">
        <v>1</v>
      </c>
      <c r="H1043" s="21" t="s">
        <v>74</v>
      </c>
      <c r="I1043" s="24" t="s">
        <v>74</v>
      </c>
    </row>
    <row r="1044" spans="1:9" ht="33.75" x14ac:dyDescent="0.2">
      <c r="A1044" s="19" t="s">
        <v>3155</v>
      </c>
      <c r="B1044" s="20" t="s">
        <v>3156</v>
      </c>
      <c r="C1044" s="32" t="s">
        <v>3941</v>
      </c>
      <c r="D1044" s="21" t="s">
        <v>72</v>
      </c>
      <c r="E1044" s="21" t="s">
        <v>3158</v>
      </c>
      <c r="F1044" s="22">
        <v>152863.45000000001</v>
      </c>
      <c r="G1044" s="23">
        <v>1</v>
      </c>
      <c r="H1044" s="21" t="s">
        <v>74</v>
      </c>
      <c r="I1044" s="24" t="s">
        <v>74</v>
      </c>
    </row>
    <row r="1045" spans="1:9" ht="33.75" x14ac:dyDescent="0.2">
      <c r="A1045" s="19" t="s">
        <v>3155</v>
      </c>
      <c r="B1045" s="20" t="s">
        <v>3156</v>
      </c>
      <c r="C1045" s="32" t="s">
        <v>3942</v>
      </c>
      <c r="D1045" s="21" t="s">
        <v>72</v>
      </c>
      <c r="E1045" s="21" t="s">
        <v>3158</v>
      </c>
      <c r="F1045" s="22">
        <v>12622.5</v>
      </c>
      <c r="G1045" s="23">
        <v>1</v>
      </c>
      <c r="H1045" s="21" t="s">
        <v>74</v>
      </c>
      <c r="I1045" s="24" t="s">
        <v>74</v>
      </c>
    </row>
    <row r="1046" spans="1:9" ht="33.75" x14ac:dyDescent="0.2">
      <c r="A1046" s="19" t="s">
        <v>3155</v>
      </c>
      <c r="B1046" s="20" t="s">
        <v>3156</v>
      </c>
      <c r="C1046" s="32" t="s">
        <v>3943</v>
      </c>
      <c r="D1046" s="21" t="s">
        <v>72</v>
      </c>
      <c r="E1046" s="21" t="s">
        <v>3158</v>
      </c>
      <c r="F1046" s="22">
        <v>10800</v>
      </c>
      <c r="G1046" s="23">
        <v>1</v>
      </c>
      <c r="H1046" s="21" t="s">
        <v>74</v>
      </c>
      <c r="I1046" s="24" t="s">
        <v>74</v>
      </c>
    </row>
    <row r="1047" spans="1:9" ht="33.75" x14ac:dyDescent="0.2">
      <c r="A1047" s="19" t="s">
        <v>3155</v>
      </c>
      <c r="B1047" s="20" t="s">
        <v>3156</v>
      </c>
      <c r="C1047" s="32" t="s">
        <v>3944</v>
      </c>
      <c r="D1047" s="21" t="s">
        <v>72</v>
      </c>
      <c r="E1047" s="21" t="s">
        <v>3158</v>
      </c>
      <c r="F1047" s="22">
        <v>272153.88</v>
      </c>
      <c r="G1047" s="23">
        <v>1</v>
      </c>
      <c r="H1047" s="21" t="s">
        <v>74</v>
      </c>
      <c r="I1047" s="24" t="s">
        <v>74</v>
      </c>
    </row>
    <row r="1048" spans="1:9" ht="33.75" x14ac:dyDescent="0.2">
      <c r="A1048" s="19" t="s">
        <v>3155</v>
      </c>
      <c r="B1048" s="20" t="s">
        <v>3156</v>
      </c>
      <c r="C1048" s="32" t="s">
        <v>3945</v>
      </c>
      <c r="D1048" s="21" t="s">
        <v>72</v>
      </c>
      <c r="E1048" s="21" t="s">
        <v>3158</v>
      </c>
      <c r="F1048" s="22">
        <v>81525.429999999993</v>
      </c>
      <c r="G1048" s="23">
        <v>1</v>
      </c>
      <c r="H1048" s="21" t="s">
        <v>74</v>
      </c>
      <c r="I1048" s="24" t="s">
        <v>74</v>
      </c>
    </row>
    <row r="1049" spans="1:9" ht="33.75" x14ac:dyDescent="0.2">
      <c r="A1049" s="19" t="s">
        <v>3155</v>
      </c>
      <c r="B1049" s="20" t="s">
        <v>3156</v>
      </c>
      <c r="C1049" s="32" t="s">
        <v>3946</v>
      </c>
      <c r="D1049" s="21" t="s">
        <v>72</v>
      </c>
      <c r="E1049" s="21" t="s">
        <v>3158</v>
      </c>
      <c r="F1049" s="22">
        <v>58352</v>
      </c>
      <c r="G1049" s="23">
        <v>1</v>
      </c>
      <c r="H1049" s="21" t="s">
        <v>74</v>
      </c>
      <c r="I1049" s="24" t="s">
        <v>74</v>
      </c>
    </row>
    <row r="1050" spans="1:9" ht="33.75" x14ac:dyDescent="0.2">
      <c r="A1050" s="19" t="s">
        <v>3155</v>
      </c>
      <c r="B1050" s="20" t="s">
        <v>3156</v>
      </c>
      <c r="C1050" s="32" t="s">
        <v>3947</v>
      </c>
      <c r="D1050" s="21" t="s">
        <v>72</v>
      </c>
      <c r="E1050" s="21" t="s">
        <v>3158</v>
      </c>
      <c r="F1050" s="22">
        <v>18150</v>
      </c>
      <c r="G1050" s="23">
        <v>1</v>
      </c>
      <c r="H1050" s="21" t="s">
        <v>74</v>
      </c>
      <c r="I1050" s="24" t="s">
        <v>74</v>
      </c>
    </row>
    <row r="1051" spans="1:9" ht="33.75" x14ac:dyDescent="0.2">
      <c r="A1051" s="19" t="s">
        <v>3155</v>
      </c>
      <c r="B1051" s="20" t="s">
        <v>3156</v>
      </c>
      <c r="C1051" s="32" t="s">
        <v>3948</v>
      </c>
      <c r="D1051" s="21" t="s">
        <v>72</v>
      </c>
      <c r="E1051" s="21" t="s">
        <v>3158</v>
      </c>
      <c r="F1051" s="22">
        <v>684000</v>
      </c>
      <c r="G1051" s="23">
        <v>1</v>
      </c>
      <c r="H1051" s="21" t="s">
        <v>74</v>
      </c>
      <c r="I1051" s="24" t="s">
        <v>74</v>
      </c>
    </row>
    <row r="1052" spans="1:9" ht="33.75" x14ac:dyDescent="0.2">
      <c r="A1052" s="19" t="s">
        <v>3155</v>
      </c>
      <c r="B1052" s="20" t="s">
        <v>3156</v>
      </c>
      <c r="C1052" s="32" t="s">
        <v>3949</v>
      </c>
      <c r="D1052" s="21" t="s">
        <v>72</v>
      </c>
      <c r="E1052" s="21" t="s">
        <v>3158</v>
      </c>
      <c r="F1052" s="22">
        <v>55084.75</v>
      </c>
      <c r="G1052" s="23">
        <v>1</v>
      </c>
      <c r="H1052" s="21" t="s">
        <v>74</v>
      </c>
      <c r="I1052" s="24" t="s">
        <v>74</v>
      </c>
    </row>
    <row r="1053" spans="1:9" ht="33.75" x14ac:dyDescent="0.2">
      <c r="A1053" s="19" t="s">
        <v>3155</v>
      </c>
      <c r="B1053" s="20" t="s">
        <v>3156</v>
      </c>
      <c r="C1053" s="32" t="s">
        <v>3950</v>
      </c>
      <c r="D1053" s="21" t="s">
        <v>72</v>
      </c>
      <c r="E1053" s="21" t="s">
        <v>3158</v>
      </c>
      <c r="F1053" s="22">
        <v>58472.88</v>
      </c>
      <c r="G1053" s="23">
        <v>1</v>
      </c>
      <c r="H1053" s="21" t="s">
        <v>74</v>
      </c>
      <c r="I1053" s="24" t="s">
        <v>74</v>
      </c>
    </row>
    <row r="1054" spans="1:9" ht="33.75" x14ac:dyDescent="0.2">
      <c r="A1054" s="19" t="s">
        <v>3155</v>
      </c>
      <c r="B1054" s="20" t="s">
        <v>3156</v>
      </c>
      <c r="C1054" s="32" t="s">
        <v>3951</v>
      </c>
      <c r="D1054" s="21" t="s">
        <v>72</v>
      </c>
      <c r="E1054" s="21" t="s">
        <v>3158</v>
      </c>
      <c r="F1054" s="22">
        <v>23500</v>
      </c>
      <c r="G1054" s="23">
        <v>1</v>
      </c>
      <c r="H1054" s="21" t="s">
        <v>74</v>
      </c>
      <c r="I1054" s="24" t="s">
        <v>74</v>
      </c>
    </row>
    <row r="1055" spans="1:9" ht="33.75" x14ac:dyDescent="0.2">
      <c r="A1055" s="19" t="s">
        <v>3155</v>
      </c>
      <c r="B1055" s="20" t="s">
        <v>3156</v>
      </c>
      <c r="C1055" s="32" t="s">
        <v>3952</v>
      </c>
      <c r="D1055" s="21" t="s">
        <v>72</v>
      </c>
      <c r="E1055" s="21" t="s">
        <v>3158</v>
      </c>
      <c r="F1055" s="22">
        <v>22350</v>
      </c>
      <c r="G1055" s="23">
        <v>1</v>
      </c>
      <c r="H1055" s="21" t="s">
        <v>74</v>
      </c>
      <c r="I1055" s="24" t="s">
        <v>74</v>
      </c>
    </row>
    <row r="1056" spans="1:9" ht="33.75" x14ac:dyDescent="0.2">
      <c r="A1056" s="19" t="s">
        <v>3155</v>
      </c>
      <c r="B1056" s="20" t="s">
        <v>3156</v>
      </c>
      <c r="C1056" s="32" t="s">
        <v>3953</v>
      </c>
      <c r="D1056" s="21" t="s">
        <v>72</v>
      </c>
      <c r="E1056" s="21" t="s">
        <v>3158</v>
      </c>
      <c r="F1056" s="22">
        <v>1509053.08</v>
      </c>
      <c r="G1056" s="23">
        <v>1</v>
      </c>
      <c r="H1056" s="21" t="s">
        <v>74</v>
      </c>
      <c r="I1056" s="24" t="s">
        <v>74</v>
      </c>
    </row>
    <row r="1057" spans="1:9" ht="33.75" x14ac:dyDescent="0.2">
      <c r="A1057" s="19" t="s">
        <v>3155</v>
      </c>
      <c r="B1057" s="20" t="s">
        <v>3156</v>
      </c>
      <c r="C1057" s="32" t="s">
        <v>3954</v>
      </c>
      <c r="D1057" s="21" t="s">
        <v>72</v>
      </c>
      <c r="E1057" s="21" t="s">
        <v>3158</v>
      </c>
      <c r="F1057" s="22">
        <v>413160</v>
      </c>
      <c r="G1057" s="23">
        <v>1</v>
      </c>
      <c r="H1057" s="21" t="s">
        <v>74</v>
      </c>
      <c r="I1057" s="24" t="s">
        <v>74</v>
      </c>
    </row>
    <row r="1058" spans="1:9" ht="33.75" x14ac:dyDescent="0.2">
      <c r="A1058" s="19" t="s">
        <v>3155</v>
      </c>
      <c r="B1058" s="20" t="s">
        <v>3156</v>
      </c>
      <c r="C1058" s="32" t="s">
        <v>3955</v>
      </c>
      <c r="D1058" s="21" t="s">
        <v>72</v>
      </c>
      <c r="E1058" s="21" t="s">
        <v>3158</v>
      </c>
      <c r="F1058" s="22">
        <v>413160</v>
      </c>
      <c r="G1058" s="23">
        <v>1</v>
      </c>
      <c r="H1058" s="21" t="s">
        <v>74</v>
      </c>
      <c r="I1058" s="24" t="s">
        <v>74</v>
      </c>
    </row>
    <row r="1059" spans="1:9" ht="33.75" x14ac:dyDescent="0.2">
      <c r="A1059" s="19" t="s">
        <v>3155</v>
      </c>
      <c r="B1059" s="20" t="s">
        <v>3156</v>
      </c>
      <c r="C1059" s="32" t="s">
        <v>3956</v>
      </c>
      <c r="D1059" s="21" t="s">
        <v>72</v>
      </c>
      <c r="E1059" s="21" t="s">
        <v>3158</v>
      </c>
      <c r="F1059" s="22">
        <v>413160</v>
      </c>
      <c r="G1059" s="23">
        <v>1</v>
      </c>
      <c r="H1059" s="21" t="s">
        <v>74</v>
      </c>
      <c r="I1059" s="24" t="s">
        <v>74</v>
      </c>
    </row>
    <row r="1060" spans="1:9" ht="33.75" x14ac:dyDescent="0.2">
      <c r="A1060" s="19" t="s">
        <v>3155</v>
      </c>
      <c r="B1060" s="20" t="s">
        <v>3156</v>
      </c>
      <c r="C1060" s="32" t="s">
        <v>3957</v>
      </c>
      <c r="D1060" s="21" t="s">
        <v>72</v>
      </c>
      <c r="E1060" s="21" t="s">
        <v>3158</v>
      </c>
      <c r="F1060" s="22">
        <v>413160</v>
      </c>
      <c r="G1060" s="23">
        <v>1</v>
      </c>
      <c r="H1060" s="21" t="s">
        <v>74</v>
      </c>
      <c r="I1060" s="24" t="s">
        <v>74</v>
      </c>
    </row>
    <row r="1061" spans="1:9" ht="33.75" x14ac:dyDescent="0.2">
      <c r="A1061" s="19" t="s">
        <v>3155</v>
      </c>
      <c r="B1061" s="20" t="s">
        <v>3156</v>
      </c>
      <c r="C1061" s="32" t="s">
        <v>3958</v>
      </c>
      <c r="D1061" s="21" t="s">
        <v>72</v>
      </c>
      <c r="E1061" s="21" t="s">
        <v>3158</v>
      </c>
      <c r="F1061" s="22">
        <v>413160</v>
      </c>
      <c r="G1061" s="23">
        <v>1</v>
      </c>
      <c r="H1061" s="21" t="s">
        <v>74</v>
      </c>
      <c r="I1061" s="24" t="s">
        <v>74</v>
      </c>
    </row>
    <row r="1062" spans="1:9" ht="33.75" x14ac:dyDescent="0.2">
      <c r="A1062" s="19" t="s">
        <v>3155</v>
      </c>
      <c r="B1062" s="20" t="s">
        <v>3156</v>
      </c>
      <c r="C1062" s="32" t="s">
        <v>3959</v>
      </c>
      <c r="D1062" s="21" t="s">
        <v>72</v>
      </c>
      <c r="E1062" s="21" t="s">
        <v>3158</v>
      </c>
      <c r="F1062" s="22">
        <v>439123</v>
      </c>
      <c r="G1062" s="23">
        <v>1</v>
      </c>
      <c r="H1062" s="21" t="s">
        <v>74</v>
      </c>
      <c r="I1062" s="24" t="s">
        <v>74</v>
      </c>
    </row>
    <row r="1063" spans="1:9" ht="33.75" x14ac:dyDescent="0.2">
      <c r="A1063" s="19" t="s">
        <v>3155</v>
      </c>
      <c r="B1063" s="20" t="s">
        <v>3156</v>
      </c>
      <c r="C1063" s="32" t="s">
        <v>3960</v>
      </c>
      <c r="D1063" s="21" t="s">
        <v>72</v>
      </c>
      <c r="E1063" s="21" t="s">
        <v>3158</v>
      </c>
      <c r="F1063" s="22">
        <v>1098271.99</v>
      </c>
      <c r="G1063" s="23">
        <v>1</v>
      </c>
      <c r="H1063" s="21" t="s">
        <v>74</v>
      </c>
      <c r="I1063" s="24" t="s">
        <v>74</v>
      </c>
    </row>
    <row r="1064" spans="1:9" ht="33.75" x14ac:dyDescent="0.2">
      <c r="A1064" s="19" t="s">
        <v>3155</v>
      </c>
      <c r="B1064" s="20" t="s">
        <v>3156</v>
      </c>
      <c r="C1064" s="32" t="s">
        <v>3961</v>
      </c>
      <c r="D1064" s="21" t="s">
        <v>72</v>
      </c>
      <c r="E1064" s="21" t="s">
        <v>3158</v>
      </c>
      <c r="F1064" s="22">
        <v>969345.15</v>
      </c>
      <c r="G1064" s="23">
        <v>1</v>
      </c>
      <c r="H1064" s="21" t="s">
        <v>74</v>
      </c>
      <c r="I1064" s="24" t="s">
        <v>74</v>
      </c>
    </row>
    <row r="1065" spans="1:9" ht="33.75" x14ac:dyDescent="0.2">
      <c r="A1065" s="19" t="s">
        <v>3155</v>
      </c>
      <c r="B1065" s="20" t="s">
        <v>3156</v>
      </c>
      <c r="C1065" s="32" t="s">
        <v>3962</v>
      </c>
      <c r="D1065" s="21" t="s">
        <v>72</v>
      </c>
      <c r="E1065" s="21" t="s">
        <v>3158</v>
      </c>
      <c r="F1065" s="22">
        <v>24286.21</v>
      </c>
      <c r="G1065" s="23">
        <v>1</v>
      </c>
      <c r="H1065" s="21" t="s">
        <v>74</v>
      </c>
      <c r="I1065" s="24" t="s">
        <v>74</v>
      </c>
    </row>
    <row r="1066" spans="1:9" ht="33.75" x14ac:dyDescent="0.2">
      <c r="A1066" s="19" t="s">
        <v>3155</v>
      </c>
      <c r="B1066" s="20" t="s">
        <v>3156</v>
      </c>
      <c r="C1066" s="32" t="s">
        <v>3963</v>
      </c>
      <c r="D1066" s="21" t="s">
        <v>72</v>
      </c>
      <c r="E1066" s="21" t="s">
        <v>3158</v>
      </c>
      <c r="F1066" s="22">
        <v>15000</v>
      </c>
      <c r="G1066" s="23">
        <v>1</v>
      </c>
      <c r="H1066" s="21" t="s">
        <v>74</v>
      </c>
      <c r="I1066" s="24" t="s">
        <v>74</v>
      </c>
    </row>
    <row r="1067" spans="1:9" ht="33.75" x14ac:dyDescent="0.2">
      <c r="A1067" s="19" t="s">
        <v>3155</v>
      </c>
      <c r="B1067" s="20" t="s">
        <v>3156</v>
      </c>
      <c r="C1067" s="32" t="s">
        <v>3964</v>
      </c>
      <c r="D1067" s="21" t="s">
        <v>72</v>
      </c>
      <c r="E1067" s="21" t="s">
        <v>3158</v>
      </c>
      <c r="F1067" s="22">
        <v>94600</v>
      </c>
      <c r="G1067" s="23">
        <v>1</v>
      </c>
      <c r="H1067" s="21" t="s">
        <v>74</v>
      </c>
      <c r="I1067" s="24" t="s">
        <v>74</v>
      </c>
    </row>
    <row r="1068" spans="1:9" ht="33.75" x14ac:dyDescent="0.2">
      <c r="A1068" s="19" t="s">
        <v>3155</v>
      </c>
      <c r="B1068" s="20" t="s">
        <v>3156</v>
      </c>
      <c r="C1068" s="32" t="s">
        <v>3965</v>
      </c>
      <c r="D1068" s="21" t="s">
        <v>72</v>
      </c>
      <c r="E1068" s="21" t="s">
        <v>3158</v>
      </c>
      <c r="F1068" s="22">
        <v>261772.47</v>
      </c>
      <c r="G1068" s="23">
        <v>1</v>
      </c>
      <c r="H1068" s="21" t="s">
        <v>74</v>
      </c>
      <c r="I1068" s="24" t="s">
        <v>74</v>
      </c>
    </row>
    <row r="1069" spans="1:9" ht="33.75" x14ac:dyDescent="0.2">
      <c r="A1069" s="19" t="s">
        <v>3155</v>
      </c>
      <c r="B1069" s="20" t="s">
        <v>3156</v>
      </c>
      <c r="C1069" s="32" t="s">
        <v>3966</v>
      </c>
      <c r="D1069" s="21" t="s">
        <v>72</v>
      </c>
      <c r="E1069" s="21" t="s">
        <v>3158</v>
      </c>
      <c r="F1069" s="22">
        <v>81738.64</v>
      </c>
      <c r="G1069" s="23">
        <v>1</v>
      </c>
      <c r="H1069" s="21" t="s">
        <v>74</v>
      </c>
      <c r="I1069" s="24" t="s">
        <v>74</v>
      </c>
    </row>
    <row r="1070" spans="1:9" ht="33.75" x14ac:dyDescent="0.2">
      <c r="A1070" s="19" t="s">
        <v>3155</v>
      </c>
      <c r="B1070" s="20" t="s">
        <v>3156</v>
      </c>
      <c r="C1070" s="32" t="s">
        <v>3967</v>
      </c>
      <c r="D1070" s="21" t="s">
        <v>72</v>
      </c>
      <c r="E1070" s="21" t="s">
        <v>3158</v>
      </c>
      <c r="F1070" s="22">
        <v>38929.199999999997</v>
      </c>
      <c r="G1070" s="23">
        <v>1</v>
      </c>
      <c r="H1070" s="21" t="s">
        <v>74</v>
      </c>
      <c r="I1070" s="24" t="s">
        <v>74</v>
      </c>
    </row>
    <row r="1071" spans="1:9" ht="33.75" x14ac:dyDescent="0.2">
      <c r="A1071" s="19" t="s">
        <v>3155</v>
      </c>
      <c r="B1071" s="20" t="s">
        <v>3156</v>
      </c>
      <c r="C1071" s="32" t="s">
        <v>3968</v>
      </c>
      <c r="D1071" s="21" t="s">
        <v>72</v>
      </c>
      <c r="E1071" s="21" t="s">
        <v>3158</v>
      </c>
      <c r="F1071" s="22">
        <v>93395.04</v>
      </c>
      <c r="G1071" s="23">
        <v>1</v>
      </c>
      <c r="H1071" s="21" t="s">
        <v>74</v>
      </c>
      <c r="I1071" s="24" t="s">
        <v>74</v>
      </c>
    </row>
    <row r="1072" spans="1:9" ht="33.75" x14ac:dyDescent="0.2">
      <c r="A1072" s="19" t="s">
        <v>3155</v>
      </c>
      <c r="B1072" s="20" t="s">
        <v>3156</v>
      </c>
      <c r="C1072" s="32" t="s">
        <v>3969</v>
      </c>
      <c r="D1072" s="21" t="s">
        <v>72</v>
      </c>
      <c r="E1072" s="21" t="s">
        <v>3158</v>
      </c>
      <c r="F1072" s="22">
        <v>90871.24</v>
      </c>
      <c r="G1072" s="23">
        <v>1</v>
      </c>
      <c r="H1072" s="21" t="s">
        <v>74</v>
      </c>
      <c r="I1072" s="24" t="s">
        <v>74</v>
      </c>
    </row>
    <row r="1073" spans="1:9" ht="33.75" x14ac:dyDescent="0.2">
      <c r="A1073" s="19" t="s">
        <v>3155</v>
      </c>
      <c r="B1073" s="20" t="s">
        <v>3156</v>
      </c>
      <c r="C1073" s="32" t="s">
        <v>3970</v>
      </c>
      <c r="D1073" s="21" t="s">
        <v>72</v>
      </c>
      <c r="E1073" s="21" t="s">
        <v>3158</v>
      </c>
      <c r="F1073" s="22">
        <v>64644.93</v>
      </c>
      <c r="G1073" s="23">
        <v>1</v>
      </c>
      <c r="H1073" s="21" t="s">
        <v>74</v>
      </c>
      <c r="I1073" s="24" t="s">
        <v>74</v>
      </c>
    </row>
    <row r="1074" spans="1:9" ht="33.75" x14ac:dyDescent="0.2">
      <c r="A1074" s="19" t="s">
        <v>3155</v>
      </c>
      <c r="B1074" s="20" t="s">
        <v>3156</v>
      </c>
      <c r="C1074" s="32" t="s">
        <v>3971</v>
      </c>
      <c r="D1074" s="21" t="s">
        <v>72</v>
      </c>
      <c r="E1074" s="21" t="s">
        <v>3158</v>
      </c>
      <c r="F1074" s="22">
        <v>27742.03</v>
      </c>
      <c r="G1074" s="23">
        <v>1</v>
      </c>
      <c r="H1074" s="21" t="s">
        <v>74</v>
      </c>
      <c r="I1074" s="24" t="s">
        <v>74</v>
      </c>
    </row>
    <row r="1075" spans="1:9" ht="33.75" x14ac:dyDescent="0.2">
      <c r="A1075" s="19" t="s">
        <v>3155</v>
      </c>
      <c r="B1075" s="20" t="s">
        <v>3156</v>
      </c>
      <c r="C1075" s="32" t="s">
        <v>3972</v>
      </c>
      <c r="D1075" s="21" t="s">
        <v>72</v>
      </c>
      <c r="E1075" s="21" t="s">
        <v>3158</v>
      </c>
      <c r="F1075" s="22">
        <v>2449823.3199999998</v>
      </c>
      <c r="G1075" s="23">
        <v>1</v>
      </c>
      <c r="H1075" s="21" t="s">
        <v>74</v>
      </c>
      <c r="I1075" s="24" t="s">
        <v>74</v>
      </c>
    </row>
    <row r="1076" spans="1:9" ht="33.75" x14ac:dyDescent="0.2">
      <c r="A1076" s="19" t="s">
        <v>3155</v>
      </c>
      <c r="B1076" s="20" t="s">
        <v>3156</v>
      </c>
      <c r="C1076" s="32" t="s">
        <v>3973</v>
      </c>
      <c r="D1076" s="21" t="s">
        <v>72</v>
      </c>
      <c r="E1076" s="21" t="s">
        <v>3158</v>
      </c>
      <c r="F1076" s="22">
        <v>210007.18</v>
      </c>
      <c r="G1076" s="23">
        <v>1</v>
      </c>
      <c r="H1076" s="21" t="s">
        <v>74</v>
      </c>
      <c r="I1076" s="24" t="s">
        <v>74</v>
      </c>
    </row>
    <row r="1077" spans="1:9" ht="33.75" x14ac:dyDescent="0.2">
      <c r="A1077" s="19" t="s">
        <v>3155</v>
      </c>
      <c r="B1077" s="20" t="s">
        <v>3156</v>
      </c>
      <c r="C1077" s="32" t="s">
        <v>3974</v>
      </c>
      <c r="D1077" s="21" t="s">
        <v>72</v>
      </c>
      <c r="E1077" s="21" t="s">
        <v>3158</v>
      </c>
      <c r="F1077" s="22">
        <v>1584355.17</v>
      </c>
      <c r="G1077" s="23">
        <v>1</v>
      </c>
      <c r="H1077" s="21" t="s">
        <v>74</v>
      </c>
      <c r="I1077" s="24" t="s">
        <v>74</v>
      </c>
    </row>
    <row r="1078" spans="1:9" ht="33.75" x14ac:dyDescent="0.2">
      <c r="A1078" s="19" t="s">
        <v>3155</v>
      </c>
      <c r="B1078" s="20" t="s">
        <v>3156</v>
      </c>
      <c r="C1078" s="32" t="s">
        <v>3975</v>
      </c>
      <c r="D1078" s="21" t="s">
        <v>72</v>
      </c>
      <c r="E1078" s="21" t="s">
        <v>3158</v>
      </c>
      <c r="F1078" s="22">
        <v>22864</v>
      </c>
      <c r="G1078" s="23">
        <v>1</v>
      </c>
      <c r="H1078" s="21" t="s">
        <v>74</v>
      </c>
      <c r="I1078" s="24" t="s">
        <v>74</v>
      </c>
    </row>
    <row r="1079" spans="1:9" ht="33.75" x14ac:dyDescent="0.2">
      <c r="A1079" s="19" t="s">
        <v>3155</v>
      </c>
      <c r="B1079" s="20" t="s">
        <v>3156</v>
      </c>
      <c r="C1079" s="32" t="s">
        <v>3976</v>
      </c>
      <c r="D1079" s="21" t="s">
        <v>72</v>
      </c>
      <c r="E1079" s="21" t="s">
        <v>3158</v>
      </c>
      <c r="F1079" s="22">
        <v>683452</v>
      </c>
      <c r="G1079" s="23">
        <v>1</v>
      </c>
      <c r="H1079" s="21" t="s">
        <v>74</v>
      </c>
      <c r="I1079" s="24" t="s">
        <v>74</v>
      </c>
    </row>
    <row r="1080" spans="1:9" ht="33.75" x14ac:dyDescent="0.2">
      <c r="A1080" s="19" t="s">
        <v>3155</v>
      </c>
      <c r="B1080" s="20" t="s">
        <v>3156</v>
      </c>
      <c r="C1080" s="32" t="s">
        <v>3977</v>
      </c>
      <c r="D1080" s="21" t="s">
        <v>72</v>
      </c>
      <c r="E1080" s="21" t="s">
        <v>3158</v>
      </c>
      <c r="F1080" s="22">
        <v>44747</v>
      </c>
      <c r="G1080" s="23">
        <v>1</v>
      </c>
      <c r="H1080" s="21" t="s">
        <v>74</v>
      </c>
      <c r="I1080" s="24" t="s">
        <v>74</v>
      </c>
    </row>
    <row r="1081" spans="1:9" ht="33.75" x14ac:dyDescent="0.2">
      <c r="A1081" s="19" t="s">
        <v>3155</v>
      </c>
      <c r="B1081" s="20" t="s">
        <v>3156</v>
      </c>
      <c r="C1081" s="32" t="s">
        <v>3978</v>
      </c>
      <c r="D1081" s="21" t="s">
        <v>72</v>
      </c>
      <c r="E1081" s="21" t="s">
        <v>3158</v>
      </c>
      <c r="F1081" s="22">
        <v>37862</v>
      </c>
      <c r="G1081" s="23">
        <v>1</v>
      </c>
      <c r="H1081" s="21" t="s">
        <v>74</v>
      </c>
      <c r="I1081" s="24" t="s">
        <v>74</v>
      </c>
    </row>
    <row r="1082" spans="1:9" ht="33.75" x14ac:dyDescent="0.2">
      <c r="A1082" s="19" t="s">
        <v>3155</v>
      </c>
      <c r="B1082" s="20" t="s">
        <v>3156</v>
      </c>
      <c r="C1082" s="32" t="s">
        <v>3409</v>
      </c>
      <c r="D1082" s="21" t="s">
        <v>72</v>
      </c>
      <c r="E1082" s="21" t="s">
        <v>3158</v>
      </c>
      <c r="F1082" s="22">
        <v>97000</v>
      </c>
      <c r="G1082" s="23">
        <v>1</v>
      </c>
      <c r="H1082" s="21" t="s">
        <v>74</v>
      </c>
      <c r="I1082" s="24" t="s">
        <v>74</v>
      </c>
    </row>
    <row r="1083" spans="1:9" ht="33.75" x14ac:dyDescent="0.2">
      <c r="A1083" s="19" t="s">
        <v>3155</v>
      </c>
      <c r="B1083" s="20" t="s">
        <v>3156</v>
      </c>
      <c r="C1083" s="32" t="s">
        <v>3803</v>
      </c>
      <c r="D1083" s="21" t="s">
        <v>72</v>
      </c>
      <c r="E1083" s="21" t="s">
        <v>3158</v>
      </c>
      <c r="F1083" s="22">
        <v>14845</v>
      </c>
      <c r="G1083" s="23">
        <v>1</v>
      </c>
      <c r="H1083" s="21" t="s">
        <v>74</v>
      </c>
      <c r="I1083" s="24" t="s">
        <v>74</v>
      </c>
    </row>
    <row r="1084" spans="1:9" ht="33.75" x14ac:dyDescent="0.2">
      <c r="A1084" s="19" t="s">
        <v>3155</v>
      </c>
      <c r="B1084" s="20" t="s">
        <v>3156</v>
      </c>
      <c r="C1084" s="32" t="s">
        <v>3979</v>
      </c>
      <c r="D1084" s="21" t="s">
        <v>72</v>
      </c>
      <c r="E1084" s="21" t="s">
        <v>3158</v>
      </c>
      <c r="F1084" s="22">
        <v>19157.400000000001</v>
      </c>
      <c r="G1084" s="23">
        <v>1</v>
      </c>
      <c r="H1084" s="21" t="s">
        <v>74</v>
      </c>
      <c r="I1084" s="24" t="s">
        <v>74</v>
      </c>
    </row>
    <row r="1085" spans="1:9" ht="33.75" x14ac:dyDescent="0.2">
      <c r="A1085" s="19" t="s">
        <v>3155</v>
      </c>
      <c r="B1085" s="20" t="s">
        <v>3156</v>
      </c>
      <c r="C1085" s="32" t="s">
        <v>3980</v>
      </c>
      <c r="D1085" s="21" t="s">
        <v>72</v>
      </c>
      <c r="E1085" s="21" t="s">
        <v>3158</v>
      </c>
      <c r="F1085" s="22">
        <v>11904</v>
      </c>
      <c r="G1085" s="23">
        <v>1</v>
      </c>
      <c r="H1085" s="21" t="s">
        <v>74</v>
      </c>
      <c r="I1085" s="24" t="s">
        <v>74</v>
      </c>
    </row>
    <row r="1086" spans="1:9" ht="33.75" x14ac:dyDescent="0.2">
      <c r="A1086" s="19" t="s">
        <v>3155</v>
      </c>
      <c r="B1086" s="20" t="s">
        <v>3156</v>
      </c>
      <c r="C1086" s="32" t="s">
        <v>3196</v>
      </c>
      <c r="D1086" s="21" t="s">
        <v>72</v>
      </c>
      <c r="E1086" s="21" t="s">
        <v>3158</v>
      </c>
      <c r="F1086" s="22">
        <v>11904</v>
      </c>
      <c r="G1086" s="23">
        <v>1</v>
      </c>
      <c r="H1086" s="21" t="s">
        <v>74</v>
      </c>
      <c r="I1086" s="24" t="s">
        <v>74</v>
      </c>
    </row>
    <row r="1087" spans="1:9" ht="33.75" x14ac:dyDescent="0.2">
      <c r="A1087" s="19" t="s">
        <v>3155</v>
      </c>
      <c r="B1087" s="20" t="s">
        <v>3156</v>
      </c>
      <c r="C1087" s="32" t="s">
        <v>3196</v>
      </c>
      <c r="D1087" s="21" t="s">
        <v>72</v>
      </c>
      <c r="E1087" s="21" t="s">
        <v>3158</v>
      </c>
      <c r="F1087" s="22">
        <v>11904</v>
      </c>
      <c r="G1087" s="23">
        <v>1</v>
      </c>
      <c r="H1087" s="21" t="s">
        <v>74</v>
      </c>
      <c r="I1087" s="24" t="s">
        <v>74</v>
      </c>
    </row>
    <row r="1088" spans="1:9" ht="33.75" x14ac:dyDescent="0.2">
      <c r="A1088" s="19" t="s">
        <v>3155</v>
      </c>
      <c r="B1088" s="20" t="s">
        <v>3156</v>
      </c>
      <c r="C1088" s="32" t="s">
        <v>3198</v>
      </c>
      <c r="D1088" s="21" t="s">
        <v>72</v>
      </c>
      <c r="E1088" s="21" t="s">
        <v>3158</v>
      </c>
      <c r="F1088" s="22">
        <v>24045</v>
      </c>
      <c r="G1088" s="23">
        <v>1</v>
      </c>
      <c r="H1088" s="21" t="s">
        <v>74</v>
      </c>
      <c r="I1088" s="24" t="s">
        <v>74</v>
      </c>
    </row>
    <row r="1089" spans="1:9" ht="33.75" x14ac:dyDescent="0.2">
      <c r="A1089" s="19" t="s">
        <v>3155</v>
      </c>
      <c r="B1089" s="20" t="s">
        <v>3156</v>
      </c>
      <c r="C1089" s="32" t="s">
        <v>3199</v>
      </c>
      <c r="D1089" s="21" t="s">
        <v>72</v>
      </c>
      <c r="E1089" s="21" t="s">
        <v>3158</v>
      </c>
      <c r="F1089" s="22">
        <v>46492</v>
      </c>
      <c r="G1089" s="23">
        <v>1</v>
      </c>
      <c r="H1089" s="21" t="s">
        <v>74</v>
      </c>
      <c r="I1089" s="24" t="s">
        <v>74</v>
      </c>
    </row>
    <row r="1090" spans="1:9" ht="33.75" x14ac:dyDescent="0.2">
      <c r="A1090" s="19" t="s">
        <v>3155</v>
      </c>
      <c r="B1090" s="20" t="s">
        <v>3156</v>
      </c>
      <c r="C1090" s="32" t="s">
        <v>3199</v>
      </c>
      <c r="D1090" s="21" t="s">
        <v>72</v>
      </c>
      <c r="E1090" s="21" t="s">
        <v>3158</v>
      </c>
      <c r="F1090" s="22">
        <v>46492</v>
      </c>
      <c r="G1090" s="23">
        <v>1</v>
      </c>
      <c r="H1090" s="21" t="s">
        <v>74</v>
      </c>
      <c r="I1090" s="24" t="s">
        <v>74</v>
      </c>
    </row>
    <row r="1091" spans="1:9" ht="33.75" x14ac:dyDescent="0.2">
      <c r="A1091" s="19" t="s">
        <v>3155</v>
      </c>
      <c r="B1091" s="20" t="s">
        <v>3156</v>
      </c>
      <c r="C1091" s="32" t="s">
        <v>3411</v>
      </c>
      <c r="D1091" s="21" t="s">
        <v>72</v>
      </c>
      <c r="E1091" s="21" t="s">
        <v>3158</v>
      </c>
      <c r="F1091" s="22">
        <v>63861.599999999999</v>
      </c>
      <c r="G1091" s="23">
        <v>1</v>
      </c>
      <c r="H1091" s="21" t="s">
        <v>74</v>
      </c>
      <c r="I1091" s="24" t="s">
        <v>74</v>
      </c>
    </row>
    <row r="1092" spans="1:9" ht="33.75" x14ac:dyDescent="0.2">
      <c r="A1092" s="19" t="s">
        <v>3155</v>
      </c>
      <c r="B1092" s="20" t="s">
        <v>3156</v>
      </c>
      <c r="C1092" s="32" t="s">
        <v>3806</v>
      </c>
      <c r="D1092" s="21" t="s">
        <v>72</v>
      </c>
      <c r="E1092" s="21" t="s">
        <v>3158</v>
      </c>
      <c r="F1092" s="22">
        <v>18432</v>
      </c>
      <c r="G1092" s="23">
        <v>1</v>
      </c>
      <c r="H1092" s="21" t="s">
        <v>74</v>
      </c>
      <c r="I1092" s="24" t="s">
        <v>74</v>
      </c>
    </row>
    <row r="1093" spans="1:9" ht="33.75" x14ac:dyDescent="0.2">
      <c r="A1093" s="19" t="s">
        <v>3155</v>
      </c>
      <c r="B1093" s="20" t="s">
        <v>3156</v>
      </c>
      <c r="C1093" s="32" t="s">
        <v>3806</v>
      </c>
      <c r="D1093" s="21" t="s">
        <v>72</v>
      </c>
      <c r="E1093" s="21" t="s">
        <v>3158</v>
      </c>
      <c r="F1093" s="22">
        <v>18432</v>
      </c>
      <c r="G1093" s="23">
        <v>1</v>
      </c>
      <c r="H1093" s="21" t="s">
        <v>74</v>
      </c>
      <c r="I1093" s="24" t="s">
        <v>74</v>
      </c>
    </row>
    <row r="1094" spans="1:9" ht="33.75" x14ac:dyDescent="0.2">
      <c r="A1094" s="19" t="s">
        <v>3155</v>
      </c>
      <c r="B1094" s="20" t="s">
        <v>3156</v>
      </c>
      <c r="C1094" s="32" t="s">
        <v>3202</v>
      </c>
      <c r="D1094" s="21" t="s">
        <v>72</v>
      </c>
      <c r="E1094" s="21" t="s">
        <v>3158</v>
      </c>
      <c r="F1094" s="22">
        <v>20000</v>
      </c>
      <c r="G1094" s="23">
        <v>1</v>
      </c>
      <c r="H1094" s="21" t="s">
        <v>74</v>
      </c>
      <c r="I1094" s="24" t="s">
        <v>74</v>
      </c>
    </row>
    <row r="1095" spans="1:9" ht="33.75" x14ac:dyDescent="0.2">
      <c r="A1095" s="19" t="s">
        <v>3155</v>
      </c>
      <c r="B1095" s="20" t="s">
        <v>3156</v>
      </c>
      <c r="C1095" s="32" t="s">
        <v>3981</v>
      </c>
      <c r="D1095" s="21" t="s">
        <v>72</v>
      </c>
      <c r="E1095" s="21" t="s">
        <v>3158</v>
      </c>
      <c r="F1095" s="22">
        <v>107203.39</v>
      </c>
      <c r="G1095" s="23">
        <v>1</v>
      </c>
      <c r="H1095" s="21" t="s">
        <v>74</v>
      </c>
      <c r="I1095" s="24" t="s">
        <v>74</v>
      </c>
    </row>
    <row r="1096" spans="1:9" ht="33.75" x14ac:dyDescent="0.2">
      <c r="A1096" s="19" t="s">
        <v>3155</v>
      </c>
      <c r="B1096" s="20" t="s">
        <v>3156</v>
      </c>
      <c r="C1096" s="32" t="s">
        <v>3626</v>
      </c>
      <c r="D1096" s="21" t="s">
        <v>72</v>
      </c>
      <c r="E1096" s="21" t="s">
        <v>3158</v>
      </c>
      <c r="F1096" s="22">
        <v>106561.2</v>
      </c>
      <c r="G1096" s="23">
        <v>1</v>
      </c>
      <c r="H1096" s="21" t="s">
        <v>74</v>
      </c>
      <c r="I1096" s="24" t="s">
        <v>74</v>
      </c>
    </row>
    <row r="1097" spans="1:9" ht="33.75" x14ac:dyDescent="0.2">
      <c r="A1097" s="19" t="s">
        <v>3155</v>
      </c>
      <c r="B1097" s="20" t="s">
        <v>3156</v>
      </c>
      <c r="C1097" s="32" t="s">
        <v>3626</v>
      </c>
      <c r="D1097" s="21" t="s">
        <v>72</v>
      </c>
      <c r="E1097" s="21" t="s">
        <v>3158</v>
      </c>
      <c r="F1097" s="22">
        <v>106561.2</v>
      </c>
      <c r="G1097" s="23">
        <v>1</v>
      </c>
      <c r="H1097" s="21" t="s">
        <v>74</v>
      </c>
      <c r="I1097" s="24" t="s">
        <v>74</v>
      </c>
    </row>
    <row r="1098" spans="1:9" ht="33.75" x14ac:dyDescent="0.2">
      <c r="A1098" s="19" t="s">
        <v>3155</v>
      </c>
      <c r="B1098" s="20" t="s">
        <v>3156</v>
      </c>
      <c r="C1098" s="32" t="s">
        <v>3982</v>
      </c>
      <c r="D1098" s="21" t="s">
        <v>72</v>
      </c>
      <c r="E1098" s="21" t="s">
        <v>3158</v>
      </c>
      <c r="F1098" s="22">
        <v>106561.2</v>
      </c>
      <c r="G1098" s="23">
        <v>1</v>
      </c>
      <c r="H1098" s="21" t="s">
        <v>74</v>
      </c>
      <c r="I1098" s="24" t="s">
        <v>74</v>
      </c>
    </row>
    <row r="1099" spans="1:9" ht="33.75" x14ac:dyDescent="0.2">
      <c r="A1099" s="19" t="s">
        <v>3155</v>
      </c>
      <c r="B1099" s="20" t="s">
        <v>3156</v>
      </c>
      <c r="C1099" s="32" t="s">
        <v>3204</v>
      </c>
      <c r="D1099" s="21" t="s">
        <v>72</v>
      </c>
      <c r="E1099" s="21" t="s">
        <v>3158</v>
      </c>
      <c r="F1099" s="22">
        <v>36613.040000000001</v>
      </c>
      <c r="G1099" s="23">
        <v>1</v>
      </c>
      <c r="H1099" s="21" t="s">
        <v>74</v>
      </c>
      <c r="I1099" s="24" t="s">
        <v>74</v>
      </c>
    </row>
    <row r="1100" spans="1:9" ht="33.75" x14ac:dyDescent="0.2">
      <c r="A1100" s="19" t="s">
        <v>3155</v>
      </c>
      <c r="B1100" s="20" t="s">
        <v>3156</v>
      </c>
      <c r="C1100" s="32" t="s">
        <v>3412</v>
      </c>
      <c r="D1100" s="21" t="s">
        <v>72</v>
      </c>
      <c r="E1100" s="21" t="s">
        <v>3158</v>
      </c>
      <c r="F1100" s="22">
        <v>45135.59</v>
      </c>
      <c r="G1100" s="23">
        <v>1</v>
      </c>
      <c r="H1100" s="21" t="s">
        <v>74</v>
      </c>
      <c r="I1100" s="24" t="s">
        <v>74</v>
      </c>
    </row>
    <row r="1101" spans="1:9" ht="33.75" x14ac:dyDescent="0.2">
      <c r="A1101" s="19" t="s">
        <v>3155</v>
      </c>
      <c r="B1101" s="20" t="s">
        <v>3156</v>
      </c>
      <c r="C1101" s="32" t="s">
        <v>3983</v>
      </c>
      <c r="D1101" s="21" t="s">
        <v>72</v>
      </c>
      <c r="E1101" s="21" t="s">
        <v>3158</v>
      </c>
      <c r="F1101" s="22">
        <v>105932.21</v>
      </c>
      <c r="G1101" s="23">
        <v>1</v>
      </c>
      <c r="H1101" s="21" t="s">
        <v>74</v>
      </c>
      <c r="I1101" s="24" t="s">
        <v>74</v>
      </c>
    </row>
    <row r="1102" spans="1:9" ht="33.75" x14ac:dyDescent="0.2">
      <c r="A1102" s="19" t="s">
        <v>3155</v>
      </c>
      <c r="B1102" s="20" t="s">
        <v>3156</v>
      </c>
      <c r="C1102" s="32" t="s">
        <v>3205</v>
      </c>
      <c r="D1102" s="21" t="s">
        <v>72</v>
      </c>
      <c r="E1102" s="21" t="s">
        <v>3158</v>
      </c>
      <c r="F1102" s="22">
        <v>14800</v>
      </c>
      <c r="G1102" s="23">
        <v>1</v>
      </c>
      <c r="H1102" s="21" t="s">
        <v>74</v>
      </c>
      <c r="I1102" s="24" t="s">
        <v>74</v>
      </c>
    </row>
    <row r="1103" spans="1:9" ht="33.75" x14ac:dyDescent="0.2">
      <c r="A1103" s="19" t="s">
        <v>3155</v>
      </c>
      <c r="B1103" s="20" t="s">
        <v>3156</v>
      </c>
      <c r="C1103" s="32" t="s">
        <v>3206</v>
      </c>
      <c r="D1103" s="21" t="s">
        <v>72</v>
      </c>
      <c r="E1103" s="21" t="s">
        <v>3158</v>
      </c>
      <c r="F1103" s="22">
        <v>54754.239999999998</v>
      </c>
      <c r="G1103" s="23">
        <v>1</v>
      </c>
      <c r="H1103" s="21" t="s">
        <v>74</v>
      </c>
      <c r="I1103" s="24" t="s">
        <v>74</v>
      </c>
    </row>
    <row r="1104" spans="1:9" ht="33.75" x14ac:dyDescent="0.2">
      <c r="A1104" s="19" t="s">
        <v>3155</v>
      </c>
      <c r="B1104" s="20" t="s">
        <v>3156</v>
      </c>
      <c r="C1104" s="32" t="s">
        <v>3206</v>
      </c>
      <c r="D1104" s="21" t="s">
        <v>72</v>
      </c>
      <c r="E1104" s="21" t="s">
        <v>3158</v>
      </c>
      <c r="F1104" s="22">
        <v>54754.239999999998</v>
      </c>
      <c r="G1104" s="23">
        <v>1</v>
      </c>
      <c r="H1104" s="21" t="s">
        <v>74</v>
      </c>
      <c r="I1104" s="24" t="s">
        <v>74</v>
      </c>
    </row>
    <row r="1105" spans="1:9" ht="33.75" x14ac:dyDescent="0.2">
      <c r="A1105" s="19" t="s">
        <v>3155</v>
      </c>
      <c r="B1105" s="20" t="s">
        <v>3156</v>
      </c>
      <c r="C1105" s="32" t="s">
        <v>3206</v>
      </c>
      <c r="D1105" s="21" t="s">
        <v>72</v>
      </c>
      <c r="E1105" s="21" t="s">
        <v>3158</v>
      </c>
      <c r="F1105" s="22">
        <v>54754.239999999998</v>
      </c>
      <c r="G1105" s="23">
        <v>1</v>
      </c>
      <c r="H1105" s="21" t="s">
        <v>74</v>
      </c>
      <c r="I1105" s="24" t="s">
        <v>74</v>
      </c>
    </row>
    <row r="1106" spans="1:9" ht="33.75" x14ac:dyDescent="0.2">
      <c r="A1106" s="19" t="s">
        <v>3155</v>
      </c>
      <c r="B1106" s="20" t="s">
        <v>3156</v>
      </c>
      <c r="C1106" s="32" t="s">
        <v>3413</v>
      </c>
      <c r="D1106" s="21" t="s">
        <v>72</v>
      </c>
      <c r="E1106" s="21" t="s">
        <v>3158</v>
      </c>
      <c r="F1106" s="22">
        <v>10200</v>
      </c>
      <c r="G1106" s="23">
        <v>1</v>
      </c>
      <c r="H1106" s="21" t="s">
        <v>74</v>
      </c>
      <c r="I1106" s="24" t="s">
        <v>74</v>
      </c>
    </row>
    <row r="1107" spans="1:9" ht="33.75" x14ac:dyDescent="0.2">
      <c r="A1107" s="19" t="s">
        <v>3155</v>
      </c>
      <c r="B1107" s="20" t="s">
        <v>3156</v>
      </c>
      <c r="C1107" s="32" t="s">
        <v>3984</v>
      </c>
      <c r="D1107" s="21" t="s">
        <v>72</v>
      </c>
      <c r="E1107" s="21" t="s">
        <v>3158</v>
      </c>
      <c r="F1107" s="22">
        <v>36000</v>
      </c>
      <c r="G1107" s="23">
        <v>1</v>
      </c>
      <c r="H1107" s="21" t="s">
        <v>74</v>
      </c>
      <c r="I1107" s="24" t="s">
        <v>74</v>
      </c>
    </row>
    <row r="1108" spans="1:9" ht="33.75" x14ac:dyDescent="0.2">
      <c r="A1108" s="19" t="s">
        <v>3155</v>
      </c>
      <c r="B1108" s="20" t="s">
        <v>3156</v>
      </c>
      <c r="C1108" s="32" t="s">
        <v>3628</v>
      </c>
      <c r="D1108" s="21" t="s">
        <v>72</v>
      </c>
      <c r="E1108" s="21" t="s">
        <v>3158</v>
      </c>
      <c r="F1108" s="22">
        <v>65839.55</v>
      </c>
      <c r="G1108" s="23">
        <v>1</v>
      </c>
      <c r="H1108" s="21" t="s">
        <v>74</v>
      </c>
      <c r="I1108" s="24" t="s">
        <v>74</v>
      </c>
    </row>
    <row r="1109" spans="1:9" ht="33.75" x14ac:dyDescent="0.2">
      <c r="A1109" s="19" t="s">
        <v>3155</v>
      </c>
      <c r="B1109" s="20" t="s">
        <v>3156</v>
      </c>
      <c r="C1109" s="32" t="s">
        <v>3628</v>
      </c>
      <c r="D1109" s="21" t="s">
        <v>72</v>
      </c>
      <c r="E1109" s="21" t="s">
        <v>3158</v>
      </c>
      <c r="F1109" s="22">
        <v>65839.539999999994</v>
      </c>
      <c r="G1109" s="23">
        <v>1</v>
      </c>
      <c r="H1109" s="21" t="s">
        <v>74</v>
      </c>
      <c r="I1109" s="24" t="s">
        <v>74</v>
      </c>
    </row>
    <row r="1110" spans="1:9" ht="33.75" x14ac:dyDescent="0.2">
      <c r="A1110" s="19" t="s">
        <v>3155</v>
      </c>
      <c r="B1110" s="20" t="s">
        <v>3156</v>
      </c>
      <c r="C1110" s="32" t="s">
        <v>3414</v>
      </c>
      <c r="D1110" s="21" t="s">
        <v>72</v>
      </c>
      <c r="E1110" s="21" t="s">
        <v>3158</v>
      </c>
      <c r="F1110" s="22">
        <v>11200</v>
      </c>
      <c r="G1110" s="23">
        <v>1</v>
      </c>
      <c r="H1110" s="21" t="s">
        <v>74</v>
      </c>
      <c r="I1110" s="24" t="s">
        <v>74</v>
      </c>
    </row>
    <row r="1111" spans="1:9" ht="33.75" x14ac:dyDescent="0.2">
      <c r="A1111" s="19" t="s">
        <v>3155</v>
      </c>
      <c r="B1111" s="20" t="s">
        <v>3156</v>
      </c>
      <c r="C1111" s="32" t="s">
        <v>3808</v>
      </c>
      <c r="D1111" s="21" t="s">
        <v>72</v>
      </c>
      <c r="E1111" s="21" t="s">
        <v>3158</v>
      </c>
      <c r="F1111" s="22">
        <v>16000</v>
      </c>
      <c r="G1111" s="23">
        <v>1</v>
      </c>
      <c r="H1111" s="21" t="s">
        <v>74</v>
      </c>
      <c r="I1111" s="24" t="s">
        <v>74</v>
      </c>
    </row>
    <row r="1112" spans="1:9" ht="33.75" x14ac:dyDescent="0.2">
      <c r="A1112" s="19" t="s">
        <v>3155</v>
      </c>
      <c r="B1112" s="20" t="s">
        <v>3156</v>
      </c>
      <c r="C1112" s="32" t="s">
        <v>3210</v>
      </c>
      <c r="D1112" s="21" t="s">
        <v>72</v>
      </c>
      <c r="E1112" s="21" t="s">
        <v>3158</v>
      </c>
      <c r="F1112" s="22">
        <v>14700</v>
      </c>
      <c r="G1112" s="23">
        <v>1</v>
      </c>
      <c r="H1112" s="21" t="s">
        <v>74</v>
      </c>
      <c r="I1112" s="24" t="s">
        <v>74</v>
      </c>
    </row>
    <row r="1113" spans="1:9" ht="33.75" x14ac:dyDescent="0.2">
      <c r="A1113" s="19" t="s">
        <v>3155</v>
      </c>
      <c r="B1113" s="20" t="s">
        <v>3156</v>
      </c>
      <c r="C1113" s="32" t="s">
        <v>3985</v>
      </c>
      <c r="D1113" s="21" t="s">
        <v>72</v>
      </c>
      <c r="E1113" s="21" t="s">
        <v>3158</v>
      </c>
      <c r="F1113" s="22">
        <v>17796.61</v>
      </c>
      <c r="G1113" s="23">
        <v>1</v>
      </c>
      <c r="H1113" s="21" t="s">
        <v>74</v>
      </c>
      <c r="I1113" s="24" t="s">
        <v>74</v>
      </c>
    </row>
    <row r="1114" spans="1:9" ht="33.75" x14ac:dyDescent="0.2">
      <c r="A1114" s="19" t="s">
        <v>3155</v>
      </c>
      <c r="B1114" s="20" t="s">
        <v>3156</v>
      </c>
      <c r="C1114" s="32" t="s">
        <v>3415</v>
      </c>
      <c r="D1114" s="21" t="s">
        <v>72</v>
      </c>
      <c r="E1114" s="21" t="s">
        <v>3158</v>
      </c>
      <c r="F1114" s="22">
        <v>125000</v>
      </c>
      <c r="G1114" s="23">
        <v>1</v>
      </c>
      <c r="H1114" s="21" t="s">
        <v>74</v>
      </c>
      <c r="I1114" s="24" t="s">
        <v>74</v>
      </c>
    </row>
    <row r="1115" spans="1:9" ht="33.75" x14ac:dyDescent="0.2">
      <c r="A1115" s="19" t="s">
        <v>3155</v>
      </c>
      <c r="B1115" s="20" t="s">
        <v>3156</v>
      </c>
      <c r="C1115" s="32" t="s">
        <v>3416</v>
      </c>
      <c r="D1115" s="21" t="s">
        <v>72</v>
      </c>
      <c r="E1115" s="21" t="s">
        <v>3158</v>
      </c>
      <c r="F1115" s="22">
        <v>27900</v>
      </c>
      <c r="G1115" s="23">
        <v>1</v>
      </c>
      <c r="H1115" s="21" t="s">
        <v>74</v>
      </c>
      <c r="I1115" s="24" t="s">
        <v>74</v>
      </c>
    </row>
    <row r="1116" spans="1:9" ht="33.75" x14ac:dyDescent="0.2">
      <c r="A1116" s="19" t="s">
        <v>3155</v>
      </c>
      <c r="B1116" s="20" t="s">
        <v>3156</v>
      </c>
      <c r="C1116" s="32" t="s">
        <v>3212</v>
      </c>
      <c r="D1116" s="21" t="s">
        <v>72</v>
      </c>
      <c r="E1116" s="21" t="s">
        <v>3158</v>
      </c>
      <c r="F1116" s="22">
        <v>15750</v>
      </c>
      <c r="G1116" s="23">
        <v>1</v>
      </c>
      <c r="H1116" s="21" t="s">
        <v>74</v>
      </c>
      <c r="I1116" s="24" t="s">
        <v>74</v>
      </c>
    </row>
    <row r="1117" spans="1:9" ht="33.75" x14ac:dyDescent="0.2">
      <c r="A1117" s="19" t="s">
        <v>3155</v>
      </c>
      <c r="B1117" s="20" t="s">
        <v>3156</v>
      </c>
      <c r="C1117" s="32" t="s">
        <v>3214</v>
      </c>
      <c r="D1117" s="21" t="s">
        <v>72</v>
      </c>
      <c r="E1117" s="21" t="s">
        <v>3158</v>
      </c>
      <c r="F1117" s="22">
        <v>51083</v>
      </c>
      <c r="G1117" s="23">
        <v>1</v>
      </c>
      <c r="H1117" s="21" t="s">
        <v>74</v>
      </c>
      <c r="I1117" s="24" t="s">
        <v>74</v>
      </c>
    </row>
    <row r="1118" spans="1:9" ht="33.75" x14ac:dyDescent="0.2">
      <c r="A1118" s="19" t="s">
        <v>3155</v>
      </c>
      <c r="B1118" s="20" t="s">
        <v>3156</v>
      </c>
      <c r="C1118" s="32" t="s">
        <v>3214</v>
      </c>
      <c r="D1118" s="21" t="s">
        <v>72</v>
      </c>
      <c r="E1118" s="21" t="s">
        <v>3158</v>
      </c>
      <c r="F1118" s="22">
        <v>51083</v>
      </c>
      <c r="G1118" s="23">
        <v>1</v>
      </c>
      <c r="H1118" s="21" t="s">
        <v>74</v>
      </c>
      <c r="I1118" s="24" t="s">
        <v>74</v>
      </c>
    </row>
    <row r="1119" spans="1:9" ht="33.75" x14ac:dyDescent="0.2">
      <c r="A1119" s="19" t="s">
        <v>3155</v>
      </c>
      <c r="B1119" s="20" t="s">
        <v>3156</v>
      </c>
      <c r="C1119" s="32" t="s">
        <v>3418</v>
      </c>
      <c r="D1119" s="21" t="s">
        <v>72</v>
      </c>
      <c r="E1119" s="21" t="s">
        <v>3158</v>
      </c>
      <c r="F1119" s="22">
        <v>127418</v>
      </c>
      <c r="G1119" s="23">
        <v>1</v>
      </c>
      <c r="H1119" s="21" t="s">
        <v>74</v>
      </c>
      <c r="I1119" s="24" t="s">
        <v>74</v>
      </c>
    </row>
    <row r="1120" spans="1:9" ht="33.75" x14ac:dyDescent="0.2">
      <c r="A1120" s="19" t="s">
        <v>3155</v>
      </c>
      <c r="B1120" s="20" t="s">
        <v>3156</v>
      </c>
      <c r="C1120" s="32" t="s">
        <v>3986</v>
      </c>
      <c r="D1120" s="21" t="s">
        <v>72</v>
      </c>
      <c r="E1120" s="21" t="s">
        <v>3158</v>
      </c>
      <c r="F1120" s="22">
        <v>181098.1</v>
      </c>
      <c r="G1120" s="23">
        <v>1</v>
      </c>
      <c r="H1120" s="21" t="s">
        <v>74</v>
      </c>
      <c r="I1120" s="24" t="s">
        <v>74</v>
      </c>
    </row>
    <row r="1121" spans="1:9" ht="33.75" x14ac:dyDescent="0.2">
      <c r="A1121" s="19" t="s">
        <v>3155</v>
      </c>
      <c r="B1121" s="20" t="s">
        <v>3156</v>
      </c>
      <c r="C1121" s="32" t="s">
        <v>3987</v>
      </c>
      <c r="D1121" s="21" t="s">
        <v>72</v>
      </c>
      <c r="E1121" s="21" t="s">
        <v>3158</v>
      </c>
      <c r="F1121" s="22">
        <v>108419.3</v>
      </c>
      <c r="G1121" s="23">
        <v>1</v>
      </c>
      <c r="H1121" s="21" t="s">
        <v>74</v>
      </c>
      <c r="I1121" s="24" t="s">
        <v>74</v>
      </c>
    </row>
    <row r="1122" spans="1:9" ht="33.75" x14ac:dyDescent="0.2">
      <c r="A1122" s="19" t="s">
        <v>3155</v>
      </c>
      <c r="B1122" s="20" t="s">
        <v>3156</v>
      </c>
      <c r="C1122" s="32" t="s">
        <v>3634</v>
      </c>
      <c r="D1122" s="21" t="s">
        <v>72</v>
      </c>
      <c r="E1122" s="21" t="s">
        <v>3158</v>
      </c>
      <c r="F1122" s="22">
        <v>99632.11</v>
      </c>
      <c r="G1122" s="23">
        <v>1</v>
      </c>
      <c r="H1122" s="21" t="s">
        <v>74</v>
      </c>
      <c r="I1122" s="24" t="s">
        <v>74</v>
      </c>
    </row>
    <row r="1123" spans="1:9" ht="33.75" x14ac:dyDescent="0.2">
      <c r="A1123" s="19" t="s">
        <v>3155</v>
      </c>
      <c r="B1123" s="20" t="s">
        <v>3156</v>
      </c>
      <c r="C1123" s="32" t="s">
        <v>3217</v>
      </c>
      <c r="D1123" s="21" t="s">
        <v>72</v>
      </c>
      <c r="E1123" s="21" t="s">
        <v>3158</v>
      </c>
      <c r="F1123" s="22">
        <v>99632.11</v>
      </c>
      <c r="G1123" s="23">
        <v>1</v>
      </c>
      <c r="H1123" s="21" t="s">
        <v>74</v>
      </c>
      <c r="I1123" s="24" t="s">
        <v>74</v>
      </c>
    </row>
    <row r="1124" spans="1:9" ht="33.75" x14ac:dyDescent="0.2">
      <c r="A1124" s="19" t="s">
        <v>3155</v>
      </c>
      <c r="B1124" s="20" t="s">
        <v>3156</v>
      </c>
      <c r="C1124" s="32" t="s">
        <v>3635</v>
      </c>
      <c r="D1124" s="21" t="s">
        <v>72</v>
      </c>
      <c r="E1124" s="21" t="s">
        <v>3158</v>
      </c>
      <c r="F1124" s="22">
        <v>18368</v>
      </c>
      <c r="G1124" s="23">
        <v>1</v>
      </c>
      <c r="H1124" s="21" t="s">
        <v>74</v>
      </c>
      <c r="I1124" s="24" t="s">
        <v>74</v>
      </c>
    </row>
    <row r="1125" spans="1:9" ht="33.75" x14ac:dyDescent="0.2">
      <c r="A1125" s="19" t="s">
        <v>3155</v>
      </c>
      <c r="B1125" s="20" t="s">
        <v>3156</v>
      </c>
      <c r="C1125" s="32" t="s">
        <v>3218</v>
      </c>
      <c r="D1125" s="21" t="s">
        <v>72</v>
      </c>
      <c r="E1125" s="21" t="s">
        <v>3158</v>
      </c>
      <c r="F1125" s="22">
        <v>40000</v>
      </c>
      <c r="G1125" s="23">
        <v>1</v>
      </c>
      <c r="H1125" s="21" t="s">
        <v>74</v>
      </c>
      <c r="I1125" s="24" t="s">
        <v>74</v>
      </c>
    </row>
    <row r="1126" spans="1:9" ht="33.75" x14ac:dyDescent="0.2">
      <c r="A1126" s="19" t="s">
        <v>3155</v>
      </c>
      <c r="B1126" s="20" t="s">
        <v>3156</v>
      </c>
      <c r="C1126" s="32" t="s">
        <v>3218</v>
      </c>
      <c r="D1126" s="21" t="s">
        <v>72</v>
      </c>
      <c r="E1126" s="21" t="s">
        <v>3158</v>
      </c>
      <c r="F1126" s="22">
        <v>40000</v>
      </c>
      <c r="G1126" s="23">
        <v>1</v>
      </c>
      <c r="H1126" s="21" t="s">
        <v>74</v>
      </c>
      <c r="I1126" s="24" t="s">
        <v>74</v>
      </c>
    </row>
    <row r="1127" spans="1:9" ht="33.75" x14ac:dyDescent="0.2">
      <c r="A1127" s="19" t="s">
        <v>3155</v>
      </c>
      <c r="B1127" s="20" t="s">
        <v>3156</v>
      </c>
      <c r="C1127" s="32" t="s">
        <v>3988</v>
      </c>
      <c r="D1127" s="21" t="s">
        <v>72</v>
      </c>
      <c r="E1127" s="21" t="s">
        <v>3158</v>
      </c>
      <c r="F1127" s="22">
        <v>57293</v>
      </c>
      <c r="G1127" s="23">
        <v>1</v>
      </c>
      <c r="H1127" s="21" t="s">
        <v>74</v>
      </c>
      <c r="I1127" s="24" t="s">
        <v>74</v>
      </c>
    </row>
    <row r="1128" spans="1:9" ht="33.75" x14ac:dyDescent="0.2">
      <c r="A1128" s="19" t="s">
        <v>3155</v>
      </c>
      <c r="B1128" s="20" t="s">
        <v>3156</v>
      </c>
      <c r="C1128" s="32" t="s">
        <v>3219</v>
      </c>
      <c r="D1128" s="21" t="s">
        <v>72</v>
      </c>
      <c r="E1128" s="21" t="s">
        <v>3158</v>
      </c>
      <c r="F1128" s="22">
        <v>10626</v>
      </c>
      <c r="G1128" s="23">
        <v>1</v>
      </c>
      <c r="H1128" s="21" t="s">
        <v>74</v>
      </c>
      <c r="I1128" s="24" t="s">
        <v>74</v>
      </c>
    </row>
    <row r="1129" spans="1:9" ht="33.75" x14ac:dyDescent="0.2">
      <c r="A1129" s="19" t="s">
        <v>3155</v>
      </c>
      <c r="B1129" s="20" t="s">
        <v>3156</v>
      </c>
      <c r="C1129" s="32" t="s">
        <v>3219</v>
      </c>
      <c r="D1129" s="21" t="s">
        <v>72</v>
      </c>
      <c r="E1129" s="21" t="s">
        <v>3158</v>
      </c>
      <c r="F1129" s="22">
        <v>10626</v>
      </c>
      <c r="G1129" s="23">
        <v>1</v>
      </c>
      <c r="H1129" s="21" t="s">
        <v>74</v>
      </c>
      <c r="I1129" s="24" t="s">
        <v>74</v>
      </c>
    </row>
    <row r="1130" spans="1:9" ht="33.75" x14ac:dyDescent="0.2">
      <c r="A1130" s="19" t="s">
        <v>3155</v>
      </c>
      <c r="B1130" s="20" t="s">
        <v>3156</v>
      </c>
      <c r="C1130" s="32" t="s">
        <v>3219</v>
      </c>
      <c r="D1130" s="21" t="s">
        <v>72</v>
      </c>
      <c r="E1130" s="21" t="s">
        <v>3158</v>
      </c>
      <c r="F1130" s="22">
        <v>10626</v>
      </c>
      <c r="G1130" s="23">
        <v>1</v>
      </c>
      <c r="H1130" s="21" t="s">
        <v>74</v>
      </c>
      <c r="I1130" s="24" t="s">
        <v>74</v>
      </c>
    </row>
    <row r="1131" spans="1:9" ht="33.75" x14ac:dyDescent="0.2">
      <c r="A1131" s="19" t="s">
        <v>3155</v>
      </c>
      <c r="B1131" s="20" t="s">
        <v>3156</v>
      </c>
      <c r="C1131" s="32" t="s">
        <v>3219</v>
      </c>
      <c r="D1131" s="21" t="s">
        <v>72</v>
      </c>
      <c r="E1131" s="21" t="s">
        <v>3158</v>
      </c>
      <c r="F1131" s="22">
        <v>10626</v>
      </c>
      <c r="G1131" s="23">
        <v>1</v>
      </c>
      <c r="H1131" s="21" t="s">
        <v>74</v>
      </c>
      <c r="I1131" s="24" t="s">
        <v>74</v>
      </c>
    </row>
    <row r="1132" spans="1:9" ht="33.75" x14ac:dyDescent="0.2">
      <c r="A1132" s="19" t="s">
        <v>3155</v>
      </c>
      <c r="B1132" s="20" t="s">
        <v>3156</v>
      </c>
      <c r="C1132" s="32" t="s">
        <v>3813</v>
      </c>
      <c r="D1132" s="21" t="s">
        <v>72</v>
      </c>
      <c r="E1132" s="21" t="s">
        <v>3158</v>
      </c>
      <c r="F1132" s="22">
        <v>15680</v>
      </c>
      <c r="G1132" s="23">
        <v>1</v>
      </c>
      <c r="H1132" s="21" t="s">
        <v>74</v>
      </c>
      <c r="I1132" s="24" t="s">
        <v>74</v>
      </c>
    </row>
    <row r="1133" spans="1:9" ht="33.75" x14ac:dyDescent="0.2">
      <c r="A1133" s="19" t="s">
        <v>3155</v>
      </c>
      <c r="B1133" s="20" t="s">
        <v>3156</v>
      </c>
      <c r="C1133" s="32" t="s">
        <v>3220</v>
      </c>
      <c r="D1133" s="21" t="s">
        <v>72</v>
      </c>
      <c r="E1133" s="21" t="s">
        <v>3158</v>
      </c>
      <c r="F1133" s="22">
        <v>15680</v>
      </c>
      <c r="G1133" s="23">
        <v>1</v>
      </c>
      <c r="H1133" s="21" t="s">
        <v>74</v>
      </c>
      <c r="I1133" s="24" t="s">
        <v>74</v>
      </c>
    </row>
    <row r="1134" spans="1:9" ht="33.75" x14ac:dyDescent="0.2">
      <c r="A1134" s="19" t="s">
        <v>3155</v>
      </c>
      <c r="B1134" s="20" t="s">
        <v>3156</v>
      </c>
      <c r="C1134" s="32" t="s">
        <v>3220</v>
      </c>
      <c r="D1134" s="21" t="s">
        <v>72</v>
      </c>
      <c r="E1134" s="21" t="s">
        <v>3158</v>
      </c>
      <c r="F1134" s="22">
        <v>18368</v>
      </c>
      <c r="G1134" s="23">
        <v>1</v>
      </c>
      <c r="H1134" s="21" t="s">
        <v>74</v>
      </c>
      <c r="I1134" s="24" t="s">
        <v>74</v>
      </c>
    </row>
    <row r="1135" spans="1:9" ht="33.75" x14ac:dyDescent="0.2">
      <c r="A1135" s="19" t="s">
        <v>3155</v>
      </c>
      <c r="B1135" s="20" t="s">
        <v>3156</v>
      </c>
      <c r="C1135" s="32" t="s">
        <v>3814</v>
      </c>
      <c r="D1135" s="21" t="s">
        <v>72</v>
      </c>
      <c r="E1135" s="21" t="s">
        <v>3158</v>
      </c>
      <c r="F1135" s="22">
        <v>36332</v>
      </c>
      <c r="G1135" s="23">
        <v>1</v>
      </c>
      <c r="H1135" s="21" t="s">
        <v>74</v>
      </c>
      <c r="I1135" s="24" t="s">
        <v>74</v>
      </c>
    </row>
    <row r="1136" spans="1:9" ht="33.75" x14ac:dyDescent="0.2">
      <c r="A1136" s="19" t="s">
        <v>3155</v>
      </c>
      <c r="B1136" s="20" t="s">
        <v>3156</v>
      </c>
      <c r="C1136" s="32" t="s">
        <v>3221</v>
      </c>
      <c r="D1136" s="21" t="s">
        <v>72</v>
      </c>
      <c r="E1136" s="21" t="s">
        <v>3158</v>
      </c>
      <c r="F1136" s="22">
        <v>56496</v>
      </c>
      <c r="G1136" s="23">
        <v>1</v>
      </c>
      <c r="H1136" s="21" t="s">
        <v>74</v>
      </c>
      <c r="I1136" s="24" t="s">
        <v>74</v>
      </c>
    </row>
    <row r="1137" spans="1:9" ht="33.75" x14ac:dyDescent="0.2">
      <c r="A1137" s="19" t="s">
        <v>3155</v>
      </c>
      <c r="B1137" s="20" t="s">
        <v>3156</v>
      </c>
      <c r="C1137" s="32" t="s">
        <v>3637</v>
      </c>
      <c r="D1137" s="21" t="s">
        <v>72</v>
      </c>
      <c r="E1137" s="21" t="s">
        <v>3158</v>
      </c>
      <c r="F1137" s="22">
        <v>33507</v>
      </c>
      <c r="G1137" s="23">
        <v>1</v>
      </c>
      <c r="H1137" s="21" t="s">
        <v>74</v>
      </c>
      <c r="I1137" s="24" t="s">
        <v>74</v>
      </c>
    </row>
    <row r="1138" spans="1:9" ht="33.75" x14ac:dyDescent="0.2">
      <c r="A1138" s="19" t="s">
        <v>3155</v>
      </c>
      <c r="B1138" s="20" t="s">
        <v>3156</v>
      </c>
      <c r="C1138" s="32" t="s">
        <v>3222</v>
      </c>
      <c r="D1138" s="21" t="s">
        <v>72</v>
      </c>
      <c r="E1138" s="21" t="s">
        <v>3158</v>
      </c>
      <c r="F1138" s="22">
        <v>136822</v>
      </c>
      <c r="G1138" s="23">
        <v>1</v>
      </c>
      <c r="H1138" s="21" t="s">
        <v>74</v>
      </c>
      <c r="I1138" s="24" t="s">
        <v>74</v>
      </c>
    </row>
    <row r="1139" spans="1:9" ht="33.75" x14ac:dyDescent="0.2">
      <c r="A1139" s="19" t="s">
        <v>3155</v>
      </c>
      <c r="B1139" s="20" t="s">
        <v>3156</v>
      </c>
      <c r="C1139" s="32" t="s">
        <v>3815</v>
      </c>
      <c r="D1139" s="21" t="s">
        <v>72</v>
      </c>
      <c r="E1139" s="21" t="s">
        <v>3158</v>
      </c>
      <c r="F1139" s="22">
        <v>13559.32</v>
      </c>
      <c r="G1139" s="23">
        <v>1</v>
      </c>
      <c r="H1139" s="21" t="s">
        <v>74</v>
      </c>
      <c r="I1139" s="24" t="s">
        <v>74</v>
      </c>
    </row>
    <row r="1140" spans="1:9" ht="33.75" x14ac:dyDescent="0.2">
      <c r="A1140" s="19" t="s">
        <v>3155</v>
      </c>
      <c r="B1140" s="20" t="s">
        <v>3156</v>
      </c>
      <c r="C1140" s="32" t="s">
        <v>3989</v>
      </c>
      <c r="D1140" s="21" t="s">
        <v>72</v>
      </c>
      <c r="E1140" s="21" t="s">
        <v>3158</v>
      </c>
      <c r="F1140" s="22">
        <v>236984</v>
      </c>
      <c r="G1140" s="23">
        <v>1</v>
      </c>
      <c r="H1140" s="21" t="s">
        <v>74</v>
      </c>
      <c r="I1140" s="24" t="s">
        <v>74</v>
      </c>
    </row>
    <row r="1141" spans="1:9" ht="33.75" x14ac:dyDescent="0.2">
      <c r="A1141" s="19" t="s">
        <v>3155</v>
      </c>
      <c r="B1141" s="20" t="s">
        <v>3156</v>
      </c>
      <c r="C1141" s="32" t="s">
        <v>3990</v>
      </c>
      <c r="D1141" s="21" t="s">
        <v>72</v>
      </c>
      <c r="E1141" s="21" t="s">
        <v>3158</v>
      </c>
      <c r="F1141" s="22">
        <v>15539</v>
      </c>
      <c r="G1141" s="23">
        <v>1</v>
      </c>
      <c r="H1141" s="21" t="s">
        <v>74</v>
      </c>
      <c r="I1141" s="24" t="s">
        <v>74</v>
      </c>
    </row>
    <row r="1142" spans="1:9" ht="33.75" x14ac:dyDescent="0.2">
      <c r="A1142" s="19" t="s">
        <v>3155</v>
      </c>
      <c r="B1142" s="20" t="s">
        <v>3156</v>
      </c>
      <c r="C1142" s="32" t="s">
        <v>3991</v>
      </c>
      <c r="D1142" s="21" t="s">
        <v>72</v>
      </c>
      <c r="E1142" s="21" t="s">
        <v>3158</v>
      </c>
      <c r="F1142" s="22">
        <v>14927</v>
      </c>
      <c r="G1142" s="23">
        <v>1</v>
      </c>
      <c r="H1142" s="21" t="s">
        <v>74</v>
      </c>
      <c r="I1142" s="24" t="s">
        <v>74</v>
      </c>
    </row>
    <row r="1143" spans="1:9" ht="33.75" x14ac:dyDescent="0.2">
      <c r="A1143" s="19" t="s">
        <v>3155</v>
      </c>
      <c r="B1143" s="20" t="s">
        <v>3156</v>
      </c>
      <c r="C1143" s="32" t="s">
        <v>3992</v>
      </c>
      <c r="D1143" s="21" t="s">
        <v>72</v>
      </c>
      <c r="E1143" s="21" t="s">
        <v>3158</v>
      </c>
      <c r="F1143" s="22">
        <v>3998</v>
      </c>
      <c r="G1143" s="23">
        <v>1</v>
      </c>
      <c r="H1143" s="21" t="s">
        <v>74</v>
      </c>
      <c r="I1143" s="24" t="s">
        <v>74</v>
      </c>
    </row>
    <row r="1144" spans="1:9" ht="33.75" x14ac:dyDescent="0.2">
      <c r="A1144" s="19" t="s">
        <v>3155</v>
      </c>
      <c r="B1144" s="20" t="s">
        <v>3156</v>
      </c>
      <c r="C1144" s="32" t="s">
        <v>3640</v>
      </c>
      <c r="D1144" s="21" t="s">
        <v>72</v>
      </c>
      <c r="E1144" s="21" t="s">
        <v>3158</v>
      </c>
      <c r="F1144" s="22">
        <v>127542.38</v>
      </c>
      <c r="G1144" s="23">
        <v>1</v>
      </c>
      <c r="H1144" s="21" t="s">
        <v>74</v>
      </c>
      <c r="I1144" s="24" t="s">
        <v>74</v>
      </c>
    </row>
    <row r="1145" spans="1:9" ht="33.75" x14ac:dyDescent="0.2">
      <c r="A1145" s="19" t="s">
        <v>3155</v>
      </c>
      <c r="B1145" s="20" t="s">
        <v>3156</v>
      </c>
      <c r="C1145" s="32" t="s">
        <v>3993</v>
      </c>
      <c r="D1145" s="21" t="s">
        <v>72</v>
      </c>
      <c r="E1145" s="21" t="s">
        <v>3158</v>
      </c>
      <c r="F1145" s="22">
        <v>12471</v>
      </c>
      <c r="G1145" s="23">
        <v>1</v>
      </c>
      <c r="H1145" s="21" t="s">
        <v>74</v>
      </c>
      <c r="I1145" s="24" t="s">
        <v>74</v>
      </c>
    </row>
    <row r="1146" spans="1:9" ht="33.75" x14ac:dyDescent="0.2">
      <c r="A1146" s="19" t="s">
        <v>3155</v>
      </c>
      <c r="B1146" s="20" t="s">
        <v>3156</v>
      </c>
      <c r="C1146" s="32" t="s">
        <v>3994</v>
      </c>
      <c r="D1146" s="21" t="s">
        <v>72</v>
      </c>
      <c r="E1146" s="21" t="s">
        <v>3158</v>
      </c>
      <c r="F1146" s="22">
        <v>17261</v>
      </c>
      <c r="G1146" s="23">
        <v>1</v>
      </c>
      <c r="H1146" s="21" t="s">
        <v>74</v>
      </c>
      <c r="I1146" s="24" t="s">
        <v>74</v>
      </c>
    </row>
    <row r="1147" spans="1:9" ht="33.75" x14ac:dyDescent="0.2">
      <c r="A1147" s="19" t="s">
        <v>3155</v>
      </c>
      <c r="B1147" s="20" t="s">
        <v>3156</v>
      </c>
      <c r="C1147" s="32" t="s">
        <v>3995</v>
      </c>
      <c r="D1147" s="21" t="s">
        <v>72</v>
      </c>
      <c r="E1147" s="21" t="s">
        <v>3158</v>
      </c>
      <c r="F1147" s="22">
        <v>29160</v>
      </c>
      <c r="G1147" s="23">
        <v>1</v>
      </c>
      <c r="H1147" s="21" t="s">
        <v>74</v>
      </c>
      <c r="I1147" s="24" t="s">
        <v>74</v>
      </c>
    </row>
    <row r="1148" spans="1:9" ht="33.75" x14ac:dyDescent="0.2">
      <c r="A1148" s="19" t="s">
        <v>3155</v>
      </c>
      <c r="B1148" s="20" t="s">
        <v>3156</v>
      </c>
      <c r="C1148" s="32" t="s">
        <v>3996</v>
      </c>
      <c r="D1148" s="21" t="s">
        <v>72</v>
      </c>
      <c r="E1148" s="21" t="s">
        <v>3158</v>
      </c>
      <c r="F1148" s="22">
        <v>21618</v>
      </c>
      <c r="G1148" s="23">
        <v>1</v>
      </c>
      <c r="H1148" s="21" t="s">
        <v>74</v>
      </c>
      <c r="I1148" s="24" t="s">
        <v>74</v>
      </c>
    </row>
    <row r="1149" spans="1:9" ht="33.75" x14ac:dyDescent="0.2">
      <c r="A1149" s="19" t="s">
        <v>3155</v>
      </c>
      <c r="B1149" s="20" t="s">
        <v>3156</v>
      </c>
      <c r="C1149" s="32" t="s">
        <v>3997</v>
      </c>
      <c r="D1149" s="21" t="s">
        <v>72</v>
      </c>
      <c r="E1149" s="21" t="s">
        <v>3158</v>
      </c>
      <c r="F1149" s="22">
        <v>16759</v>
      </c>
      <c r="G1149" s="23">
        <v>1</v>
      </c>
      <c r="H1149" s="21" t="s">
        <v>74</v>
      </c>
      <c r="I1149" s="24" t="s">
        <v>74</v>
      </c>
    </row>
    <row r="1150" spans="1:9" ht="33.75" x14ac:dyDescent="0.2">
      <c r="A1150" s="19" t="s">
        <v>3155</v>
      </c>
      <c r="B1150" s="20" t="s">
        <v>3156</v>
      </c>
      <c r="C1150" s="32" t="s">
        <v>3998</v>
      </c>
      <c r="D1150" s="21" t="s">
        <v>72</v>
      </c>
      <c r="E1150" s="21" t="s">
        <v>3158</v>
      </c>
      <c r="F1150" s="22">
        <v>17428</v>
      </c>
      <c r="G1150" s="23">
        <v>1</v>
      </c>
      <c r="H1150" s="21" t="s">
        <v>74</v>
      </c>
      <c r="I1150" s="24" t="s">
        <v>74</v>
      </c>
    </row>
    <row r="1151" spans="1:9" ht="33.75" x14ac:dyDescent="0.2">
      <c r="A1151" s="19" t="s">
        <v>3155</v>
      </c>
      <c r="B1151" s="20" t="s">
        <v>3156</v>
      </c>
      <c r="C1151" s="32" t="s">
        <v>3999</v>
      </c>
      <c r="D1151" s="21" t="s">
        <v>72</v>
      </c>
      <c r="E1151" s="21" t="s">
        <v>3158</v>
      </c>
      <c r="F1151" s="22">
        <v>19775</v>
      </c>
      <c r="G1151" s="23">
        <v>1</v>
      </c>
      <c r="H1151" s="21" t="s">
        <v>74</v>
      </c>
      <c r="I1151" s="24" t="s">
        <v>74</v>
      </c>
    </row>
    <row r="1152" spans="1:9" ht="33.75" x14ac:dyDescent="0.2">
      <c r="A1152" s="19" t="s">
        <v>3155</v>
      </c>
      <c r="B1152" s="20" t="s">
        <v>3156</v>
      </c>
      <c r="C1152" s="32" t="s">
        <v>4000</v>
      </c>
      <c r="D1152" s="21" t="s">
        <v>72</v>
      </c>
      <c r="E1152" s="21" t="s">
        <v>3158</v>
      </c>
      <c r="F1152" s="22">
        <v>53590</v>
      </c>
      <c r="G1152" s="23">
        <v>1</v>
      </c>
      <c r="H1152" s="21" t="s">
        <v>74</v>
      </c>
      <c r="I1152" s="24" t="s">
        <v>74</v>
      </c>
    </row>
    <row r="1153" spans="1:9" ht="33.75" x14ac:dyDescent="0.2">
      <c r="A1153" s="19" t="s">
        <v>3155</v>
      </c>
      <c r="B1153" s="20" t="s">
        <v>3156</v>
      </c>
      <c r="C1153" s="32" t="s">
        <v>4001</v>
      </c>
      <c r="D1153" s="21" t="s">
        <v>72</v>
      </c>
      <c r="E1153" s="21" t="s">
        <v>3158</v>
      </c>
      <c r="F1153" s="22">
        <v>30165</v>
      </c>
      <c r="G1153" s="23">
        <v>1</v>
      </c>
      <c r="H1153" s="21" t="s">
        <v>74</v>
      </c>
      <c r="I1153" s="24" t="s">
        <v>74</v>
      </c>
    </row>
    <row r="1154" spans="1:9" ht="33.75" x14ac:dyDescent="0.2">
      <c r="A1154" s="19" t="s">
        <v>3155</v>
      </c>
      <c r="B1154" s="20" t="s">
        <v>3156</v>
      </c>
      <c r="C1154" s="32" t="s">
        <v>4002</v>
      </c>
      <c r="D1154" s="21" t="s">
        <v>72</v>
      </c>
      <c r="E1154" s="21" t="s">
        <v>3158</v>
      </c>
      <c r="F1154" s="22">
        <v>53582</v>
      </c>
      <c r="G1154" s="23">
        <v>1</v>
      </c>
      <c r="H1154" s="21" t="s">
        <v>74</v>
      </c>
      <c r="I1154" s="24" t="s">
        <v>74</v>
      </c>
    </row>
    <row r="1155" spans="1:9" ht="33.75" x14ac:dyDescent="0.2">
      <c r="A1155" s="19" t="s">
        <v>3155</v>
      </c>
      <c r="B1155" s="20" t="s">
        <v>3156</v>
      </c>
      <c r="C1155" s="32" t="s">
        <v>4003</v>
      </c>
      <c r="D1155" s="21" t="s">
        <v>72</v>
      </c>
      <c r="E1155" s="21" t="s">
        <v>3158</v>
      </c>
      <c r="F1155" s="22">
        <v>275845</v>
      </c>
      <c r="G1155" s="23">
        <v>1</v>
      </c>
      <c r="H1155" s="21" t="s">
        <v>74</v>
      </c>
      <c r="I1155" s="24" t="s">
        <v>74</v>
      </c>
    </row>
    <row r="1156" spans="1:9" ht="33.75" x14ac:dyDescent="0.2">
      <c r="A1156" s="19" t="s">
        <v>3155</v>
      </c>
      <c r="B1156" s="20" t="s">
        <v>3156</v>
      </c>
      <c r="C1156" s="32" t="s">
        <v>4004</v>
      </c>
      <c r="D1156" s="21" t="s">
        <v>72</v>
      </c>
      <c r="E1156" s="21" t="s">
        <v>3158</v>
      </c>
      <c r="F1156" s="22">
        <v>12100</v>
      </c>
      <c r="G1156" s="23">
        <v>1</v>
      </c>
      <c r="H1156" s="21" t="s">
        <v>74</v>
      </c>
      <c r="I1156" s="24" t="s">
        <v>74</v>
      </c>
    </row>
    <row r="1157" spans="1:9" ht="33.75" x14ac:dyDescent="0.2">
      <c r="A1157" s="19" t="s">
        <v>3155</v>
      </c>
      <c r="B1157" s="20" t="s">
        <v>3156</v>
      </c>
      <c r="C1157" s="32" t="s">
        <v>4005</v>
      </c>
      <c r="D1157" s="21" t="s">
        <v>72</v>
      </c>
      <c r="E1157" s="21" t="s">
        <v>3158</v>
      </c>
      <c r="F1157" s="22">
        <v>29444</v>
      </c>
      <c r="G1157" s="23">
        <v>1</v>
      </c>
      <c r="H1157" s="21" t="s">
        <v>74</v>
      </c>
      <c r="I1157" s="24" t="s">
        <v>74</v>
      </c>
    </row>
    <row r="1158" spans="1:9" ht="33.75" x14ac:dyDescent="0.2">
      <c r="A1158" s="19" t="s">
        <v>3155</v>
      </c>
      <c r="B1158" s="20" t="s">
        <v>3156</v>
      </c>
      <c r="C1158" s="32" t="s">
        <v>4006</v>
      </c>
      <c r="D1158" s="21" t="s">
        <v>72</v>
      </c>
      <c r="E1158" s="21" t="s">
        <v>3158</v>
      </c>
      <c r="F1158" s="22">
        <v>15917</v>
      </c>
      <c r="G1158" s="23">
        <v>1</v>
      </c>
      <c r="H1158" s="21" t="s">
        <v>74</v>
      </c>
      <c r="I1158" s="24" t="s">
        <v>74</v>
      </c>
    </row>
    <row r="1159" spans="1:9" ht="33.75" x14ac:dyDescent="0.2">
      <c r="A1159" s="19" t="s">
        <v>3155</v>
      </c>
      <c r="B1159" s="20" t="s">
        <v>3156</v>
      </c>
      <c r="C1159" s="32" t="s">
        <v>4007</v>
      </c>
      <c r="D1159" s="21" t="s">
        <v>72</v>
      </c>
      <c r="E1159" s="21" t="s">
        <v>3158</v>
      </c>
      <c r="F1159" s="22">
        <v>11061</v>
      </c>
      <c r="G1159" s="23">
        <v>1</v>
      </c>
      <c r="H1159" s="21" t="s">
        <v>74</v>
      </c>
      <c r="I1159" s="24" t="s">
        <v>74</v>
      </c>
    </row>
    <row r="1160" spans="1:9" ht="33.75" x14ac:dyDescent="0.2">
      <c r="A1160" s="19" t="s">
        <v>3155</v>
      </c>
      <c r="B1160" s="20" t="s">
        <v>3156</v>
      </c>
      <c r="C1160" s="32" t="s">
        <v>4008</v>
      </c>
      <c r="D1160" s="21" t="s">
        <v>72</v>
      </c>
      <c r="E1160" s="21" t="s">
        <v>3158</v>
      </c>
      <c r="F1160" s="22">
        <v>44479</v>
      </c>
      <c r="G1160" s="23">
        <v>1</v>
      </c>
      <c r="H1160" s="21" t="s">
        <v>74</v>
      </c>
      <c r="I1160" s="24" t="s">
        <v>74</v>
      </c>
    </row>
    <row r="1161" spans="1:9" ht="33.75" x14ac:dyDescent="0.2">
      <c r="A1161" s="19" t="s">
        <v>3155</v>
      </c>
      <c r="B1161" s="20" t="s">
        <v>3156</v>
      </c>
      <c r="C1161" s="32" t="s">
        <v>4009</v>
      </c>
      <c r="D1161" s="21" t="s">
        <v>72</v>
      </c>
      <c r="E1161" s="21" t="s">
        <v>3158</v>
      </c>
      <c r="F1161" s="22">
        <v>22457</v>
      </c>
      <c r="G1161" s="23">
        <v>1</v>
      </c>
      <c r="H1161" s="21" t="s">
        <v>74</v>
      </c>
      <c r="I1161" s="24" t="s">
        <v>74</v>
      </c>
    </row>
    <row r="1162" spans="1:9" ht="33.75" x14ac:dyDescent="0.2">
      <c r="A1162" s="19" t="s">
        <v>3155</v>
      </c>
      <c r="B1162" s="20" t="s">
        <v>3156</v>
      </c>
      <c r="C1162" s="32" t="s">
        <v>4010</v>
      </c>
      <c r="D1162" s="21" t="s">
        <v>72</v>
      </c>
      <c r="E1162" s="21" t="s">
        <v>3158</v>
      </c>
      <c r="F1162" s="22">
        <v>44479</v>
      </c>
      <c r="G1162" s="23">
        <v>1</v>
      </c>
      <c r="H1162" s="21" t="s">
        <v>74</v>
      </c>
      <c r="I1162" s="24" t="s">
        <v>74</v>
      </c>
    </row>
    <row r="1163" spans="1:9" ht="33.75" x14ac:dyDescent="0.2">
      <c r="A1163" s="19" t="s">
        <v>3155</v>
      </c>
      <c r="B1163" s="20" t="s">
        <v>3156</v>
      </c>
      <c r="C1163" s="32" t="s">
        <v>4011</v>
      </c>
      <c r="D1163" s="21" t="s">
        <v>72</v>
      </c>
      <c r="E1163" s="21" t="s">
        <v>3158</v>
      </c>
      <c r="F1163" s="22">
        <v>19239</v>
      </c>
      <c r="G1163" s="23">
        <v>1</v>
      </c>
      <c r="H1163" s="21" t="s">
        <v>74</v>
      </c>
      <c r="I1163" s="24" t="s">
        <v>74</v>
      </c>
    </row>
    <row r="1164" spans="1:9" ht="33.75" x14ac:dyDescent="0.2">
      <c r="A1164" s="19" t="s">
        <v>3155</v>
      </c>
      <c r="B1164" s="20" t="s">
        <v>3156</v>
      </c>
      <c r="C1164" s="32" t="s">
        <v>4012</v>
      </c>
      <c r="D1164" s="21" t="s">
        <v>72</v>
      </c>
      <c r="E1164" s="21" t="s">
        <v>3158</v>
      </c>
      <c r="F1164" s="22">
        <v>33517</v>
      </c>
      <c r="G1164" s="23">
        <v>1</v>
      </c>
      <c r="H1164" s="21" t="s">
        <v>74</v>
      </c>
      <c r="I1164" s="24" t="s">
        <v>74</v>
      </c>
    </row>
    <row r="1165" spans="1:9" ht="33.75" x14ac:dyDescent="0.2">
      <c r="A1165" s="19" t="s">
        <v>3155</v>
      </c>
      <c r="B1165" s="20" t="s">
        <v>3156</v>
      </c>
      <c r="C1165" s="32" t="s">
        <v>4013</v>
      </c>
      <c r="D1165" s="21" t="s">
        <v>72</v>
      </c>
      <c r="E1165" s="21" t="s">
        <v>3158</v>
      </c>
      <c r="F1165" s="22">
        <v>31031</v>
      </c>
      <c r="G1165" s="23">
        <v>1</v>
      </c>
      <c r="H1165" s="21" t="s">
        <v>74</v>
      </c>
      <c r="I1165" s="24" t="s">
        <v>74</v>
      </c>
    </row>
    <row r="1166" spans="1:9" ht="33.75" x14ac:dyDescent="0.2">
      <c r="A1166" s="19" t="s">
        <v>3155</v>
      </c>
      <c r="B1166" s="20" t="s">
        <v>3156</v>
      </c>
      <c r="C1166" s="32" t="s">
        <v>3252</v>
      </c>
      <c r="D1166" s="21" t="s">
        <v>72</v>
      </c>
      <c r="E1166" s="21" t="s">
        <v>3158</v>
      </c>
      <c r="F1166" s="22">
        <v>338728.81</v>
      </c>
      <c r="G1166" s="23">
        <v>1</v>
      </c>
      <c r="H1166" s="21" t="s">
        <v>74</v>
      </c>
      <c r="I1166" s="24" t="s">
        <v>74</v>
      </c>
    </row>
    <row r="1167" spans="1:9" ht="33.75" x14ac:dyDescent="0.2">
      <c r="A1167" s="19" t="s">
        <v>3155</v>
      </c>
      <c r="B1167" s="20" t="s">
        <v>3156</v>
      </c>
      <c r="C1167" s="32" t="s">
        <v>4014</v>
      </c>
      <c r="D1167" s="21" t="s">
        <v>72</v>
      </c>
      <c r="E1167" s="21" t="s">
        <v>3158</v>
      </c>
      <c r="F1167" s="22">
        <v>338728.81</v>
      </c>
      <c r="G1167" s="23">
        <v>1</v>
      </c>
      <c r="H1167" s="21" t="s">
        <v>74</v>
      </c>
      <c r="I1167" s="24" t="s">
        <v>74</v>
      </c>
    </row>
    <row r="1168" spans="1:9" ht="33.75" x14ac:dyDescent="0.2">
      <c r="A1168" s="19" t="s">
        <v>3155</v>
      </c>
      <c r="B1168" s="20" t="s">
        <v>3156</v>
      </c>
      <c r="C1168" s="32" t="s">
        <v>4015</v>
      </c>
      <c r="D1168" s="21" t="s">
        <v>72</v>
      </c>
      <c r="E1168" s="21" t="s">
        <v>3158</v>
      </c>
      <c r="F1168" s="22">
        <v>51448.46</v>
      </c>
      <c r="G1168" s="23">
        <v>1</v>
      </c>
      <c r="H1168" s="21" t="s">
        <v>74</v>
      </c>
      <c r="I1168" s="24" t="s">
        <v>74</v>
      </c>
    </row>
    <row r="1169" spans="1:9" ht="33.75" x14ac:dyDescent="0.2">
      <c r="A1169" s="19" t="s">
        <v>3155</v>
      </c>
      <c r="B1169" s="20" t="s">
        <v>3156</v>
      </c>
      <c r="C1169" s="32" t="s">
        <v>4016</v>
      </c>
      <c r="D1169" s="21" t="s">
        <v>72</v>
      </c>
      <c r="E1169" s="21" t="s">
        <v>3158</v>
      </c>
      <c r="F1169" s="22">
        <v>10353.73</v>
      </c>
      <c r="G1169" s="23">
        <v>1</v>
      </c>
      <c r="H1169" s="21" t="s">
        <v>74</v>
      </c>
      <c r="I1169" s="24" t="s">
        <v>74</v>
      </c>
    </row>
    <row r="1170" spans="1:9" ht="33.75" x14ac:dyDescent="0.2">
      <c r="A1170" s="19" t="s">
        <v>3155</v>
      </c>
      <c r="B1170" s="20" t="s">
        <v>3156</v>
      </c>
      <c r="C1170" s="32" t="s">
        <v>3477</v>
      </c>
      <c r="D1170" s="21" t="s">
        <v>72</v>
      </c>
      <c r="E1170" s="21" t="s">
        <v>3158</v>
      </c>
      <c r="F1170" s="22">
        <v>27526.91</v>
      </c>
      <c r="G1170" s="23">
        <v>1</v>
      </c>
      <c r="H1170" s="21" t="s">
        <v>74</v>
      </c>
      <c r="I1170" s="24" t="s">
        <v>74</v>
      </c>
    </row>
    <row r="1171" spans="1:9" ht="33.75" x14ac:dyDescent="0.2">
      <c r="A1171" s="19" t="s">
        <v>3155</v>
      </c>
      <c r="B1171" s="20" t="s">
        <v>3156</v>
      </c>
      <c r="C1171" s="32" t="s">
        <v>3477</v>
      </c>
      <c r="D1171" s="21" t="s">
        <v>72</v>
      </c>
      <c r="E1171" s="21" t="s">
        <v>3158</v>
      </c>
      <c r="F1171" s="22">
        <v>27526.91</v>
      </c>
      <c r="G1171" s="23">
        <v>1</v>
      </c>
      <c r="H1171" s="21" t="s">
        <v>74</v>
      </c>
      <c r="I1171" s="24" t="s">
        <v>74</v>
      </c>
    </row>
    <row r="1172" spans="1:9" ht="33.75" x14ac:dyDescent="0.2">
      <c r="A1172" s="19" t="s">
        <v>3155</v>
      </c>
      <c r="B1172" s="20" t="s">
        <v>3156</v>
      </c>
      <c r="C1172" s="32" t="s">
        <v>3477</v>
      </c>
      <c r="D1172" s="21" t="s">
        <v>72</v>
      </c>
      <c r="E1172" s="21" t="s">
        <v>3158</v>
      </c>
      <c r="F1172" s="22">
        <v>27526.91</v>
      </c>
      <c r="G1172" s="23">
        <v>1</v>
      </c>
      <c r="H1172" s="21" t="s">
        <v>74</v>
      </c>
      <c r="I1172" s="24" t="s">
        <v>74</v>
      </c>
    </row>
    <row r="1173" spans="1:9" ht="33.75" x14ac:dyDescent="0.2">
      <c r="A1173" s="19" t="s">
        <v>3155</v>
      </c>
      <c r="B1173" s="20" t="s">
        <v>3156</v>
      </c>
      <c r="C1173" s="32" t="s">
        <v>3477</v>
      </c>
      <c r="D1173" s="21" t="s">
        <v>72</v>
      </c>
      <c r="E1173" s="21" t="s">
        <v>3158</v>
      </c>
      <c r="F1173" s="22">
        <v>27526.91</v>
      </c>
      <c r="G1173" s="23">
        <v>1</v>
      </c>
      <c r="H1173" s="21" t="s">
        <v>74</v>
      </c>
      <c r="I1173" s="24" t="s">
        <v>74</v>
      </c>
    </row>
    <row r="1174" spans="1:9" ht="33.75" x14ac:dyDescent="0.2">
      <c r="A1174" s="19" t="s">
        <v>3155</v>
      </c>
      <c r="B1174" s="20" t="s">
        <v>3156</v>
      </c>
      <c r="C1174" s="32" t="s">
        <v>3477</v>
      </c>
      <c r="D1174" s="21" t="s">
        <v>72</v>
      </c>
      <c r="E1174" s="21" t="s">
        <v>3158</v>
      </c>
      <c r="F1174" s="22">
        <v>27526.91</v>
      </c>
      <c r="G1174" s="23">
        <v>1</v>
      </c>
      <c r="H1174" s="21" t="s">
        <v>74</v>
      </c>
      <c r="I1174" s="24" t="s">
        <v>74</v>
      </c>
    </row>
    <row r="1175" spans="1:9" ht="33.75" x14ac:dyDescent="0.2">
      <c r="A1175" s="19" t="s">
        <v>3155</v>
      </c>
      <c r="B1175" s="20" t="s">
        <v>3156</v>
      </c>
      <c r="C1175" s="32" t="s">
        <v>3254</v>
      </c>
      <c r="D1175" s="21" t="s">
        <v>72</v>
      </c>
      <c r="E1175" s="21" t="s">
        <v>3158</v>
      </c>
      <c r="F1175" s="22">
        <v>21100.36</v>
      </c>
      <c r="G1175" s="23">
        <v>1</v>
      </c>
      <c r="H1175" s="21" t="s">
        <v>74</v>
      </c>
      <c r="I1175" s="24" t="s">
        <v>74</v>
      </c>
    </row>
    <row r="1176" spans="1:9" ht="33.75" x14ac:dyDescent="0.2">
      <c r="A1176" s="19" t="s">
        <v>3155</v>
      </c>
      <c r="B1176" s="20" t="s">
        <v>3156</v>
      </c>
      <c r="C1176" s="32" t="s">
        <v>3677</v>
      </c>
      <c r="D1176" s="21" t="s">
        <v>72</v>
      </c>
      <c r="E1176" s="21" t="s">
        <v>3158</v>
      </c>
      <c r="F1176" s="22">
        <v>74655.7</v>
      </c>
      <c r="G1176" s="23">
        <v>1</v>
      </c>
      <c r="H1176" s="21" t="s">
        <v>74</v>
      </c>
      <c r="I1176" s="24" t="s">
        <v>74</v>
      </c>
    </row>
    <row r="1177" spans="1:9" ht="33.75" x14ac:dyDescent="0.2">
      <c r="A1177" s="19" t="s">
        <v>3155</v>
      </c>
      <c r="B1177" s="20" t="s">
        <v>3156</v>
      </c>
      <c r="C1177" s="32" t="s">
        <v>3677</v>
      </c>
      <c r="D1177" s="21" t="s">
        <v>72</v>
      </c>
      <c r="E1177" s="21" t="s">
        <v>3158</v>
      </c>
      <c r="F1177" s="22">
        <v>74655.7</v>
      </c>
      <c r="G1177" s="23">
        <v>1</v>
      </c>
      <c r="H1177" s="21" t="s">
        <v>74</v>
      </c>
      <c r="I1177" s="24" t="s">
        <v>74</v>
      </c>
    </row>
    <row r="1178" spans="1:9" ht="33.75" x14ac:dyDescent="0.2">
      <c r="A1178" s="19" t="s">
        <v>3155</v>
      </c>
      <c r="B1178" s="20" t="s">
        <v>3156</v>
      </c>
      <c r="C1178" s="32" t="s">
        <v>3255</v>
      </c>
      <c r="D1178" s="21" t="s">
        <v>72</v>
      </c>
      <c r="E1178" s="21" t="s">
        <v>3158</v>
      </c>
      <c r="F1178" s="22">
        <v>11476.32</v>
      </c>
      <c r="G1178" s="23">
        <v>1</v>
      </c>
      <c r="H1178" s="21" t="s">
        <v>74</v>
      </c>
      <c r="I1178" s="24" t="s">
        <v>74</v>
      </c>
    </row>
    <row r="1179" spans="1:9" ht="33.75" x14ac:dyDescent="0.2">
      <c r="A1179" s="19" t="s">
        <v>3155</v>
      </c>
      <c r="B1179" s="20" t="s">
        <v>3156</v>
      </c>
      <c r="C1179" s="32" t="s">
        <v>3255</v>
      </c>
      <c r="D1179" s="21" t="s">
        <v>72</v>
      </c>
      <c r="E1179" s="21" t="s">
        <v>3158</v>
      </c>
      <c r="F1179" s="22">
        <v>11476.32</v>
      </c>
      <c r="G1179" s="23">
        <v>1</v>
      </c>
      <c r="H1179" s="21" t="s">
        <v>74</v>
      </c>
      <c r="I1179" s="24" t="s">
        <v>74</v>
      </c>
    </row>
    <row r="1180" spans="1:9" ht="33.75" x14ac:dyDescent="0.2">
      <c r="A1180" s="19" t="s">
        <v>3155</v>
      </c>
      <c r="B1180" s="20" t="s">
        <v>3156</v>
      </c>
      <c r="C1180" s="32" t="s">
        <v>3256</v>
      </c>
      <c r="D1180" s="21" t="s">
        <v>72</v>
      </c>
      <c r="E1180" s="21" t="s">
        <v>3158</v>
      </c>
      <c r="F1180" s="22">
        <v>15122.89</v>
      </c>
      <c r="G1180" s="23">
        <v>1</v>
      </c>
      <c r="H1180" s="21" t="s">
        <v>74</v>
      </c>
      <c r="I1180" s="24" t="s">
        <v>74</v>
      </c>
    </row>
    <row r="1181" spans="1:9" ht="33.75" x14ac:dyDescent="0.2">
      <c r="A1181" s="19" t="s">
        <v>3155</v>
      </c>
      <c r="B1181" s="20" t="s">
        <v>3156</v>
      </c>
      <c r="C1181" s="32" t="s">
        <v>3256</v>
      </c>
      <c r="D1181" s="21" t="s">
        <v>72</v>
      </c>
      <c r="E1181" s="21" t="s">
        <v>3158</v>
      </c>
      <c r="F1181" s="22">
        <v>15179.87</v>
      </c>
      <c r="G1181" s="23">
        <v>1</v>
      </c>
      <c r="H1181" s="21" t="s">
        <v>74</v>
      </c>
      <c r="I1181" s="24" t="s">
        <v>74</v>
      </c>
    </row>
    <row r="1182" spans="1:9" ht="33.75" x14ac:dyDescent="0.2">
      <c r="A1182" s="19" t="s">
        <v>3155</v>
      </c>
      <c r="B1182" s="20" t="s">
        <v>3156</v>
      </c>
      <c r="C1182" s="32" t="s">
        <v>3256</v>
      </c>
      <c r="D1182" s="21" t="s">
        <v>72</v>
      </c>
      <c r="E1182" s="21" t="s">
        <v>3158</v>
      </c>
      <c r="F1182" s="22">
        <v>15179.87</v>
      </c>
      <c r="G1182" s="23">
        <v>1</v>
      </c>
      <c r="H1182" s="21" t="s">
        <v>74</v>
      </c>
      <c r="I1182" s="24" t="s">
        <v>74</v>
      </c>
    </row>
    <row r="1183" spans="1:9" ht="33.75" x14ac:dyDescent="0.2">
      <c r="A1183" s="19" t="s">
        <v>3155</v>
      </c>
      <c r="B1183" s="20" t="s">
        <v>3156</v>
      </c>
      <c r="C1183" s="32" t="s">
        <v>3678</v>
      </c>
      <c r="D1183" s="21" t="s">
        <v>72</v>
      </c>
      <c r="E1183" s="21" t="s">
        <v>3158</v>
      </c>
      <c r="F1183" s="22">
        <v>26458.17</v>
      </c>
      <c r="G1183" s="23">
        <v>1</v>
      </c>
      <c r="H1183" s="21" t="s">
        <v>74</v>
      </c>
      <c r="I1183" s="24" t="s">
        <v>74</v>
      </c>
    </row>
    <row r="1184" spans="1:9" ht="33.75" x14ac:dyDescent="0.2">
      <c r="A1184" s="19" t="s">
        <v>3155</v>
      </c>
      <c r="B1184" s="20" t="s">
        <v>3156</v>
      </c>
      <c r="C1184" s="32" t="s">
        <v>4017</v>
      </c>
      <c r="D1184" s="21" t="s">
        <v>72</v>
      </c>
      <c r="E1184" s="21" t="s">
        <v>3158</v>
      </c>
      <c r="F1184" s="22">
        <v>11127.59</v>
      </c>
      <c r="G1184" s="23">
        <v>1</v>
      </c>
      <c r="H1184" s="21" t="s">
        <v>74</v>
      </c>
      <c r="I1184" s="24" t="s">
        <v>74</v>
      </c>
    </row>
    <row r="1185" spans="1:9" ht="33.75" x14ac:dyDescent="0.2">
      <c r="A1185" s="19" t="s">
        <v>3155</v>
      </c>
      <c r="B1185" s="20" t="s">
        <v>3156</v>
      </c>
      <c r="C1185" s="32" t="s">
        <v>4017</v>
      </c>
      <c r="D1185" s="21" t="s">
        <v>72</v>
      </c>
      <c r="E1185" s="21" t="s">
        <v>3158</v>
      </c>
      <c r="F1185" s="22">
        <v>11127.59</v>
      </c>
      <c r="G1185" s="23">
        <v>1</v>
      </c>
      <c r="H1185" s="21" t="s">
        <v>74</v>
      </c>
      <c r="I1185" s="24" t="s">
        <v>74</v>
      </c>
    </row>
    <row r="1186" spans="1:9" ht="33.75" x14ac:dyDescent="0.2">
      <c r="A1186" s="19" t="s">
        <v>3155</v>
      </c>
      <c r="B1186" s="20" t="s">
        <v>3156</v>
      </c>
      <c r="C1186" s="32" t="s">
        <v>3258</v>
      </c>
      <c r="D1186" s="21" t="s">
        <v>72</v>
      </c>
      <c r="E1186" s="21" t="s">
        <v>3158</v>
      </c>
      <c r="F1186" s="22">
        <v>48144.93</v>
      </c>
      <c r="G1186" s="23">
        <v>1</v>
      </c>
      <c r="H1186" s="21" t="s">
        <v>74</v>
      </c>
      <c r="I1186" s="24" t="s">
        <v>74</v>
      </c>
    </row>
    <row r="1187" spans="1:9" ht="33.75" x14ac:dyDescent="0.2">
      <c r="A1187" s="19" t="s">
        <v>3155</v>
      </c>
      <c r="B1187" s="20" t="s">
        <v>3156</v>
      </c>
      <c r="C1187" s="32" t="s">
        <v>4018</v>
      </c>
      <c r="D1187" s="21" t="s">
        <v>72</v>
      </c>
      <c r="E1187" s="21" t="s">
        <v>3158</v>
      </c>
      <c r="F1187" s="22">
        <v>365074</v>
      </c>
      <c r="G1187" s="23">
        <v>1</v>
      </c>
      <c r="H1187" s="21" t="s">
        <v>74</v>
      </c>
      <c r="I1187" s="24" t="s">
        <v>74</v>
      </c>
    </row>
    <row r="1188" spans="1:9" ht="33.75" x14ac:dyDescent="0.2">
      <c r="A1188" s="19" t="s">
        <v>3155</v>
      </c>
      <c r="B1188" s="20" t="s">
        <v>3156</v>
      </c>
      <c r="C1188" s="32" t="s">
        <v>4019</v>
      </c>
      <c r="D1188" s="21" t="s">
        <v>72</v>
      </c>
      <c r="E1188" s="21" t="s">
        <v>3158</v>
      </c>
      <c r="F1188" s="22">
        <v>149835.32</v>
      </c>
      <c r="G1188" s="23">
        <v>1</v>
      </c>
      <c r="H1188" s="21" t="s">
        <v>74</v>
      </c>
      <c r="I1188" s="24" t="s">
        <v>74</v>
      </c>
    </row>
    <row r="1189" spans="1:9" ht="33.75" x14ac:dyDescent="0.2">
      <c r="A1189" s="19" t="s">
        <v>3155</v>
      </c>
      <c r="B1189" s="20" t="s">
        <v>3156</v>
      </c>
      <c r="C1189" s="32" t="s">
        <v>4020</v>
      </c>
      <c r="D1189" s="21" t="s">
        <v>72</v>
      </c>
      <c r="E1189" s="21" t="s">
        <v>3158</v>
      </c>
      <c r="F1189" s="22">
        <v>50779.32</v>
      </c>
      <c r="G1189" s="23">
        <v>1</v>
      </c>
      <c r="H1189" s="21" t="s">
        <v>74</v>
      </c>
      <c r="I1189" s="24" t="s">
        <v>74</v>
      </c>
    </row>
    <row r="1190" spans="1:9" ht="33.75" x14ac:dyDescent="0.2">
      <c r="A1190" s="19" t="s">
        <v>3155</v>
      </c>
      <c r="B1190" s="20" t="s">
        <v>3156</v>
      </c>
      <c r="C1190" s="32" t="s">
        <v>4021</v>
      </c>
      <c r="D1190" s="21" t="s">
        <v>72</v>
      </c>
      <c r="E1190" s="21" t="s">
        <v>3158</v>
      </c>
      <c r="F1190" s="22">
        <v>68302</v>
      </c>
      <c r="G1190" s="23">
        <v>1</v>
      </c>
      <c r="H1190" s="21" t="s">
        <v>74</v>
      </c>
      <c r="I1190" s="24" t="s">
        <v>74</v>
      </c>
    </row>
    <row r="1191" spans="1:9" ht="33.75" x14ac:dyDescent="0.2">
      <c r="A1191" s="19" t="s">
        <v>3155</v>
      </c>
      <c r="B1191" s="20" t="s">
        <v>3156</v>
      </c>
      <c r="C1191" s="32" t="s">
        <v>4022</v>
      </c>
      <c r="D1191" s="21" t="s">
        <v>72</v>
      </c>
      <c r="E1191" s="21" t="s">
        <v>3158</v>
      </c>
      <c r="F1191" s="22">
        <v>25701</v>
      </c>
      <c r="G1191" s="23">
        <v>1</v>
      </c>
      <c r="H1191" s="21" t="s">
        <v>74</v>
      </c>
      <c r="I1191" s="24" t="s">
        <v>74</v>
      </c>
    </row>
    <row r="1192" spans="1:9" ht="33.75" x14ac:dyDescent="0.2">
      <c r="A1192" s="19" t="s">
        <v>3155</v>
      </c>
      <c r="B1192" s="20" t="s">
        <v>3156</v>
      </c>
      <c r="C1192" s="32" t="s">
        <v>3483</v>
      </c>
      <c r="D1192" s="21" t="s">
        <v>72</v>
      </c>
      <c r="E1192" s="21" t="s">
        <v>3158</v>
      </c>
      <c r="F1192" s="22">
        <v>25110</v>
      </c>
      <c r="G1192" s="23">
        <v>1</v>
      </c>
      <c r="H1192" s="21" t="s">
        <v>74</v>
      </c>
      <c r="I1192" s="24" t="s">
        <v>74</v>
      </c>
    </row>
    <row r="1193" spans="1:9" ht="33.75" x14ac:dyDescent="0.2">
      <c r="A1193" s="19" t="s">
        <v>3155</v>
      </c>
      <c r="B1193" s="20" t="s">
        <v>3156</v>
      </c>
      <c r="C1193" s="32" t="s">
        <v>4023</v>
      </c>
      <c r="D1193" s="21" t="s">
        <v>72</v>
      </c>
      <c r="E1193" s="21" t="s">
        <v>3158</v>
      </c>
      <c r="F1193" s="22">
        <v>28722</v>
      </c>
      <c r="G1193" s="23">
        <v>1</v>
      </c>
      <c r="H1193" s="21" t="s">
        <v>74</v>
      </c>
      <c r="I1193" s="24" t="s">
        <v>74</v>
      </c>
    </row>
    <row r="1194" spans="1:9" ht="33.75" x14ac:dyDescent="0.2">
      <c r="A1194" s="19" t="s">
        <v>3155</v>
      </c>
      <c r="B1194" s="20" t="s">
        <v>3156</v>
      </c>
      <c r="C1194" s="32" t="s">
        <v>3686</v>
      </c>
      <c r="D1194" s="21" t="s">
        <v>72</v>
      </c>
      <c r="E1194" s="21" t="s">
        <v>3158</v>
      </c>
      <c r="F1194" s="22">
        <v>60294.77</v>
      </c>
      <c r="G1194" s="23">
        <v>1</v>
      </c>
      <c r="H1194" s="21" t="s">
        <v>74</v>
      </c>
      <c r="I1194" s="24" t="s">
        <v>74</v>
      </c>
    </row>
    <row r="1195" spans="1:9" ht="33.75" x14ac:dyDescent="0.2">
      <c r="A1195" s="19" t="s">
        <v>3155</v>
      </c>
      <c r="B1195" s="20" t="s">
        <v>3156</v>
      </c>
      <c r="C1195" s="32" t="s">
        <v>4024</v>
      </c>
      <c r="D1195" s="21" t="s">
        <v>72</v>
      </c>
      <c r="E1195" s="21" t="s">
        <v>3158</v>
      </c>
      <c r="F1195" s="22">
        <v>28850</v>
      </c>
      <c r="G1195" s="23">
        <v>1</v>
      </c>
      <c r="H1195" s="21" t="s">
        <v>74</v>
      </c>
      <c r="I1195" s="24" t="s">
        <v>74</v>
      </c>
    </row>
    <row r="1196" spans="1:9" ht="33.75" x14ac:dyDescent="0.2">
      <c r="A1196" s="19" t="s">
        <v>3155</v>
      </c>
      <c r="B1196" s="20" t="s">
        <v>3156</v>
      </c>
      <c r="C1196" s="32" t="s">
        <v>3855</v>
      </c>
      <c r="D1196" s="21" t="s">
        <v>72</v>
      </c>
      <c r="E1196" s="21" t="s">
        <v>3158</v>
      </c>
      <c r="F1196" s="22">
        <v>33867.85</v>
      </c>
      <c r="G1196" s="23">
        <v>1</v>
      </c>
      <c r="H1196" s="21" t="s">
        <v>74</v>
      </c>
      <c r="I1196" s="24" t="s">
        <v>74</v>
      </c>
    </row>
    <row r="1197" spans="1:9" ht="33.75" x14ac:dyDescent="0.2">
      <c r="A1197" s="19" t="s">
        <v>3155</v>
      </c>
      <c r="B1197" s="20" t="s">
        <v>3156</v>
      </c>
      <c r="C1197" s="32" t="s">
        <v>4025</v>
      </c>
      <c r="D1197" s="21" t="s">
        <v>72</v>
      </c>
      <c r="E1197" s="21" t="s">
        <v>3158</v>
      </c>
      <c r="F1197" s="22">
        <v>23939.200000000001</v>
      </c>
      <c r="G1197" s="23">
        <v>1</v>
      </c>
      <c r="H1197" s="21" t="s">
        <v>74</v>
      </c>
      <c r="I1197" s="24" t="s">
        <v>74</v>
      </c>
    </row>
    <row r="1198" spans="1:9" ht="33.75" x14ac:dyDescent="0.2">
      <c r="A1198" s="19" t="s">
        <v>3155</v>
      </c>
      <c r="B1198" s="20" t="s">
        <v>3156</v>
      </c>
      <c r="C1198" s="32" t="s">
        <v>3268</v>
      </c>
      <c r="D1198" s="21" t="s">
        <v>72</v>
      </c>
      <c r="E1198" s="21" t="s">
        <v>3158</v>
      </c>
      <c r="F1198" s="22">
        <v>19715.2</v>
      </c>
      <c r="G1198" s="23">
        <v>1</v>
      </c>
      <c r="H1198" s="21" t="s">
        <v>74</v>
      </c>
      <c r="I1198" s="24" t="s">
        <v>74</v>
      </c>
    </row>
    <row r="1199" spans="1:9" ht="33.75" x14ac:dyDescent="0.2">
      <c r="A1199" s="19" t="s">
        <v>3155</v>
      </c>
      <c r="B1199" s="20" t="s">
        <v>3156</v>
      </c>
      <c r="C1199" s="32" t="s">
        <v>3856</v>
      </c>
      <c r="D1199" s="21" t="s">
        <v>72</v>
      </c>
      <c r="E1199" s="21" t="s">
        <v>3158</v>
      </c>
      <c r="F1199" s="22">
        <v>39376</v>
      </c>
      <c r="G1199" s="23">
        <v>1</v>
      </c>
      <c r="H1199" s="21" t="s">
        <v>74</v>
      </c>
      <c r="I1199" s="24" t="s">
        <v>74</v>
      </c>
    </row>
    <row r="1200" spans="1:9" ht="33.75" x14ac:dyDescent="0.2">
      <c r="A1200" s="19" t="s">
        <v>3155</v>
      </c>
      <c r="B1200" s="20" t="s">
        <v>3156</v>
      </c>
      <c r="C1200" s="32" t="s">
        <v>4026</v>
      </c>
      <c r="D1200" s="21" t="s">
        <v>72</v>
      </c>
      <c r="E1200" s="21" t="s">
        <v>3158</v>
      </c>
      <c r="F1200" s="22">
        <v>177223</v>
      </c>
      <c r="G1200" s="23">
        <v>1</v>
      </c>
      <c r="H1200" s="21" t="s">
        <v>74</v>
      </c>
      <c r="I1200" s="24" t="s">
        <v>74</v>
      </c>
    </row>
    <row r="1201" spans="1:9" ht="33.75" x14ac:dyDescent="0.2">
      <c r="A1201" s="19" t="s">
        <v>3155</v>
      </c>
      <c r="B1201" s="20" t="s">
        <v>3156</v>
      </c>
      <c r="C1201" s="32" t="s">
        <v>4027</v>
      </c>
      <c r="D1201" s="21" t="s">
        <v>72</v>
      </c>
      <c r="E1201" s="21" t="s">
        <v>3158</v>
      </c>
      <c r="F1201" s="22">
        <v>28720.51</v>
      </c>
      <c r="G1201" s="23">
        <v>1</v>
      </c>
      <c r="H1201" s="21" t="s">
        <v>74</v>
      </c>
      <c r="I1201" s="24" t="s">
        <v>74</v>
      </c>
    </row>
    <row r="1202" spans="1:9" ht="33.75" x14ac:dyDescent="0.2">
      <c r="A1202" s="19" t="s">
        <v>3155</v>
      </c>
      <c r="B1202" s="20" t="s">
        <v>3156</v>
      </c>
      <c r="C1202" s="32" t="s">
        <v>4028</v>
      </c>
      <c r="D1202" s="21" t="s">
        <v>72</v>
      </c>
      <c r="E1202" s="21" t="s">
        <v>3158</v>
      </c>
      <c r="F1202" s="22">
        <v>1502700</v>
      </c>
      <c r="G1202" s="23">
        <v>1</v>
      </c>
      <c r="H1202" s="21" t="s">
        <v>74</v>
      </c>
      <c r="I1202" s="24" t="s">
        <v>74</v>
      </c>
    </row>
    <row r="1203" spans="1:9" ht="33.75" x14ac:dyDescent="0.2">
      <c r="A1203" s="19" t="s">
        <v>3155</v>
      </c>
      <c r="B1203" s="20" t="s">
        <v>3156</v>
      </c>
      <c r="C1203" s="32" t="s">
        <v>4029</v>
      </c>
      <c r="D1203" s="21" t="s">
        <v>72</v>
      </c>
      <c r="E1203" s="21" t="s">
        <v>3158</v>
      </c>
      <c r="F1203" s="22">
        <v>2504516.7599999998</v>
      </c>
      <c r="G1203" s="23">
        <v>1</v>
      </c>
      <c r="H1203" s="21" t="s">
        <v>74</v>
      </c>
      <c r="I1203" s="24" t="s">
        <v>74</v>
      </c>
    </row>
    <row r="1204" spans="1:9" ht="33.75" x14ac:dyDescent="0.2">
      <c r="A1204" s="19" t="s">
        <v>3155</v>
      </c>
      <c r="B1204" s="20" t="s">
        <v>3156</v>
      </c>
      <c r="C1204" s="32" t="s">
        <v>4030</v>
      </c>
      <c r="D1204" s="21" t="s">
        <v>72</v>
      </c>
      <c r="E1204" s="21" t="s">
        <v>3158</v>
      </c>
      <c r="F1204" s="22">
        <v>684000</v>
      </c>
      <c r="G1204" s="23">
        <v>1</v>
      </c>
      <c r="H1204" s="21" t="s">
        <v>74</v>
      </c>
      <c r="I1204" s="24" t="s">
        <v>74</v>
      </c>
    </row>
    <row r="1205" spans="1:9" ht="33.75" x14ac:dyDescent="0.2">
      <c r="A1205" s="19" t="s">
        <v>3155</v>
      </c>
      <c r="B1205" s="20" t="s">
        <v>3156</v>
      </c>
      <c r="C1205" s="32" t="s">
        <v>4031</v>
      </c>
      <c r="D1205" s="21" t="s">
        <v>72</v>
      </c>
      <c r="E1205" s="21" t="s">
        <v>3158</v>
      </c>
      <c r="F1205" s="22">
        <v>6103482</v>
      </c>
      <c r="G1205" s="23">
        <v>1</v>
      </c>
      <c r="H1205" s="21" t="s">
        <v>74</v>
      </c>
      <c r="I1205" s="24" t="s">
        <v>74</v>
      </c>
    </row>
    <row r="1206" spans="1:9" ht="33.75" x14ac:dyDescent="0.2">
      <c r="A1206" s="19" t="s">
        <v>3155</v>
      </c>
      <c r="B1206" s="20" t="s">
        <v>3156</v>
      </c>
      <c r="C1206" s="32" t="s">
        <v>4032</v>
      </c>
      <c r="D1206" s="21" t="s">
        <v>72</v>
      </c>
      <c r="E1206" s="21" t="s">
        <v>3158</v>
      </c>
      <c r="F1206" s="22">
        <v>4174364.25</v>
      </c>
      <c r="G1206" s="23">
        <v>1</v>
      </c>
      <c r="H1206" s="21" t="s">
        <v>74</v>
      </c>
      <c r="I1206" s="24" t="s">
        <v>74</v>
      </c>
    </row>
    <row r="1207" spans="1:9" ht="33.75" x14ac:dyDescent="0.2">
      <c r="A1207" s="19" t="s">
        <v>3155</v>
      </c>
      <c r="B1207" s="20" t="s">
        <v>3156</v>
      </c>
      <c r="C1207" s="32" t="s">
        <v>4033</v>
      </c>
      <c r="D1207" s="21" t="s">
        <v>72</v>
      </c>
      <c r="E1207" s="21" t="s">
        <v>3158</v>
      </c>
      <c r="F1207" s="22">
        <v>67572</v>
      </c>
      <c r="G1207" s="23">
        <v>1</v>
      </c>
      <c r="H1207" s="21" t="s">
        <v>74</v>
      </c>
      <c r="I1207" s="24" t="s">
        <v>74</v>
      </c>
    </row>
    <row r="1208" spans="1:9" ht="33.75" x14ac:dyDescent="0.2">
      <c r="A1208" s="19" t="s">
        <v>3155</v>
      </c>
      <c r="B1208" s="20" t="s">
        <v>3156</v>
      </c>
      <c r="C1208" s="32" t="s">
        <v>4034</v>
      </c>
      <c r="D1208" s="21" t="s">
        <v>72</v>
      </c>
      <c r="E1208" s="21" t="s">
        <v>3158</v>
      </c>
      <c r="F1208" s="22">
        <v>36082</v>
      </c>
      <c r="G1208" s="23">
        <v>1</v>
      </c>
      <c r="H1208" s="21" t="s">
        <v>74</v>
      </c>
      <c r="I1208" s="24" t="s">
        <v>74</v>
      </c>
    </row>
    <row r="1209" spans="1:9" ht="33.75" x14ac:dyDescent="0.2">
      <c r="A1209" s="19" t="s">
        <v>3155</v>
      </c>
      <c r="B1209" s="20" t="s">
        <v>3156</v>
      </c>
      <c r="C1209" s="32" t="s">
        <v>3866</v>
      </c>
      <c r="D1209" s="21" t="s">
        <v>72</v>
      </c>
      <c r="E1209" s="21" t="s">
        <v>3158</v>
      </c>
      <c r="F1209" s="22">
        <v>132614.38</v>
      </c>
      <c r="G1209" s="23">
        <v>1</v>
      </c>
      <c r="H1209" s="21" t="s">
        <v>74</v>
      </c>
      <c r="I1209" s="24" t="s">
        <v>74</v>
      </c>
    </row>
    <row r="1210" spans="1:9" ht="33.75" x14ac:dyDescent="0.2">
      <c r="A1210" s="19" t="s">
        <v>3155</v>
      </c>
      <c r="B1210" s="20" t="s">
        <v>3156</v>
      </c>
      <c r="C1210" s="32" t="s">
        <v>4035</v>
      </c>
      <c r="D1210" s="21" t="s">
        <v>72</v>
      </c>
      <c r="E1210" s="21" t="s">
        <v>3158</v>
      </c>
      <c r="F1210" s="22">
        <v>15023.25</v>
      </c>
      <c r="G1210" s="23">
        <v>1</v>
      </c>
      <c r="H1210" s="21" t="s">
        <v>74</v>
      </c>
      <c r="I1210" s="24" t="s">
        <v>74</v>
      </c>
    </row>
    <row r="1211" spans="1:9" ht="33.75" x14ac:dyDescent="0.2">
      <c r="A1211" s="19" t="s">
        <v>3155</v>
      </c>
      <c r="B1211" s="20" t="s">
        <v>3156</v>
      </c>
      <c r="C1211" s="32" t="s">
        <v>4036</v>
      </c>
      <c r="D1211" s="21" t="s">
        <v>72</v>
      </c>
      <c r="E1211" s="21" t="s">
        <v>3158</v>
      </c>
      <c r="F1211" s="22">
        <v>43740</v>
      </c>
      <c r="G1211" s="23">
        <v>1</v>
      </c>
      <c r="H1211" s="21" t="s">
        <v>74</v>
      </c>
      <c r="I1211" s="24" t="s">
        <v>74</v>
      </c>
    </row>
    <row r="1212" spans="1:9" ht="33.75" x14ac:dyDescent="0.2">
      <c r="A1212" s="19" t="s">
        <v>3155</v>
      </c>
      <c r="B1212" s="20" t="s">
        <v>3156</v>
      </c>
      <c r="C1212" s="32" t="s">
        <v>4037</v>
      </c>
      <c r="D1212" s="21" t="s">
        <v>72</v>
      </c>
      <c r="E1212" s="21" t="s">
        <v>3158</v>
      </c>
      <c r="F1212" s="22">
        <v>37800</v>
      </c>
      <c r="G1212" s="23">
        <v>1</v>
      </c>
      <c r="H1212" s="21" t="s">
        <v>74</v>
      </c>
      <c r="I1212" s="24" t="s">
        <v>74</v>
      </c>
    </row>
    <row r="1213" spans="1:9" ht="33.75" x14ac:dyDescent="0.2">
      <c r="A1213" s="19" t="s">
        <v>3155</v>
      </c>
      <c r="B1213" s="20" t="s">
        <v>3156</v>
      </c>
      <c r="C1213" s="32" t="s">
        <v>4038</v>
      </c>
      <c r="D1213" s="21" t="s">
        <v>72</v>
      </c>
      <c r="E1213" s="21" t="s">
        <v>3158</v>
      </c>
      <c r="F1213" s="22">
        <v>14471.19</v>
      </c>
      <c r="G1213" s="23">
        <v>1</v>
      </c>
      <c r="H1213" s="21" t="s">
        <v>74</v>
      </c>
      <c r="I1213" s="24" t="s">
        <v>74</v>
      </c>
    </row>
    <row r="1214" spans="1:9" ht="33.75" x14ac:dyDescent="0.2">
      <c r="A1214" s="19" t="s">
        <v>3155</v>
      </c>
      <c r="B1214" s="20" t="s">
        <v>3156</v>
      </c>
      <c r="C1214" s="32" t="s">
        <v>3500</v>
      </c>
      <c r="D1214" s="21" t="s">
        <v>72</v>
      </c>
      <c r="E1214" s="21" t="s">
        <v>3158</v>
      </c>
      <c r="F1214" s="22">
        <v>45304.61</v>
      </c>
      <c r="G1214" s="23">
        <v>1</v>
      </c>
      <c r="H1214" s="21" t="s">
        <v>74</v>
      </c>
      <c r="I1214" s="24" t="s">
        <v>74</v>
      </c>
    </row>
    <row r="1215" spans="1:9" ht="33.75" x14ac:dyDescent="0.2">
      <c r="A1215" s="19" t="s">
        <v>3155</v>
      </c>
      <c r="B1215" s="20" t="s">
        <v>3156</v>
      </c>
      <c r="C1215" s="32" t="s">
        <v>3500</v>
      </c>
      <c r="D1215" s="21" t="s">
        <v>72</v>
      </c>
      <c r="E1215" s="21" t="s">
        <v>3158</v>
      </c>
      <c r="F1215" s="22">
        <v>45304.63</v>
      </c>
      <c r="G1215" s="23">
        <v>1</v>
      </c>
      <c r="H1215" s="21" t="s">
        <v>74</v>
      </c>
      <c r="I1215" s="24" t="s">
        <v>74</v>
      </c>
    </row>
    <row r="1216" spans="1:9" ht="33.75" x14ac:dyDescent="0.2">
      <c r="A1216" s="19" t="s">
        <v>3155</v>
      </c>
      <c r="B1216" s="20" t="s">
        <v>3156</v>
      </c>
      <c r="C1216" s="32" t="s">
        <v>3500</v>
      </c>
      <c r="D1216" s="21" t="s">
        <v>72</v>
      </c>
      <c r="E1216" s="21" t="s">
        <v>3158</v>
      </c>
      <c r="F1216" s="22">
        <v>45304.63</v>
      </c>
      <c r="G1216" s="23">
        <v>1</v>
      </c>
      <c r="H1216" s="21" t="s">
        <v>74</v>
      </c>
      <c r="I1216" s="24" t="s">
        <v>74</v>
      </c>
    </row>
    <row r="1217" spans="1:9" ht="33.75" x14ac:dyDescent="0.2">
      <c r="A1217" s="19" t="s">
        <v>3155</v>
      </c>
      <c r="B1217" s="20" t="s">
        <v>3156</v>
      </c>
      <c r="C1217" s="32" t="s">
        <v>3500</v>
      </c>
      <c r="D1217" s="21" t="s">
        <v>72</v>
      </c>
      <c r="E1217" s="21" t="s">
        <v>3158</v>
      </c>
      <c r="F1217" s="22">
        <v>45304.66</v>
      </c>
      <c r="G1217" s="23">
        <v>1</v>
      </c>
      <c r="H1217" s="21" t="s">
        <v>74</v>
      </c>
      <c r="I1217" s="24" t="s">
        <v>74</v>
      </c>
    </row>
    <row r="1218" spans="1:9" ht="33.75" x14ac:dyDescent="0.2">
      <c r="A1218" s="19" t="s">
        <v>3155</v>
      </c>
      <c r="B1218" s="20" t="s">
        <v>3156</v>
      </c>
      <c r="C1218" s="32" t="s">
        <v>4039</v>
      </c>
      <c r="D1218" s="21" t="s">
        <v>72</v>
      </c>
      <c r="E1218" s="21" t="s">
        <v>3158</v>
      </c>
      <c r="F1218" s="22">
        <v>256355</v>
      </c>
      <c r="G1218" s="23">
        <v>1</v>
      </c>
      <c r="H1218" s="21" t="s">
        <v>74</v>
      </c>
      <c r="I1218" s="24" t="s">
        <v>74</v>
      </c>
    </row>
    <row r="1219" spans="1:9" ht="33.75" x14ac:dyDescent="0.2">
      <c r="A1219" s="19" t="s">
        <v>3155</v>
      </c>
      <c r="B1219" s="20" t="s">
        <v>3156</v>
      </c>
      <c r="C1219" s="32" t="s">
        <v>3285</v>
      </c>
      <c r="D1219" s="21" t="s">
        <v>72</v>
      </c>
      <c r="E1219" s="21" t="s">
        <v>3158</v>
      </c>
      <c r="F1219" s="22">
        <v>88350</v>
      </c>
      <c r="G1219" s="23">
        <v>1</v>
      </c>
      <c r="H1219" s="21" t="s">
        <v>74</v>
      </c>
      <c r="I1219" s="24" t="s">
        <v>74</v>
      </c>
    </row>
    <row r="1220" spans="1:9" ht="33.75" x14ac:dyDescent="0.2">
      <c r="A1220" s="19" t="s">
        <v>3155</v>
      </c>
      <c r="B1220" s="20" t="s">
        <v>3156</v>
      </c>
      <c r="C1220" s="32" t="s">
        <v>4040</v>
      </c>
      <c r="D1220" s="21" t="s">
        <v>72</v>
      </c>
      <c r="E1220" s="21" t="s">
        <v>3158</v>
      </c>
      <c r="F1220" s="22">
        <v>419760</v>
      </c>
      <c r="G1220" s="23">
        <v>1</v>
      </c>
      <c r="H1220" s="21" t="s">
        <v>74</v>
      </c>
      <c r="I1220" s="24" t="s">
        <v>74</v>
      </c>
    </row>
    <row r="1221" spans="1:9" ht="33.75" x14ac:dyDescent="0.2">
      <c r="A1221" s="19" t="s">
        <v>3155</v>
      </c>
      <c r="B1221" s="20" t="s">
        <v>3156</v>
      </c>
      <c r="C1221" s="32" t="s">
        <v>4041</v>
      </c>
      <c r="D1221" s="21" t="s">
        <v>72</v>
      </c>
      <c r="E1221" s="21" t="s">
        <v>3158</v>
      </c>
      <c r="F1221" s="22">
        <v>419760</v>
      </c>
      <c r="G1221" s="23">
        <v>1</v>
      </c>
      <c r="H1221" s="21" t="s">
        <v>74</v>
      </c>
      <c r="I1221" s="24" t="s">
        <v>74</v>
      </c>
    </row>
    <row r="1222" spans="1:9" ht="33.75" x14ac:dyDescent="0.2">
      <c r="A1222" s="19" t="s">
        <v>3155</v>
      </c>
      <c r="B1222" s="20" t="s">
        <v>3156</v>
      </c>
      <c r="C1222" s="32" t="s">
        <v>4042</v>
      </c>
      <c r="D1222" s="21" t="s">
        <v>72</v>
      </c>
      <c r="E1222" s="21" t="s">
        <v>3158</v>
      </c>
      <c r="F1222" s="22">
        <v>419760</v>
      </c>
      <c r="G1222" s="23">
        <v>1</v>
      </c>
      <c r="H1222" s="21" t="s">
        <v>74</v>
      </c>
      <c r="I1222" s="24" t="s">
        <v>74</v>
      </c>
    </row>
    <row r="1223" spans="1:9" ht="33.75" x14ac:dyDescent="0.2">
      <c r="A1223" s="19" t="s">
        <v>3155</v>
      </c>
      <c r="B1223" s="20" t="s">
        <v>3156</v>
      </c>
      <c r="C1223" s="32" t="s">
        <v>4043</v>
      </c>
      <c r="D1223" s="21" t="s">
        <v>72</v>
      </c>
      <c r="E1223" s="21" t="s">
        <v>3158</v>
      </c>
      <c r="F1223" s="22">
        <v>419760</v>
      </c>
      <c r="G1223" s="23">
        <v>1</v>
      </c>
      <c r="H1223" s="21" t="s">
        <v>74</v>
      </c>
      <c r="I1223" s="24" t="s">
        <v>74</v>
      </c>
    </row>
    <row r="1224" spans="1:9" ht="33.75" x14ac:dyDescent="0.2">
      <c r="A1224" s="19" t="s">
        <v>3155</v>
      </c>
      <c r="B1224" s="20" t="s">
        <v>3156</v>
      </c>
      <c r="C1224" s="32" t="s">
        <v>4044</v>
      </c>
      <c r="D1224" s="21" t="s">
        <v>72</v>
      </c>
      <c r="E1224" s="21" t="s">
        <v>3158</v>
      </c>
      <c r="F1224" s="22">
        <v>46370</v>
      </c>
      <c r="G1224" s="23">
        <v>1</v>
      </c>
      <c r="H1224" s="21" t="s">
        <v>74</v>
      </c>
      <c r="I1224" s="24" t="s">
        <v>74</v>
      </c>
    </row>
    <row r="1225" spans="1:9" ht="33.75" x14ac:dyDescent="0.2">
      <c r="A1225" s="19" t="s">
        <v>3155</v>
      </c>
      <c r="B1225" s="20" t="s">
        <v>3156</v>
      </c>
      <c r="C1225" s="32" t="s">
        <v>3291</v>
      </c>
      <c r="D1225" s="21" t="s">
        <v>72</v>
      </c>
      <c r="E1225" s="21" t="s">
        <v>3158</v>
      </c>
      <c r="F1225" s="22">
        <v>20020</v>
      </c>
      <c r="G1225" s="23">
        <v>1</v>
      </c>
      <c r="H1225" s="21" t="s">
        <v>74</v>
      </c>
      <c r="I1225" s="24" t="s">
        <v>74</v>
      </c>
    </row>
    <row r="1226" spans="1:9" ht="33.75" x14ac:dyDescent="0.2">
      <c r="A1226" s="19" t="s">
        <v>3155</v>
      </c>
      <c r="B1226" s="20" t="s">
        <v>3156</v>
      </c>
      <c r="C1226" s="32" t="s">
        <v>3292</v>
      </c>
      <c r="D1226" s="21" t="s">
        <v>72</v>
      </c>
      <c r="E1226" s="21" t="s">
        <v>3158</v>
      </c>
      <c r="F1226" s="22">
        <v>20020</v>
      </c>
      <c r="G1226" s="23">
        <v>1</v>
      </c>
      <c r="H1226" s="21" t="s">
        <v>74</v>
      </c>
      <c r="I1226" s="24" t="s">
        <v>74</v>
      </c>
    </row>
    <row r="1227" spans="1:9" ht="33.75" x14ac:dyDescent="0.2">
      <c r="A1227" s="19" t="s">
        <v>3155</v>
      </c>
      <c r="B1227" s="20" t="s">
        <v>3156</v>
      </c>
      <c r="C1227" s="32" t="s">
        <v>3292</v>
      </c>
      <c r="D1227" s="21" t="s">
        <v>72</v>
      </c>
      <c r="E1227" s="21" t="s">
        <v>3158</v>
      </c>
      <c r="F1227" s="22">
        <v>20020</v>
      </c>
      <c r="G1227" s="23">
        <v>1</v>
      </c>
      <c r="H1227" s="21" t="s">
        <v>74</v>
      </c>
      <c r="I1227" s="24" t="s">
        <v>74</v>
      </c>
    </row>
    <row r="1228" spans="1:9" ht="33.75" x14ac:dyDescent="0.2">
      <c r="A1228" s="19" t="s">
        <v>3155</v>
      </c>
      <c r="B1228" s="20" t="s">
        <v>3156</v>
      </c>
      <c r="C1228" s="32" t="s">
        <v>3294</v>
      </c>
      <c r="D1228" s="21" t="s">
        <v>72</v>
      </c>
      <c r="E1228" s="21" t="s">
        <v>3158</v>
      </c>
      <c r="F1228" s="22">
        <v>20020</v>
      </c>
      <c r="G1228" s="23">
        <v>1</v>
      </c>
      <c r="H1228" s="21" t="s">
        <v>74</v>
      </c>
      <c r="I1228" s="24" t="s">
        <v>74</v>
      </c>
    </row>
    <row r="1229" spans="1:9" ht="33.75" x14ac:dyDescent="0.2">
      <c r="A1229" s="19" t="s">
        <v>3155</v>
      </c>
      <c r="B1229" s="20" t="s">
        <v>3156</v>
      </c>
      <c r="C1229" s="32" t="s">
        <v>3294</v>
      </c>
      <c r="D1229" s="21" t="s">
        <v>72</v>
      </c>
      <c r="E1229" s="21" t="s">
        <v>3158</v>
      </c>
      <c r="F1229" s="22">
        <v>20020</v>
      </c>
      <c r="G1229" s="23">
        <v>1</v>
      </c>
      <c r="H1229" s="21" t="s">
        <v>74</v>
      </c>
      <c r="I1229" s="24" t="s">
        <v>74</v>
      </c>
    </row>
    <row r="1230" spans="1:9" ht="33.75" x14ac:dyDescent="0.2">
      <c r="A1230" s="19" t="s">
        <v>3155</v>
      </c>
      <c r="B1230" s="20" t="s">
        <v>3156</v>
      </c>
      <c r="C1230" s="32" t="s">
        <v>3294</v>
      </c>
      <c r="D1230" s="21" t="s">
        <v>72</v>
      </c>
      <c r="E1230" s="21" t="s">
        <v>3158</v>
      </c>
      <c r="F1230" s="22">
        <v>20020</v>
      </c>
      <c r="G1230" s="23">
        <v>1</v>
      </c>
      <c r="H1230" s="21" t="s">
        <v>74</v>
      </c>
      <c r="I1230" s="24" t="s">
        <v>74</v>
      </c>
    </row>
    <row r="1231" spans="1:9" ht="33.75" x14ac:dyDescent="0.2">
      <c r="A1231" s="19" t="s">
        <v>3155</v>
      </c>
      <c r="B1231" s="20" t="s">
        <v>3156</v>
      </c>
      <c r="C1231" s="32" t="s">
        <v>4045</v>
      </c>
      <c r="D1231" s="21" t="s">
        <v>72</v>
      </c>
      <c r="E1231" s="21" t="s">
        <v>3158</v>
      </c>
      <c r="F1231" s="22">
        <v>15082</v>
      </c>
      <c r="G1231" s="23">
        <v>1</v>
      </c>
      <c r="H1231" s="21" t="s">
        <v>74</v>
      </c>
      <c r="I1231" s="24" t="s">
        <v>74</v>
      </c>
    </row>
    <row r="1232" spans="1:9" ht="33.75" x14ac:dyDescent="0.2">
      <c r="A1232" s="19" t="s">
        <v>3155</v>
      </c>
      <c r="B1232" s="20" t="s">
        <v>3156</v>
      </c>
      <c r="C1232" s="32" t="s">
        <v>4046</v>
      </c>
      <c r="D1232" s="21" t="s">
        <v>72</v>
      </c>
      <c r="E1232" s="21" t="s">
        <v>3158</v>
      </c>
      <c r="F1232" s="22">
        <v>6906</v>
      </c>
      <c r="G1232" s="23">
        <v>1</v>
      </c>
      <c r="H1232" s="21" t="s">
        <v>74</v>
      </c>
      <c r="I1232" s="24" t="s">
        <v>74</v>
      </c>
    </row>
    <row r="1233" spans="1:9" ht="33.75" x14ac:dyDescent="0.2">
      <c r="A1233" s="19" t="s">
        <v>3155</v>
      </c>
      <c r="B1233" s="20" t="s">
        <v>3156</v>
      </c>
      <c r="C1233" s="32" t="s">
        <v>4047</v>
      </c>
      <c r="D1233" s="21" t="s">
        <v>72</v>
      </c>
      <c r="E1233" s="21" t="s">
        <v>3158</v>
      </c>
      <c r="F1233" s="22">
        <v>52056.83</v>
      </c>
      <c r="G1233" s="23">
        <v>1</v>
      </c>
      <c r="H1233" s="21" t="s">
        <v>74</v>
      </c>
      <c r="I1233" s="24" t="s">
        <v>74</v>
      </c>
    </row>
    <row r="1234" spans="1:9" ht="33.75" x14ac:dyDescent="0.2">
      <c r="A1234" s="19" t="s">
        <v>3155</v>
      </c>
      <c r="B1234" s="20" t="s">
        <v>3156</v>
      </c>
      <c r="C1234" s="32" t="s">
        <v>3879</v>
      </c>
      <c r="D1234" s="21" t="s">
        <v>72</v>
      </c>
      <c r="E1234" s="21" t="s">
        <v>3158</v>
      </c>
      <c r="F1234" s="22">
        <v>10699.2</v>
      </c>
      <c r="G1234" s="23">
        <v>1</v>
      </c>
      <c r="H1234" s="21" t="s">
        <v>74</v>
      </c>
      <c r="I1234" s="24" t="s">
        <v>74</v>
      </c>
    </row>
    <row r="1235" spans="1:9" ht="33.75" x14ac:dyDescent="0.2">
      <c r="A1235" s="19" t="s">
        <v>3155</v>
      </c>
      <c r="B1235" s="20" t="s">
        <v>3156</v>
      </c>
      <c r="C1235" s="32" t="s">
        <v>3879</v>
      </c>
      <c r="D1235" s="21" t="s">
        <v>72</v>
      </c>
      <c r="E1235" s="21" t="s">
        <v>3158</v>
      </c>
      <c r="F1235" s="22">
        <v>10699.2</v>
      </c>
      <c r="G1235" s="23">
        <v>1</v>
      </c>
      <c r="H1235" s="21" t="s">
        <v>74</v>
      </c>
      <c r="I1235" s="24" t="s">
        <v>74</v>
      </c>
    </row>
    <row r="1236" spans="1:9" ht="33.75" x14ac:dyDescent="0.2">
      <c r="A1236" s="19" t="s">
        <v>3155</v>
      </c>
      <c r="B1236" s="20" t="s">
        <v>3156</v>
      </c>
      <c r="C1236" s="32" t="s">
        <v>3708</v>
      </c>
      <c r="D1236" s="21" t="s">
        <v>72</v>
      </c>
      <c r="E1236" s="21" t="s">
        <v>3158</v>
      </c>
      <c r="F1236" s="22">
        <v>11419.2</v>
      </c>
      <c r="G1236" s="23">
        <v>1</v>
      </c>
      <c r="H1236" s="21" t="s">
        <v>74</v>
      </c>
      <c r="I1236" s="24" t="s">
        <v>74</v>
      </c>
    </row>
    <row r="1237" spans="1:9" ht="33.75" x14ac:dyDescent="0.2">
      <c r="A1237" s="19" t="s">
        <v>3155</v>
      </c>
      <c r="B1237" s="20" t="s">
        <v>3156</v>
      </c>
      <c r="C1237" s="32" t="s">
        <v>3880</v>
      </c>
      <c r="D1237" s="21" t="s">
        <v>72</v>
      </c>
      <c r="E1237" s="21" t="s">
        <v>3158</v>
      </c>
      <c r="F1237" s="22">
        <v>12497</v>
      </c>
      <c r="G1237" s="23">
        <v>1</v>
      </c>
      <c r="H1237" s="21" t="s">
        <v>74</v>
      </c>
      <c r="I1237" s="24" t="s">
        <v>74</v>
      </c>
    </row>
    <row r="1238" spans="1:9" ht="33.75" x14ac:dyDescent="0.2">
      <c r="A1238" s="19" t="s">
        <v>3155</v>
      </c>
      <c r="B1238" s="20" t="s">
        <v>3156</v>
      </c>
      <c r="C1238" s="32" t="s">
        <v>4048</v>
      </c>
      <c r="D1238" s="21" t="s">
        <v>72</v>
      </c>
      <c r="E1238" s="21" t="s">
        <v>3158</v>
      </c>
      <c r="F1238" s="22">
        <v>811960.17</v>
      </c>
      <c r="G1238" s="23">
        <v>1</v>
      </c>
      <c r="H1238" s="21" t="s">
        <v>74</v>
      </c>
      <c r="I1238" s="24" t="s">
        <v>74</v>
      </c>
    </row>
    <row r="1239" spans="1:9" ht="33.75" x14ac:dyDescent="0.2">
      <c r="A1239" s="19" t="s">
        <v>3155</v>
      </c>
      <c r="B1239" s="20" t="s">
        <v>3156</v>
      </c>
      <c r="C1239" s="32" t="s">
        <v>4049</v>
      </c>
      <c r="D1239" s="21" t="s">
        <v>72</v>
      </c>
      <c r="E1239" s="21" t="s">
        <v>3158</v>
      </c>
      <c r="F1239" s="22">
        <v>177223</v>
      </c>
      <c r="G1239" s="23">
        <v>1</v>
      </c>
      <c r="H1239" s="21" t="s">
        <v>74</v>
      </c>
      <c r="I1239" s="24" t="s">
        <v>74</v>
      </c>
    </row>
    <row r="1240" spans="1:9" ht="33.75" x14ac:dyDescent="0.2">
      <c r="A1240" s="19" t="s">
        <v>3155</v>
      </c>
      <c r="B1240" s="20" t="s">
        <v>3156</v>
      </c>
      <c r="C1240" s="32" t="s">
        <v>4050</v>
      </c>
      <c r="D1240" s="21" t="s">
        <v>72</v>
      </c>
      <c r="E1240" s="21" t="s">
        <v>3158</v>
      </c>
      <c r="F1240" s="22">
        <v>374347.22</v>
      </c>
      <c r="G1240" s="23">
        <v>1</v>
      </c>
      <c r="H1240" s="21" t="s">
        <v>74</v>
      </c>
      <c r="I1240" s="24" t="s">
        <v>74</v>
      </c>
    </row>
    <row r="1241" spans="1:9" ht="33.75" x14ac:dyDescent="0.2">
      <c r="A1241" s="19" t="s">
        <v>3155</v>
      </c>
      <c r="B1241" s="20" t="s">
        <v>3156</v>
      </c>
      <c r="C1241" s="32" t="s">
        <v>4051</v>
      </c>
      <c r="D1241" s="21" t="s">
        <v>72</v>
      </c>
      <c r="E1241" s="21" t="s">
        <v>3158</v>
      </c>
      <c r="F1241" s="22">
        <v>4942277</v>
      </c>
      <c r="G1241" s="23">
        <v>1</v>
      </c>
      <c r="H1241" s="21" t="s">
        <v>74</v>
      </c>
      <c r="I1241" s="24" t="s">
        <v>74</v>
      </c>
    </row>
    <row r="1242" spans="1:9" ht="33.75" x14ac:dyDescent="0.2">
      <c r="A1242" s="19" t="s">
        <v>3155</v>
      </c>
      <c r="B1242" s="20" t="s">
        <v>3156</v>
      </c>
      <c r="C1242" s="32" t="s">
        <v>4052</v>
      </c>
      <c r="D1242" s="21" t="s">
        <v>72</v>
      </c>
      <c r="E1242" s="21" t="s">
        <v>3158</v>
      </c>
      <c r="F1242" s="22">
        <v>37180</v>
      </c>
      <c r="G1242" s="23">
        <v>1</v>
      </c>
      <c r="H1242" s="21" t="s">
        <v>74</v>
      </c>
      <c r="I1242" s="24" t="s">
        <v>74</v>
      </c>
    </row>
    <row r="1243" spans="1:9" ht="33.75" x14ac:dyDescent="0.2">
      <c r="A1243" s="19" t="s">
        <v>3155</v>
      </c>
      <c r="B1243" s="20" t="s">
        <v>3156</v>
      </c>
      <c r="C1243" s="32" t="s">
        <v>3308</v>
      </c>
      <c r="D1243" s="21" t="s">
        <v>72</v>
      </c>
      <c r="E1243" s="21" t="s">
        <v>3158</v>
      </c>
      <c r="F1243" s="22">
        <v>18300</v>
      </c>
      <c r="G1243" s="23">
        <v>1</v>
      </c>
      <c r="H1243" s="21" t="s">
        <v>74</v>
      </c>
      <c r="I1243" s="24" t="s">
        <v>74</v>
      </c>
    </row>
    <row r="1244" spans="1:9" ht="33.75" x14ac:dyDescent="0.2">
      <c r="A1244" s="19" t="s">
        <v>3155</v>
      </c>
      <c r="B1244" s="20" t="s">
        <v>3156</v>
      </c>
      <c r="C1244" s="32" t="s">
        <v>4053</v>
      </c>
      <c r="D1244" s="21" t="s">
        <v>72</v>
      </c>
      <c r="E1244" s="21" t="s">
        <v>3158</v>
      </c>
      <c r="F1244" s="22">
        <v>174732</v>
      </c>
      <c r="G1244" s="23">
        <v>1</v>
      </c>
      <c r="H1244" s="21" t="s">
        <v>74</v>
      </c>
      <c r="I1244" s="24" t="s">
        <v>74</v>
      </c>
    </row>
    <row r="1245" spans="1:9" ht="33.75" x14ac:dyDescent="0.2">
      <c r="A1245" s="19" t="s">
        <v>3155</v>
      </c>
      <c r="B1245" s="20" t="s">
        <v>3156</v>
      </c>
      <c r="C1245" s="32" t="s">
        <v>4054</v>
      </c>
      <c r="D1245" s="21" t="s">
        <v>72</v>
      </c>
      <c r="E1245" s="21" t="s">
        <v>3158</v>
      </c>
      <c r="F1245" s="22">
        <v>22603</v>
      </c>
      <c r="G1245" s="23">
        <v>1</v>
      </c>
      <c r="H1245" s="21" t="s">
        <v>74</v>
      </c>
      <c r="I1245" s="24" t="s">
        <v>74</v>
      </c>
    </row>
    <row r="1246" spans="1:9" ht="33.75" x14ac:dyDescent="0.2">
      <c r="A1246" s="19" t="s">
        <v>3155</v>
      </c>
      <c r="B1246" s="20" t="s">
        <v>3156</v>
      </c>
      <c r="C1246" s="32" t="s">
        <v>4055</v>
      </c>
      <c r="D1246" s="21" t="s">
        <v>72</v>
      </c>
      <c r="E1246" s="21" t="s">
        <v>3158</v>
      </c>
      <c r="F1246" s="22">
        <v>37525</v>
      </c>
      <c r="G1246" s="23">
        <v>1</v>
      </c>
      <c r="H1246" s="21" t="s">
        <v>74</v>
      </c>
      <c r="I1246" s="24" t="s">
        <v>74</v>
      </c>
    </row>
    <row r="1247" spans="1:9" ht="33.75" x14ac:dyDescent="0.2">
      <c r="A1247" s="19" t="s">
        <v>3155</v>
      </c>
      <c r="B1247" s="20" t="s">
        <v>3156</v>
      </c>
      <c r="C1247" s="32" t="s">
        <v>4056</v>
      </c>
      <c r="D1247" s="21" t="s">
        <v>72</v>
      </c>
      <c r="E1247" s="21" t="s">
        <v>3158</v>
      </c>
      <c r="F1247" s="22">
        <v>1042883.61</v>
      </c>
      <c r="G1247" s="23">
        <v>1</v>
      </c>
      <c r="H1247" s="21" t="s">
        <v>74</v>
      </c>
      <c r="I1247" s="24" t="s">
        <v>74</v>
      </c>
    </row>
    <row r="1248" spans="1:9" ht="33.75" x14ac:dyDescent="0.2">
      <c r="A1248" s="19" t="s">
        <v>3155</v>
      </c>
      <c r="B1248" s="20" t="s">
        <v>3156</v>
      </c>
      <c r="C1248" s="32" t="s">
        <v>4057</v>
      </c>
      <c r="D1248" s="21" t="s">
        <v>72</v>
      </c>
      <c r="E1248" s="21" t="s">
        <v>3158</v>
      </c>
      <c r="F1248" s="22">
        <v>454345.03</v>
      </c>
      <c r="G1248" s="23">
        <v>1</v>
      </c>
      <c r="H1248" s="21" t="s">
        <v>74</v>
      </c>
      <c r="I1248" s="24" t="s">
        <v>74</v>
      </c>
    </row>
    <row r="1249" spans="1:9" ht="33.75" x14ac:dyDescent="0.2">
      <c r="A1249" s="19" t="s">
        <v>3155</v>
      </c>
      <c r="B1249" s="20" t="s">
        <v>3156</v>
      </c>
      <c r="C1249" s="32" t="s">
        <v>4058</v>
      </c>
      <c r="D1249" s="21" t="s">
        <v>72</v>
      </c>
      <c r="E1249" s="21" t="s">
        <v>3158</v>
      </c>
      <c r="F1249" s="22">
        <v>2364843.88</v>
      </c>
      <c r="G1249" s="23">
        <v>1</v>
      </c>
      <c r="H1249" s="21" t="s">
        <v>74</v>
      </c>
      <c r="I1249" s="24" t="s">
        <v>74</v>
      </c>
    </row>
    <row r="1250" spans="1:9" ht="33.75" x14ac:dyDescent="0.2">
      <c r="A1250" s="19" t="s">
        <v>3155</v>
      </c>
      <c r="B1250" s="20" t="s">
        <v>3156</v>
      </c>
      <c r="C1250" s="32" t="s">
        <v>4059</v>
      </c>
      <c r="D1250" s="21" t="s">
        <v>72</v>
      </c>
      <c r="E1250" s="21" t="s">
        <v>3158</v>
      </c>
      <c r="F1250" s="22">
        <v>410783</v>
      </c>
      <c r="G1250" s="23">
        <v>1</v>
      </c>
      <c r="H1250" s="21" t="s">
        <v>74</v>
      </c>
      <c r="I1250" s="24" t="s">
        <v>74</v>
      </c>
    </row>
    <row r="1251" spans="1:9" ht="33.75" x14ac:dyDescent="0.2">
      <c r="A1251" s="19" t="s">
        <v>3155</v>
      </c>
      <c r="B1251" s="20" t="s">
        <v>3156</v>
      </c>
      <c r="C1251" s="32" t="s">
        <v>4060</v>
      </c>
      <c r="D1251" s="21" t="s">
        <v>72</v>
      </c>
      <c r="E1251" s="21" t="s">
        <v>3158</v>
      </c>
      <c r="F1251" s="22">
        <v>148876</v>
      </c>
      <c r="G1251" s="23">
        <v>1</v>
      </c>
      <c r="H1251" s="21" t="s">
        <v>74</v>
      </c>
      <c r="I1251" s="24" t="s">
        <v>74</v>
      </c>
    </row>
    <row r="1252" spans="1:9" ht="33.75" x14ac:dyDescent="0.2">
      <c r="A1252" s="19" t="s">
        <v>3155</v>
      </c>
      <c r="B1252" s="20" t="s">
        <v>3156</v>
      </c>
      <c r="C1252" s="32" t="s">
        <v>4061</v>
      </c>
      <c r="D1252" s="21" t="s">
        <v>72</v>
      </c>
      <c r="E1252" s="21" t="s">
        <v>3158</v>
      </c>
      <c r="F1252" s="22">
        <v>2417021.6</v>
      </c>
      <c r="G1252" s="23">
        <v>1</v>
      </c>
      <c r="H1252" s="21" t="s">
        <v>74</v>
      </c>
      <c r="I1252" s="24" t="s">
        <v>74</v>
      </c>
    </row>
    <row r="1253" spans="1:9" ht="33.75" x14ac:dyDescent="0.2">
      <c r="A1253" s="19" t="s">
        <v>3155</v>
      </c>
      <c r="B1253" s="20" t="s">
        <v>3156</v>
      </c>
      <c r="C1253" s="32" t="s">
        <v>4062</v>
      </c>
      <c r="D1253" s="21" t="s">
        <v>72</v>
      </c>
      <c r="E1253" s="21" t="s">
        <v>3158</v>
      </c>
      <c r="F1253" s="22">
        <v>278381.25</v>
      </c>
      <c r="G1253" s="23">
        <v>1</v>
      </c>
      <c r="H1253" s="21" t="s">
        <v>74</v>
      </c>
      <c r="I1253" s="24" t="s">
        <v>74</v>
      </c>
    </row>
    <row r="1254" spans="1:9" ht="33.75" x14ac:dyDescent="0.2">
      <c r="A1254" s="19" t="s">
        <v>3155</v>
      </c>
      <c r="B1254" s="20" t="s">
        <v>3156</v>
      </c>
      <c r="C1254" s="32" t="s">
        <v>4063</v>
      </c>
      <c r="D1254" s="21" t="s">
        <v>72</v>
      </c>
      <c r="E1254" s="21" t="s">
        <v>3158</v>
      </c>
      <c r="F1254" s="22">
        <v>219402</v>
      </c>
      <c r="G1254" s="23">
        <v>1</v>
      </c>
      <c r="H1254" s="21" t="s">
        <v>74</v>
      </c>
      <c r="I1254" s="24" t="s">
        <v>74</v>
      </c>
    </row>
    <row r="1255" spans="1:9" ht="33.75" x14ac:dyDescent="0.2">
      <c r="A1255" s="19" t="s">
        <v>3155</v>
      </c>
      <c r="B1255" s="20" t="s">
        <v>3156</v>
      </c>
      <c r="C1255" s="32" t="s">
        <v>4064</v>
      </c>
      <c r="D1255" s="21" t="s">
        <v>72</v>
      </c>
      <c r="E1255" s="21" t="s">
        <v>3158</v>
      </c>
      <c r="F1255" s="22">
        <v>610880.15</v>
      </c>
      <c r="G1255" s="23">
        <v>1</v>
      </c>
      <c r="H1255" s="21" t="s">
        <v>74</v>
      </c>
      <c r="I1255" s="24" t="s">
        <v>74</v>
      </c>
    </row>
    <row r="1256" spans="1:9" ht="33.75" x14ac:dyDescent="0.2">
      <c r="A1256" s="19" t="s">
        <v>3155</v>
      </c>
      <c r="B1256" s="20" t="s">
        <v>3156</v>
      </c>
      <c r="C1256" s="32" t="s">
        <v>4065</v>
      </c>
      <c r="D1256" s="21" t="s">
        <v>72</v>
      </c>
      <c r="E1256" s="21" t="s">
        <v>3158</v>
      </c>
      <c r="F1256" s="22">
        <v>206431</v>
      </c>
      <c r="G1256" s="23">
        <v>1</v>
      </c>
      <c r="H1256" s="21" t="s">
        <v>74</v>
      </c>
      <c r="I1256" s="24" t="s">
        <v>74</v>
      </c>
    </row>
    <row r="1257" spans="1:9" ht="33.75" x14ac:dyDescent="0.2">
      <c r="A1257" s="19" t="s">
        <v>3155</v>
      </c>
      <c r="B1257" s="20" t="s">
        <v>3156</v>
      </c>
      <c r="C1257" s="32" t="s">
        <v>4066</v>
      </c>
      <c r="D1257" s="21" t="s">
        <v>72</v>
      </c>
      <c r="E1257" s="21" t="s">
        <v>3158</v>
      </c>
      <c r="F1257" s="22">
        <v>1118053.1599999999</v>
      </c>
      <c r="G1257" s="23">
        <v>1</v>
      </c>
      <c r="H1257" s="21" t="s">
        <v>74</v>
      </c>
      <c r="I1257" s="24" t="s">
        <v>74</v>
      </c>
    </row>
    <row r="1258" spans="1:9" ht="33.75" x14ac:dyDescent="0.2">
      <c r="A1258" s="19" t="s">
        <v>3155</v>
      </c>
      <c r="B1258" s="20" t="s">
        <v>3156</v>
      </c>
      <c r="C1258" s="32" t="s">
        <v>4067</v>
      </c>
      <c r="D1258" s="21" t="s">
        <v>72</v>
      </c>
      <c r="E1258" s="21" t="s">
        <v>3158</v>
      </c>
      <c r="F1258" s="22">
        <v>985691</v>
      </c>
      <c r="G1258" s="23">
        <v>1</v>
      </c>
      <c r="H1258" s="21" t="s">
        <v>74</v>
      </c>
      <c r="I1258" s="24" t="s">
        <v>74</v>
      </c>
    </row>
    <row r="1259" spans="1:9" ht="33.75" x14ac:dyDescent="0.2">
      <c r="A1259" s="19" t="s">
        <v>3155</v>
      </c>
      <c r="B1259" s="20" t="s">
        <v>3156</v>
      </c>
      <c r="C1259" s="32" t="s">
        <v>4068</v>
      </c>
      <c r="D1259" s="21" t="s">
        <v>72</v>
      </c>
      <c r="E1259" s="21" t="s">
        <v>3158</v>
      </c>
      <c r="F1259" s="22">
        <v>46840</v>
      </c>
      <c r="G1259" s="23">
        <v>1</v>
      </c>
      <c r="H1259" s="21" t="s">
        <v>74</v>
      </c>
      <c r="I1259" s="24" t="s">
        <v>74</v>
      </c>
    </row>
    <row r="1260" spans="1:9" ht="33.75" x14ac:dyDescent="0.2">
      <c r="A1260" s="19" t="s">
        <v>3155</v>
      </c>
      <c r="B1260" s="20" t="s">
        <v>3156</v>
      </c>
      <c r="C1260" s="32" t="s">
        <v>4069</v>
      </c>
      <c r="D1260" s="21" t="s">
        <v>72</v>
      </c>
      <c r="E1260" s="21" t="s">
        <v>3158</v>
      </c>
      <c r="F1260" s="22">
        <v>22092</v>
      </c>
      <c r="G1260" s="23">
        <v>1</v>
      </c>
      <c r="H1260" s="21" t="s">
        <v>74</v>
      </c>
      <c r="I1260" s="24" t="s">
        <v>74</v>
      </c>
    </row>
    <row r="1261" spans="1:9" ht="33.75" x14ac:dyDescent="0.2">
      <c r="A1261" s="19" t="s">
        <v>3155</v>
      </c>
      <c r="B1261" s="20" t="s">
        <v>3156</v>
      </c>
      <c r="C1261" s="32" t="s">
        <v>4070</v>
      </c>
      <c r="D1261" s="21" t="s">
        <v>72</v>
      </c>
      <c r="E1261" s="21" t="s">
        <v>3158</v>
      </c>
      <c r="F1261" s="22">
        <v>13809</v>
      </c>
      <c r="G1261" s="23">
        <v>1</v>
      </c>
      <c r="H1261" s="21" t="s">
        <v>74</v>
      </c>
      <c r="I1261" s="24" t="s">
        <v>74</v>
      </c>
    </row>
    <row r="1262" spans="1:9" ht="33.75" x14ac:dyDescent="0.2">
      <c r="A1262" s="19" t="s">
        <v>3155</v>
      </c>
      <c r="B1262" s="20" t="s">
        <v>3156</v>
      </c>
      <c r="C1262" s="32" t="s">
        <v>4071</v>
      </c>
      <c r="D1262" s="21" t="s">
        <v>72</v>
      </c>
      <c r="E1262" s="21" t="s">
        <v>3158</v>
      </c>
      <c r="F1262" s="22">
        <v>463006.29</v>
      </c>
      <c r="G1262" s="23">
        <v>1</v>
      </c>
      <c r="H1262" s="21" t="s">
        <v>74</v>
      </c>
      <c r="I1262" s="24" t="s">
        <v>74</v>
      </c>
    </row>
    <row r="1263" spans="1:9" ht="33.75" x14ac:dyDescent="0.2">
      <c r="A1263" s="19" t="s">
        <v>3155</v>
      </c>
      <c r="B1263" s="20" t="s">
        <v>3156</v>
      </c>
      <c r="C1263" s="32" t="s">
        <v>4072</v>
      </c>
      <c r="D1263" s="21" t="s">
        <v>72</v>
      </c>
      <c r="E1263" s="21" t="s">
        <v>3158</v>
      </c>
      <c r="F1263" s="22">
        <v>61096</v>
      </c>
      <c r="G1263" s="23">
        <v>1</v>
      </c>
      <c r="H1263" s="21" t="s">
        <v>74</v>
      </c>
      <c r="I1263" s="24" t="s">
        <v>74</v>
      </c>
    </row>
    <row r="1264" spans="1:9" ht="33.75" x14ac:dyDescent="0.2">
      <c r="A1264" s="19" t="s">
        <v>3155</v>
      </c>
      <c r="B1264" s="20" t="s">
        <v>3156</v>
      </c>
      <c r="C1264" s="32" t="s">
        <v>4073</v>
      </c>
      <c r="D1264" s="21" t="s">
        <v>72</v>
      </c>
      <c r="E1264" s="21" t="s">
        <v>3158</v>
      </c>
      <c r="F1264" s="22">
        <v>254337</v>
      </c>
      <c r="G1264" s="23">
        <v>1</v>
      </c>
      <c r="H1264" s="21" t="s">
        <v>74</v>
      </c>
      <c r="I1264" s="24" t="s">
        <v>74</v>
      </c>
    </row>
    <row r="1265" spans="1:9" ht="33.75" x14ac:dyDescent="0.2">
      <c r="A1265" s="19" t="s">
        <v>3155</v>
      </c>
      <c r="B1265" s="20" t="s">
        <v>3156</v>
      </c>
      <c r="C1265" s="32" t="s">
        <v>4074</v>
      </c>
      <c r="D1265" s="21" t="s">
        <v>72</v>
      </c>
      <c r="E1265" s="21" t="s">
        <v>3158</v>
      </c>
      <c r="F1265" s="22">
        <v>879699.16</v>
      </c>
      <c r="G1265" s="23">
        <v>1</v>
      </c>
      <c r="H1265" s="21" t="s">
        <v>74</v>
      </c>
      <c r="I1265" s="24" t="s">
        <v>74</v>
      </c>
    </row>
    <row r="1266" spans="1:9" ht="33.75" x14ac:dyDescent="0.2">
      <c r="A1266" s="19" t="s">
        <v>3155</v>
      </c>
      <c r="B1266" s="20" t="s">
        <v>3156</v>
      </c>
      <c r="C1266" s="32" t="s">
        <v>4075</v>
      </c>
      <c r="D1266" s="21" t="s">
        <v>72</v>
      </c>
      <c r="E1266" s="21" t="s">
        <v>3158</v>
      </c>
      <c r="F1266" s="22">
        <v>138367</v>
      </c>
      <c r="G1266" s="23">
        <v>1</v>
      </c>
      <c r="H1266" s="21" t="s">
        <v>74</v>
      </c>
      <c r="I1266" s="24" t="s">
        <v>74</v>
      </c>
    </row>
    <row r="1267" spans="1:9" ht="45" x14ac:dyDescent="0.2">
      <c r="A1267" s="19" t="s">
        <v>3155</v>
      </c>
      <c r="B1267" s="20" t="s">
        <v>3156</v>
      </c>
      <c r="C1267" s="32" t="s">
        <v>4076</v>
      </c>
      <c r="D1267" s="21" t="s">
        <v>72</v>
      </c>
      <c r="E1267" s="21" t="s">
        <v>3158</v>
      </c>
      <c r="F1267" s="22">
        <v>1158678.3400000001</v>
      </c>
      <c r="G1267" s="23">
        <v>1</v>
      </c>
      <c r="H1267" s="21" t="s">
        <v>74</v>
      </c>
      <c r="I1267" s="24" t="s">
        <v>74</v>
      </c>
    </row>
    <row r="1268" spans="1:9" ht="33.75" x14ac:dyDescent="0.2">
      <c r="A1268" s="19" t="s">
        <v>3155</v>
      </c>
      <c r="B1268" s="20" t="s">
        <v>3156</v>
      </c>
      <c r="C1268" s="32" t="s">
        <v>4077</v>
      </c>
      <c r="D1268" s="21" t="s">
        <v>72</v>
      </c>
      <c r="E1268" s="21" t="s">
        <v>3158</v>
      </c>
      <c r="F1268" s="22">
        <v>70866</v>
      </c>
      <c r="G1268" s="23">
        <v>1</v>
      </c>
      <c r="H1268" s="21" t="s">
        <v>74</v>
      </c>
      <c r="I1268" s="24" t="s">
        <v>74</v>
      </c>
    </row>
    <row r="1269" spans="1:9" ht="33.75" x14ac:dyDescent="0.2">
      <c r="A1269" s="19" t="s">
        <v>3155</v>
      </c>
      <c r="B1269" s="20" t="s">
        <v>3156</v>
      </c>
      <c r="C1269" s="32" t="s">
        <v>4078</v>
      </c>
      <c r="D1269" s="21" t="s">
        <v>72</v>
      </c>
      <c r="E1269" s="21" t="s">
        <v>3158</v>
      </c>
      <c r="F1269" s="22">
        <v>333480.45</v>
      </c>
      <c r="G1269" s="23">
        <v>1</v>
      </c>
      <c r="H1269" s="21" t="s">
        <v>74</v>
      </c>
      <c r="I1269" s="24" t="s">
        <v>74</v>
      </c>
    </row>
    <row r="1270" spans="1:9" ht="33.75" x14ac:dyDescent="0.2">
      <c r="A1270" s="19" t="s">
        <v>3155</v>
      </c>
      <c r="B1270" s="20" t="s">
        <v>3156</v>
      </c>
      <c r="C1270" s="32" t="s">
        <v>4079</v>
      </c>
      <c r="D1270" s="21" t="s">
        <v>72</v>
      </c>
      <c r="E1270" s="21" t="s">
        <v>3158</v>
      </c>
      <c r="F1270" s="22">
        <v>349437.84</v>
      </c>
      <c r="G1270" s="23">
        <v>1</v>
      </c>
      <c r="H1270" s="21" t="s">
        <v>74</v>
      </c>
      <c r="I1270" s="24" t="s">
        <v>74</v>
      </c>
    </row>
    <row r="1271" spans="1:9" ht="33.75" x14ac:dyDescent="0.2">
      <c r="A1271" s="19" t="s">
        <v>3155</v>
      </c>
      <c r="B1271" s="20" t="s">
        <v>3156</v>
      </c>
      <c r="C1271" s="32" t="s">
        <v>4080</v>
      </c>
      <c r="D1271" s="21" t="s">
        <v>72</v>
      </c>
      <c r="E1271" s="21" t="s">
        <v>3158</v>
      </c>
      <c r="F1271" s="22">
        <v>201058.73</v>
      </c>
      <c r="G1271" s="23">
        <v>1</v>
      </c>
      <c r="H1271" s="21" t="s">
        <v>74</v>
      </c>
      <c r="I1271" s="24" t="s">
        <v>74</v>
      </c>
    </row>
    <row r="1272" spans="1:9" ht="33.75" x14ac:dyDescent="0.2">
      <c r="A1272" s="19" t="s">
        <v>3155</v>
      </c>
      <c r="B1272" s="20" t="s">
        <v>3156</v>
      </c>
      <c r="C1272" s="32" t="s">
        <v>4081</v>
      </c>
      <c r="D1272" s="21" t="s">
        <v>72</v>
      </c>
      <c r="E1272" s="21" t="s">
        <v>3158</v>
      </c>
      <c r="F1272" s="22">
        <v>40650</v>
      </c>
      <c r="G1272" s="23">
        <v>1</v>
      </c>
      <c r="H1272" s="21" t="s">
        <v>74</v>
      </c>
      <c r="I1272" s="24" t="s">
        <v>74</v>
      </c>
    </row>
    <row r="1273" spans="1:9" ht="33.75" x14ac:dyDescent="0.2">
      <c r="A1273" s="19" t="s">
        <v>3155</v>
      </c>
      <c r="B1273" s="20" t="s">
        <v>3156</v>
      </c>
      <c r="C1273" s="32" t="s">
        <v>4082</v>
      </c>
      <c r="D1273" s="21" t="s">
        <v>72</v>
      </c>
      <c r="E1273" s="21" t="s">
        <v>3158</v>
      </c>
      <c r="F1273" s="22">
        <v>11226.86</v>
      </c>
      <c r="G1273" s="23">
        <v>1</v>
      </c>
      <c r="H1273" s="21" t="s">
        <v>74</v>
      </c>
      <c r="I1273" s="24" t="s">
        <v>74</v>
      </c>
    </row>
    <row r="1274" spans="1:9" ht="33.75" x14ac:dyDescent="0.2">
      <c r="A1274" s="19" t="s">
        <v>3155</v>
      </c>
      <c r="B1274" s="20" t="s">
        <v>3156</v>
      </c>
      <c r="C1274" s="32" t="s">
        <v>4083</v>
      </c>
      <c r="D1274" s="21" t="s">
        <v>72</v>
      </c>
      <c r="E1274" s="21" t="s">
        <v>3158</v>
      </c>
      <c r="F1274" s="22">
        <v>196973.29</v>
      </c>
      <c r="G1274" s="23">
        <v>1</v>
      </c>
      <c r="H1274" s="21" t="s">
        <v>74</v>
      </c>
      <c r="I1274" s="24" t="s">
        <v>74</v>
      </c>
    </row>
    <row r="1275" spans="1:9" ht="33.75" x14ac:dyDescent="0.2">
      <c r="A1275" s="19" t="s">
        <v>3155</v>
      </c>
      <c r="B1275" s="20" t="s">
        <v>3156</v>
      </c>
      <c r="C1275" s="32" t="s">
        <v>3752</v>
      </c>
      <c r="D1275" s="21" t="s">
        <v>72</v>
      </c>
      <c r="E1275" s="21" t="s">
        <v>3158</v>
      </c>
      <c r="F1275" s="22">
        <v>100500</v>
      </c>
      <c r="G1275" s="23">
        <v>1</v>
      </c>
      <c r="H1275" s="21" t="s">
        <v>74</v>
      </c>
      <c r="I1275" s="24" t="s">
        <v>74</v>
      </c>
    </row>
    <row r="1276" spans="1:9" ht="33.75" x14ac:dyDescent="0.2">
      <c r="A1276" s="19" t="s">
        <v>3155</v>
      </c>
      <c r="B1276" s="20" t="s">
        <v>3156</v>
      </c>
      <c r="C1276" s="32" t="s">
        <v>4084</v>
      </c>
      <c r="D1276" s="21" t="s">
        <v>72</v>
      </c>
      <c r="E1276" s="21" t="s">
        <v>3158</v>
      </c>
      <c r="F1276" s="22">
        <v>26535</v>
      </c>
      <c r="G1276" s="23">
        <v>1</v>
      </c>
      <c r="H1276" s="21" t="s">
        <v>74</v>
      </c>
      <c r="I1276" s="24" t="s">
        <v>74</v>
      </c>
    </row>
    <row r="1277" spans="1:9" ht="33.75" x14ac:dyDescent="0.2">
      <c r="A1277" s="19" t="s">
        <v>3155</v>
      </c>
      <c r="B1277" s="20" t="s">
        <v>3156</v>
      </c>
      <c r="C1277" s="32" t="s">
        <v>3353</v>
      </c>
      <c r="D1277" s="21" t="s">
        <v>72</v>
      </c>
      <c r="E1277" s="21" t="s">
        <v>3158</v>
      </c>
      <c r="F1277" s="22">
        <v>190313.67</v>
      </c>
      <c r="G1277" s="23">
        <v>1</v>
      </c>
      <c r="H1277" s="21" t="s">
        <v>74</v>
      </c>
      <c r="I1277" s="24" t="s">
        <v>74</v>
      </c>
    </row>
    <row r="1278" spans="1:9" ht="33.75" x14ac:dyDescent="0.2">
      <c r="A1278" s="19" t="s">
        <v>3155</v>
      </c>
      <c r="B1278" s="20" t="s">
        <v>3156</v>
      </c>
      <c r="C1278" s="32" t="s">
        <v>3354</v>
      </c>
      <c r="D1278" s="21" t="s">
        <v>72</v>
      </c>
      <c r="E1278" s="21" t="s">
        <v>3158</v>
      </c>
      <c r="F1278" s="22">
        <v>11745.31</v>
      </c>
      <c r="G1278" s="23">
        <v>1</v>
      </c>
      <c r="H1278" s="21" t="s">
        <v>74</v>
      </c>
      <c r="I1278" s="24" t="s">
        <v>74</v>
      </c>
    </row>
    <row r="1279" spans="1:9" ht="33.75" x14ac:dyDescent="0.2">
      <c r="A1279" s="19" t="s">
        <v>3155</v>
      </c>
      <c r="B1279" s="20" t="s">
        <v>3156</v>
      </c>
      <c r="C1279" s="32" t="s">
        <v>3933</v>
      </c>
      <c r="D1279" s="21" t="s">
        <v>72</v>
      </c>
      <c r="E1279" s="21" t="s">
        <v>3158</v>
      </c>
      <c r="F1279" s="22">
        <v>42821.22</v>
      </c>
      <c r="G1279" s="23">
        <v>1</v>
      </c>
      <c r="H1279" s="21" t="s">
        <v>74</v>
      </c>
      <c r="I1279" s="24" t="s">
        <v>74</v>
      </c>
    </row>
    <row r="1280" spans="1:9" ht="33.75" x14ac:dyDescent="0.2">
      <c r="A1280" s="19" t="s">
        <v>3155</v>
      </c>
      <c r="B1280" s="20" t="s">
        <v>3156</v>
      </c>
      <c r="C1280" s="32" t="s">
        <v>4085</v>
      </c>
      <c r="D1280" s="21" t="s">
        <v>72</v>
      </c>
      <c r="E1280" s="21" t="s">
        <v>3158</v>
      </c>
      <c r="F1280" s="22">
        <v>22890</v>
      </c>
      <c r="G1280" s="23">
        <v>1</v>
      </c>
      <c r="H1280" s="21" t="s">
        <v>74</v>
      </c>
      <c r="I1280" s="24" t="s">
        <v>74</v>
      </c>
    </row>
    <row r="1281" spans="1:9" ht="33.75" x14ac:dyDescent="0.2">
      <c r="A1281" s="19" t="s">
        <v>3155</v>
      </c>
      <c r="B1281" s="20" t="s">
        <v>3156</v>
      </c>
      <c r="C1281" s="32" t="s">
        <v>3355</v>
      </c>
      <c r="D1281" s="21" t="s">
        <v>72</v>
      </c>
      <c r="E1281" s="21" t="s">
        <v>3158</v>
      </c>
      <c r="F1281" s="22">
        <v>51016.95</v>
      </c>
      <c r="G1281" s="23">
        <v>1</v>
      </c>
      <c r="H1281" s="21" t="s">
        <v>74</v>
      </c>
      <c r="I1281" s="24" t="s">
        <v>74</v>
      </c>
    </row>
    <row r="1282" spans="1:9" ht="33.75" x14ac:dyDescent="0.2">
      <c r="A1282" s="19" t="s">
        <v>3155</v>
      </c>
      <c r="B1282" s="20" t="s">
        <v>3156</v>
      </c>
      <c r="C1282" s="32" t="s">
        <v>3355</v>
      </c>
      <c r="D1282" s="21" t="s">
        <v>72</v>
      </c>
      <c r="E1282" s="21" t="s">
        <v>3158</v>
      </c>
      <c r="F1282" s="22">
        <v>51016.95</v>
      </c>
      <c r="G1282" s="23">
        <v>1</v>
      </c>
      <c r="H1282" s="21" t="s">
        <v>74</v>
      </c>
      <c r="I1282" s="24" t="s">
        <v>74</v>
      </c>
    </row>
    <row r="1283" spans="1:9" ht="33.75" x14ac:dyDescent="0.2">
      <c r="A1283" s="19" t="s">
        <v>3155</v>
      </c>
      <c r="B1283" s="20" t="s">
        <v>3156</v>
      </c>
      <c r="C1283" s="32" t="s">
        <v>3934</v>
      </c>
      <c r="D1283" s="21" t="s">
        <v>72</v>
      </c>
      <c r="E1283" s="21" t="s">
        <v>3158</v>
      </c>
      <c r="F1283" s="22">
        <v>25200</v>
      </c>
      <c r="G1283" s="23">
        <v>1</v>
      </c>
      <c r="H1283" s="21" t="s">
        <v>74</v>
      </c>
      <c r="I1283" s="24" t="s">
        <v>74</v>
      </c>
    </row>
    <row r="1284" spans="1:9" ht="33.75" x14ac:dyDescent="0.2">
      <c r="A1284" s="19" t="s">
        <v>3155</v>
      </c>
      <c r="B1284" s="20" t="s">
        <v>3156</v>
      </c>
      <c r="C1284" s="32" t="s">
        <v>4086</v>
      </c>
      <c r="D1284" s="21" t="s">
        <v>72</v>
      </c>
      <c r="E1284" s="21" t="s">
        <v>3158</v>
      </c>
      <c r="F1284" s="22">
        <v>11070</v>
      </c>
      <c r="G1284" s="23">
        <v>1</v>
      </c>
      <c r="H1284" s="21" t="s">
        <v>74</v>
      </c>
      <c r="I1284" s="24" t="s">
        <v>74</v>
      </c>
    </row>
    <row r="1285" spans="1:9" ht="33.75" x14ac:dyDescent="0.2">
      <c r="A1285" s="19" t="s">
        <v>3155</v>
      </c>
      <c r="B1285" s="20" t="s">
        <v>3156</v>
      </c>
      <c r="C1285" s="32" t="s">
        <v>3574</v>
      </c>
      <c r="D1285" s="21" t="s">
        <v>72</v>
      </c>
      <c r="E1285" s="21" t="s">
        <v>3158</v>
      </c>
      <c r="F1285" s="22">
        <v>30000</v>
      </c>
      <c r="G1285" s="23">
        <v>1</v>
      </c>
      <c r="H1285" s="21" t="s">
        <v>74</v>
      </c>
      <c r="I1285" s="24" t="s">
        <v>74</v>
      </c>
    </row>
    <row r="1286" spans="1:9" ht="33.75" x14ac:dyDescent="0.2">
      <c r="A1286" s="19" t="s">
        <v>3155</v>
      </c>
      <c r="B1286" s="20" t="s">
        <v>3156</v>
      </c>
      <c r="C1286" s="32" t="s">
        <v>3936</v>
      </c>
      <c r="D1286" s="21" t="s">
        <v>72</v>
      </c>
      <c r="E1286" s="21" t="s">
        <v>3158</v>
      </c>
      <c r="F1286" s="22">
        <v>16020</v>
      </c>
      <c r="G1286" s="23">
        <v>1</v>
      </c>
      <c r="H1286" s="21" t="s">
        <v>74</v>
      </c>
      <c r="I1286" s="24" t="s">
        <v>74</v>
      </c>
    </row>
    <row r="1287" spans="1:9" ht="33.75" x14ac:dyDescent="0.2">
      <c r="A1287" s="19" t="s">
        <v>3155</v>
      </c>
      <c r="B1287" s="20" t="s">
        <v>3156</v>
      </c>
      <c r="C1287" s="32" t="s">
        <v>4087</v>
      </c>
      <c r="D1287" s="21" t="s">
        <v>72</v>
      </c>
      <c r="E1287" s="21" t="s">
        <v>3158</v>
      </c>
      <c r="F1287" s="22">
        <v>11563</v>
      </c>
      <c r="G1287" s="23">
        <v>1</v>
      </c>
      <c r="H1287" s="21" t="s">
        <v>74</v>
      </c>
      <c r="I1287" s="24" t="s">
        <v>74</v>
      </c>
    </row>
    <row r="1288" spans="1:9" ht="33.75" x14ac:dyDescent="0.2">
      <c r="A1288" s="19" t="s">
        <v>3155</v>
      </c>
      <c r="B1288" s="20" t="s">
        <v>3156</v>
      </c>
      <c r="C1288" s="32" t="s">
        <v>4088</v>
      </c>
      <c r="D1288" s="21" t="s">
        <v>72</v>
      </c>
      <c r="E1288" s="21" t="s">
        <v>3158</v>
      </c>
      <c r="F1288" s="22">
        <v>60249</v>
      </c>
      <c r="G1288" s="23">
        <v>1</v>
      </c>
      <c r="H1288" s="21" t="s">
        <v>74</v>
      </c>
      <c r="I1288" s="24" t="s">
        <v>74</v>
      </c>
    </row>
    <row r="1289" spans="1:9" ht="33.75" x14ac:dyDescent="0.2">
      <c r="A1289" s="19" t="s">
        <v>3155</v>
      </c>
      <c r="B1289" s="20" t="s">
        <v>3156</v>
      </c>
      <c r="C1289" s="32" t="s">
        <v>4089</v>
      </c>
      <c r="D1289" s="21" t="s">
        <v>72</v>
      </c>
      <c r="E1289" s="21" t="s">
        <v>3158</v>
      </c>
      <c r="F1289" s="22">
        <v>22375</v>
      </c>
      <c r="G1289" s="23">
        <v>1</v>
      </c>
      <c r="H1289" s="21" t="s">
        <v>74</v>
      </c>
      <c r="I1289" s="24" t="s">
        <v>74</v>
      </c>
    </row>
    <row r="1290" spans="1:9" ht="33.75" x14ac:dyDescent="0.2">
      <c r="A1290" s="19" t="s">
        <v>3155</v>
      </c>
      <c r="B1290" s="20" t="s">
        <v>3156</v>
      </c>
      <c r="C1290" s="32" t="s">
        <v>4090</v>
      </c>
      <c r="D1290" s="21" t="s">
        <v>72</v>
      </c>
      <c r="E1290" s="21" t="s">
        <v>3158</v>
      </c>
      <c r="F1290" s="22">
        <v>33578</v>
      </c>
      <c r="G1290" s="23">
        <v>1</v>
      </c>
      <c r="H1290" s="21" t="s">
        <v>74</v>
      </c>
      <c r="I1290" s="24" t="s">
        <v>74</v>
      </c>
    </row>
    <row r="1291" spans="1:9" ht="33.75" x14ac:dyDescent="0.2">
      <c r="A1291" s="19" t="s">
        <v>3155</v>
      </c>
      <c r="B1291" s="20" t="s">
        <v>3156</v>
      </c>
      <c r="C1291" s="32" t="s">
        <v>4091</v>
      </c>
      <c r="D1291" s="21" t="s">
        <v>72</v>
      </c>
      <c r="E1291" s="21" t="s">
        <v>3158</v>
      </c>
      <c r="F1291" s="22">
        <v>30513</v>
      </c>
      <c r="G1291" s="23">
        <v>1</v>
      </c>
      <c r="H1291" s="21" t="s">
        <v>74</v>
      </c>
      <c r="I1291" s="24" t="s">
        <v>74</v>
      </c>
    </row>
    <row r="1292" spans="1:9" ht="33.75" x14ac:dyDescent="0.2">
      <c r="A1292" s="19" t="s">
        <v>3155</v>
      </c>
      <c r="B1292" s="20" t="s">
        <v>3156</v>
      </c>
      <c r="C1292" s="32" t="s">
        <v>4092</v>
      </c>
      <c r="D1292" s="21" t="s">
        <v>72</v>
      </c>
      <c r="E1292" s="21" t="s">
        <v>3158</v>
      </c>
      <c r="F1292" s="22">
        <v>24761</v>
      </c>
      <c r="G1292" s="23">
        <v>1</v>
      </c>
      <c r="H1292" s="21" t="s">
        <v>74</v>
      </c>
      <c r="I1292" s="24" t="s">
        <v>74</v>
      </c>
    </row>
    <row r="1293" spans="1:9" ht="33.75" x14ac:dyDescent="0.2">
      <c r="A1293" s="19" t="s">
        <v>3155</v>
      </c>
      <c r="B1293" s="20" t="s">
        <v>3156</v>
      </c>
      <c r="C1293" s="32" t="s">
        <v>4093</v>
      </c>
      <c r="D1293" s="21" t="s">
        <v>72</v>
      </c>
      <c r="E1293" s="21" t="s">
        <v>3158</v>
      </c>
      <c r="F1293" s="22">
        <v>127666.67</v>
      </c>
      <c r="G1293" s="23">
        <v>1</v>
      </c>
      <c r="H1293" s="21" t="s">
        <v>74</v>
      </c>
      <c r="I1293" s="24" t="s">
        <v>74</v>
      </c>
    </row>
    <row r="1294" spans="1:9" ht="33.75" x14ac:dyDescent="0.2">
      <c r="A1294" s="19" t="s">
        <v>3155</v>
      </c>
      <c r="B1294" s="20" t="s">
        <v>3156</v>
      </c>
      <c r="C1294" s="32" t="s">
        <v>4094</v>
      </c>
      <c r="D1294" s="21" t="s">
        <v>72</v>
      </c>
      <c r="E1294" s="21" t="s">
        <v>3158</v>
      </c>
      <c r="F1294" s="22">
        <v>93180</v>
      </c>
      <c r="G1294" s="23">
        <v>1</v>
      </c>
      <c r="H1294" s="21" t="s">
        <v>74</v>
      </c>
      <c r="I1294" s="24" t="s">
        <v>74</v>
      </c>
    </row>
    <row r="1295" spans="1:9" ht="33.75" x14ac:dyDescent="0.2">
      <c r="A1295" s="19" t="s">
        <v>3155</v>
      </c>
      <c r="B1295" s="20" t="s">
        <v>3156</v>
      </c>
      <c r="C1295" s="32" t="s">
        <v>4095</v>
      </c>
      <c r="D1295" s="21" t="s">
        <v>72</v>
      </c>
      <c r="E1295" s="21" t="s">
        <v>3158</v>
      </c>
      <c r="F1295" s="22">
        <v>2467291.67</v>
      </c>
      <c r="G1295" s="23">
        <v>1</v>
      </c>
      <c r="H1295" s="21" t="s">
        <v>74</v>
      </c>
      <c r="I1295" s="24" t="s">
        <v>74</v>
      </c>
    </row>
    <row r="1296" spans="1:9" ht="33.75" x14ac:dyDescent="0.2">
      <c r="A1296" s="19" t="s">
        <v>3155</v>
      </c>
      <c r="B1296" s="20" t="s">
        <v>3156</v>
      </c>
      <c r="C1296" s="32" t="s">
        <v>3580</v>
      </c>
      <c r="D1296" s="21" t="s">
        <v>72</v>
      </c>
      <c r="E1296" s="21" t="s">
        <v>3158</v>
      </c>
      <c r="F1296" s="22">
        <v>15500</v>
      </c>
      <c r="G1296" s="23">
        <v>1</v>
      </c>
      <c r="H1296" s="21" t="s">
        <v>74</v>
      </c>
      <c r="I1296" s="24" t="s">
        <v>74</v>
      </c>
    </row>
    <row r="1297" spans="1:9" ht="33.75" x14ac:dyDescent="0.2">
      <c r="A1297" s="19" t="s">
        <v>3155</v>
      </c>
      <c r="B1297" s="20" t="s">
        <v>3156</v>
      </c>
      <c r="C1297" s="32" t="s">
        <v>3360</v>
      </c>
      <c r="D1297" s="21" t="s">
        <v>72</v>
      </c>
      <c r="E1297" s="21" t="s">
        <v>3158</v>
      </c>
      <c r="F1297" s="22">
        <v>611223.1</v>
      </c>
      <c r="G1297" s="23">
        <v>1</v>
      </c>
      <c r="H1297" s="21" t="s">
        <v>74</v>
      </c>
      <c r="I1297" s="24" t="s">
        <v>74</v>
      </c>
    </row>
    <row r="1298" spans="1:9" ht="33.75" x14ac:dyDescent="0.2">
      <c r="A1298" s="19" t="s">
        <v>3155</v>
      </c>
      <c r="B1298" s="20" t="s">
        <v>3156</v>
      </c>
      <c r="C1298" s="32" t="s">
        <v>3362</v>
      </c>
      <c r="D1298" s="21" t="s">
        <v>72</v>
      </c>
      <c r="E1298" s="21" t="s">
        <v>3158</v>
      </c>
      <c r="F1298" s="22">
        <v>166940</v>
      </c>
      <c r="G1298" s="23">
        <v>1</v>
      </c>
      <c r="H1298" s="21" t="s">
        <v>74</v>
      </c>
      <c r="I1298" s="24" t="s">
        <v>74</v>
      </c>
    </row>
    <row r="1299" spans="1:9" ht="33.75" x14ac:dyDescent="0.2">
      <c r="A1299" s="19" t="s">
        <v>3155</v>
      </c>
      <c r="B1299" s="20" t="s">
        <v>3156</v>
      </c>
      <c r="C1299" s="32" t="s">
        <v>3362</v>
      </c>
      <c r="D1299" s="21" t="s">
        <v>72</v>
      </c>
      <c r="E1299" s="21" t="s">
        <v>3158</v>
      </c>
      <c r="F1299" s="22">
        <v>166940</v>
      </c>
      <c r="G1299" s="23">
        <v>1</v>
      </c>
      <c r="H1299" s="21" t="s">
        <v>74</v>
      </c>
      <c r="I1299" s="24" t="s">
        <v>74</v>
      </c>
    </row>
    <row r="1300" spans="1:9" ht="33.75" x14ac:dyDescent="0.2">
      <c r="A1300" s="19" t="s">
        <v>3155</v>
      </c>
      <c r="B1300" s="20" t="s">
        <v>3156</v>
      </c>
      <c r="C1300" s="32" t="s">
        <v>3363</v>
      </c>
      <c r="D1300" s="21" t="s">
        <v>72</v>
      </c>
      <c r="E1300" s="21" t="s">
        <v>3158</v>
      </c>
      <c r="F1300" s="22">
        <v>130832</v>
      </c>
      <c r="G1300" s="23">
        <v>1</v>
      </c>
      <c r="H1300" s="21" t="s">
        <v>74</v>
      </c>
      <c r="I1300" s="24" t="s">
        <v>74</v>
      </c>
    </row>
    <row r="1301" spans="1:9" ht="33.75" x14ac:dyDescent="0.2">
      <c r="A1301" s="19" t="s">
        <v>3155</v>
      </c>
      <c r="B1301" s="20" t="s">
        <v>3156</v>
      </c>
      <c r="C1301" s="32" t="s">
        <v>3363</v>
      </c>
      <c r="D1301" s="21" t="s">
        <v>72</v>
      </c>
      <c r="E1301" s="21" t="s">
        <v>3158</v>
      </c>
      <c r="F1301" s="22">
        <v>130832</v>
      </c>
      <c r="G1301" s="23">
        <v>1</v>
      </c>
      <c r="H1301" s="21" t="s">
        <v>74</v>
      </c>
      <c r="I1301" s="24" t="s">
        <v>74</v>
      </c>
    </row>
    <row r="1302" spans="1:9" ht="33.75" x14ac:dyDescent="0.2">
      <c r="A1302" s="19" t="s">
        <v>3155</v>
      </c>
      <c r="B1302" s="20" t="s">
        <v>3156</v>
      </c>
      <c r="C1302" s="32" t="s">
        <v>3364</v>
      </c>
      <c r="D1302" s="21" t="s">
        <v>72</v>
      </c>
      <c r="E1302" s="21" t="s">
        <v>3158</v>
      </c>
      <c r="F1302" s="22">
        <v>32551</v>
      </c>
      <c r="G1302" s="23">
        <v>1</v>
      </c>
      <c r="H1302" s="21" t="s">
        <v>74</v>
      </c>
      <c r="I1302" s="24" t="s">
        <v>74</v>
      </c>
    </row>
    <row r="1303" spans="1:9" ht="33.75" x14ac:dyDescent="0.2">
      <c r="A1303" s="19" t="s">
        <v>3155</v>
      </c>
      <c r="B1303" s="20" t="s">
        <v>3156</v>
      </c>
      <c r="C1303" s="32" t="s">
        <v>3364</v>
      </c>
      <c r="D1303" s="21" t="s">
        <v>72</v>
      </c>
      <c r="E1303" s="21" t="s">
        <v>3158</v>
      </c>
      <c r="F1303" s="22">
        <v>32551</v>
      </c>
      <c r="G1303" s="23">
        <v>1</v>
      </c>
      <c r="H1303" s="21" t="s">
        <v>74</v>
      </c>
      <c r="I1303" s="24" t="s">
        <v>74</v>
      </c>
    </row>
    <row r="1304" spans="1:9" ht="33.75" x14ac:dyDescent="0.2">
      <c r="A1304" s="19" t="s">
        <v>3155</v>
      </c>
      <c r="B1304" s="20" t="s">
        <v>3156</v>
      </c>
      <c r="C1304" s="32" t="s">
        <v>3365</v>
      </c>
      <c r="D1304" s="21" t="s">
        <v>72</v>
      </c>
      <c r="E1304" s="21" t="s">
        <v>3158</v>
      </c>
      <c r="F1304" s="22">
        <v>77405</v>
      </c>
      <c r="G1304" s="23">
        <v>1</v>
      </c>
      <c r="H1304" s="21" t="s">
        <v>74</v>
      </c>
      <c r="I1304" s="24" t="s">
        <v>74</v>
      </c>
    </row>
    <row r="1305" spans="1:9" ht="33.75" x14ac:dyDescent="0.2">
      <c r="A1305" s="19" t="s">
        <v>3155</v>
      </c>
      <c r="B1305" s="20" t="s">
        <v>3156</v>
      </c>
      <c r="C1305" s="32" t="s">
        <v>3365</v>
      </c>
      <c r="D1305" s="21" t="s">
        <v>72</v>
      </c>
      <c r="E1305" s="21" t="s">
        <v>3158</v>
      </c>
      <c r="F1305" s="22">
        <v>77405</v>
      </c>
      <c r="G1305" s="23">
        <v>1</v>
      </c>
      <c r="H1305" s="21" t="s">
        <v>74</v>
      </c>
      <c r="I1305" s="24" t="s">
        <v>74</v>
      </c>
    </row>
    <row r="1306" spans="1:9" ht="33.75" x14ac:dyDescent="0.2">
      <c r="A1306" s="19" t="s">
        <v>3155</v>
      </c>
      <c r="B1306" s="20" t="s">
        <v>3156</v>
      </c>
      <c r="C1306" s="32" t="s">
        <v>3365</v>
      </c>
      <c r="D1306" s="21" t="s">
        <v>72</v>
      </c>
      <c r="E1306" s="21" t="s">
        <v>3158</v>
      </c>
      <c r="F1306" s="22">
        <v>77405</v>
      </c>
      <c r="G1306" s="23">
        <v>1</v>
      </c>
      <c r="H1306" s="21" t="s">
        <v>74</v>
      </c>
      <c r="I1306" s="24" t="s">
        <v>74</v>
      </c>
    </row>
    <row r="1307" spans="1:9" ht="33.75" x14ac:dyDescent="0.2">
      <c r="A1307" s="19" t="s">
        <v>3155</v>
      </c>
      <c r="B1307" s="20" t="s">
        <v>3156</v>
      </c>
      <c r="C1307" s="32" t="s">
        <v>4096</v>
      </c>
      <c r="D1307" s="21" t="s">
        <v>72</v>
      </c>
      <c r="E1307" s="21" t="s">
        <v>3158</v>
      </c>
      <c r="F1307" s="22">
        <v>53934</v>
      </c>
      <c r="G1307" s="23">
        <v>1</v>
      </c>
      <c r="H1307" s="21" t="s">
        <v>74</v>
      </c>
      <c r="I1307" s="24" t="s">
        <v>74</v>
      </c>
    </row>
    <row r="1308" spans="1:9" ht="33.75" x14ac:dyDescent="0.2">
      <c r="A1308" s="19" t="s">
        <v>3155</v>
      </c>
      <c r="B1308" s="20" t="s">
        <v>3156</v>
      </c>
      <c r="C1308" s="32" t="s">
        <v>4097</v>
      </c>
      <c r="D1308" s="21" t="s">
        <v>72</v>
      </c>
      <c r="E1308" s="21" t="s">
        <v>3158</v>
      </c>
      <c r="F1308" s="22">
        <v>13510</v>
      </c>
      <c r="G1308" s="23">
        <v>1</v>
      </c>
      <c r="H1308" s="21" t="s">
        <v>74</v>
      </c>
      <c r="I1308" s="24" t="s">
        <v>74</v>
      </c>
    </row>
    <row r="1309" spans="1:9" ht="33.75" x14ac:dyDescent="0.2">
      <c r="A1309" s="19" t="s">
        <v>3155</v>
      </c>
      <c r="B1309" s="20" t="s">
        <v>3156</v>
      </c>
      <c r="C1309" s="32" t="s">
        <v>4098</v>
      </c>
      <c r="D1309" s="21" t="s">
        <v>72</v>
      </c>
      <c r="E1309" s="21" t="s">
        <v>3158</v>
      </c>
      <c r="F1309" s="22">
        <v>152863.45000000001</v>
      </c>
      <c r="G1309" s="23">
        <v>1</v>
      </c>
      <c r="H1309" s="21" t="s">
        <v>74</v>
      </c>
      <c r="I1309" s="24" t="s">
        <v>74</v>
      </c>
    </row>
    <row r="1310" spans="1:9" ht="33.75" x14ac:dyDescent="0.2">
      <c r="A1310" s="19" t="s">
        <v>3155</v>
      </c>
      <c r="B1310" s="20" t="s">
        <v>3156</v>
      </c>
      <c r="C1310" s="32" t="s">
        <v>4099</v>
      </c>
      <c r="D1310" s="21" t="s">
        <v>72</v>
      </c>
      <c r="E1310" s="21" t="s">
        <v>3158</v>
      </c>
      <c r="F1310" s="22">
        <v>59400</v>
      </c>
      <c r="G1310" s="23">
        <v>1</v>
      </c>
      <c r="H1310" s="21" t="s">
        <v>74</v>
      </c>
      <c r="I1310" s="24" t="s">
        <v>74</v>
      </c>
    </row>
    <row r="1311" spans="1:9" ht="33.75" x14ac:dyDescent="0.2">
      <c r="A1311" s="19" t="s">
        <v>3155</v>
      </c>
      <c r="B1311" s="20" t="s">
        <v>3156</v>
      </c>
      <c r="C1311" s="32" t="s">
        <v>3943</v>
      </c>
      <c r="D1311" s="21" t="s">
        <v>72</v>
      </c>
      <c r="E1311" s="21" t="s">
        <v>3158</v>
      </c>
      <c r="F1311" s="22">
        <v>10800</v>
      </c>
      <c r="G1311" s="23">
        <v>1</v>
      </c>
      <c r="H1311" s="21" t="s">
        <v>74</v>
      </c>
      <c r="I1311" s="24" t="s">
        <v>74</v>
      </c>
    </row>
    <row r="1312" spans="1:9" ht="33.75" x14ac:dyDescent="0.2">
      <c r="A1312" s="19" t="s">
        <v>3155</v>
      </c>
      <c r="B1312" s="20" t="s">
        <v>3156</v>
      </c>
      <c r="C1312" s="32" t="s">
        <v>4100</v>
      </c>
      <c r="D1312" s="21" t="s">
        <v>72</v>
      </c>
      <c r="E1312" s="21" t="s">
        <v>3158</v>
      </c>
      <c r="F1312" s="22">
        <v>34042.370000000003</v>
      </c>
      <c r="G1312" s="23">
        <v>1</v>
      </c>
      <c r="H1312" s="21" t="s">
        <v>74</v>
      </c>
      <c r="I1312" s="24" t="s">
        <v>74</v>
      </c>
    </row>
    <row r="1313" spans="1:9" ht="33.75" x14ac:dyDescent="0.2">
      <c r="A1313" s="19" t="s">
        <v>3155</v>
      </c>
      <c r="B1313" s="20" t="s">
        <v>3156</v>
      </c>
      <c r="C1313" s="32" t="s">
        <v>3945</v>
      </c>
      <c r="D1313" s="21" t="s">
        <v>72</v>
      </c>
      <c r="E1313" s="21" t="s">
        <v>3158</v>
      </c>
      <c r="F1313" s="22">
        <v>81525.429999999993</v>
      </c>
      <c r="G1313" s="23">
        <v>1</v>
      </c>
      <c r="H1313" s="21" t="s">
        <v>74</v>
      </c>
      <c r="I1313" s="24" t="s">
        <v>74</v>
      </c>
    </row>
    <row r="1314" spans="1:9" ht="33.75" x14ac:dyDescent="0.2">
      <c r="A1314" s="19" t="s">
        <v>3155</v>
      </c>
      <c r="B1314" s="20" t="s">
        <v>3156</v>
      </c>
      <c r="C1314" s="32" t="s">
        <v>4101</v>
      </c>
      <c r="D1314" s="21" t="s">
        <v>72</v>
      </c>
      <c r="E1314" s="21" t="s">
        <v>3158</v>
      </c>
      <c r="F1314" s="22">
        <v>114606</v>
      </c>
      <c r="G1314" s="23">
        <v>1</v>
      </c>
      <c r="H1314" s="21" t="s">
        <v>74</v>
      </c>
      <c r="I1314" s="24" t="s">
        <v>74</v>
      </c>
    </row>
    <row r="1315" spans="1:9" ht="33.75" x14ac:dyDescent="0.2">
      <c r="A1315" s="19" t="s">
        <v>3155</v>
      </c>
      <c r="B1315" s="20" t="s">
        <v>3156</v>
      </c>
      <c r="C1315" s="32" t="s">
        <v>4102</v>
      </c>
      <c r="D1315" s="21" t="s">
        <v>72</v>
      </c>
      <c r="E1315" s="21" t="s">
        <v>3158</v>
      </c>
      <c r="F1315" s="22">
        <v>73044.929999999993</v>
      </c>
      <c r="G1315" s="23">
        <v>1</v>
      </c>
      <c r="H1315" s="21" t="s">
        <v>74</v>
      </c>
      <c r="I1315" s="24" t="s">
        <v>74</v>
      </c>
    </row>
    <row r="1316" spans="1:9" ht="33.75" x14ac:dyDescent="0.2">
      <c r="A1316" s="19" t="s">
        <v>3155</v>
      </c>
      <c r="B1316" s="20" t="s">
        <v>3156</v>
      </c>
      <c r="C1316" s="32" t="s">
        <v>4103</v>
      </c>
      <c r="D1316" s="21" t="s">
        <v>72</v>
      </c>
      <c r="E1316" s="21" t="s">
        <v>3158</v>
      </c>
      <c r="F1316" s="22">
        <v>93333.33</v>
      </c>
      <c r="G1316" s="23">
        <v>1</v>
      </c>
      <c r="H1316" s="21" t="s">
        <v>74</v>
      </c>
      <c r="I1316" s="24" t="s">
        <v>74</v>
      </c>
    </row>
    <row r="1317" spans="1:9" ht="33.75" x14ac:dyDescent="0.2">
      <c r="A1317" s="19" t="s">
        <v>3155</v>
      </c>
      <c r="B1317" s="20" t="s">
        <v>3156</v>
      </c>
      <c r="C1317" s="32" t="s">
        <v>4104</v>
      </c>
      <c r="D1317" s="21" t="s">
        <v>72</v>
      </c>
      <c r="E1317" s="21" t="s">
        <v>3158</v>
      </c>
      <c r="F1317" s="22">
        <v>52018.64</v>
      </c>
      <c r="G1317" s="23">
        <v>1</v>
      </c>
      <c r="H1317" s="21" t="s">
        <v>74</v>
      </c>
      <c r="I1317" s="24" t="s">
        <v>74</v>
      </c>
    </row>
    <row r="1318" spans="1:9" ht="33.75" x14ac:dyDescent="0.2">
      <c r="A1318" s="19" t="s">
        <v>3155</v>
      </c>
      <c r="B1318" s="20" t="s">
        <v>3156</v>
      </c>
      <c r="C1318" s="32" t="s">
        <v>4105</v>
      </c>
      <c r="D1318" s="21" t="s">
        <v>72</v>
      </c>
      <c r="E1318" s="21" t="s">
        <v>3158</v>
      </c>
      <c r="F1318" s="22">
        <v>156585</v>
      </c>
      <c r="G1318" s="23">
        <v>1</v>
      </c>
      <c r="H1318" s="21" t="s">
        <v>74</v>
      </c>
      <c r="I1318" s="24" t="s">
        <v>74</v>
      </c>
    </row>
    <row r="1319" spans="1:9" ht="33.75" x14ac:dyDescent="0.2">
      <c r="A1319" s="19" t="s">
        <v>3155</v>
      </c>
      <c r="B1319" s="20" t="s">
        <v>3156</v>
      </c>
      <c r="C1319" s="32" t="s">
        <v>4106</v>
      </c>
      <c r="D1319" s="21" t="s">
        <v>72</v>
      </c>
      <c r="E1319" s="21" t="s">
        <v>3158</v>
      </c>
      <c r="F1319" s="22">
        <v>535557</v>
      </c>
      <c r="G1319" s="23">
        <v>1</v>
      </c>
      <c r="H1319" s="21" t="s">
        <v>74</v>
      </c>
      <c r="I1319" s="24" t="s">
        <v>74</v>
      </c>
    </row>
    <row r="1320" spans="1:9" ht="33.75" x14ac:dyDescent="0.2">
      <c r="A1320" s="19" t="s">
        <v>3155</v>
      </c>
      <c r="B1320" s="20" t="s">
        <v>3156</v>
      </c>
      <c r="C1320" s="32" t="s">
        <v>4107</v>
      </c>
      <c r="D1320" s="21" t="s">
        <v>72</v>
      </c>
      <c r="E1320" s="21" t="s">
        <v>3158</v>
      </c>
      <c r="F1320" s="22">
        <v>413160</v>
      </c>
      <c r="G1320" s="23">
        <v>1</v>
      </c>
      <c r="H1320" s="21" t="s">
        <v>74</v>
      </c>
      <c r="I1320" s="24" t="s">
        <v>74</v>
      </c>
    </row>
    <row r="1321" spans="1:9" ht="33.75" x14ac:dyDescent="0.2">
      <c r="A1321" s="19" t="s">
        <v>3155</v>
      </c>
      <c r="B1321" s="20" t="s">
        <v>3156</v>
      </c>
      <c r="C1321" s="32" t="s">
        <v>4108</v>
      </c>
      <c r="D1321" s="21" t="s">
        <v>72</v>
      </c>
      <c r="E1321" s="21" t="s">
        <v>3158</v>
      </c>
      <c r="F1321" s="22">
        <v>413160</v>
      </c>
      <c r="G1321" s="23">
        <v>1</v>
      </c>
      <c r="H1321" s="21" t="s">
        <v>74</v>
      </c>
      <c r="I1321" s="24" t="s">
        <v>74</v>
      </c>
    </row>
    <row r="1322" spans="1:9" ht="33.75" x14ac:dyDescent="0.2">
      <c r="A1322" s="19" t="s">
        <v>3155</v>
      </c>
      <c r="B1322" s="20" t="s">
        <v>3156</v>
      </c>
      <c r="C1322" s="32" t="s">
        <v>4109</v>
      </c>
      <c r="D1322" s="21" t="s">
        <v>72</v>
      </c>
      <c r="E1322" s="21" t="s">
        <v>3158</v>
      </c>
      <c r="F1322" s="22">
        <v>20020</v>
      </c>
      <c r="G1322" s="23">
        <v>1</v>
      </c>
      <c r="H1322" s="21" t="s">
        <v>74</v>
      </c>
      <c r="I1322" s="24" t="s">
        <v>74</v>
      </c>
    </row>
    <row r="1323" spans="1:9" ht="33.75" x14ac:dyDescent="0.2">
      <c r="A1323" s="19" t="s">
        <v>3155</v>
      </c>
      <c r="B1323" s="20" t="s">
        <v>3156</v>
      </c>
      <c r="C1323" s="32" t="s">
        <v>4110</v>
      </c>
      <c r="D1323" s="21" t="s">
        <v>72</v>
      </c>
      <c r="E1323" s="21" t="s">
        <v>3158</v>
      </c>
      <c r="F1323" s="22">
        <v>20020</v>
      </c>
      <c r="G1323" s="23">
        <v>1</v>
      </c>
      <c r="H1323" s="21" t="s">
        <v>74</v>
      </c>
      <c r="I1323" s="24" t="s">
        <v>74</v>
      </c>
    </row>
    <row r="1324" spans="1:9" ht="33.75" x14ac:dyDescent="0.2">
      <c r="A1324" s="19" t="s">
        <v>3155</v>
      </c>
      <c r="B1324" s="20" t="s">
        <v>3156</v>
      </c>
      <c r="C1324" s="32" t="s">
        <v>4111</v>
      </c>
      <c r="D1324" s="21" t="s">
        <v>72</v>
      </c>
      <c r="E1324" s="21" t="s">
        <v>3158</v>
      </c>
      <c r="F1324" s="22">
        <v>20020</v>
      </c>
      <c r="G1324" s="23">
        <v>1</v>
      </c>
      <c r="H1324" s="21" t="s">
        <v>74</v>
      </c>
      <c r="I1324" s="24" t="s">
        <v>74</v>
      </c>
    </row>
    <row r="1325" spans="1:9" ht="33.75" x14ac:dyDescent="0.2">
      <c r="A1325" s="19" t="s">
        <v>3155</v>
      </c>
      <c r="B1325" s="20" t="s">
        <v>3156</v>
      </c>
      <c r="C1325" s="32" t="s">
        <v>4112</v>
      </c>
      <c r="D1325" s="21" t="s">
        <v>72</v>
      </c>
      <c r="E1325" s="21" t="s">
        <v>3158</v>
      </c>
      <c r="F1325" s="22">
        <v>980168.5</v>
      </c>
      <c r="G1325" s="23">
        <v>1</v>
      </c>
      <c r="H1325" s="21" t="s">
        <v>74</v>
      </c>
      <c r="I1325" s="24" t="s">
        <v>74</v>
      </c>
    </row>
    <row r="1326" spans="1:9" ht="33.75" x14ac:dyDescent="0.2">
      <c r="A1326" s="19" t="s">
        <v>3155</v>
      </c>
      <c r="B1326" s="20" t="s">
        <v>3156</v>
      </c>
      <c r="C1326" s="32" t="s">
        <v>4113</v>
      </c>
      <c r="D1326" s="21" t="s">
        <v>72</v>
      </c>
      <c r="E1326" s="21" t="s">
        <v>3158</v>
      </c>
      <c r="F1326" s="22">
        <v>623778.22</v>
      </c>
      <c r="G1326" s="23">
        <v>1</v>
      </c>
      <c r="H1326" s="21" t="s">
        <v>74</v>
      </c>
      <c r="I1326" s="24" t="s">
        <v>74</v>
      </c>
    </row>
    <row r="1327" spans="1:9" ht="33.75" x14ac:dyDescent="0.2">
      <c r="A1327" s="19" t="s">
        <v>3155</v>
      </c>
      <c r="B1327" s="20" t="s">
        <v>3156</v>
      </c>
      <c r="C1327" s="32" t="s">
        <v>3162</v>
      </c>
      <c r="D1327" s="21" t="s">
        <v>72</v>
      </c>
      <c r="E1327" s="21" t="s">
        <v>3158</v>
      </c>
      <c r="F1327" s="22">
        <v>61723</v>
      </c>
      <c r="G1327" s="23">
        <v>1</v>
      </c>
      <c r="H1327" s="21" t="s">
        <v>74</v>
      </c>
      <c r="I1327" s="24" t="s">
        <v>74</v>
      </c>
    </row>
    <row r="1328" spans="1:9" ht="33.75" x14ac:dyDescent="0.2">
      <c r="A1328" s="19" t="s">
        <v>3155</v>
      </c>
      <c r="B1328" s="20" t="s">
        <v>3156</v>
      </c>
      <c r="C1328" s="32" t="s">
        <v>3385</v>
      </c>
      <c r="D1328" s="21" t="s">
        <v>72</v>
      </c>
      <c r="E1328" s="21" t="s">
        <v>3158</v>
      </c>
      <c r="F1328" s="22">
        <v>30077.88</v>
      </c>
      <c r="G1328" s="23">
        <v>1</v>
      </c>
      <c r="H1328" s="21" t="s">
        <v>74</v>
      </c>
      <c r="I1328" s="24" t="s">
        <v>74</v>
      </c>
    </row>
    <row r="1329" spans="1:9" ht="33.75" x14ac:dyDescent="0.2">
      <c r="A1329" s="19" t="s">
        <v>3155</v>
      </c>
      <c r="B1329" s="20" t="s">
        <v>3156</v>
      </c>
      <c r="C1329" s="32" t="s">
        <v>4114</v>
      </c>
      <c r="D1329" s="21" t="s">
        <v>72</v>
      </c>
      <c r="E1329" s="21" t="s">
        <v>3158</v>
      </c>
      <c r="F1329" s="22">
        <v>611132.42000000004</v>
      </c>
      <c r="G1329" s="23">
        <v>1</v>
      </c>
      <c r="H1329" s="21" t="s">
        <v>74</v>
      </c>
      <c r="I1329" s="24" t="s">
        <v>74</v>
      </c>
    </row>
    <row r="1330" spans="1:9" ht="33.75" x14ac:dyDescent="0.2">
      <c r="A1330" s="19" t="s">
        <v>3155</v>
      </c>
      <c r="B1330" s="20" t="s">
        <v>3156</v>
      </c>
      <c r="C1330" s="32" t="s">
        <v>4115</v>
      </c>
      <c r="D1330" s="21" t="s">
        <v>72</v>
      </c>
      <c r="E1330" s="21" t="s">
        <v>3158</v>
      </c>
      <c r="F1330" s="22">
        <v>62244</v>
      </c>
      <c r="G1330" s="23">
        <v>1</v>
      </c>
      <c r="H1330" s="21" t="s">
        <v>74</v>
      </c>
      <c r="I1330" s="24" t="s">
        <v>74</v>
      </c>
    </row>
    <row r="1331" spans="1:9" ht="33.75" x14ac:dyDescent="0.2">
      <c r="A1331" s="19" t="s">
        <v>3155</v>
      </c>
      <c r="B1331" s="20" t="s">
        <v>3156</v>
      </c>
      <c r="C1331" s="32" t="s">
        <v>4116</v>
      </c>
      <c r="D1331" s="21" t="s">
        <v>72</v>
      </c>
      <c r="E1331" s="21" t="s">
        <v>3158</v>
      </c>
      <c r="F1331" s="22">
        <v>237880.54</v>
      </c>
      <c r="G1331" s="23">
        <v>1</v>
      </c>
      <c r="H1331" s="21" t="s">
        <v>74</v>
      </c>
      <c r="I1331" s="24" t="s">
        <v>74</v>
      </c>
    </row>
    <row r="1332" spans="1:9" ht="33.75" x14ac:dyDescent="0.2">
      <c r="A1332" s="19" t="s">
        <v>3155</v>
      </c>
      <c r="B1332" s="20" t="s">
        <v>3156</v>
      </c>
      <c r="C1332" s="32" t="s">
        <v>4117</v>
      </c>
      <c r="D1332" s="21" t="s">
        <v>72</v>
      </c>
      <c r="E1332" s="21" t="s">
        <v>3158</v>
      </c>
      <c r="F1332" s="22">
        <v>193406</v>
      </c>
      <c r="G1332" s="23">
        <v>1</v>
      </c>
      <c r="H1332" s="21" t="s">
        <v>74</v>
      </c>
      <c r="I1332" s="24" t="s">
        <v>74</v>
      </c>
    </row>
    <row r="1333" spans="1:9" ht="33.75" x14ac:dyDescent="0.2">
      <c r="A1333" s="19" t="s">
        <v>3155</v>
      </c>
      <c r="B1333" s="20" t="s">
        <v>3156</v>
      </c>
      <c r="C1333" s="32" t="s">
        <v>4118</v>
      </c>
      <c r="D1333" s="21" t="s">
        <v>72</v>
      </c>
      <c r="E1333" s="21" t="s">
        <v>3158</v>
      </c>
      <c r="F1333" s="22">
        <v>109700.27</v>
      </c>
      <c r="G1333" s="23">
        <v>1</v>
      </c>
      <c r="H1333" s="21" t="s">
        <v>74</v>
      </c>
      <c r="I1333" s="24" t="s">
        <v>74</v>
      </c>
    </row>
    <row r="1334" spans="1:9" ht="33.75" x14ac:dyDescent="0.2">
      <c r="A1334" s="19" t="s">
        <v>3155</v>
      </c>
      <c r="B1334" s="20" t="s">
        <v>3156</v>
      </c>
      <c r="C1334" s="32" t="s">
        <v>4119</v>
      </c>
      <c r="D1334" s="21" t="s">
        <v>72</v>
      </c>
      <c r="E1334" s="21" t="s">
        <v>3158</v>
      </c>
      <c r="F1334" s="22">
        <v>23295.48</v>
      </c>
      <c r="G1334" s="23">
        <v>1</v>
      </c>
      <c r="H1334" s="21" t="s">
        <v>74</v>
      </c>
      <c r="I1334" s="24" t="s">
        <v>74</v>
      </c>
    </row>
    <row r="1335" spans="1:9" ht="33.75" x14ac:dyDescent="0.2">
      <c r="A1335" s="19" t="s">
        <v>3155</v>
      </c>
      <c r="B1335" s="20" t="s">
        <v>3156</v>
      </c>
      <c r="C1335" s="32" t="s">
        <v>4120</v>
      </c>
      <c r="D1335" s="21" t="s">
        <v>72</v>
      </c>
      <c r="E1335" s="21" t="s">
        <v>3158</v>
      </c>
      <c r="F1335" s="22">
        <v>59440.800000000003</v>
      </c>
      <c r="G1335" s="23">
        <v>1</v>
      </c>
      <c r="H1335" s="21" t="s">
        <v>74</v>
      </c>
      <c r="I1335" s="24" t="s">
        <v>74</v>
      </c>
    </row>
    <row r="1336" spans="1:9" ht="33.75" x14ac:dyDescent="0.2">
      <c r="A1336" s="19" t="s">
        <v>3155</v>
      </c>
      <c r="B1336" s="20" t="s">
        <v>3156</v>
      </c>
      <c r="C1336" s="32" t="s">
        <v>4121</v>
      </c>
      <c r="D1336" s="21" t="s">
        <v>72</v>
      </c>
      <c r="E1336" s="21" t="s">
        <v>3158</v>
      </c>
      <c r="F1336" s="22">
        <v>14475.6</v>
      </c>
      <c r="G1336" s="23">
        <v>1</v>
      </c>
      <c r="H1336" s="21" t="s">
        <v>74</v>
      </c>
      <c r="I1336" s="24" t="s">
        <v>74</v>
      </c>
    </row>
    <row r="1337" spans="1:9" ht="33.75" x14ac:dyDescent="0.2">
      <c r="A1337" s="19" t="s">
        <v>3155</v>
      </c>
      <c r="B1337" s="20" t="s">
        <v>3156</v>
      </c>
      <c r="C1337" s="32" t="s">
        <v>4122</v>
      </c>
      <c r="D1337" s="21" t="s">
        <v>72</v>
      </c>
      <c r="E1337" s="21" t="s">
        <v>3158</v>
      </c>
      <c r="F1337" s="22">
        <v>170974.52</v>
      </c>
      <c r="G1337" s="23">
        <v>1</v>
      </c>
      <c r="H1337" s="21" t="s">
        <v>74</v>
      </c>
      <c r="I1337" s="24" t="s">
        <v>74</v>
      </c>
    </row>
    <row r="1338" spans="1:9" ht="33.75" x14ac:dyDescent="0.2">
      <c r="A1338" s="19" t="s">
        <v>3155</v>
      </c>
      <c r="B1338" s="20" t="s">
        <v>3156</v>
      </c>
      <c r="C1338" s="32" t="s">
        <v>4123</v>
      </c>
      <c r="D1338" s="21" t="s">
        <v>72</v>
      </c>
      <c r="E1338" s="21" t="s">
        <v>3158</v>
      </c>
      <c r="F1338" s="22">
        <v>14804.71</v>
      </c>
      <c r="G1338" s="23">
        <v>1</v>
      </c>
      <c r="H1338" s="21" t="s">
        <v>74</v>
      </c>
      <c r="I1338" s="24" t="s">
        <v>74</v>
      </c>
    </row>
    <row r="1339" spans="1:9" ht="33.75" x14ac:dyDescent="0.2">
      <c r="A1339" s="19" t="s">
        <v>3155</v>
      </c>
      <c r="B1339" s="20" t="s">
        <v>3156</v>
      </c>
      <c r="C1339" s="32" t="s">
        <v>4124</v>
      </c>
      <c r="D1339" s="21" t="s">
        <v>72</v>
      </c>
      <c r="E1339" s="21" t="s">
        <v>3158</v>
      </c>
      <c r="F1339" s="22">
        <v>557685.89</v>
      </c>
      <c r="G1339" s="23">
        <v>1</v>
      </c>
      <c r="H1339" s="21" t="s">
        <v>74</v>
      </c>
      <c r="I1339" s="24" t="s">
        <v>74</v>
      </c>
    </row>
    <row r="1340" spans="1:9" ht="33.75" x14ac:dyDescent="0.2">
      <c r="A1340" s="19" t="s">
        <v>3155</v>
      </c>
      <c r="B1340" s="20" t="s">
        <v>3156</v>
      </c>
      <c r="C1340" s="32" t="s">
        <v>4125</v>
      </c>
      <c r="D1340" s="21" t="s">
        <v>72</v>
      </c>
      <c r="E1340" s="21" t="s">
        <v>3158</v>
      </c>
      <c r="F1340" s="22">
        <v>28279.56</v>
      </c>
      <c r="G1340" s="23">
        <v>1</v>
      </c>
      <c r="H1340" s="21" t="s">
        <v>74</v>
      </c>
      <c r="I1340" s="24" t="s">
        <v>74</v>
      </c>
    </row>
    <row r="1341" spans="1:9" ht="33.75" x14ac:dyDescent="0.2">
      <c r="A1341" s="19" t="s">
        <v>3155</v>
      </c>
      <c r="B1341" s="20" t="s">
        <v>3156</v>
      </c>
      <c r="C1341" s="32" t="s">
        <v>4126</v>
      </c>
      <c r="D1341" s="21" t="s">
        <v>72</v>
      </c>
      <c r="E1341" s="21" t="s">
        <v>3158</v>
      </c>
      <c r="F1341" s="22">
        <v>187264</v>
      </c>
      <c r="G1341" s="23">
        <v>1</v>
      </c>
      <c r="H1341" s="21" t="s">
        <v>74</v>
      </c>
      <c r="I1341" s="24" t="s">
        <v>74</v>
      </c>
    </row>
    <row r="1342" spans="1:9" ht="33.75" x14ac:dyDescent="0.2">
      <c r="A1342" s="19" t="s">
        <v>3155</v>
      </c>
      <c r="B1342" s="20" t="s">
        <v>3156</v>
      </c>
      <c r="C1342" s="32" t="s">
        <v>4127</v>
      </c>
      <c r="D1342" s="21" t="s">
        <v>72</v>
      </c>
      <c r="E1342" s="21" t="s">
        <v>3158</v>
      </c>
      <c r="F1342" s="22">
        <v>56744</v>
      </c>
      <c r="G1342" s="23">
        <v>1</v>
      </c>
      <c r="H1342" s="21" t="s">
        <v>74</v>
      </c>
      <c r="I1342" s="24" t="s">
        <v>74</v>
      </c>
    </row>
    <row r="1343" spans="1:9" ht="33.75" x14ac:dyDescent="0.2">
      <c r="A1343" s="19" t="s">
        <v>3155</v>
      </c>
      <c r="B1343" s="20" t="s">
        <v>3156</v>
      </c>
      <c r="C1343" s="32" t="s">
        <v>4128</v>
      </c>
      <c r="D1343" s="21" t="s">
        <v>72</v>
      </c>
      <c r="E1343" s="21" t="s">
        <v>3158</v>
      </c>
      <c r="F1343" s="22">
        <v>42643.54</v>
      </c>
      <c r="G1343" s="23">
        <v>1</v>
      </c>
      <c r="H1343" s="21" t="s">
        <v>74</v>
      </c>
      <c r="I1343" s="24" t="s">
        <v>74</v>
      </c>
    </row>
    <row r="1344" spans="1:9" ht="33.75" x14ac:dyDescent="0.2">
      <c r="A1344" s="19" t="s">
        <v>3155</v>
      </c>
      <c r="B1344" s="20" t="s">
        <v>3156</v>
      </c>
      <c r="C1344" s="32" t="s">
        <v>4129</v>
      </c>
      <c r="D1344" s="21" t="s">
        <v>72</v>
      </c>
      <c r="E1344" s="21" t="s">
        <v>3158</v>
      </c>
      <c r="F1344" s="22">
        <v>225186.44</v>
      </c>
      <c r="G1344" s="23">
        <v>1</v>
      </c>
      <c r="H1344" s="21" t="s">
        <v>74</v>
      </c>
      <c r="I1344" s="24" t="s">
        <v>74</v>
      </c>
    </row>
    <row r="1345" spans="1:9" ht="33.75" x14ac:dyDescent="0.2">
      <c r="A1345" s="19" t="s">
        <v>3155</v>
      </c>
      <c r="B1345" s="20" t="s">
        <v>3156</v>
      </c>
      <c r="C1345" s="32" t="s">
        <v>3408</v>
      </c>
      <c r="D1345" s="21" t="s">
        <v>72</v>
      </c>
      <c r="E1345" s="21" t="s">
        <v>3158</v>
      </c>
      <c r="F1345" s="22">
        <v>1493333.34</v>
      </c>
      <c r="G1345" s="23">
        <v>1</v>
      </c>
      <c r="H1345" s="21" t="s">
        <v>74</v>
      </c>
      <c r="I1345" s="24" t="s">
        <v>74</v>
      </c>
    </row>
    <row r="1346" spans="1:9" ht="33.75" x14ac:dyDescent="0.2">
      <c r="A1346" s="19" t="s">
        <v>3155</v>
      </c>
      <c r="B1346" s="20" t="s">
        <v>3156</v>
      </c>
      <c r="C1346" s="32" t="s">
        <v>4130</v>
      </c>
      <c r="D1346" s="21" t="s">
        <v>72</v>
      </c>
      <c r="E1346" s="21" t="s">
        <v>3158</v>
      </c>
      <c r="F1346" s="22">
        <v>169237.29</v>
      </c>
      <c r="G1346" s="23">
        <v>1</v>
      </c>
      <c r="H1346" s="21" t="s">
        <v>74</v>
      </c>
      <c r="I1346" s="24" t="s">
        <v>74</v>
      </c>
    </row>
    <row r="1347" spans="1:9" ht="33.75" x14ac:dyDescent="0.2">
      <c r="A1347" s="19" t="s">
        <v>3155</v>
      </c>
      <c r="B1347" s="20" t="s">
        <v>3156</v>
      </c>
      <c r="C1347" s="32" t="s">
        <v>4131</v>
      </c>
      <c r="D1347" s="21" t="s">
        <v>72</v>
      </c>
      <c r="E1347" s="21" t="s">
        <v>3158</v>
      </c>
      <c r="F1347" s="22">
        <v>70000</v>
      </c>
      <c r="G1347" s="23">
        <v>1</v>
      </c>
      <c r="H1347" s="21" t="s">
        <v>74</v>
      </c>
      <c r="I1347" s="24" t="s">
        <v>74</v>
      </c>
    </row>
    <row r="1348" spans="1:9" ht="33.75" x14ac:dyDescent="0.2">
      <c r="A1348" s="19" t="s">
        <v>3155</v>
      </c>
      <c r="B1348" s="20" t="s">
        <v>3156</v>
      </c>
      <c r="C1348" s="32" t="s">
        <v>4132</v>
      </c>
      <c r="D1348" s="21" t="s">
        <v>72</v>
      </c>
      <c r="E1348" s="21" t="s">
        <v>3158</v>
      </c>
      <c r="F1348" s="22">
        <v>13060774.439999999</v>
      </c>
      <c r="G1348" s="23">
        <v>1</v>
      </c>
      <c r="H1348" s="21" t="s">
        <v>74</v>
      </c>
      <c r="I1348" s="24" t="s">
        <v>74</v>
      </c>
    </row>
    <row r="1349" spans="1:9" ht="33.75" x14ac:dyDescent="0.2">
      <c r="A1349" s="19" t="s">
        <v>3155</v>
      </c>
      <c r="B1349" s="20" t="s">
        <v>3156</v>
      </c>
      <c r="C1349" s="32" t="s">
        <v>4133</v>
      </c>
      <c r="D1349" s="21" t="s">
        <v>72</v>
      </c>
      <c r="E1349" s="21" t="s">
        <v>3158</v>
      </c>
      <c r="F1349" s="22">
        <v>1917500</v>
      </c>
      <c r="G1349" s="23">
        <v>1</v>
      </c>
      <c r="H1349" s="21" t="s">
        <v>74</v>
      </c>
      <c r="I1349" s="24" t="s">
        <v>74</v>
      </c>
    </row>
    <row r="1350" spans="1:9" ht="33.75" x14ac:dyDescent="0.2">
      <c r="A1350" s="19" t="s">
        <v>3155</v>
      </c>
      <c r="B1350" s="20" t="s">
        <v>3156</v>
      </c>
      <c r="C1350" s="32" t="s">
        <v>3624</v>
      </c>
      <c r="D1350" s="21" t="s">
        <v>72</v>
      </c>
      <c r="E1350" s="21" t="s">
        <v>3158</v>
      </c>
      <c r="F1350" s="22">
        <v>19157.400000000001</v>
      </c>
      <c r="G1350" s="23">
        <v>1</v>
      </c>
      <c r="H1350" s="21" t="s">
        <v>74</v>
      </c>
      <c r="I1350" s="24" t="s">
        <v>74</v>
      </c>
    </row>
    <row r="1351" spans="1:9" ht="33.75" x14ac:dyDescent="0.2">
      <c r="A1351" s="19" t="s">
        <v>3155</v>
      </c>
      <c r="B1351" s="20" t="s">
        <v>3156</v>
      </c>
      <c r="C1351" s="32" t="s">
        <v>4134</v>
      </c>
      <c r="D1351" s="21" t="s">
        <v>72</v>
      </c>
      <c r="E1351" s="21" t="s">
        <v>3158</v>
      </c>
      <c r="F1351" s="22">
        <v>49665</v>
      </c>
      <c r="G1351" s="23">
        <v>1</v>
      </c>
      <c r="H1351" s="21" t="s">
        <v>74</v>
      </c>
      <c r="I1351" s="24" t="s">
        <v>74</v>
      </c>
    </row>
    <row r="1352" spans="1:9" ht="33.75" x14ac:dyDescent="0.2">
      <c r="A1352" s="19" t="s">
        <v>3155</v>
      </c>
      <c r="B1352" s="20" t="s">
        <v>3156</v>
      </c>
      <c r="C1352" s="32" t="s">
        <v>3196</v>
      </c>
      <c r="D1352" s="21" t="s">
        <v>72</v>
      </c>
      <c r="E1352" s="21" t="s">
        <v>3158</v>
      </c>
      <c r="F1352" s="22">
        <v>11904</v>
      </c>
      <c r="G1352" s="23">
        <v>1</v>
      </c>
      <c r="H1352" s="21" t="s">
        <v>74</v>
      </c>
      <c r="I1352" s="24" t="s">
        <v>74</v>
      </c>
    </row>
    <row r="1353" spans="1:9" ht="33.75" x14ac:dyDescent="0.2">
      <c r="A1353" s="19" t="s">
        <v>3155</v>
      </c>
      <c r="B1353" s="20" t="s">
        <v>3156</v>
      </c>
      <c r="C1353" s="32" t="s">
        <v>3196</v>
      </c>
      <c r="D1353" s="21" t="s">
        <v>72</v>
      </c>
      <c r="E1353" s="21" t="s">
        <v>3158</v>
      </c>
      <c r="F1353" s="22">
        <v>11904</v>
      </c>
      <c r="G1353" s="23">
        <v>1</v>
      </c>
      <c r="H1353" s="21" t="s">
        <v>74</v>
      </c>
      <c r="I1353" s="24" t="s">
        <v>74</v>
      </c>
    </row>
    <row r="1354" spans="1:9" ht="33.75" x14ac:dyDescent="0.2">
      <c r="A1354" s="19" t="s">
        <v>3155</v>
      </c>
      <c r="B1354" s="20" t="s">
        <v>3156</v>
      </c>
      <c r="C1354" s="32" t="s">
        <v>3197</v>
      </c>
      <c r="D1354" s="21" t="s">
        <v>72</v>
      </c>
      <c r="E1354" s="21" t="s">
        <v>3158</v>
      </c>
      <c r="F1354" s="22">
        <v>12528</v>
      </c>
      <c r="G1354" s="23">
        <v>1</v>
      </c>
      <c r="H1354" s="21" t="s">
        <v>74</v>
      </c>
      <c r="I1354" s="24" t="s">
        <v>74</v>
      </c>
    </row>
    <row r="1355" spans="1:9" ht="33.75" x14ac:dyDescent="0.2">
      <c r="A1355" s="19" t="s">
        <v>3155</v>
      </c>
      <c r="B1355" s="20" t="s">
        <v>3156</v>
      </c>
      <c r="C1355" s="32" t="s">
        <v>3198</v>
      </c>
      <c r="D1355" s="21" t="s">
        <v>72</v>
      </c>
      <c r="E1355" s="21" t="s">
        <v>3158</v>
      </c>
      <c r="F1355" s="22">
        <v>24045</v>
      </c>
      <c r="G1355" s="23">
        <v>1</v>
      </c>
      <c r="H1355" s="21" t="s">
        <v>74</v>
      </c>
      <c r="I1355" s="24" t="s">
        <v>74</v>
      </c>
    </row>
    <row r="1356" spans="1:9" ht="33.75" x14ac:dyDescent="0.2">
      <c r="A1356" s="19" t="s">
        <v>3155</v>
      </c>
      <c r="B1356" s="20" t="s">
        <v>3156</v>
      </c>
      <c r="C1356" s="32" t="s">
        <v>3199</v>
      </c>
      <c r="D1356" s="21" t="s">
        <v>72</v>
      </c>
      <c r="E1356" s="21" t="s">
        <v>3158</v>
      </c>
      <c r="F1356" s="22">
        <v>46492</v>
      </c>
      <c r="G1356" s="23">
        <v>1</v>
      </c>
      <c r="H1356" s="21" t="s">
        <v>74</v>
      </c>
      <c r="I1356" s="24" t="s">
        <v>74</v>
      </c>
    </row>
    <row r="1357" spans="1:9" ht="33.75" x14ac:dyDescent="0.2">
      <c r="A1357" s="19" t="s">
        <v>3155</v>
      </c>
      <c r="B1357" s="20" t="s">
        <v>3156</v>
      </c>
      <c r="C1357" s="32" t="s">
        <v>3411</v>
      </c>
      <c r="D1357" s="21" t="s">
        <v>72</v>
      </c>
      <c r="E1357" s="21" t="s">
        <v>3158</v>
      </c>
      <c r="F1357" s="22">
        <v>63861.599999999999</v>
      </c>
      <c r="G1357" s="23">
        <v>1</v>
      </c>
      <c r="H1357" s="21" t="s">
        <v>74</v>
      </c>
      <c r="I1357" s="24" t="s">
        <v>74</v>
      </c>
    </row>
    <row r="1358" spans="1:9" ht="33.75" x14ac:dyDescent="0.2">
      <c r="A1358" s="19" t="s">
        <v>3155</v>
      </c>
      <c r="B1358" s="20" t="s">
        <v>3156</v>
      </c>
      <c r="C1358" s="32" t="s">
        <v>3411</v>
      </c>
      <c r="D1358" s="21" t="s">
        <v>72</v>
      </c>
      <c r="E1358" s="21" t="s">
        <v>3158</v>
      </c>
      <c r="F1358" s="22">
        <v>63861.599999999999</v>
      </c>
      <c r="G1358" s="23">
        <v>1</v>
      </c>
      <c r="H1358" s="21" t="s">
        <v>74</v>
      </c>
      <c r="I1358" s="24" t="s">
        <v>74</v>
      </c>
    </row>
    <row r="1359" spans="1:9" ht="33.75" x14ac:dyDescent="0.2">
      <c r="A1359" s="19" t="s">
        <v>3155</v>
      </c>
      <c r="B1359" s="20" t="s">
        <v>3156</v>
      </c>
      <c r="C1359" s="32" t="s">
        <v>3411</v>
      </c>
      <c r="D1359" s="21" t="s">
        <v>72</v>
      </c>
      <c r="E1359" s="21" t="s">
        <v>3158</v>
      </c>
      <c r="F1359" s="22">
        <v>63861.599999999999</v>
      </c>
      <c r="G1359" s="23">
        <v>1</v>
      </c>
      <c r="H1359" s="21" t="s">
        <v>74</v>
      </c>
      <c r="I1359" s="24" t="s">
        <v>74</v>
      </c>
    </row>
    <row r="1360" spans="1:9" ht="33.75" x14ac:dyDescent="0.2">
      <c r="A1360" s="19" t="s">
        <v>3155</v>
      </c>
      <c r="B1360" s="20" t="s">
        <v>3156</v>
      </c>
      <c r="C1360" s="32" t="s">
        <v>3201</v>
      </c>
      <c r="D1360" s="21" t="s">
        <v>72</v>
      </c>
      <c r="E1360" s="21" t="s">
        <v>3158</v>
      </c>
      <c r="F1360" s="22">
        <v>11800</v>
      </c>
      <c r="G1360" s="23">
        <v>1</v>
      </c>
      <c r="H1360" s="21" t="s">
        <v>74</v>
      </c>
      <c r="I1360" s="24" t="s">
        <v>74</v>
      </c>
    </row>
    <row r="1361" spans="1:9" ht="33.75" x14ac:dyDescent="0.2">
      <c r="A1361" s="19" t="s">
        <v>3155</v>
      </c>
      <c r="B1361" s="20" t="s">
        <v>3156</v>
      </c>
      <c r="C1361" s="32" t="s">
        <v>3203</v>
      </c>
      <c r="D1361" s="21" t="s">
        <v>72</v>
      </c>
      <c r="E1361" s="21" t="s">
        <v>3158</v>
      </c>
      <c r="F1361" s="22">
        <v>15360</v>
      </c>
      <c r="G1361" s="23">
        <v>1</v>
      </c>
      <c r="H1361" s="21" t="s">
        <v>74</v>
      </c>
      <c r="I1361" s="24" t="s">
        <v>74</v>
      </c>
    </row>
    <row r="1362" spans="1:9" ht="33.75" x14ac:dyDescent="0.2">
      <c r="A1362" s="19" t="s">
        <v>3155</v>
      </c>
      <c r="B1362" s="20" t="s">
        <v>3156</v>
      </c>
      <c r="C1362" s="32" t="s">
        <v>3807</v>
      </c>
      <c r="D1362" s="21" t="s">
        <v>72</v>
      </c>
      <c r="E1362" s="21" t="s">
        <v>3158</v>
      </c>
      <c r="F1362" s="22">
        <v>43705.2</v>
      </c>
      <c r="G1362" s="23">
        <v>1</v>
      </c>
      <c r="H1362" s="21" t="s">
        <v>74</v>
      </c>
      <c r="I1362" s="24" t="s">
        <v>74</v>
      </c>
    </row>
    <row r="1363" spans="1:9" ht="33.75" x14ac:dyDescent="0.2">
      <c r="A1363" s="19" t="s">
        <v>3155</v>
      </c>
      <c r="B1363" s="20" t="s">
        <v>3156</v>
      </c>
      <c r="C1363" s="32" t="s">
        <v>3204</v>
      </c>
      <c r="D1363" s="21" t="s">
        <v>72</v>
      </c>
      <c r="E1363" s="21" t="s">
        <v>3158</v>
      </c>
      <c r="F1363" s="22">
        <v>36613.040000000001</v>
      </c>
      <c r="G1363" s="23">
        <v>1</v>
      </c>
      <c r="H1363" s="21" t="s">
        <v>74</v>
      </c>
      <c r="I1363" s="24" t="s">
        <v>74</v>
      </c>
    </row>
    <row r="1364" spans="1:9" ht="33.75" x14ac:dyDescent="0.2">
      <c r="A1364" s="19" t="s">
        <v>3155</v>
      </c>
      <c r="B1364" s="20" t="s">
        <v>3156</v>
      </c>
      <c r="C1364" s="32" t="s">
        <v>3204</v>
      </c>
      <c r="D1364" s="21" t="s">
        <v>72</v>
      </c>
      <c r="E1364" s="21" t="s">
        <v>3158</v>
      </c>
      <c r="F1364" s="22">
        <v>36613.040000000001</v>
      </c>
      <c r="G1364" s="23">
        <v>1</v>
      </c>
      <c r="H1364" s="21" t="s">
        <v>74</v>
      </c>
      <c r="I1364" s="24" t="s">
        <v>74</v>
      </c>
    </row>
    <row r="1365" spans="1:9" ht="33.75" x14ac:dyDescent="0.2">
      <c r="A1365" s="19" t="s">
        <v>3155</v>
      </c>
      <c r="B1365" s="20" t="s">
        <v>3156</v>
      </c>
      <c r="C1365" s="32" t="s">
        <v>3204</v>
      </c>
      <c r="D1365" s="21" t="s">
        <v>72</v>
      </c>
      <c r="E1365" s="21" t="s">
        <v>3158</v>
      </c>
      <c r="F1365" s="22">
        <v>36613.040000000001</v>
      </c>
      <c r="G1365" s="23">
        <v>1</v>
      </c>
      <c r="H1365" s="21" t="s">
        <v>74</v>
      </c>
      <c r="I1365" s="24" t="s">
        <v>74</v>
      </c>
    </row>
    <row r="1366" spans="1:9" ht="33.75" x14ac:dyDescent="0.2">
      <c r="A1366" s="19" t="s">
        <v>3155</v>
      </c>
      <c r="B1366" s="20" t="s">
        <v>3156</v>
      </c>
      <c r="C1366" s="32" t="s">
        <v>3205</v>
      </c>
      <c r="D1366" s="21" t="s">
        <v>72</v>
      </c>
      <c r="E1366" s="21" t="s">
        <v>3158</v>
      </c>
      <c r="F1366" s="22">
        <v>14800</v>
      </c>
      <c r="G1366" s="23">
        <v>1</v>
      </c>
      <c r="H1366" s="21" t="s">
        <v>74</v>
      </c>
      <c r="I1366" s="24" t="s">
        <v>74</v>
      </c>
    </row>
    <row r="1367" spans="1:9" ht="33.75" x14ac:dyDescent="0.2">
      <c r="A1367" s="19" t="s">
        <v>3155</v>
      </c>
      <c r="B1367" s="20" t="s">
        <v>3156</v>
      </c>
      <c r="C1367" s="32" t="s">
        <v>3206</v>
      </c>
      <c r="D1367" s="21" t="s">
        <v>72</v>
      </c>
      <c r="E1367" s="21" t="s">
        <v>3158</v>
      </c>
      <c r="F1367" s="22">
        <v>58499.040000000001</v>
      </c>
      <c r="G1367" s="23">
        <v>1</v>
      </c>
      <c r="H1367" s="21" t="s">
        <v>74</v>
      </c>
      <c r="I1367" s="24" t="s">
        <v>74</v>
      </c>
    </row>
    <row r="1368" spans="1:9" ht="33.75" x14ac:dyDescent="0.2">
      <c r="A1368" s="19" t="s">
        <v>3155</v>
      </c>
      <c r="B1368" s="20" t="s">
        <v>3156</v>
      </c>
      <c r="C1368" s="32" t="s">
        <v>3206</v>
      </c>
      <c r="D1368" s="21" t="s">
        <v>72</v>
      </c>
      <c r="E1368" s="21" t="s">
        <v>3158</v>
      </c>
      <c r="F1368" s="22">
        <v>54754.239999999998</v>
      </c>
      <c r="G1368" s="23">
        <v>1</v>
      </c>
      <c r="H1368" s="21" t="s">
        <v>74</v>
      </c>
      <c r="I1368" s="24" t="s">
        <v>74</v>
      </c>
    </row>
    <row r="1369" spans="1:9" ht="33.75" x14ac:dyDescent="0.2">
      <c r="A1369" s="19" t="s">
        <v>3155</v>
      </c>
      <c r="B1369" s="20" t="s">
        <v>3156</v>
      </c>
      <c r="C1369" s="32" t="s">
        <v>3206</v>
      </c>
      <c r="D1369" s="21" t="s">
        <v>72</v>
      </c>
      <c r="E1369" s="21" t="s">
        <v>3158</v>
      </c>
      <c r="F1369" s="22">
        <v>54754.239999999998</v>
      </c>
      <c r="G1369" s="23">
        <v>1</v>
      </c>
      <c r="H1369" s="21" t="s">
        <v>74</v>
      </c>
      <c r="I1369" s="24" t="s">
        <v>74</v>
      </c>
    </row>
    <row r="1370" spans="1:9" ht="33.75" x14ac:dyDescent="0.2">
      <c r="A1370" s="19" t="s">
        <v>3155</v>
      </c>
      <c r="B1370" s="20" t="s">
        <v>3156</v>
      </c>
      <c r="C1370" s="32" t="s">
        <v>3207</v>
      </c>
      <c r="D1370" s="21" t="s">
        <v>72</v>
      </c>
      <c r="E1370" s="21" t="s">
        <v>3158</v>
      </c>
      <c r="F1370" s="22">
        <v>45932.2</v>
      </c>
      <c r="G1370" s="23">
        <v>1</v>
      </c>
      <c r="H1370" s="21" t="s">
        <v>74</v>
      </c>
      <c r="I1370" s="24" t="s">
        <v>74</v>
      </c>
    </row>
    <row r="1371" spans="1:9" ht="33.75" x14ac:dyDescent="0.2">
      <c r="A1371" s="19" t="s">
        <v>3155</v>
      </c>
      <c r="B1371" s="20" t="s">
        <v>3156</v>
      </c>
      <c r="C1371" s="32" t="s">
        <v>3208</v>
      </c>
      <c r="D1371" s="21" t="s">
        <v>72</v>
      </c>
      <c r="E1371" s="21" t="s">
        <v>3158</v>
      </c>
      <c r="F1371" s="22">
        <v>12500</v>
      </c>
      <c r="G1371" s="23">
        <v>1</v>
      </c>
      <c r="H1371" s="21" t="s">
        <v>74</v>
      </c>
      <c r="I1371" s="24" t="s">
        <v>74</v>
      </c>
    </row>
    <row r="1372" spans="1:9" ht="33.75" x14ac:dyDescent="0.2">
      <c r="A1372" s="19" t="s">
        <v>3155</v>
      </c>
      <c r="B1372" s="20" t="s">
        <v>3156</v>
      </c>
      <c r="C1372" s="32" t="s">
        <v>3413</v>
      </c>
      <c r="D1372" s="21" t="s">
        <v>72</v>
      </c>
      <c r="E1372" s="21" t="s">
        <v>3158</v>
      </c>
      <c r="F1372" s="22">
        <v>10200</v>
      </c>
      <c r="G1372" s="23">
        <v>1</v>
      </c>
      <c r="H1372" s="21" t="s">
        <v>74</v>
      </c>
      <c r="I1372" s="24" t="s">
        <v>74</v>
      </c>
    </row>
    <row r="1373" spans="1:9" ht="33.75" x14ac:dyDescent="0.2">
      <c r="A1373" s="19" t="s">
        <v>3155</v>
      </c>
      <c r="B1373" s="20" t="s">
        <v>3156</v>
      </c>
      <c r="C1373" s="32" t="s">
        <v>3984</v>
      </c>
      <c r="D1373" s="21" t="s">
        <v>72</v>
      </c>
      <c r="E1373" s="21" t="s">
        <v>3158</v>
      </c>
      <c r="F1373" s="22">
        <v>36000</v>
      </c>
      <c r="G1373" s="23">
        <v>1</v>
      </c>
      <c r="H1373" s="21" t="s">
        <v>74</v>
      </c>
      <c r="I1373" s="24" t="s">
        <v>74</v>
      </c>
    </row>
    <row r="1374" spans="1:9" ht="33.75" x14ac:dyDescent="0.2">
      <c r="A1374" s="19" t="s">
        <v>3155</v>
      </c>
      <c r="B1374" s="20" t="s">
        <v>3156</v>
      </c>
      <c r="C1374" s="32" t="s">
        <v>3414</v>
      </c>
      <c r="D1374" s="21" t="s">
        <v>72</v>
      </c>
      <c r="E1374" s="21" t="s">
        <v>3158</v>
      </c>
      <c r="F1374" s="22">
        <v>11200</v>
      </c>
      <c r="G1374" s="23">
        <v>1</v>
      </c>
      <c r="H1374" s="21" t="s">
        <v>74</v>
      </c>
      <c r="I1374" s="24" t="s">
        <v>74</v>
      </c>
    </row>
    <row r="1375" spans="1:9" ht="33.75" x14ac:dyDescent="0.2">
      <c r="A1375" s="19" t="s">
        <v>3155</v>
      </c>
      <c r="B1375" s="20" t="s">
        <v>3156</v>
      </c>
      <c r="C1375" s="32" t="s">
        <v>3985</v>
      </c>
      <c r="D1375" s="21" t="s">
        <v>72</v>
      </c>
      <c r="E1375" s="21" t="s">
        <v>3158</v>
      </c>
      <c r="F1375" s="22">
        <v>11000</v>
      </c>
      <c r="G1375" s="23">
        <v>1</v>
      </c>
      <c r="H1375" s="21" t="s">
        <v>74</v>
      </c>
      <c r="I1375" s="24" t="s">
        <v>74</v>
      </c>
    </row>
    <row r="1376" spans="1:9" ht="33.75" x14ac:dyDescent="0.2">
      <c r="A1376" s="19" t="s">
        <v>3155</v>
      </c>
      <c r="B1376" s="20" t="s">
        <v>3156</v>
      </c>
      <c r="C1376" s="32" t="s">
        <v>3416</v>
      </c>
      <c r="D1376" s="21" t="s">
        <v>72</v>
      </c>
      <c r="E1376" s="21" t="s">
        <v>3158</v>
      </c>
      <c r="F1376" s="22">
        <v>27900</v>
      </c>
      <c r="G1376" s="23">
        <v>1</v>
      </c>
      <c r="H1376" s="21" t="s">
        <v>74</v>
      </c>
      <c r="I1376" s="24" t="s">
        <v>74</v>
      </c>
    </row>
    <row r="1377" spans="1:9" ht="33.75" x14ac:dyDescent="0.2">
      <c r="A1377" s="19" t="s">
        <v>3155</v>
      </c>
      <c r="B1377" s="20" t="s">
        <v>3156</v>
      </c>
      <c r="C1377" s="32" t="s">
        <v>3416</v>
      </c>
      <c r="D1377" s="21" t="s">
        <v>72</v>
      </c>
      <c r="E1377" s="21" t="s">
        <v>3158</v>
      </c>
      <c r="F1377" s="22">
        <v>27900</v>
      </c>
      <c r="G1377" s="23">
        <v>1</v>
      </c>
      <c r="H1377" s="21" t="s">
        <v>74</v>
      </c>
      <c r="I1377" s="24" t="s">
        <v>74</v>
      </c>
    </row>
    <row r="1378" spans="1:9" ht="33.75" x14ac:dyDescent="0.2">
      <c r="A1378" s="19" t="s">
        <v>3155</v>
      </c>
      <c r="B1378" s="20" t="s">
        <v>3156</v>
      </c>
      <c r="C1378" s="32" t="s">
        <v>4135</v>
      </c>
      <c r="D1378" s="21" t="s">
        <v>72</v>
      </c>
      <c r="E1378" s="21" t="s">
        <v>3158</v>
      </c>
      <c r="F1378" s="22">
        <v>87858.53</v>
      </c>
      <c r="G1378" s="23">
        <v>1</v>
      </c>
      <c r="H1378" s="21" t="s">
        <v>74</v>
      </c>
      <c r="I1378" s="24" t="s">
        <v>74</v>
      </c>
    </row>
    <row r="1379" spans="1:9" ht="33.75" x14ac:dyDescent="0.2">
      <c r="A1379" s="19" t="s">
        <v>3155</v>
      </c>
      <c r="B1379" s="20" t="s">
        <v>3156</v>
      </c>
      <c r="C1379" s="32" t="s">
        <v>3213</v>
      </c>
      <c r="D1379" s="21" t="s">
        <v>72</v>
      </c>
      <c r="E1379" s="21" t="s">
        <v>3158</v>
      </c>
      <c r="F1379" s="22">
        <v>23800</v>
      </c>
      <c r="G1379" s="23">
        <v>1</v>
      </c>
      <c r="H1379" s="21" t="s">
        <v>74</v>
      </c>
      <c r="I1379" s="24" t="s">
        <v>74</v>
      </c>
    </row>
    <row r="1380" spans="1:9" ht="33.75" x14ac:dyDescent="0.2">
      <c r="A1380" s="19" t="s">
        <v>3155</v>
      </c>
      <c r="B1380" s="20" t="s">
        <v>3156</v>
      </c>
      <c r="C1380" s="32" t="s">
        <v>3213</v>
      </c>
      <c r="D1380" s="21" t="s">
        <v>72</v>
      </c>
      <c r="E1380" s="21" t="s">
        <v>3158</v>
      </c>
      <c r="F1380" s="22">
        <v>23800</v>
      </c>
      <c r="G1380" s="23">
        <v>1</v>
      </c>
      <c r="H1380" s="21" t="s">
        <v>74</v>
      </c>
      <c r="I1380" s="24" t="s">
        <v>74</v>
      </c>
    </row>
    <row r="1381" spans="1:9" ht="33.75" x14ac:dyDescent="0.2">
      <c r="A1381" s="19" t="s">
        <v>3155</v>
      </c>
      <c r="B1381" s="20" t="s">
        <v>3156</v>
      </c>
      <c r="C1381" s="32" t="s">
        <v>3417</v>
      </c>
      <c r="D1381" s="21" t="s">
        <v>72</v>
      </c>
      <c r="E1381" s="21" t="s">
        <v>3158</v>
      </c>
      <c r="F1381" s="22">
        <v>23800</v>
      </c>
      <c r="G1381" s="23">
        <v>1</v>
      </c>
      <c r="H1381" s="21" t="s">
        <v>74</v>
      </c>
      <c r="I1381" s="24" t="s">
        <v>74</v>
      </c>
    </row>
    <row r="1382" spans="1:9" ht="33.75" x14ac:dyDescent="0.2">
      <c r="A1382" s="19" t="s">
        <v>3155</v>
      </c>
      <c r="B1382" s="20" t="s">
        <v>3156</v>
      </c>
      <c r="C1382" s="32" t="s">
        <v>4136</v>
      </c>
      <c r="D1382" s="21" t="s">
        <v>72</v>
      </c>
      <c r="E1382" s="21" t="s">
        <v>3158</v>
      </c>
      <c r="F1382" s="22">
        <v>181098.1</v>
      </c>
      <c r="G1382" s="23">
        <v>1</v>
      </c>
      <c r="H1382" s="21" t="s">
        <v>74</v>
      </c>
      <c r="I1382" s="24" t="s">
        <v>74</v>
      </c>
    </row>
    <row r="1383" spans="1:9" ht="33.75" x14ac:dyDescent="0.2">
      <c r="A1383" s="19" t="s">
        <v>3155</v>
      </c>
      <c r="B1383" s="20" t="s">
        <v>3156</v>
      </c>
      <c r="C1383" s="32" t="s">
        <v>4137</v>
      </c>
      <c r="D1383" s="21" t="s">
        <v>72</v>
      </c>
      <c r="E1383" s="21" t="s">
        <v>3158</v>
      </c>
      <c r="F1383" s="22">
        <v>181098.1</v>
      </c>
      <c r="G1383" s="23">
        <v>1</v>
      </c>
      <c r="H1383" s="21" t="s">
        <v>74</v>
      </c>
      <c r="I1383" s="24" t="s">
        <v>74</v>
      </c>
    </row>
    <row r="1384" spans="1:9" ht="33.75" x14ac:dyDescent="0.2">
      <c r="A1384" s="19" t="s">
        <v>3155</v>
      </c>
      <c r="B1384" s="20" t="s">
        <v>3156</v>
      </c>
      <c r="C1384" s="32" t="s">
        <v>4138</v>
      </c>
      <c r="D1384" s="21" t="s">
        <v>72</v>
      </c>
      <c r="E1384" s="21" t="s">
        <v>3158</v>
      </c>
      <c r="F1384" s="22">
        <v>105413.61</v>
      </c>
      <c r="G1384" s="23">
        <v>1</v>
      </c>
      <c r="H1384" s="21" t="s">
        <v>74</v>
      </c>
      <c r="I1384" s="24" t="s">
        <v>74</v>
      </c>
    </row>
    <row r="1385" spans="1:9" ht="33.75" x14ac:dyDescent="0.2">
      <c r="A1385" s="19" t="s">
        <v>3155</v>
      </c>
      <c r="B1385" s="20" t="s">
        <v>3156</v>
      </c>
      <c r="C1385" s="32" t="s">
        <v>3217</v>
      </c>
      <c r="D1385" s="21" t="s">
        <v>72</v>
      </c>
      <c r="E1385" s="21" t="s">
        <v>3158</v>
      </c>
      <c r="F1385" s="22">
        <v>105413.61</v>
      </c>
      <c r="G1385" s="23">
        <v>1</v>
      </c>
      <c r="H1385" s="21" t="s">
        <v>74</v>
      </c>
      <c r="I1385" s="24" t="s">
        <v>74</v>
      </c>
    </row>
    <row r="1386" spans="1:9" ht="33.75" x14ac:dyDescent="0.2">
      <c r="A1386" s="19" t="s">
        <v>3155</v>
      </c>
      <c r="B1386" s="20" t="s">
        <v>3156</v>
      </c>
      <c r="C1386" s="32" t="s">
        <v>3217</v>
      </c>
      <c r="D1386" s="21" t="s">
        <v>72</v>
      </c>
      <c r="E1386" s="21" t="s">
        <v>3158</v>
      </c>
      <c r="F1386" s="22">
        <v>99632.11</v>
      </c>
      <c r="G1386" s="23">
        <v>1</v>
      </c>
      <c r="H1386" s="21" t="s">
        <v>74</v>
      </c>
      <c r="I1386" s="24" t="s">
        <v>74</v>
      </c>
    </row>
    <row r="1387" spans="1:9" ht="33.75" x14ac:dyDescent="0.2">
      <c r="A1387" s="19" t="s">
        <v>3155</v>
      </c>
      <c r="B1387" s="20" t="s">
        <v>3156</v>
      </c>
      <c r="C1387" s="32" t="s">
        <v>3810</v>
      </c>
      <c r="D1387" s="21" t="s">
        <v>72</v>
      </c>
      <c r="E1387" s="21" t="s">
        <v>3158</v>
      </c>
      <c r="F1387" s="22">
        <v>20853.150000000001</v>
      </c>
      <c r="G1387" s="23">
        <v>1</v>
      </c>
      <c r="H1387" s="21" t="s">
        <v>74</v>
      </c>
      <c r="I1387" s="24" t="s">
        <v>74</v>
      </c>
    </row>
    <row r="1388" spans="1:9" ht="33.75" x14ac:dyDescent="0.2">
      <c r="A1388" s="19" t="s">
        <v>3155</v>
      </c>
      <c r="B1388" s="20" t="s">
        <v>3156</v>
      </c>
      <c r="C1388" s="32" t="s">
        <v>3219</v>
      </c>
      <c r="D1388" s="21" t="s">
        <v>72</v>
      </c>
      <c r="E1388" s="21" t="s">
        <v>3158</v>
      </c>
      <c r="F1388" s="22">
        <v>10626</v>
      </c>
      <c r="G1388" s="23">
        <v>1</v>
      </c>
      <c r="H1388" s="21" t="s">
        <v>74</v>
      </c>
      <c r="I1388" s="24" t="s">
        <v>74</v>
      </c>
    </row>
    <row r="1389" spans="1:9" ht="33.75" x14ac:dyDescent="0.2">
      <c r="A1389" s="19" t="s">
        <v>3155</v>
      </c>
      <c r="B1389" s="20" t="s">
        <v>3156</v>
      </c>
      <c r="C1389" s="32" t="s">
        <v>3219</v>
      </c>
      <c r="D1389" s="21" t="s">
        <v>72</v>
      </c>
      <c r="E1389" s="21" t="s">
        <v>3158</v>
      </c>
      <c r="F1389" s="22">
        <v>10626</v>
      </c>
      <c r="G1389" s="23">
        <v>1</v>
      </c>
      <c r="H1389" s="21" t="s">
        <v>74</v>
      </c>
      <c r="I1389" s="24" t="s">
        <v>74</v>
      </c>
    </row>
    <row r="1390" spans="1:9" ht="33.75" x14ac:dyDescent="0.2">
      <c r="A1390" s="19" t="s">
        <v>3155</v>
      </c>
      <c r="B1390" s="20" t="s">
        <v>3156</v>
      </c>
      <c r="C1390" s="32" t="s">
        <v>3220</v>
      </c>
      <c r="D1390" s="21" t="s">
        <v>72</v>
      </c>
      <c r="E1390" s="21" t="s">
        <v>3158</v>
      </c>
      <c r="F1390" s="22">
        <v>18368</v>
      </c>
      <c r="G1390" s="23">
        <v>1</v>
      </c>
      <c r="H1390" s="21" t="s">
        <v>74</v>
      </c>
      <c r="I1390" s="24" t="s">
        <v>74</v>
      </c>
    </row>
    <row r="1391" spans="1:9" ht="33.75" x14ac:dyDescent="0.2">
      <c r="A1391" s="19" t="s">
        <v>3155</v>
      </c>
      <c r="B1391" s="20" t="s">
        <v>3156</v>
      </c>
      <c r="C1391" s="32" t="s">
        <v>3223</v>
      </c>
      <c r="D1391" s="21" t="s">
        <v>72</v>
      </c>
      <c r="E1391" s="21" t="s">
        <v>3158</v>
      </c>
      <c r="F1391" s="22">
        <v>31656</v>
      </c>
      <c r="G1391" s="23">
        <v>1</v>
      </c>
      <c r="H1391" s="21" t="s">
        <v>74</v>
      </c>
      <c r="I1391" s="24" t="s">
        <v>74</v>
      </c>
    </row>
    <row r="1392" spans="1:9" ht="33.75" x14ac:dyDescent="0.2">
      <c r="A1392" s="19" t="s">
        <v>3155</v>
      </c>
      <c r="B1392" s="20" t="s">
        <v>3156</v>
      </c>
      <c r="C1392" s="32" t="s">
        <v>3815</v>
      </c>
      <c r="D1392" s="21" t="s">
        <v>72</v>
      </c>
      <c r="E1392" s="21" t="s">
        <v>3158</v>
      </c>
      <c r="F1392" s="22">
        <v>13559.32</v>
      </c>
      <c r="G1392" s="23">
        <v>1</v>
      </c>
      <c r="H1392" s="21" t="s">
        <v>74</v>
      </c>
      <c r="I1392" s="24" t="s">
        <v>74</v>
      </c>
    </row>
    <row r="1393" spans="1:9" ht="33.75" x14ac:dyDescent="0.2">
      <c r="A1393" s="19" t="s">
        <v>3155</v>
      </c>
      <c r="B1393" s="20" t="s">
        <v>3156</v>
      </c>
      <c r="C1393" s="32" t="s">
        <v>4139</v>
      </c>
      <c r="D1393" s="21" t="s">
        <v>72</v>
      </c>
      <c r="E1393" s="21" t="s">
        <v>3158</v>
      </c>
      <c r="F1393" s="22">
        <v>298501.38</v>
      </c>
      <c r="G1393" s="23">
        <v>1</v>
      </c>
      <c r="H1393" s="21" t="s">
        <v>74</v>
      </c>
      <c r="I1393" s="24" t="s">
        <v>74</v>
      </c>
    </row>
    <row r="1394" spans="1:9" ht="33.75" x14ac:dyDescent="0.2">
      <c r="A1394" s="19" t="s">
        <v>3155</v>
      </c>
      <c r="B1394" s="20" t="s">
        <v>3156</v>
      </c>
      <c r="C1394" s="32" t="s">
        <v>4140</v>
      </c>
      <c r="D1394" s="21" t="s">
        <v>72</v>
      </c>
      <c r="E1394" s="21" t="s">
        <v>3158</v>
      </c>
      <c r="F1394" s="22">
        <v>33351</v>
      </c>
      <c r="G1394" s="23">
        <v>1</v>
      </c>
      <c r="H1394" s="21" t="s">
        <v>74</v>
      </c>
      <c r="I1394" s="24" t="s">
        <v>74</v>
      </c>
    </row>
    <row r="1395" spans="1:9" ht="33.75" x14ac:dyDescent="0.2">
      <c r="A1395" s="19" t="s">
        <v>3155</v>
      </c>
      <c r="B1395" s="20" t="s">
        <v>3156</v>
      </c>
      <c r="C1395" s="32" t="s">
        <v>4141</v>
      </c>
      <c r="D1395" s="21" t="s">
        <v>72</v>
      </c>
      <c r="E1395" s="21" t="s">
        <v>3158</v>
      </c>
      <c r="F1395" s="22">
        <v>31000</v>
      </c>
      <c r="G1395" s="23">
        <v>1</v>
      </c>
      <c r="H1395" s="21" t="s">
        <v>74</v>
      </c>
      <c r="I1395" s="24" t="s">
        <v>74</v>
      </c>
    </row>
    <row r="1396" spans="1:9" ht="33.75" x14ac:dyDescent="0.2">
      <c r="A1396" s="19" t="s">
        <v>3155</v>
      </c>
      <c r="B1396" s="20" t="s">
        <v>3156</v>
      </c>
      <c r="C1396" s="32" t="s">
        <v>4142</v>
      </c>
      <c r="D1396" s="21" t="s">
        <v>72</v>
      </c>
      <c r="E1396" s="21" t="s">
        <v>3158</v>
      </c>
      <c r="F1396" s="22">
        <v>227331.61</v>
      </c>
      <c r="G1396" s="23">
        <v>1</v>
      </c>
      <c r="H1396" s="21" t="s">
        <v>74</v>
      </c>
      <c r="I1396" s="24" t="s">
        <v>74</v>
      </c>
    </row>
    <row r="1397" spans="1:9" ht="33.75" x14ac:dyDescent="0.2">
      <c r="A1397" s="19" t="s">
        <v>3155</v>
      </c>
      <c r="B1397" s="20" t="s">
        <v>3156</v>
      </c>
      <c r="C1397" s="32" t="s">
        <v>4143</v>
      </c>
      <c r="D1397" s="21" t="s">
        <v>72</v>
      </c>
      <c r="E1397" s="21" t="s">
        <v>3158</v>
      </c>
      <c r="F1397" s="22">
        <v>177957</v>
      </c>
      <c r="G1397" s="23">
        <v>1</v>
      </c>
      <c r="H1397" s="21" t="s">
        <v>74</v>
      </c>
      <c r="I1397" s="24" t="s">
        <v>74</v>
      </c>
    </row>
    <row r="1398" spans="1:9" ht="33.75" x14ac:dyDescent="0.2">
      <c r="A1398" s="19" t="s">
        <v>3155</v>
      </c>
      <c r="B1398" s="20" t="s">
        <v>3156</v>
      </c>
      <c r="C1398" s="32" t="s">
        <v>4144</v>
      </c>
      <c r="D1398" s="21" t="s">
        <v>72</v>
      </c>
      <c r="E1398" s="21" t="s">
        <v>3158</v>
      </c>
      <c r="F1398" s="22">
        <v>35863</v>
      </c>
      <c r="G1398" s="23">
        <v>1</v>
      </c>
      <c r="H1398" s="21" t="s">
        <v>74</v>
      </c>
      <c r="I1398" s="24" t="s">
        <v>74</v>
      </c>
    </row>
    <row r="1399" spans="1:9" ht="33.75" x14ac:dyDescent="0.2">
      <c r="A1399" s="19" t="s">
        <v>3155</v>
      </c>
      <c r="B1399" s="20" t="s">
        <v>3156</v>
      </c>
      <c r="C1399" s="32" t="s">
        <v>4145</v>
      </c>
      <c r="D1399" s="21" t="s">
        <v>72</v>
      </c>
      <c r="E1399" s="21" t="s">
        <v>3158</v>
      </c>
      <c r="F1399" s="22">
        <v>28155</v>
      </c>
      <c r="G1399" s="23">
        <v>1</v>
      </c>
      <c r="H1399" s="21" t="s">
        <v>74</v>
      </c>
      <c r="I1399" s="24" t="s">
        <v>74</v>
      </c>
    </row>
    <row r="1400" spans="1:9" ht="33.75" x14ac:dyDescent="0.2">
      <c r="A1400" s="19" t="s">
        <v>3155</v>
      </c>
      <c r="B1400" s="20" t="s">
        <v>3156</v>
      </c>
      <c r="C1400" s="32" t="s">
        <v>4146</v>
      </c>
      <c r="D1400" s="21" t="s">
        <v>72</v>
      </c>
      <c r="E1400" s="21" t="s">
        <v>3158</v>
      </c>
      <c r="F1400" s="22">
        <v>23529</v>
      </c>
      <c r="G1400" s="23">
        <v>1</v>
      </c>
      <c r="H1400" s="21" t="s">
        <v>74</v>
      </c>
      <c r="I1400" s="24" t="s">
        <v>74</v>
      </c>
    </row>
    <row r="1401" spans="1:9" ht="33.75" x14ac:dyDescent="0.2">
      <c r="A1401" s="19" t="s">
        <v>3155</v>
      </c>
      <c r="B1401" s="20" t="s">
        <v>3156</v>
      </c>
      <c r="C1401" s="32" t="s">
        <v>4147</v>
      </c>
      <c r="D1401" s="21" t="s">
        <v>72</v>
      </c>
      <c r="E1401" s="21" t="s">
        <v>3158</v>
      </c>
      <c r="F1401" s="22">
        <v>15920</v>
      </c>
      <c r="G1401" s="23">
        <v>1</v>
      </c>
      <c r="H1401" s="21" t="s">
        <v>74</v>
      </c>
      <c r="I1401" s="24" t="s">
        <v>74</v>
      </c>
    </row>
    <row r="1402" spans="1:9" ht="33.75" x14ac:dyDescent="0.2">
      <c r="A1402" s="19" t="s">
        <v>3155</v>
      </c>
      <c r="B1402" s="20" t="s">
        <v>3156</v>
      </c>
      <c r="C1402" s="32" t="s">
        <v>4148</v>
      </c>
      <c r="D1402" s="21" t="s">
        <v>72</v>
      </c>
      <c r="E1402" s="21" t="s">
        <v>3158</v>
      </c>
      <c r="F1402" s="22">
        <v>55718</v>
      </c>
      <c r="G1402" s="23">
        <v>1</v>
      </c>
      <c r="H1402" s="21" t="s">
        <v>74</v>
      </c>
      <c r="I1402" s="24" t="s">
        <v>74</v>
      </c>
    </row>
    <row r="1403" spans="1:9" ht="33.75" x14ac:dyDescent="0.2">
      <c r="A1403" s="19" t="s">
        <v>3155</v>
      </c>
      <c r="B1403" s="20" t="s">
        <v>3156</v>
      </c>
      <c r="C1403" s="32" t="s">
        <v>4149</v>
      </c>
      <c r="D1403" s="21" t="s">
        <v>72</v>
      </c>
      <c r="E1403" s="21" t="s">
        <v>3158</v>
      </c>
      <c r="F1403" s="22">
        <v>12936</v>
      </c>
      <c r="G1403" s="23">
        <v>1</v>
      </c>
      <c r="H1403" s="21" t="s">
        <v>74</v>
      </c>
      <c r="I1403" s="24" t="s">
        <v>74</v>
      </c>
    </row>
    <row r="1404" spans="1:9" ht="33.75" x14ac:dyDescent="0.2">
      <c r="A1404" s="19" t="s">
        <v>3155</v>
      </c>
      <c r="B1404" s="20" t="s">
        <v>3156</v>
      </c>
      <c r="C1404" s="32" t="s">
        <v>4150</v>
      </c>
      <c r="D1404" s="21" t="s">
        <v>72</v>
      </c>
      <c r="E1404" s="21" t="s">
        <v>3158</v>
      </c>
      <c r="F1404" s="22">
        <v>67034</v>
      </c>
      <c r="G1404" s="23">
        <v>1</v>
      </c>
      <c r="H1404" s="21" t="s">
        <v>74</v>
      </c>
      <c r="I1404" s="24" t="s">
        <v>74</v>
      </c>
    </row>
    <row r="1405" spans="1:9" ht="33.75" x14ac:dyDescent="0.2">
      <c r="A1405" s="19" t="s">
        <v>3155</v>
      </c>
      <c r="B1405" s="20" t="s">
        <v>3156</v>
      </c>
      <c r="C1405" s="32" t="s">
        <v>4151</v>
      </c>
      <c r="D1405" s="21" t="s">
        <v>72</v>
      </c>
      <c r="E1405" s="21" t="s">
        <v>3158</v>
      </c>
      <c r="F1405" s="22">
        <v>26814</v>
      </c>
      <c r="G1405" s="23">
        <v>1</v>
      </c>
      <c r="H1405" s="21" t="s">
        <v>74</v>
      </c>
      <c r="I1405" s="24" t="s">
        <v>74</v>
      </c>
    </row>
    <row r="1406" spans="1:9" ht="33.75" x14ac:dyDescent="0.2">
      <c r="A1406" s="19" t="s">
        <v>3155</v>
      </c>
      <c r="B1406" s="20" t="s">
        <v>3156</v>
      </c>
      <c r="C1406" s="32" t="s">
        <v>4152</v>
      </c>
      <c r="D1406" s="21" t="s">
        <v>72</v>
      </c>
      <c r="E1406" s="21" t="s">
        <v>3158</v>
      </c>
      <c r="F1406" s="22">
        <v>12401</v>
      </c>
      <c r="G1406" s="23">
        <v>1</v>
      </c>
      <c r="H1406" s="21" t="s">
        <v>74</v>
      </c>
      <c r="I1406" s="24" t="s">
        <v>74</v>
      </c>
    </row>
    <row r="1407" spans="1:9" ht="33.75" x14ac:dyDescent="0.2">
      <c r="A1407" s="19" t="s">
        <v>3155</v>
      </c>
      <c r="B1407" s="20" t="s">
        <v>3156</v>
      </c>
      <c r="C1407" s="32" t="s">
        <v>4153</v>
      </c>
      <c r="D1407" s="21" t="s">
        <v>72</v>
      </c>
      <c r="E1407" s="21" t="s">
        <v>3158</v>
      </c>
      <c r="F1407" s="22">
        <v>22457</v>
      </c>
      <c r="G1407" s="23">
        <v>1</v>
      </c>
      <c r="H1407" s="21" t="s">
        <v>74</v>
      </c>
      <c r="I1407" s="24" t="s">
        <v>74</v>
      </c>
    </row>
    <row r="1408" spans="1:9" ht="33.75" x14ac:dyDescent="0.2">
      <c r="A1408" s="19" t="s">
        <v>3155</v>
      </c>
      <c r="B1408" s="20" t="s">
        <v>3156</v>
      </c>
      <c r="C1408" s="32" t="s">
        <v>4154</v>
      </c>
      <c r="D1408" s="21" t="s">
        <v>72</v>
      </c>
      <c r="E1408" s="21" t="s">
        <v>3158</v>
      </c>
      <c r="F1408" s="22">
        <v>33517</v>
      </c>
      <c r="G1408" s="23">
        <v>1</v>
      </c>
      <c r="H1408" s="21" t="s">
        <v>74</v>
      </c>
      <c r="I1408" s="24" t="s">
        <v>74</v>
      </c>
    </row>
    <row r="1409" spans="1:9" ht="33.75" x14ac:dyDescent="0.2">
      <c r="A1409" s="19" t="s">
        <v>3155</v>
      </c>
      <c r="B1409" s="20" t="s">
        <v>3156</v>
      </c>
      <c r="C1409" s="32" t="s">
        <v>4155</v>
      </c>
      <c r="D1409" s="21" t="s">
        <v>72</v>
      </c>
      <c r="E1409" s="21" t="s">
        <v>3158</v>
      </c>
      <c r="F1409" s="22">
        <v>33517</v>
      </c>
      <c r="G1409" s="23">
        <v>1</v>
      </c>
      <c r="H1409" s="21" t="s">
        <v>74</v>
      </c>
      <c r="I1409" s="24" t="s">
        <v>74</v>
      </c>
    </row>
    <row r="1410" spans="1:9" ht="33.75" x14ac:dyDescent="0.2">
      <c r="A1410" s="19" t="s">
        <v>3155</v>
      </c>
      <c r="B1410" s="20" t="s">
        <v>3156</v>
      </c>
      <c r="C1410" s="32" t="s">
        <v>4156</v>
      </c>
      <c r="D1410" s="21" t="s">
        <v>72</v>
      </c>
      <c r="E1410" s="21" t="s">
        <v>3158</v>
      </c>
      <c r="F1410" s="22">
        <v>35112</v>
      </c>
      <c r="G1410" s="23">
        <v>1</v>
      </c>
      <c r="H1410" s="21" t="s">
        <v>74</v>
      </c>
      <c r="I1410" s="24" t="s">
        <v>74</v>
      </c>
    </row>
    <row r="1411" spans="1:9" ht="33.75" x14ac:dyDescent="0.2">
      <c r="A1411" s="19" t="s">
        <v>3155</v>
      </c>
      <c r="B1411" s="20" t="s">
        <v>3156</v>
      </c>
      <c r="C1411" s="32" t="s">
        <v>4157</v>
      </c>
      <c r="D1411" s="21" t="s">
        <v>72</v>
      </c>
      <c r="E1411" s="21" t="s">
        <v>3158</v>
      </c>
      <c r="F1411" s="22">
        <v>34824</v>
      </c>
      <c r="G1411" s="23">
        <v>1</v>
      </c>
      <c r="H1411" s="21" t="s">
        <v>74</v>
      </c>
      <c r="I1411" s="24" t="s">
        <v>74</v>
      </c>
    </row>
    <row r="1412" spans="1:9" ht="33.75" x14ac:dyDescent="0.2">
      <c r="A1412" s="19" t="s">
        <v>3155</v>
      </c>
      <c r="B1412" s="20" t="s">
        <v>3156</v>
      </c>
      <c r="C1412" s="32" t="s">
        <v>4158</v>
      </c>
      <c r="D1412" s="21" t="s">
        <v>72</v>
      </c>
      <c r="E1412" s="21" t="s">
        <v>3158</v>
      </c>
      <c r="F1412" s="22">
        <v>209346</v>
      </c>
      <c r="G1412" s="23">
        <v>1</v>
      </c>
      <c r="H1412" s="21" t="s">
        <v>74</v>
      </c>
      <c r="I1412" s="24" t="s">
        <v>74</v>
      </c>
    </row>
    <row r="1413" spans="1:9" ht="33.75" x14ac:dyDescent="0.2">
      <c r="A1413" s="19" t="s">
        <v>3155</v>
      </c>
      <c r="B1413" s="20" t="s">
        <v>3156</v>
      </c>
      <c r="C1413" s="32" t="s">
        <v>4159</v>
      </c>
      <c r="D1413" s="21" t="s">
        <v>72</v>
      </c>
      <c r="E1413" s="21" t="s">
        <v>3158</v>
      </c>
      <c r="F1413" s="22">
        <v>45583</v>
      </c>
      <c r="G1413" s="23">
        <v>1</v>
      </c>
      <c r="H1413" s="21" t="s">
        <v>74</v>
      </c>
      <c r="I1413" s="24" t="s">
        <v>74</v>
      </c>
    </row>
    <row r="1414" spans="1:9" ht="33.75" x14ac:dyDescent="0.2">
      <c r="A1414" s="19" t="s">
        <v>3155</v>
      </c>
      <c r="B1414" s="20" t="s">
        <v>3156</v>
      </c>
      <c r="C1414" s="32" t="s">
        <v>4160</v>
      </c>
      <c r="D1414" s="21" t="s">
        <v>72</v>
      </c>
      <c r="E1414" s="21" t="s">
        <v>3158</v>
      </c>
      <c r="F1414" s="22">
        <v>35193</v>
      </c>
      <c r="G1414" s="23">
        <v>1</v>
      </c>
      <c r="H1414" s="21" t="s">
        <v>74</v>
      </c>
      <c r="I1414" s="24" t="s">
        <v>74</v>
      </c>
    </row>
    <row r="1415" spans="1:9" ht="33.75" x14ac:dyDescent="0.2">
      <c r="A1415" s="19" t="s">
        <v>3155</v>
      </c>
      <c r="B1415" s="20" t="s">
        <v>3156</v>
      </c>
      <c r="C1415" s="32" t="s">
        <v>4161</v>
      </c>
      <c r="D1415" s="21" t="s">
        <v>72</v>
      </c>
      <c r="E1415" s="21" t="s">
        <v>3158</v>
      </c>
      <c r="F1415" s="22">
        <v>43874</v>
      </c>
      <c r="G1415" s="23">
        <v>1</v>
      </c>
      <c r="H1415" s="21" t="s">
        <v>74</v>
      </c>
      <c r="I1415" s="24" t="s">
        <v>74</v>
      </c>
    </row>
    <row r="1416" spans="1:9" ht="33.75" x14ac:dyDescent="0.2">
      <c r="A1416" s="19" t="s">
        <v>3155</v>
      </c>
      <c r="B1416" s="20" t="s">
        <v>3156</v>
      </c>
      <c r="C1416" s="32" t="s">
        <v>4162</v>
      </c>
      <c r="D1416" s="21" t="s">
        <v>72</v>
      </c>
      <c r="E1416" s="21" t="s">
        <v>3158</v>
      </c>
      <c r="F1416" s="22">
        <v>14412</v>
      </c>
      <c r="G1416" s="23">
        <v>1</v>
      </c>
      <c r="H1416" s="21" t="s">
        <v>74</v>
      </c>
      <c r="I1416" s="24" t="s">
        <v>74</v>
      </c>
    </row>
    <row r="1417" spans="1:9" ht="33.75" x14ac:dyDescent="0.2">
      <c r="A1417" s="19" t="s">
        <v>3155</v>
      </c>
      <c r="B1417" s="20" t="s">
        <v>3156</v>
      </c>
      <c r="C1417" s="32" t="s">
        <v>4163</v>
      </c>
      <c r="D1417" s="21" t="s">
        <v>72</v>
      </c>
      <c r="E1417" s="21" t="s">
        <v>3158</v>
      </c>
      <c r="F1417" s="22">
        <v>83970</v>
      </c>
      <c r="G1417" s="23">
        <v>1</v>
      </c>
      <c r="H1417" s="21" t="s">
        <v>74</v>
      </c>
      <c r="I1417" s="24" t="s">
        <v>74</v>
      </c>
    </row>
    <row r="1418" spans="1:9" ht="33.75" x14ac:dyDescent="0.2">
      <c r="A1418" s="19" t="s">
        <v>3155</v>
      </c>
      <c r="B1418" s="20" t="s">
        <v>3156</v>
      </c>
      <c r="C1418" s="32" t="s">
        <v>4164</v>
      </c>
      <c r="D1418" s="21" t="s">
        <v>72</v>
      </c>
      <c r="E1418" s="21" t="s">
        <v>3158</v>
      </c>
      <c r="F1418" s="22">
        <v>22185</v>
      </c>
      <c r="G1418" s="23">
        <v>1</v>
      </c>
      <c r="H1418" s="21" t="s">
        <v>74</v>
      </c>
      <c r="I1418" s="24" t="s">
        <v>74</v>
      </c>
    </row>
    <row r="1419" spans="1:9" ht="33.75" x14ac:dyDescent="0.2">
      <c r="A1419" s="19" t="s">
        <v>3155</v>
      </c>
      <c r="B1419" s="20" t="s">
        <v>3156</v>
      </c>
      <c r="C1419" s="32" t="s">
        <v>4165</v>
      </c>
      <c r="D1419" s="21" t="s">
        <v>72</v>
      </c>
      <c r="E1419" s="21" t="s">
        <v>3158</v>
      </c>
      <c r="F1419" s="22">
        <v>34522</v>
      </c>
      <c r="G1419" s="23">
        <v>1</v>
      </c>
      <c r="H1419" s="21" t="s">
        <v>74</v>
      </c>
      <c r="I1419" s="24" t="s">
        <v>74</v>
      </c>
    </row>
    <row r="1420" spans="1:9" ht="33.75" x14ac:dyDescent="0.2">
      <c r="A1420" s="19" t="s">
        <v>3155</v>
      </c>
      <c r="B1420" s="20" t="s">
        <v>3156</v>
      </c>
      <c r="C1420" s="32" t="s">
        <v>4166</v>
      </c>
      <c r="D1420" s="21" t="s">
        <v>72</v>
      </c>
      <c r="E1420" s="21" t="s">
        <v>3158</v>
      </c>
      <c r="F1420" s="22">
        <v>29160</v>
      </c>
      <c r="G1420" s="23">
        <v>1</v>
      </c>
      <c r="H1420" s="21" t="s">
        <v>74</v>
      </c>
      <c r="I1420" s="24" t="s">
        <v>74</v>
      </c>
    </row>
    <row r="1421" spans="1:9" ht="33.75" x14ac:dyDescent="0.2">
      <c r="A1421" s="19" t="s">
        <v>3155</v>
      </c>
      <c r="B1421" s="20" t="s">
        <v>3156</v>
      </c>
      <c r="C1421" s="32" t="s">
        <v>4167</v>
      </c>
      <c r="D1421" s="21" t="s">
        <v>72</v>
      </c>
      <c r="E1421" s="21" t="s">
        <v>3158</v>
      </c>
      <c r="F1421" s="22">
        <v>36869</v>
      </c>
      <c r="G1421" s="23">
        <v>1</v>
      </c>
      <c r="H1421" s="21" t="s">
        <v>74</v>
      </c>
      <c r="I1421" s="24" t="s">
        <v>74</v>
      </c>
    </row>
    <row r="1422" spans="1:9" ht="33.75" x14ac:dyDescent="0.2">
      <c r="A1422" s="19" t="s">
        <v>3155</v>
      </c>
      <c r="B1422" s="20" t="s">
        <v>3156</v>
      </c>
      <c r="C1422" s="32" t="s">
        <v>4168</v>
      </c>
      <c r="D1422" s="21" t="s">
        <v>72</v>
      </c>
      <c r="E1422" s="21" t="s">
        <v>3158</v>
      </c>
      <c r="F1422" s="22">
        <v>10055</v>
      </c>
      <c r="G1422" s="23">
        <v>1</v>
      </c>
      <c r="H1422" s="21" t="s">
        <v>74</v>
      </c>
      <c r="I1422" s="24" t="s">
        <v>74</v>
      </c>
    </row>
    <row r="1423" spans="1:9" ht="33.75" x14ac:dyDescent="0.2">
      <c r="A1423" s="19" t="s">
        <v>3155</v>
      </c>
      <c r="B1423" s="20" t="s">
        <v>3156</v>
      </c>
      <c r="C1423" s="32" t="s">
        <v>4169</v>
      </c>
      <c r="D1423" s="21" t="s">
        <v>72</v>
      </c>
      <c r="E1423" s="21" t="s">
        <v>3158</v>
      </c>
      <c r="F1423" s="22">
        <v>97127</v>
      </c>
      <c r="G1423" s="23">
        <v>1</v>
      </c>
      <c r="H1423" s="21" t="s">
        <v>74</v>
      </c>
      <c r="I1423" s="24" t="s">
        <v>74</v>
      </c>
    </row>
    <row r="1424" spans="1:9" ht="33.75" x14ac:dyDescent="0.2">
      <c r="A1424" s="19" t="s">
        <v>3155</v>
      </c>
      <c r="B1424" s="20" t="s">
        <v>3156</v>
      </c>
      <c r="C1424" s="32" t="s">
        <v>4170</v>
      </c>
      <c r="D1424" s="21" t="s">
        <v>72</v>
      </c>
      <c r="E1424" s="21" t="s">
        <v>3158</v>
      </c>
      <c r="F1424" s="22">
        <v>21451</v>
      </c>
      <c r="G1424" s="23">
        <v>1</v>
      </c>
      <c r="H1424" s="21" t="s">
        <v>74</v>
      </c>
      <c r="I1424" s="24" t="s">
        <v>74</v>
      </c>
    </row>
    <row r="1425" spans="1:9" ht="33.75" x14ac:dyDescent="0.2">
      <c r="A1425" s="19" t="s">
        <v>3155</v>
      </c>
      <c r="B1425" s="20" t="s">
        <v>3156</v>
      </c>
      <c r="C1425" s="32" t="s">
        <v>4171</v>
      </c>
      <c r="D1425" s="21" t="s">
        <v>72</v>
      </c>
      <c r="E1425" s="21" t="s">
        <v>3158</v>
      </c>
      <c r="F1425" s="22">
        <v>37412</v>
      </c>
      <c r="G1425" s="23">
        <v>1</v>
      </c>
      <c r="H1425" s="21" t="s">
        <v>74</v>
      </c>
      <c r="I1425" s="24" t="s">
        <v>74</v>
      </c>
    </row>
    <row r="1426" spans="1:9" ht="33.75" x14ac:dyDescent="0.2">
      <c r="A1426" s="19" t="s">
        <v>3155</v>
      </c>
      <c r="B1426" s="20" t="s">
        <v>3156</v>
      </c>
      <c r="C1426" s="32" t="s">
        <v>4172</v>
      </c>
      <c r="D1426" s="21" t="s">
        <v>72</v>
      </c>
      <c r="E1426" s="21" t="s">
        <v>3158</v>
      </c>
      <c r="F1426" s="22">
        <v>468208.1</v>
      </c>
      <c r="G1426" s="23">
        <v>1</v>
      </c>
      <c r="H1426" s="21" t="s">
        <v>74</v>
      </c>
      <c r="I1426" s="24" t="s">
        <v>74</v>
      </c>
    </row>
    <row r="1427" spans="1:9" ht="33.75" x14ac:dyDescent="0.2">
      <c r="A1427" s="19" t="s">
        <v>3155</v>
      </c>
      <c r="B1427" s="20" t="s">
        <v>3156</v>
      </c>
      <c r="C1427" s="32" t="s">
        <v>4173</v>
      </c>
      <c r="D1427" s="21" t="s">
        <v>72</v>
      </c>
      <c r="E1427" s="21" t="s">
        <v>3158</v>
      </c>
      <c r="F1427" s="22">
        <v>738257.26</v>
      </c>
      <c r="G1427" s="23">
        <v>1</v>
      </c>
      <c r="H1427" s="21" t="s">
        <v>74</v>
      </c>
      <c r="I1427" s="24" t="s">
        <v>74</v>
      </c>
    </row>
    <row r="1428" spans="1:9" ht="33.75" x14ac:dyDescent="0.2">
      <c r="A1428" s="19" t="s">
        <v>3155</v>
      </c>
      <c r="B1428" s="20" t="s">
        <v>3156</v>
      </c>
      <c r="C1428" s="32" t="s">
        <v>3252</v>
      </c>
      <c r="D1428" s="21" t="s">
        <v>72</v>
      </c>
      <c r="E1428" s="21" t="s">
        <v>3158</v>
      </c>
      <c r="F1428" s="22">
        <v>338728.81</v>
      </c>
      <c r="G1428" s="23">
        <v>1</v>
      </c>
      <c r="H1428" s="21" t="s">
        <v>74</v>
      </c>
      <c r="I1428" s="24" t="s">
        <v>74</v>
      </c>
    </row>
    <row r="1429" spans="1:9" ht="33.75" x14ac:dyDescent="0.2">
      <c r="A1429" s="19" t="s">
        <v>3155</v>
      </c>
      <c r="B1429" s="20" t="s">
        <v>3156</v>
      </c>
      <c r="C1429" s="32" t="s">
        <v>4174</v>
      </c>
      <c r="D1429" s="21" t="s">
        <v>72</v>
      </c>
      <c r="E1429" s="21" t="s">
        <v>3158</v>
      </c>
      <c r="F1429" s="22">
        <v>609802.71</v>
      </c>
      <c r="G1429" s="23">
        <v>1</v>
      </c>
      <c r="H1429" s="21" t="s">
        <v>74</v>
      </c>
      <c r="I1429" s="24" t="s">
        <v>74</v>
      </c>
    </row>
    <row r="1430" spans="1:9" ht="33.75" x14ac:dyDescent="0.2">
      <c r="A1430" s="19" t="s">
        <v>3155</v>
      </c>
      <c r="B1430" s="20" t="s">
        <v>3156</v>
      </c>
      <c r="C1430" s="32" t="s">
        <v>3676</v>
      </c>
      <c r="D1430" s="21" t="s">
        <v>72</v>
      </c>
      <c r="E1430" s="21" t="s">
        <v>3158</v>
      </c>
      <c r="F1430" s="22">
        <v>18955</v>
      </c>
      <c r="G1430" s="23">
        <v>1</v>
      </c>
      <c r="H1430" s="21" t="s">
        <v>74</v>
      </c>
      <c r="I1430" s="24" t="s">
        <v>74</v>
      </c>
    </row>
    <row r="1431" spans="1:9" ht="33.75" x14ac:dyDescent="0.2">
      <c r="A1431" s="19" t="s">
        <v>3155</v>
      </c>
      <c r="B1431" s="20" t="s">
        <v>3156</v>
      </c>
      <c r="C1431" s="32" t="s">
        <v>3477</v>
      </c>
      <c r="D1431" s="21" t="s">
        <v>72</v>
      </c>
      <c r="E1431" s="21" t="s">
        <v>3158</v>
      </c>
      <c r="F1431" s="22">
        <v>27526.91</v>
      </c>
      <c r="G1431" s="23">
        <v>1</v>
      </c>
      <c r="H1431" s="21" t="s">
        <v>74</v>
      </c>
      <c r="I1431" s="24" t="s">
        <v>74</v>
      </c>
    </row>
    <row r="1432" spans="1:9" ht="33.75" x14ac:dyDescent="0.2">
      <c r="A1432" s="19" t="s">
        <v>3155</v>
      </c>
      <c r="B1432" s="20" t="s">
        <v>3156</v>
      </c>
      <c r="C1432" s="32" t="s">
        <v>3477</v>
      </c>
      <c r="D1432" s="21" t="s">
        <v>72</v>
      </c>
      <c r="E1432" s="21" t="s">
        <v>3158</v>
      </c>
      <c r="F1432" s="22">
        <v>27526.89</v>
      </c>
      <c r="G1432" s="23">
        <v>1</v>
      </c>
      <c r="H1432" s="21" t="s">
        <v>74</v>
      </c>
      <c r="I1432" s="24" t="s">
        <v>74</v>
      </c>
    </row>
    <row r="1433" spans="1:9" ht="33.75" x14ac:dyDescent="0.2">
      <c r="A1433" s="19" t="s">
        <v>3155</v>
      </c>
      <c r="B1433" s="20" t="s">
        <v>3156</v>
      </c>
      <c r="C1433" s="32" t="s">
        <v>3477</v>
      </c>
      <c r="D1433" s="21" t="s">
        <v>72</v>
      </c>
      <c r="E1433" s="21" t="s">
        <v>3158</v>
      </c>
      <c r="F1433" s="22">
        <v>27526.91</v>
      </c>
      <c r="G1433" s="23">
        <v>1</v>
      </c>
      <c r="H1433" s="21" t="s">
        <v>74</v>
      </c>
      <c r="I1433" s="24" t="s">
        <v>74</v>
      </c>
    </row>
    <row r="1434" spans="1:9" ht="33.75" x14ac:dyDescent="0.2">
      <c r="A1434" s="19" t="s">
        <v>3155</v>
      </c>
      <c r="B1434" s="20" t="s">
        <v>3156</v>
      </c>
      <c r="C1434" s="32" t="s">
        <v>3255</v>
      </c>
      <c r="D1434" s="21" t="s">
        <v>72</v>
      </c>
      <c r="E1434" s="21" t="s">
        <v>3158</v>
      </c>
      <c r="F1434" s="22">
        <v>11476.32</v>
      </c>
      <c r="G1434" s="23">
        <v>1</v>
      </c>
      <c r="H1434" s="21" t="s">
        <v>74</v>
      </c>
      <c r="I1434" s="24" t="s">
        <v>74</v>
      </c>
    </row>
    <row r="1435" spans="1:9" ht="33.75" x14ac:dyDescent="0.2">
      <c r="A1435" s="19" t="s">
        <v>3155</v>
      </c>
      <c r="B1435" s="20" t="s">
        <v>3156</v>
      </c>
      <c r="C1435" s="32" t="s">
        <v>3255</v>
      </c>
      <c r="D1435" s="21" t="s">
        <v>72</v>
      </c>
      <c r="E1435" s="21" t="s">
        <v>3158</v>
      </c>
      <c r="F1435" s="22">
        <v>11476.32</v>
      </c>
      <c r="G1435" s="23">
        <v>1</v>
      </c>
      <c r="H1435" s="21" t="s">
        <v>74</v>
      </c>
      <c r="I1435" s="24" t="s">
        <v>74</v>
      </c>
    </row>
    <row r="1436" spans="1:9" ht="33.75" x14ac:dyDescent="0.2">
      <c r="A1436" s="19" t="s">
        <v>3155</v>
      </c>
      <c r="B1436" s="20" t="s">
        <v>3156</v>
      </c>
      <c r="C1436" s="32" t="s">
        <v>3255</v>
      </c>
      <c r="D1436" s="21" t="s">
        <v>72</v>
      </c>
      <c r="E1436" s="21" t="s">
        <v>3158</v>
      </c>
      <c r="F1436" s="22">
        <v>11476.32</v>
      </c>
      <c r="G1436" s="23">
        <v>1</v>
      </c>
      <c r="H1436" s="21" t="s">
        <v>74</v>
      </c>
      <c r="I1436" s="24" t="s">
        <v>74</v>
      </c>
    </row>
    <row r="1437" spans="1:9" ht="33.75" x14ac:dyDescent="0.2">
      <c r="A1437" s="19" t="s">
        <v>3155</v>
      </c>
      <c r="B1437" s="20" t="s">
        <v>3156</v>
      </c>
      <c r="C1437" s="32" t="s">
        <v>3256</v>
      </c>
      <c r="D1437" s="21" t="s">
        <v>72</v>
      </c>
      <c r="E1437" s="21" t="s">
        <v>3158</v>
      </c>
      <c r="F1437" s="22">
        <v>15122.89</v>
      </c>
      <c r="G1437" s="23">
        <v>1</v>
      </c>
      <c r="H1437" s="21" t="s">
        <v>74</v>
      </c>
      <c r="I1437" s="24" t="s">
        <v>74</v>
      </c>
    </row>
    <row r="1438" spans="1:9" ht="33.75" x14ac:dyDescent="0.2">
      <c r="A1438" s="19" t="s">
        <v>3155</v>
      </c>
      <c r="B1438" s="20" t="s">
        <v>3156</v>
      </c>
      <c r="C1438" s="32" t="s">
        <v>3256</v>
      </c>
      <c r="D1438" s="21" t="s">
        <v>72</v>
      </c>
      <c r="E1438" s="21" t="s">
        <v>3158</v>
      </c>
      <c r="F1438" s="22">
        <v>15179.87</v>
      </c>
      <c r="G1438" s="23">
        <v>1</v>
      </c>
      <c r="H1438" s="21" t="s">
        <v>74</v>
      </c>
      <c r="I1438" s="24" t="s">
        <v>74</v>
      </c>
    </row>
    <row r="1439" spans="1:9" ht="33.75" x14ac:dyDescent="0.2">
      <c r="A1439" s="19" t="s">
        <v>3155</v>
      </c>
      <c r="B1439" s="20" t="s">
        <v>3156</v>
      </c>
      <c r="C1439" s="32" t="s">
        <v>3257</v>
      </c>
      <c r="D1439" s="21" t="s">
        <v>72</v>
      </c>
      <c r="E1439" s="21" t="s">
        <v>3158</v>
      </c>
      <c r="F1439" s="22">
        <v>18823.63</v>
      </c>
      <c r="G1439" s="23">
        <v>1</v>
      </c>
      <c r="H1439" s="21" t="s">
        <v>74</v>
      </c>
      <c r="I1439" s="24" t="s">
        <v>74</v>
      </c>
    </row>
    <row r="1440" spans="1:9" ht="33.75" x14ac:dyDescent="0.2">
      <c r="A1440" s="19" t="s">
        <v>3155</v>
      </c>
      <c r="B1440" s="20" t="s">
        <v>3156</v>
      </c>
      <c r="C1440" s="32" t="s">
        <v>3257</v>
      </c>
      <c r="D1440" s="21" t="s">
        <v>72</v>
      </c>
      <c r="E1440" s="21" t="s">
        <v>3158</v>
      </c>
      <c r="F1440" s="22">
        <v>18823.63</v>
      </c>
      <c r="G1440" s="23">
        <v>1</v>
      </c>
      <c r="H1440" s="21" t="s">
        <v>74</v>
      </c>
      <c r="I1440" s="24" t="s">
        <v>74</v>
      </c>
    </row>
    <row r="1441" spans="1:9" ht="33.75" x14ac:dyDescent="0.2">
      <c r="A1441" s="19" t="s">
        <v>3155</v>
      </c>
      <c r="B1441" s="20" t="s">
        <v>3156</v>
      </c>
      <c r="C1441" s="32" t="s">
        <v>3257</v>
      </c>
      <c r="D1441" s="21" t="s">
        <v>72</v>
      </c>
      <c r="E1441" s="21" t="s">
        <v>3158</v>
      </c>
      <c r="F1441" s="22">
        <v>18823.63</v>
      </c>
      <c r="G1441" s="23">
        <v>1</v>
      </c>
      <c r="H1441" s="21" t="s">
        <v>74</v>
      </c>
      <c r="I1441" s="24" t="s">
        <v>74</v>
      </c>
    </row>
    <row r="1442" spans="1:9" ht="33.75" x14ac:dyDescent="0.2">
      <c r="A1442" s="19" t="s">
        <v>3155</v>
      </c>
      <c r="B1442" s="20" t="s">
        <v>3156</v>
      </c>
      <c r="C1442" s="32" t="s">
        <v>4017</v>
      </c>
      <c r="D1442" s="21" t="s">
        <v>72</v>
      </c>
      <c r="E1442" s="21" t="s">
        <v>3158</v>
      </c>
      <c r="F1442" s="22">
        <v>11127.43</v>
      </c>
      <c r="G1442" s="23">
        <v>1</v>
      </c>
      <c r="H1442" s="21" t="s">
        <v>74</v>
      </c>
      <c r="I1442" s="24" t="s">
        <v>74</v>
      </c>
    </row>
    <row r="1443" spans="1:9" ht="33.75" x14ac:dyDescent="0.2">
      <c r="A1443" s="19" t="s">
        <v>3155</v>
      </c>
      <c r="B1443" s="20" t="s">
        <v>3156</v>
      </c>
      <c r="C1443" s="32" t="s">
        <v>4017</v>
      </c>
      <c r="D1443" s="21" t="s">
        <v>72</v>
      </c>
      <c r="E1443" s="21" t="s">
        <v>3158</v>
      </c>
      <c r="F1443" s="22">
        <v>11127.59</v>
      </c>
      <c r="G1443" s="23">
        <v>1</v>
      </c>
      <c r="H1443" s="21" t="s">
        <v>74</v>
      </c>
      <c r="I1443" s="24" t="s">
        <v>74</v>
      </c>
    </row>
    <row r="1444" spans="1:9" ht="33.75" x14ac:dyDescent="0.2">
      <c r="A1444" s="19" t="s">
        <v>3155</v>
      </c>
      <c r="B1444" s="20" t="s">
        <v>3156</v>
      </c>
      <c r="C1444" s="32" t="s">
        <v>3258</v>
      </c>
      <c r="D1444" s="21" t="s">
        <v>72</v>
      </c>
      <c r="E1444" s="21" t="s">
        <v>3158</v>
      </c>
      <c r="F1444" s="22">
        <v>48144.94</v>
      </c>
      <c r="G1444" s="23">
        <v>1</v>
      </c>
      <c r="H1444" s="21" t="s">
        <v>74</v>
      </c>
      <c r="I1444" s="24" t="s">
        <v>74</v>
      </c>
    </row>
    <row r="1445" spans="1:9" ht="33.75" x14ac:dyDescent="0.2">
      <c r="A1445" s="19" t="s">
        <v>3155</v>
      </c>
      <c r="B1445" s="20" t="s">
        <v>3156</v>
      </c>
      <c r="C1445" s="32" t="s">
        <v>4175</v>
      </c>
      <c r="D1445" s="21" t="s">
        <v>72</v>
      </c>
      <c r="E1445" s="21" t="s">
        <v>3158</v>
      </c>
      <c r="F1445" s="22">
        <v>397879</v>
      </c>
      <c r="G1445" s="23">
        <v>1</v>
      </c>
      <c r="H1445" s="21" t="s">
        <v>74</v>
      </c>
      <c r="I1445" s="24" t="s">
        <v>74</v>
      </c>
    </row>
    <row r="1446" spans="1:9" ht="33.75" x14ac:dyDescent="0.2">
      <c r="A1446" s="19" t="s">
        <v>3155</v>
      </c>
      <c r="B1446" s="20" t="s">
        <v>3156</v>
      </c>
      <c r="C1446" s="32" t="s">
        <v>4176</v>
      </c>
      <c r="D1446" s="21" t="s">
        <v>72</v>
      </c>
      <c r="E1446" s="21" t="s">
        <v>3158</v>
      </c>
      <c r="F1446" s="22">
        <v>365074</v>
      </c>
      <c r="G1446" s="23">
        <v>1</v>
      </c>
      <c r="H1446" s="21" t="s">
        <v>74</v>
      </c>
      <c r="I1446" s="24" t="s">
        <v>74</v>
      </c>
    </row>
    <row r="1447" spans="1:9" ht="33.75" x14ac:dyDescent="0.2">
      <c r="A1447" s="19" t="s">
        <v>3155</v>
      </c>
      <c r="B1447" s="20" t="s">
        <v>3156</v>
      </c>
      <c r="C1447" s="32" t="s">
        <v>4177</v>
      </c>
      <c r="D1447" s="21" t="s">
        <v>72</v>
      </c>
      <c r="E1447" s="21" t="s">
        <v>3158</v>
      </c>
      <c r="F1447" s="22">
        <v>27894.37</v>
      </c>
      <c r="G1447" s="23">
        <v>1</v>
      </c>
      <c r="H1447" s="21" t="s">
        <v>74</v>
      </c>
      <c r="I1447" s="24" t="s">
        <v>74</v>
      </c>
    </row>
    <row r="1448" spans="1:9" ht="33.75" x14ac:dyDescent="0.2">
      <c r="A1448" s="19" t="s">
        <v>3155</v>
      </c>
      <c r="B1448" s="20" t="s">
        <v>3156</v>
      </c>
      <c r="C1448" s="32" t="s">
        <v>3262</v>
      </c>
      <c r="D1448" s="21" t="s">
        <v>72</v>
      </c>
      <c r="E1448" s="21" t="s">
        <v>3158</v>
      </c>
      <c r="F1448" s="22">
        <v>56417.56</v>
      </c>
      <c r="G1448" s="23">
        <v>1</v>
      </c>
      <c r="H1448" s="21" t="s">
        <v>74</v>
      </c>
      <c r="I1448" s="24" t="s">
        <v>74</v>
      </c>
    </row>
    <row r="1449" spans="1:9" ht="33.75" x14ac:dyDescent="0.2">
      <c r="A1449" s="19" t="s">
        <v>3155</v>
      </c>
      <c r="B1449" s="20" t="s">
        <v>3156</v>
      </c>
      <c r="C1449" s="32" t="s">
        <v>4178</v>
      </c>
      <c r="D1449" s="21" t="s">
        <v>72</v>
      </c>
      <c r="E1449" s="21" t="s">
        <v>3158</v>
      </c>
      <c r="F1449" s="22">
        <v>30009</v>
      </c>
      <c r="G1449" s="23">
        <v>1</v>
      </c>
      <c r="H1449" s="21" t="s">
        <v>74</v>
      </c>
      <c r="I1449" s="24" t="s">
        <v>74</v>
      </c>
    </row>
    <row r="1450" spans="1:9" ht="33.75" x14ac:dyDescent="0.2">
      <c r="A1450" s="19" t="s">
        <v>3155</v>
      </c>
      <c r="B1450" s="20" t="s">
        <v>3156</v>
      </c>
      <c r="C1450" s="32" t="s">
        <v>4179</v>
      </c>
      <c r="D1450" s="21" t="s">
        <v>72</v>
      </c>
      <c r="E1450" s="21" t="s">
        <v>3158</v>
      </c>
      <c r="F1450" s="22">
        <v>26925</v>
      </c>
      <c r="G1450" s="23">
        <v>1</v>
      </c>
      <c r="H1450" s="21" t="s">
        <v>74</v>
      </c>
      <c r="I1450" s="24" t="s">
        <v>74</v>
      </c>
    </row>
    <row r="1451" spans="1:9" ht="33.75" x14ac:dyDescent="0.2">
      <c r="A1451" s="19" t="s">
        <v>3155</v>
      </c>
      <c r="B1451" s="20" t="s">
        <v>3156</v>
      </c>
      <c r="C1451" s="32" t="s">
        <v>3485</v>
      </c>
      <c r="D1451" s="21" t="s">
        <v>72</v>
      </c>
      <c r="E1451" s="21" t="s">
        <v>3158</v>
      </c>
      <c r="F1451" s="22">
        <v>37525.839999999997</v>
      </c>
      <c r="G1451" s="23">
        <v>1</v>
      </c>
      <c r="H1451" s="21" t="s">
        <v>74</v>
      </c>
      <c r="I1451" s="24" t="s">
        <v>74</v>
      </c>
    </row>
    <row r="1452" spans="1:9" ht="33.75" x14ac:dyDescent="0.2">
      <c r="A1452" s="19" t="s">
        <v>3155</v>
      </c>
      <c r="B1452" s="20" t="s">
        <v>3156</v>
      </c>
      <c r="C1452" s="32" t="s">
        <v>4180</v>
      </c>
      <c r="D1452" s="21" t="s">
        <v>72</v>
      </c>
      <c r="E1452" s="21" t="s">
        <v>3158</v>
      </c>
      <c r="F1452" s="22">
        <v>26519</v>
      </c>
      <c r="G1452" s="23">
        <v>1</v>
      </c>
      <c r="H1452" s="21" t="s">
        <v>74</v>
      </c>
      <c r="I1452" s="24" t="s">
        <v>74</v>
      </c>
    </row>
    <row r="1453" spans="1:9" ht="33.75" x14ac:dyDescent="0.2">
      <c r="A1453" s="19" t="s">
        <v>3155</v>
      </c>
      <c r="B1453" s="20" t="s">
        <v>3156</v>
      </c>
      <c r="C1453" s="32" t="s">
        <v>4181</v>
      </c>
      <c r="D1453" s="21" t="s">
        <v>72</v>
      </c>
      <c r="E1453" s="21" t="s">
        <v>3158</v>
      </c>
      <c r="F1453" s="22">
        <v>25295</v>
      </c>
      <c r="G1453" s="23">
        <v>1</v>
      </c>
      <c r="H1453" s="21" t="s">
        <v>74</v>
      </c>
      <c r="I1453" s="24" t="s">
        <v>74</v>
      </c>
    </row>
    <row r="1454" spans="1:9" ht="33.75" x14ac:dyDescent="0.2">
      <c r="A1454" s="19" t="s">
        <v>3155</v>
      </c>
      <c r="B1454" s="20" t="s">
        <v>3156</v>
      </c>
      <c r="C1454" s="32" t="s">
        <v>3267</v>
      </c>
      <c r="D1454" s="21" t="s">
        <v>72</v>
      </c>
      <c r="E1454" s="21" t="s">
        <v>3158</v>
      </c>
      <c r="F1454" s="22">
        <v>26132</v>
      </c>
      <c r="G1454" s="23">
        <v>1</v>
      </c>
      <c r="H1454" s="21" t="s">
        <v>74</v>
      </c>
      <c r="I1454" s="24" t="s">
        <v>74</v>
      </c>
    </row>
    <row r="1455" spans="1:9" ht="33.75" x14ac:dyDescent="0.2">
      <c r="A1455" s="19" t="s">
        <v>3155</v>
      </c>
      <c r="B1455" s="20" t="s">
        <v>3156</v>
      </c>
      <c r="C1455" s="32" t="s">
        <v>3686</v>
      </c>
      <c r="D1455" s="21" t="s">
        <v>72</v>
      </c>
      <c r="E1455" s="21" t="s">
        <v>3158</v>
      </c>
      <c r="F1455" s="22">
        <v>60294.77</v>
      </c>
      <c r="G1455" s="23">
        <v>1</v>
      </c>
      <c r="H1455" s="21" t="s">
        <v>74</v>
      </c>
      <c r="I1455" s="24" t="s">
        <v>74</v>
      </c>
    </row>
    <row r="1456" spans="1:9" ht="33.75" x14ac:dyDescent="0.2">
      <c r="A1456" s="19" t="s">
        <v>3155</v>
      </c>
      <c r="B1456" s="20" t="s">
        <v>3156</v>
      </c>
      <c r="C1456" s="32" t="s">
        <v>4182</v>
      </c>
      <c r="D1456" s="21" t="s">
        <v>72</v>
      </c>
      <c r="E1456" s="21" t="s">
        <v>3158</v>
      </c>
      <c r="F1456" s="22">
        <v>290742</v>
      </c>
      <c r="G1456" s="23">
        <v>1</v>
      </c>
      <c r="H1456" s="21" t="s">
        <v>74</v>
      </c>
      <c r="I1456" s="24" t="s">
        <v>74</v>
      </c>
    </row>
    <row r="1457" spans="1:9" ht="33.75" x14ac:dyDescent="0.2">
      <c r="A1457" s="19" t="s">
        <v>3155</v>
      </c>
      <c r="B1457" s="20" t="s">
        <v>3156</v>
      </c>
      <c r="C1457" s="32" t="s">
        <v>4183</v>
      </c>
      <c r="D1457" s="21" t="s">
        <v>72</v>
      </c>
      <c r="E1457" s="21" t="s">
        <v>3158</v>
      </c>
      <c r="F1457" s="22">
        <v>290742</v>
      </c>
      <c r="G1457" s="23">
        <v>1</v>
      </c>
      <c r="H1457" s="21" t="s">
        <v>74</v>
      </c>
      <c r="I1457" s="24" t="s">
        <v>74</v>
      </c>
    </row>
    <row r="1458" spans="1:9" ht="33.75" x14ac:dyDescent="0.2">
      <c r="A1458" s="19" t="s">
        <v>3155</v>
      </c>
      <c r="B1458" s="20" t="s">
        <v>3156</v>
      </c>
      <c r="C1458" s="32" t="s">
        <v>4184</v>
      </c>
      <c r="D1458" s="21" t="s">
        <v>72</v>
      </c>
      <c r="E1458" s="21" t="s">
        <v>3158</v>
      </c>
      <c r="F1458" s="22">
        <v>238528.55</v>
      </c>
      <c r="G1458" s="23">
        <v>1</v>
      </c>
      <c r="H1458" s="21" t="s">
        <v>74</v>
      </c>
      <c r="I1458" s="24" t="s">
        <v>74</v>
      </c>
    </row>
    <row r="1459" spans="1:9" ht="33.75" x14ac:dyDescent="0.2">
      <c r="A1459" s="19" t="s">
        <v>3155</v>
      </c>
      <c r="B1459" s="20" t="s">
        <v>3156</v>
      </c>
      <c r="C1459" s="32" t="s">
        <v>4185</v>
      </c>
      <c r="D1459" s="21" t="s">
        <v>72</v>
      </c>
      <c r="E1459" s="21" t="s">
        <v>3158</v>
      </c>
      <c r="F1459" s="22">
        <v>1662951.5</v>
      </c>
      <c r="G1459" s="23">
        <v>1</v>
      </c>
      <c r="H1459" s="21" t="s">
        <v>74</v>
      </c>
      <c r="I1459" s="24" t="s">
        <v>74</v>
      </c>
    </row>
    <row r="1460" spans="1:9" ht="33.75" x14ac:dyDescent="0.2">
      <c r="A1460" s="19" t="s">
        <v>3155</v>
      </c>
      <c r="B1460" s="20" t="s">
        <v>3156</v>
      </c>
      <c r="C1460" s="32" t="s">
        <v>4186</v>
      </c>
      <c r="D1460" s="21" t="s">
        <v>72</v>
      </c>
      <c r="E1460" s="21" t="s">
        <v>3158</v>
      </c>
      <c r="F1460" s="22">
        <v>4418786.5599999996</v>
      </c>
      <c r="G1460" s="23">
        <v>1</v>
      </c>
      <c r="H1460" s="21" t="s">
        <v>74</v>
      </c>
      <c r="I1460" s="24" t="s">
        <v>74</v>
      </c>
    </row>
    <row r="1461" spans="1:9" ht="33.75" x14ac:dyDescent="0.2">
      <c r="A1461" s="19" t="s">
        <v>3155</v>
      </c>
      <c r="B1461" s="20" t="s">
        <v>3156</v>
      </c>
      <c r="C1461" s="32" t="s">
        <v>4187</v>
      </c>
      <c r="D1461" s="21" t="s">
        <v>72</v>
      </c>
      <c r="E1461" s="21" t="s">
        <v>3158</v>
      </c>
      <c r="F1461" s="22">
        <v>3455540.78</v>
      </c>
      <c r="G1461" s="23">
        <v>1</v>
      </c>
      <c r="H1461" s="21" t="s">
        <v>74</v>
      </c>
      <c r="I1461" s="24" t="s">
        <v>74</v>
      </c>
    </row>
    <row r="1462" spans="1:9" ht="33.75" x14ac:dyDescent="0.2">
      <c r="A1462" s="19" t="s">
        <v>3155</v>
      </c>
      <c r="B1462" s="20" t="s">
        <v>3156</v>
      </c>
      <c r="C1462" s="32" t="s">
        <v>4188</v>
      </c>
      <c r="D1462" s="21" t="s">
        <v>72</v>
      </c>
      <c r="E1462" s="21" t="s">
        <v>3158</v>
      </c>
      <c r="F1462" s="22">
        <v>187107.9</v>
      </c>
      <c r="G1462" s="23">
        <v>1</v>
      </c>
      <c r="H1462" s="21" t="s">
        <v>74</v>
      </c>
      <c r="I1462" s="24" t="s">
        <v>74</v>
      </c>
    </row>
    <row r="1463" spans="1:9" ht="33.75" x14ac:dyDescent="0.2">
      <c r="A1463" s="19" t="s">
        <v>3155</v>
      </c>
      <c r="B1463" s="20" t="s">
        <v>3156</v>
      </c>
      <c r="C1463" s="32" t="s">
        <v>4189</v>
      </c>
      <c r="D1463" s="21" t="s">
        <v>72</v>
      </c>
      <c r="E1463" s="21" t="s">
        <v>3158</v>
      </c>
      <c r="F1463" s="22">
        <v>90500</v>
      </c>
      <c r="G1463" s="23">
        <v>1</v>
      </c>
      <c r="H1463" s="21" t="s">
        <v>74</v>
      </c>
      <c r="I1463" s="24" t="s">
        <v>74</v>
      </c>
    </row>
    <row r="1464" spans="1:9" ht="33.75" x14ac:dyDescent="0.2">
      <c r="A1464" s="19" t="s">
        <v>3155</v>
      </c>
      <c r="B1464" s="20" t="s">
        <v>3156</v>
      </c>
      <c r="C1464" s="32" t="s">
        <v>4190</v>
      </c>
      <c r="D1464" s="21" t="s">
        <v>72</v>
      </c>
      <c r="E1464" s="21" t="s">
        <v>3158</v>
      </c>
      <c r="F1464" s="22">
        <v>116249.5</v>
      </c>
      <c r="G1464" s="23">
        <v>1</v>
      </c>
      <c r="H1464" s="21" t="s">
        <v>74</v>
      </c>
      <c r="I1464" s="24" t="s">
        <v>74</v>
      </c>
    </row>
    <row r="1465" spans="1:9" ht="33.75" x14ac:dyDescent="0.2">
      <c r="A1465" s="19" t="s">
        <v>3155</v>
      </c>
      <c r="B1465" s="20" t="s">
        <v>3156</v>
      </c>
      <c r="C1465" s="32" t="s">
        <v>4191</v>
      </c>
      <c r="D1465" s="21" t="s">
        <v>72</v>
      </c>
      <c r="E1465" s="21" t="s">
        <v>3158</v>
      </c>
      <c r="F1465" s="22">
        <v>797888</v>
      </c>
      <c r="G1465" s="23">
        <v>1</v>
      </c>
      <c r="H1465" s="21" t="s">
        <v>74</v>
      </c>
      <c r="I1465" s="24" t="s">
        <v>74</v>
      </c>
    </row>
    <row r="1466" spans="1:9" ht="33.75" x14ac:dyDescent="0.2">
      <c r="A1466" s="19" t="s">
        <v>3155</v>
      </c>
      <c r="B1466" s="20" t="s">
        <v>3156</v>
      </c>
      <c r="C1466" s="32" t="s">
        <v>3277</v>
      </c>
      <c r="D1466" s="21" t="s">
        <v>72</v>
      </c>
      <c r="E1466" s="21" t="s">
        <v>3158</v>
      </c>
      <c r="F1466" s="22">
        <v>18740</v>
      </c>
      <c r="G1466" s="23">
        <v>1</v>
      </c>
      <c r="H1466" s="21" t="s">
        <v>74</v>
      </c>
      <c r="I1466" s="24" t="s">
        <v>74</v>
      </c>
    </row>
    <row r="1467" spans="1:9" ht="33.75" x14ac:dyDescent="0.2">
      <c r="A1467" s="19" t="s">
        <v>3155</v>
      </c>
      <c r="B1467" s="20" t="s">
        <v>3156</v>
      </c>
      <c r="C1467" s="32" t="s">
        <v>4034</v>
      </c>
      <c r="D1467" s="21" t="s">
        <v>72</v>
      </c>
      <c r="E1467" s="21" t="s">
        <v>3158</v>
      </c>
      <c r="F1467" s="22">
        <v>36082</v>
      </c>
      <c r="G1467" s="23">
        <v>1</v>
      </c>
      <c r="H1467" s="21" t="s">
        <v>74</v>
      </c>
      <c r="I1467" s="24" t="s">
        <v>74</v>
      </c>
    </row>
    <row r="1468" spans="1:9" ht="33.75" x14ac:dyDescent="0.2">
      <c r="A1468" s="19" t="s">
        <v>3155</v>
      </c>
      <c r="B1468" s="20" t="s">
        <v>3156</v>
      </c>
      <c r="C1468" s="32" t="s">
        <v>4035</v>
      </c>
      <c r="D1468" s="21" t="s">
        <v>72</v>
      </c>
      <c r="E1468" s="21" t="s">
        <v>3158</v>
      </c>
      <c r="F1468" s="22">
        <v>15023.25</v>
      </c>
      <c r="G1468" s="23">
        <v>1</v>
      </c>
      <c r="H1468" s="21" t="s">
        <v>74</v>
      </c>
      <c r="I1468" s="24" t="s">
        <v>74</v>
      </c>
    </row>
    <row r="1469" spans="1:9" ht="33.75" x14ac:dyDescent="0.2">
      <c r="A1469" s="19" t="s">
        <v>3155</v>
      </c>
      <c r="B1469" s="20" t="s">
        <v>3156</v>
      </c>
      <c r="C1469" s="32" t="s">
        <v>3279</v>
      </c>
      <c r="D1469" s="21" t="s">
        <v>72</v>
      </c>
      <c r="E1469" s="21" t="s">
        <v>3158</v>
      </c>
      <c r="F1469" s="22">
        <v>41102</v>
      </c>
      <c r="G1469" s="23">
        <v>1</v>
      </c>
      <c r="H1469" s="21" t="s">
        <v>74</v>
      </c>
      <c r="I1469" s="24" t="s">
        <v>74</v>
      </c>
    </row>
    <row r="1470" spans="1:9" ht="33.75" x14ac:dyDescent="0.2">
      <c r="A1470" s="19" t="s">
        <v>3155</v>
      </c>
      <c r="B1470" s="20" t="s">
        <v>3156</v>
      </c>
      <c r="C1470" s="32" t="s">
        <v>4192</v>
      </c>
      <c r="D1470" s="21" t="s">
        <v>72</v>
      </c>
      <c r="E1470" s="21" t="s">
        <v>3158</v>
      </c>
      <c r="F1470" s="22">
        <v>20465.8</v>
      </c>
      <c r="G1470" s="23">
        <v>1</v>
      </c>
      <c r="H1470" s="21" t="s">
        <v>74</v>
      </c>
      <c r="I1470" s="24" t="s">
        <v>74</v>
      </c>
    </row>
    <row r="1471" spans="1:9" ht="33.75" x14ac:dyDescent="0.2">
      <c r="A1471" s="19" t="s">
        <v>3155</v>
      </c>
      <c r="B1471" s="20" t="s">
        <v>3156</v>
      </c>
      <c r="C1471" s="32" t="s">
        <v>3499</v>
      </c>
      <c r="D1471" s="21" t="s">
        <v>72</v>
      </c>
      <c r="E1471" s="21" t="s">
        <v>3158</v>
      </c>
      <c r="F1471" s="22">
        <v>26937.91</v>
      </c>
      <c r="G1471" s="23">
        <v>1</v>
      </c>
      <c r="H1471" s="21" t="s">
        <v>74</v>
      </c>
      <c r="I1471" s="24" t="s">
        <v>74</v>
      </c>
    </row>
    <row r="1472" spans="1:9" ht="33.75" x14ac:dyDescent="0.2">
      <c r="A1472" s="19" t="s">
        <v>3155</v>
      </c>
      <c r="B1472" s="20" t="s">
        <v>3156</v>
      </c>
      <c r="C1472" s="32" t="s">
        <v>3284</v>
      </c>
      <c r="D1472" s="21" t="s">
        <v>72</v>
      </c>
      <c r="E1472" s="21" t="s">
        <v>3158</v>
      </c>
      <c r="F1472" s="22">
        <v>33584.910000000003</v>
      </c>
      <c r="G1472" s="23">
        <v>1</v>
      </c>
      <c r="H1472" s="21" t="s">
        <v>74</v>
      </c>
      <c r="I1472" s="24" t="s">
        <v>74</v>
      </c>
    </row>
    <row r="1473" spans="1:9" ht="33.75" x14ac:dyDescent="0.2">
      <c r="A1473" s="19" t="s">
        <v>3155</v>
      </c>
      <c r="B1473" s="20" t="s">
        <v>3156</v>
      </c>
      <c r="C1473" s="32" t="s">
        <v>4193</v>
      </c>
      <c r="D1473" s="21" t="s">
        <v>72</v>
      </c>
      <c r="E1473" s="21" t="s">
        <v>3158</v>
      </c>
      <c r="F1473" s="22">
        <v>37288.129999999997</v>
      </c>
      <c r="G1473" s="23">
        <v>1</v>
      </c>
      <c r="H1473" s="21" t="s">
        <v>74</v>
      </c>
      <c r="I1473" s="24" t="s">
        <v>74</v>
      </c>
    </row>
    <row r="1474" spans="1:9" ht="33.75" x14ac:dyDescent="0.2">
      <c r="A1474" s="19" t="s">
        <v>3155</v>
      </c>
      <c r="B1474" s="20" t="s">
        <v>3156</v>
      </c>
      <c r="C1474" s="32" t="s">
        <v>4194</v>
      </c>
      <c r="D1474" s="21" t="s">
        <v>72</v>
      </c>
      <c r="E1474" s="21" t="s">
        <v>3158</v>
      </c>
      <c r="F1474" s="22">
        <v>74525</v>
      </c>
      <c r="G1474" s="23">
        <v>1</v>
      </c>
      <c r="H1474" s="21" t="s">
        <v>74</v>
      </c>
      <c r="I1474" s="24" t="s">
        <v>74</v>
      </c>
    </row>
    <row r="1475" spans="1:9" ht="33.75" x14ac:dyDescent="0.2">
      <c r="A1475" s="19" t="s">
        <v>3155</v>
      </c>
      <c r="B1475" s="20" t="s">
        <v>3156</v>
      </c>
      <c r="C1475" s="32" t="s">
        <v>4195</v>
      </c>
      <c r="D1475" s="21" t="s">
        <v>72</v>
      </c>
      <c r="E1475" s="21" t="s">
        <v>3158</v>
      </c>
      <c r="F1475" s="22">
        <v>419760</v>
      </c>
      <c r="G1475" s="23">
        <v>1</v>
      </c>
      <c r="H1475" s="21" t="s">
        <v>74</v>
      </c>
      <c r="I1475" s="24" t="s">
        <v>74</v>
      </c>
    </row>
    <row r="1476" spans="1:9" ht="33.75" x14ac:dyDescent="0.2">
      <c r="A1476" s="19" t="s">
        <v>3155</v>
      </c>
      <c r="B1476" s="20" t="s">
        <v>3156</v>
      </c>
      <c r="C1476" s="32" t="s">
        <v>4196</v>
      </c>
      <c r="D1476" s="21" t="s">
        <v>72</v>
      </c>
      <c r="E1476" s="21" t="s">
        <v>3158</v>
      </c>
      <c r="F1476" s="22">
        <v>419760</v>
      </c>
      <c r="G1476" s="23">
        <v>1</v>
      </c>
      <c r="H1476" s="21" t="s">
        <v>74</v>
      </c>
      <c r="I1476" s="24" t="s">
        <v>74</v>
      </c>
    </row>
    <row r="1477" spans="1:9" ht="33.75" x14ac:dyDescent="0.2">
      <c r="A1477" s="19" t="s">
        <v>3155</v>
      </c>
      <c r="B1477" s="20" t="s">
        <v>3156</v>
      </c>
      <c r="C1477" s="32" t="s">
        <v>4197</v>
      </c>
      <c r="D1477" s="21" t="s">
        <v>72</v>
      </c>
      <c r="E1477" s="21" t="s">
        <v>3158</v>
      </c>
      <c r="F1477" s="22">
        <v>20020</v>
      </c>
      <c r="G1477" s="23">
        <v>1</v>
      </c>
      <c r="H1477" s="21" t="s">
        <v>74</v>
      </c>
      <c r="I1477" s="24" t="s">
        <v>74</v>
      </c>
    </row>
    <row r="1478" spans="1:9" ht="33.75" x14ac:dyDescent="0.2">
      <c r="A1478" s="19" t="s">
        <v>3155</v>
      </c>
      <c r="B1478" s="20" t="s">
        <v>3156</v>
      </c>
      <c r="C1478" s="32" t="s">
        <v>3292</v>
      </c>
      <c r="D1478" s="21" t="s">
        <v>72</v>
      </c>
      <c r="E1478" s="21" t="s">
        <v>3158</v>
      </c>
      <c r="F1478" s="22">
        <v>20020</v>
      </c>
      <c r="G1478" s="23">
        <v>1</v>
      </c>
      <c r="H1478" s="21" t="s">
        <v>74</v>
      </c>
      <c r="I1478" s="24" t="s">
        <v>74</v>
      </c>
    </row>
    <row r="1479" spans="1:9" ht="33.75" x14ac:dyDescent="0.2">
      <c r="A1479" s="19" t="s">
        <v>3155</v>
      </c>
      <c r="B1479" s="20" t="s">
        <v>3156</v>
      </c>
      <c r="C1479" s="32" t="s">
        <v>3294</v>
      </c>
      <c r="D1479" s="21" t="s">
        <v>72</v>
      </c>
      <c r="E1479" s="21" t="s">
        <v>3158</v>
      </c>
      <c r="F1479" s="22">
        <v>20020</v>
      </c>
      <c r="G1479" s="23">
        <v>1</v>
      </c>
      <c r="H1479" s="21" t="s">
        <v>74</v>
      </c>
      <c r="I1479" s="24" t="s">
        <v>74</v>
      </c>
    </row>
    <row r="1480" spans="1:9" ht="33.75" x14ac:dyDescent="0.2">
      <c r="A1480" s="19" t="s">
        <v>3155</v>
      </c>
      <c r="B1480" s="20" t="s">
        <v>3156</v>
      </c>
      <c r="C1480" s="32" t="s">
        <v>3294</v>
      </c>
      <c r="D1480" s="21" t="s">
        <v>72</v>
      </c>
      <c r="E1480" s="21" t="s">
        <v>3158</v>
      </c>
      <c r="F1480" s="22">
        <v>20020</v>
      </c>
      <c r="G1480" s="23">
        <v>1</v>
      </c>
      <c r="H1480" s="21" t="s">
        <v>74</v>
      </c>
      <c r="I1480" s="24" t="s">
        <v>74</v>
      </c>
    </row>
    <row r="1481" spans="1:9" ht="33.75" x14ac:dyDescent="0.2">
      <c r="A1481" s="19" t="s">
        <v>3155</v>
      </c>
      <c r="B1481" s="20" t="s">
        <v>3156</v>
      </c>
      <c r="C1481" s="32" t="s">
        <v>3294</v>
      </c>
      <c r="D1481" s="21" t="s">
        <v>72</v>
      </c>
      <c r="E1481" s="21" t="s">
        <v>3158</v>
      </c>
      <c r="F1481" s="22">
        <v>20020</v>
      </c>
      <c r="G1481" s="23">
        <v>1</v>
      </c>
      <c r="H1481" s="21" t="s">
        <v>74</v>
      </c>
      <c r="I1481" s="24" t="s">
        <v>74</v>
      </c>
    </row>
    <row r="1482" spans="1:9" ht="33.75" x14ac:dyDescent="0.2">
      <c r="A1482" s="19" t="s">
        <v>3155</v>
      </c>
      <c r="B1482" s="20" t="s">
        <v>3156</v>
      </c>
      <c r="C1482" s="32" t="s">
        <v>3704</v>
      </c>
      <c r="D1482" s="21" t="s">
        <v>72</v>
      </c>
      <c r="E1482" s="21" t="s">
        <v>3158</v>
      </c>
      <c r="F1482" s="22">
        <v>18150</v>
      </c>
      <c r="G1482" s="23">
        <v>1</v>
      </c>
      <c r="H1482" s="21" t="s">
        <v>74</v>
      </c>
      <c r="I1482" s="24" t="s">
        <v>74</v>
      </c>
    </row>
    <row r="1483" spans="1:9" ht="33.75" x14ac:dyDescent="0.2">
      <c r="A1483" s="19" t="s">
        <v>3155</v>
      </c>
      <c r="B1483" s="20" t="s">
        <v>3156</v>
      </c>
      <c r="C1483" s="32" t="s">
        <v>4198</v>
      </c>
      <c r="D1483" s="21" t="s">
        <v>72</v>
      </c>
      <c r="E1483" s="21" t="s">
        <v>3158</v>
      </c>
      <c r="F1483" s="22">
        <v>411060</v>
      </c>
      <c r="G1483" s="23">
        <v>1</v>
      </c>
      <c r="H1483" s="21" t="s">
        <v>74</v>
      </c>
      <c r="I1483" s="24" t="s">
        <v>74</v>
      </c>
    </row>
    <row r="1484" spans="1:9" ht="33.75" x14ac:dyDescent="0.2">
      <c r="A1484" s="19" t="s">
        <v>3155</v>
      </c>
      <c r="B1484" s="20" t="s">
        <v>3156</v>
      </c>
      <c r="C1484" s="32" t="s">
        <v>4199</v>
      </c>
      <c r="D1484" s="21" t="s">
        <v>72</v>
      </c>
      <c r="E1484" s="21" t="s">
        <v>3158</v>
      </c>
      <c r="F1484" s="22">
        <v>31000</v>
      </c>
      <c r="G1484" s="23">
        <v>1</v>
      </c>
      <c r="H1484" s="21" t="s">
        <v>74</v>
      </c>
      <c r="I1484" s="24" t="s">
        <v>74</v>
      </c>
    </row>
    <row r="1485" spans="1:9" ht="33.75" x14ac:dyDescent="0.2">
      <c r="A1485" s="19" t="s">
        <v>3155</v>
      </c>
      <c r="B1485" s="20" t="s">
        <v>3156</v>
      </c>
      <c r="C1485" s="32" t="s">
        <v>3513</v>
      </c>
      <c r="D1485" s="21" t="s">
        <v>72</v>
      </c>
      <c r="E1485" s="21" t="s">
        <v>3158</v>
      </c>
      <c r="F1485" s="22">
        <v>44239</v>
      </c>
      <c r="G1485" s="23">
        <v>1</v>
      </c>
      <c r="H1485" s="21" t="s">
        <v>74</v>
      </c>
      <c r="I1485" s="24" t="s">
        <v>74</v>
      </c>
    </row>
    <row r="1486" spans="1:9" ht="33.75" x14ac:dyDescent="0.2">
      <c r="A1486" s="19" t="s">
        <v>3155</v>
      </c>
      <c r="B1486" s="20" t="s">
        <v>3156</v>
      </c>
      <c r="C1486" s="32" t="s">
        <v>4200</v>
      </c>
      <c r="D1486" s="21" t="s">
        <v>72</v>
      </c>
      <c r="E1486" s="21" t="s">
        <v>3158</v>
      </c>
      <c r="F1486" s="22">
        <v>20856</v>
      </c>
      <c r="G1486" s="23">
        <v>1</v>
      </c>
      <c r="H1486" s="21" t="s">
        <v>74</v>
      </c>
      <c r="I1486" s="24" t="s">
        <v>74</v>
      </c>
    </row>
    <row r="1487" spans="1:9" ht="33.75" x14ac:dyDescent="0.2">
      <c r="A1487" s="19" t="s">
        <v>3155</v>
      </c>
      <c r="B1487" s="20" t="s">
        <v>3156</v>
      </c>
      <c r="C1487" s="32" t="s">
        <v>4201</v>
      </c>
      <c r="D1487" s="21" t="s">
        <v>72</v>
      </c>
      <c r="E1487" s="21" t="s">
        <v>3158</v>
      </c>
      <c r="F1487" s="22">
        <v>183687</v>
      </c>
      <c r="G1487" s="23">
        <v>1</v>
      </c>
      <c r="H1487" s="21" t="s">
        <v>74</v>
      </c>
      <c r="I1487" s="24" t="s">
        <v>74</v>
      </c>
    </row>
    <row r="1488" spans="1:9" ht="33.75" x14ac:dyDescent="0.2">
      <c r="A1488" s="19" t="s">
        <v>3155</v>
      </c>
      <c r="B1488" s="20" t="s">
        <v>3156</v>
      </c>
      <c r="C1488" s="32" t="s">
        <v>4202</v>
      </c>
      <c r="D1488" s="21" t="s">
        <v>72</v>
      </c>
      <c r="E1488" s="21" t="s">
        <v>3158</v>
      </c>
      <c r="F1488" s="22">
        <v>2583636</v>
      </c>
      <c r="G1488" s="23">
        <v>1</v>
      </c>
      <c r="H1488" s="21" t="s">
        <v>74</v>
      </c>
      <c r="I1488" s="24" t="s">
        <v>74</v>
      </c>
    </row>
    <row r="1489" spans="1:9" ht="33.75" x14ac:dyDescent="0.2">
      <c r="A1489" s="19" t="s">
        <v>3155</v>
      </c>
      <c r="B1489" s="20" t="s">
        <v>3156</v>
      </c>
      <c r="C1489" s="32" t="s">
        <v>4203</v>
      </c>
      <c r="D1489" s="21" t="s">
        <v>72</v>
      </c>
      <c r="E1489" s="21" t="s">
        <v>3158</v>
      </c>
      <c r="F1489" s="22">
        <v>4145071</v>
      </c>
      <c r="G1489" s="23">
        <v>1</v>
      </c>
      <c r="H1489" s="21" t="s">
        <v>74</v>
      </c>
      <c r="I1489" s="24" t="s">
        <v>74</v>
      </c>
    </row>
    <row r="1490" spans="1:9" ht="33.75" x14ac:dyDescent="0.2">
      <c r="A1490" s="19" t="s">
        <v>3155</v>
      </c>
      <c r="B1490" s="20" t="s">
        <v>3156</v>
      </c>
      <c r="C1490" s="32" t="s">
        <v>4204</v>
      </c>
      <c r="D1490" s="21" t="s">
        <v>72</v>
      </c>
      <c r="E1490" s="21" t="s">
        <v>3158</v>
      </c>
      <c r="F1490" s="22">
        <v>4145071</v>
      </c>
      <c r="G1490" s="23">
        <v>1</v>
      </c>
      <c r="H1490" s="21" t="s">
        <v>74</v>
      </c>
      <c r="I1490" s="24" t="s">
        <v>74</v>
      </c>
    </row>
    <row r="1491" spans="1:9" ht="33.75" x14ac:dyDescent="0.2">
      <c r="A1491" s="19" t="s">
        <v>3155</v>
      </c>
      <c r="B1491" s="20" t="s">
        <v>3156</v>
      </c>
      <c r="C1491" s="32" t="s">
        <v>4205</v>
      </c>
      <c r="D1491" s="21" t="s">
        <v>72</v>
      </c>
      <c r="E1491" s="21" t="s">
        <v>3158</v>
      </c>
      <c r="F1491" s="22">
        <v>406578.64</v>
      </c>
      <c r="G1491" s="23">
        <v>1</v>
      </c>
      <c r="H1491" s="21" t="s">
        <v>74</v>
      </c>
      <c r="I1491" s="24" t="s">
        <v>74</v>
      </c>
    </row>
    <row r="1492" spans="1:9" ht="33.75" x14ac:dyDescent="0.2">
      <c r="A1492" s="19" t="s">
        <v>3155</v>
      </c>
      <c r="B1492" s="20" t="s">
        <v>3156</v>
      </c>
      <c r="C1492" s="32" t="s">
        <v>4206</v>
      </c>
      <c r="D1492" s="21" t="s">
        <v>72</v>
      </c>
      <c r="E1492" s="21" t="s">
        <v>3158</v>
      </c>
      <c r="F1492" s="22">
        <v>82173.78</v>
      </c>
      <c r="G1492" s="23">
        <v>1</v>
      </c>
      <c r="H1492" s="21" t="s">
        <v>74</v>
      </c>
      <c r="I1492" s="24" t="s">
        <v>74</v>
      </c>
    </row>
    <row r="1493" spans="1:9" ht="33.75" x14ac:dyDescent="0.2">
      <c r="A1493" s="19" t="s">
        <v>3155</v>
      </c>
      <c r="B1493" s="20" t="s">
        <v>3156</v>
      </c>
      <c r="C1493" s="32" t="s">
        <v>3308</v>
      </c>
      <c r="D1493" s="21" t="s">
        <v>72</v>
      </c>
      <c r="E1493" s="21" t="s">
        <v>3158</v>
      </c>
      <c r="F1493" s="22">
        <v>18300</v>
      </c>
      <c r="G1493" s="23">
        <v>1</v>
      </c>
      <c r="H1493" s="21" t="s">
        <v>74</v>
      </c>
      <c r="I1493" s="24" t="s">
        <v>74</v>
      </c>
    </row>
    <row r="1494" spans="1:9" ht="33.75" x14ac:dyDescent="0.2">
      <c r="A1494" s="19" t="s">
        <v>3155</v>
      </c>
      <c r="B1494" s="20" t="s">
        <v>3156</v>
      </c>
      <c r="C1494" s="32" t="s">
        <v>4207</v>
      </c>
      <c r="D1494" s="21" t="s">
        <v>72</v>
      </c>
      <c r="E1494" s="21" t="s">
        <v>3158</v>
      </c>
      <c r="F1494" s="22">
        <v>139361.79</v>
      </c>
      <c r="G1494" s="23">
        <v>1</v>
      </c>
      <c r="H1494" s="21" t="s">
        <v>74</v>
      </c>
      <c r="I1494" s="24" t="s">
        <v>74</v>
      </c>
    </row>
    <row r="1495" spans="1:9" ht="33.75" x14ac:dyDescent="0.2">
      <c r="A1495" s="19" t="s">
        <v>3155</v>
      </c>
      <c r="B1495" s="20" t="s">
        <v>3156</v>
      </c>
      <c r="C1495" s="32" t="s">
        <v>4208</v>
      </c>
      <c r="D1495" s="21" t="s">
        <v>72</v>
      </c>
      <c r="E1495" s="21" t="s">
        <v>3158</v>
      </c>
      <c r="F1495" s="22">
        <v>367030</v>
      </c>
      <c r="G1495" s="23">
        <v>1</v>
      </c>
      <c r="H1495" s="21" t="s">
        <v>74</v>
      </c>
      <c r="I1495" s="24" t="s">
        <v>74</v>
      </c>
    </row>
    <row r="1496" spans="1:9" ht="33.75" x14ac:dyDescent="0.2">
      <c r="A1496" s="19" t="s">
        <v>3155</v>
      </c>
      <c r="B1496" s="20" t="s">
        <v>3156</v>
      </c>
      <c r="C1496" s="32" t="s">
        <v>4209</v>
      </c>
      <c r="D1496" s="21" t="s">
        <v>72</v>
      </c>
      <c r="E1496" s="21" t="s">
        <v>3158</v>
      </c>
      <c r="F1496" s="22">
        <v>55172.59</v>
      </c>
      <c r="G1496" s="23">
        <v>1</v>
      </c>
      <c r="H1496" s="21" t="s">
        <v>74</v>
      </c>
      <c r="I1496" s="24" t="s">
        <v>74</v>
      </c>
    </row>
    <row r="1497" spans="1:9" ht="33.75" x14ac:dyDescent="0.2">
      <c r="A1497" s="19" t="s">
        <v>3155</v>
      </c>
      <c r="B1497" s="20" t="s">
        <v>3156</v>
      </c>
      <c r="C1497" s="32" t="s">
        <v>4210</v>
      </c>
      <c r="D1497" s="21" t="s">
        <v>72</v>
      </c>
      <c r="E1497" s="21" t="s">
        <v>3158</v>
      </c>
      <c r="F1497" s="22">
        <v>4361</v>
      </c>
      <c r="G1497" s="23">
        <v>1</v>
      </c>
      <c r="H1497" s="21" t="s">
        <v>74</v>
      </c>
      <c r="I1497" s="24" t="s">
        <v>74</v>
      </c>
    </row>
    <row r="1498" spans="1:9" ht="33.75" x14ac:dyDescent="0.2">
      <c r="A1498" s="19" t="s">
        <v>3155</v>
      </c>
      <c r="B1498" s="20" t="s">
        <v>3156</v>
      </c>
      <c r="C1498" s="32" t="s">
        <v>4211</v>
      </c>
      <c r="D1498" s="21" t="s">
        <v>72</v>
      </c>
      <c r="E1498" s="21" t="s">
        <v>3158</v>
      </c>
      <c r="F1498" s="22">
        <v>425764</v>
      </c>
      <c r="G1498" s="23">
        <v>1</v>
      </c>
      <c r="H1498" s="21" t="s">
        <v>74</v>
      </c>
      <c r="I1498" s="24" t="s">
        <v>74</v>
      </c>
    </row>
    <row r="1499" spans="1:9" ht="33.75" x14ac:dyDescent="0.2">
      <c r="A1499" s="19" t="s">
        <v>3155</v>
      </c>
      <c r="B1499" s="20" t="s">
        <v>3156</v>
      </c>
      <c r="C1499" s="32" t="s">
        <v>4212</v>
      </c>
      <c r="D1499" s="21" t="s">
        <v>72</v>
      </c>
      <c r="E1499" s="21" t="s">
        <v>3158</v>
      </c>
      <c r="F1499" s="22">
        <v>459994</v>
      </c>
      <c r="G1499" s="23">
        <v>1</v>
      </c>
      <c r="H1499" s="21" t="s">
        <v>74</v>
      </c>
      <c r="I1499" s="24" t="s">
        <v>74</v>
      </c>
    </row>
    <row r="1500" spans="1:9" ht="33.75" x14ac:dyDescent="0.2">
      <c r="A1500" s="19" t="s">
        <v>3155</v>
      </c>
      <c r="B1500" s="20" t="s">
        <v>3156</v>
      </c>
      <c r="C1500" s="32" t="s">
        <v>4213</v>
      </c>
      <c r="D1500" s="21" t="s">
        <v>72</v>
      </c>
      <c r="E1500" s="21" t="s">
        <v>3158</v>
      </c>
      <c r="F1500" s="22">
        <v>516675.19</v>
      </c>
      <c r="G1500" s="23">
        <v>1</v>
      </c>
      <c r="H1500" s="21" t="s">
        <v>74</v>
      </c>
      <c r="I1500" s="24" t="s">
        <v>74</v>
      </c>
    </row>
    <row r="1501" spans="1:9" ht="33.75" x14ac:dyDescent="0.2">
      <c r="A1501" s="19" t="s">
        <v>3155</v>
      </c>
      <c r="B1501" s="20" t="s">
        <v>3156</v>
      </c>
      <c r="C1501" s="32" t="s">
        <v>4214</v>
      </c>
      <c r="D1501" s="21" t="s">
        <v>72</v>
      </c>
      <c r="E1501" s="21" t="s">
        <v>3158</v>
      </c>
      <c r="F1501" s="22">
        <v>753000</v>
      </c>
      <c r="G1501" s="23">
        <v>1</v>
      </c>
      <c r="H1501" s="21" t="s">
        <v>74</v>
      </c>
      <c r="I1501" s="24" t="s">
        <v>74</v>
      </c>
    </row>
    <row r="1502" spans="1:9" ht="33.75" x14ac:dyDescent="0.2">
      <c r="A1502" s="19" t="s">
        <v>3155</v>
      </c>
      <c r="B1502" s="20" t="s">
        <v>3156</v>
      </c>
      <c r="C1502" s="32" t="s">
        <v>4215</v>
      </c>
      <c r="D1502" s="21" t="s">
        <v>72</v>
      </c>
      <c r="E1502" s="21" t="s">
        <v>3158</v>
      </c>
      <c r="F1502" s="22">
        <v>1845198</v>
      </c>
      <c r="G1502" s="23">
        <v>1</v>
      </c>
      <c r="H1502" s="21" t="s">
        <v>74</v>
      </c>
      <c r="I1502" s="24" t="s">
        <v>74</v>
      </c>
    </row>
    <row r="1503" spans="1:9" ht="33.75" x14ac:dyDescent="0.2">
      <c r="A1503" s="19" t="s">
        <v>3155</v>
      </c>
      <c r="B1503" s="20" t="s">
        <v>3156</v>
      </c>
      <c r="C1503" s="32" t="s">
        <v>4216</v>
      </c>
      <c r="D1503" s="21" t="s">
        <v>72</v>
      </c>
      <c r="E1503" s="21" t="s">
        <v>3158</v>
      </c>
      <c r="F1503" s="22">
        <v>627799</v>
      </c>
      <c r="G1503" s="23">
        <v>1</v>
      </c>
      <c r="H1503" s="21" t="s">
        <v>74</v>
      </c>
      <c r="I1503" s="24" t="s">
        <v>74</v>
      </c>
    </row>
    <row r="1504" spans="1:9" ht="33.75" x14ac:dyDescent="0.2">
      <c r="A1504" s="19" t="s">
        <v>3155</v>
      </c>
      <c r="B1504" s="20" t="s">
        <v>3156</v>
      </c>
      <c r="C1504" s="32" t="s">
        <v>4217</v>
      </c>
      <c r="D1504" s="21" t="s">
        <v>72</v>
      </c>
      <c r="E1504" s="21" t="s">
        <v>3158</v>
      </c>
      <c r="F1504" s="22">
        <v>76393</v>
      </c>
      <c r="G1504" s="23">
        <v>1</v>
      </c>
      <c r="H1504" s="21" t="s">
        <v>74</v>
      </c>
      <c r="I1504" s="24" t="s">
        <v>74</v>
      </c>
    </row>
    <row r="1505" spans="1:9" ht="33.75" x14ac:dyDescent="0.2">
      <c r="A1505" s="19" t="s">
        <v>3155</v>
      </c>
      <c r="B1505" s="20" t="s">
        <v>3156</v>
      </c>
      <c r="C1505" s="32" t="s">
        <v>4218</v>
      </c>
      <c r="D1505" s="21" t="s">
        <v>72</v>
      </c>
      <c r="E1505" s="21" t="s">
        <v>3158</v>
      </c>
      <c r="F1505" s="22">
        <v>104412</v>
      </c>
      <c r="G1505" s="23">
        <v>1</v>
      </c>
      <c r="H1505" s="21" t="s">
        <v>74</v>
      </c>
      <c r="I1505" s="24" t="s">
        <v>74</v>
      </c>
    </row>
    <row r="1506" spans="1:9" ht="33.75" x14ac:dyDescent="0.2">
      <c r="A1506" s="19" t="s">
        <v>3155</v>
      </c>
      <c r="B1506" s="20" t="s">
        <v>3156</v>
      </c>
      <c r="C1506" s="32" t="s">
        <v>4219</v>
      </c>
      <c r="D1506" s="21" t="s">
        <v>72</v>
      </c>
      <c r="E1506" s="21" t="s">
        <v>3158</v>
      </c>
      <c r="F1506" s="22">
        <v>1883401</v>
      </c>
      <c r="G1506" s="23">
        <v>1</v>
      </c>
      <c r="H1506" s="21" t="s">
        <v>74</v>
      </c>
      <c r="I1506" s="24" t="s">
        <v>74</v>
      </c>
    </row>
    <row r="1507" spans="1:9" ht="33.75" x14ac:dyDescent="0.2">
      <c r="A1507" s="19" t="s">
        <v>3155</v>
      </c>
      <c r="B1507" s="20" t="s">
        <v>3156</v>
      </c>
      <c r="C1507" s="32" t="s">
        <v>4220</v>
      </c>
      <c r="D1507" s="21" t="s">
        <v>72</v>
      </c>
      <c r="E1507" s="21" t="s">
        <v>3158</v>
      </c>
      <c r="F1507" s="22">
        <v>1939734.68</v>
      </c>
      <c r="G1507" s="23">
        <v>1</v>
      </c>
      <c r="H1507" s="21" t="s">
        <v>74</v>
      </c>
      <c r="I1507" s="24" t="s">
        <v>74</v>
      </c>
    </row>
    <row r="1508" spans="1:9" ht="33.75" x14ac:dyDescent="0.2">
      <c r="A1508" s="19" t="s">
        <v>3155</v>
      </c>
      <c r="B1508" s="20" t="s">
        <v>3156</v>
      </c>
      <c r="C1508" s="32" t="s">
        <v>4221</v>
      </c>
      <c r="D1508" s="21" t="s">
        <v>72</v>
      </c>
      <c r="E1508" s="21" t="s">
        <v>3158</v>
      </c>
      <c r="F1508" s="22">
        <v>4760196.72</v>
      </c>
      <c r="G1508" s="23">
        <v>1</v>
      </c>
      <c r="H1508" s="21" t="s">
        <v>74</v>
      </c>
      <c r="I1508" s="24" t="s">
        <v>74</v>
      </c>
    </row>
    <row r="1509" spans="1:9" ht="33.75" x14ac:dyDescent="0.2">
      <c r="A1509" s="19" t="s">
        <v>3155</v>
      </c>
      <c r="B1509" s="20" t="s">
        <v>3156</v>
      </c>
      <c r="C1509" s="32" t="s">
        <v>4222</v>
      </c>
      <c r="D1509" s="21" t="s">
        <v>72</v>
      </c>
      <c r="E1509" s="21" t="s">
        <v>3158</v>
      </c>
      <c r="F1509" s="22">
        <v>237093</v>
      </c>
      <c r="G1509" s="23">
        <v>1</v>
      </c>
      <c r="H1509" s="21" t="s">
        <v>74</v>
      </c>
      <c r="I1509" s="24" t="s">
        <v>74</v>
      </c>
    </row>
    <row r="1510" spans="1:9" ht="33.75" x14ac:dyDescent="0.2">
      <c r="A1510" s="19" t="s">
        <v>3155</v>
      </c>
      <c r="B1510" s="20" t="s">
        <v>3156</v>
      </c>
      <c r="C1510" s="32" t="s">
        <v>4223</v>
      </c>
      <c r="D1510" s="21" t="s">
        <v>72</v>
      </c>
      <c r="E1510" s="21" t="s">
        <v>3158</v>
      </c>
      <c r="F1510" s="22">
        <v>5521.87</v>
      </c>
      <c r="G1510" s="23">
        <v>1</v>
      </c>
      <c r="H1510" s="21" t="s">
        <v>74</v>
      </c>
      <c r="I1510" s="24" t="s">
        <v>74</v>
      </c>
    </row>
    <row r="1511" spans="1:9" ht="33.75" x14ac:dyDescent="0.2">
      <c r="A1511" s="19" t="s">
        <v>3155</v>
      </c>
      <c r="B1511" s="20" t="s">
        <v>3156</v>
      </c>
      <c r="C1511" s="32" t="s">
        <v>4224</v>
      </c>
      <c r="D1511" s="21" t="s">
        <v>72</v>
      </c>
      <c r="E1511" s="21" t="s">
        <v>3158</v>
      </c>
      <c r="F1511" s="22">
        <v>11808.17</v>
      </c>
      <c r="G1511" s="23">
        <v>1</v>
      </c>
      <c r="H1511" s="21" t="s">
        <v>74</v>
      </c>
      <c r="I1511" s="24" t="s">
        <v>74</v>
      </c>
    </row>
    <row r="1512" spans="1:9" ht="33.75" x14ac:dyDescent="0.2">
      <c r="A1512" s="19" t="s">
        <v>3155</v>
      </c>
      <c r="B1512" s="20" t="s">
        <v>3156</v>
      </c>
      <c r="C1512" s="32" t="s">
        <v>4225</v>
      </c>
      <c r="D1512" s="21" t="s">
        <v>72</v>
      </c>
      <c r="E1512" s="21" t="s">
        <v>3158</v>
      </c>
      <c r="F1512" s="22">
        <v>110325</v>
      </c>
      <c r="G1512" s="23">
        <v>1</v>
      </c>
      <c r="H1512" s="21" t="s">
        <v>74</v>
      </c>
      <c r="I1512" s="24" t="s">
        <v>74</v>
      </c>
    </row>
    <row r="1513" spans="1:9" ht="33.75" x14ac:dyDescent="0.2">
      <c r="A1513" s="19" t="s">
        <v>3155</v>
      </c>
      <c r="B1513" s="20" t="s">
        <v>3156</v>
      </c>
      <c r="C1513" s="32" t="s">
        <v>4226</v>
      </c>
      <c r="D1513" s="21" t="s">
        <v>72</v>
      </c>
      <c r="E1513" s="21" t="s">
        <v>3158</v>
      </c>
      <c r="F1513" s="22">
        <v>51927</v>
      </c>
      <c r="G1513" s="23">
        <v>1</v>
      </c>
      <c r="H1513" s="21" t="s">
        <v>74</v>
      </c>
      <c r="I1513" s="24" t="s">
        <v>74</v>
      </c>
    </row>
    <row r="1514" spans="1:9" ht="33.75" x14ac:dyDescent="0.2">
      <c r="A1514" s="19" t="s">
        <v>3155</v>
      </c>
      <c r="B1514" s="20" t="s">
        <v>3156</v>
      </c>
      <c r="C1514" s="32" t="s">
        <v>4227</v>
      </c>
      <c r="D1514" s="21" t="s">
        <v>72</v>
      </c>
      <c r="E1514" s="21" t="s">
        <v>3158</v>
      </c>
      <c r="F1514" s="22">
        <v>125321</v>
      </c>
      <c r="G1514" s="23">
        <v>1</v>
      </c>
      <c r="H1514" s="21" t="s">
        <v>74</v>
      </c>
      <c r="I1514" s="24" t="s">
        <v>74</v>
      </c>
    </row>
    <row r="1515" spans="1:9" ht="33.75" x14ac:dyDescent="0.2">
      <c r="A1515" s="19" t="s">
        <v>3155</v>
      </c>
      <c r="B1515" s="20" t="s">
        <v>3156</v>
      </c>
      <c r="C1515" s="32" t="s">
        <v>4228</v>
      </c>
      <c r="D1515" s="21" t="s">
        <v>72</v>
      </c>
      <c r="E1515" s="21" t="s">
        <v>3158</v>
      </c>
      <c r="F1515" s="22">
        <v>185320</v>
      </c>
      <c r="G1515" s="23">
        <v>1</v>
      </c>
      <c r="H1515" s="21" t="s">
        <v>74</v>
      </c>
      <c r="I1515" s="24" t="s">
        <v>74</v>
      </c>
    </row>
    <row r="1516" spans="1:9" ht="33.75" x14ac:dyDescent="0.2">
      <c r="A1516" s="19" t="s">
        <v>3155</v>
      </c>
      <c r="B1516" s="20" t="s">
        <v>3156</v>
      </c>
      <c r="C1516" s="32" t="s">
        <v>4229</v>
      </c>
      <c r="D1516" s="21" t="s">
        <v>72</v>
      </c>
      <c r="E1516" s="21" t="s">
        <v>3158</v>
      </c>
      <c r="F1516" s="22">
        <v>717175</v>
      </c>
      <c r="G1516" s="23">
        <v>1</v>
      </c>
      <c r="H1516" s="21" t="s">
        <v>74</v>
      </c>
      <c r="I1516" s="24" t="s">
        <v>74</v>
      </c>
    </row>
    <row r="1517" spans="1:9" ht="33.75" x14ac:dyDescent="0.2">
      <c r="A1517" s="19" t="s">
        <v>3155</v>
      </c>
      <c r="B1517" s="20" t="s">
        <v>3156</v>
      </c>
      <c r="C1517" s="32" t="s">
        <v>4230</v>
      </c>
      <c r="D1517" s="21" t="s">
        <v>72</v>
      </c>
      <c r="E1517" s="21" t="s">
        <v>3158</v>
      </c>
      <c r="F1517" s="22">
        <v>4006302</v>
      </c>
      <c r="G1517" s="23">
        <v>1</v>
      </c>
      <c r="H1517" s="21" t="s">
        <v>74</v>
      </c>
      <c r="I1517" s="24" t="s">
        <v>74</v>
      </c>
    </row>
    <row r="1518" spans="1:9" ht="33.75" x14ac:dyDescent="0.2">
      <c r="A1518" s="19" t="s">
        <v>3155</v>
      </c>
      <c r="B1518" s="20" t="s">
        <v>3156</v>
      </c>
      <c r="C1518" s="32" t="s">
        <v>4231</v>
      </c>
      <c r="D1518" s="21" t="s">
        <v>72</v>
      </c>
      <c r="E1518" s="21" t="s">
        <v>3158</v>
      </c>
      <c r="F1518" s="22">
        <v>468949</v>
      </c>
      <c r="G1518" s="23">
        <v>1</v>
      </c>
      <c r="H1518" s="21" t="s">
        <v>74</v>
      </c>
      <c r="I1518" s="24" t="s">
        <v>74</v>
      </c>
    </row>
    <row r="1519" spans="1:9" ht="33.75" x14ac:dyDescent="0.2">
      <c r="A1519" s="19" t="s">
        <v>3155</v>
      </c>
      <c r="B1519" s="20" t="s">
        <v>3156</v>
      </c>
      <c r="C1519" s="32" t="s">
        <v>4232</v>
      </c>
      <c r="D1519" s="21" t="s">
        <v>72</v>
      </c>
      <c r="E1519" s="21" t="s">
        <v>3158</v>
      </c>
      <c r="F1519" s="22">
        <v>81964.52</v>
      </c>
      <c r="G1519" s="23">
        <v>1</v>
      </c>
      <c r="H1519" s="21" t="s">
        <v>74</v>
      </c>
      <c r="I1519" s="24" t="s">
        <v>74</v>
      </c>
    </row>
    <row r="1520" spans="1:9" ht="33.75" x14ac:dyDescent="0.2">
      <c r="A1520" s="19" t="s">
        <v>3155</v>
      </c>
      <c r="B1520" s="20" t="s">
        <v>3156</v>
      </c>
      <c r="C1520" s="32" t="s">
        <v>4233</v>
      </c>
      <c r="D1520" s="21" t="s">
        <v>72</v>
      </c>
      <c r="E1520" s="21" t="s">
        <v>3158</v>
      </c>
      <c r="F1520" s="22">
        <v>395371</v>
      </c>
      <c r="G1520" s="23">
        <v>1</v>
      </c>
      <c r="H1520" s="21" t="s">
        <v>74</v>
      </c>
      <c r="I1520" s="24" t="s">
        <v>74</v>
      </c>
    </row>
    <row r="1521" spans="1:9" ht="33.75" x14ac:dyDescent="0.2">
      <c r="A1521" s="19" t="s">
        <v>3155</v>
      </c>
      <c r="B1521" s="20" t="s">
        <v>3156</v>
      </c>
      <c r="C1521" s="32" t="s">
        <v>4234</v>
      </c>
      <c r="D1521" s="21" t="s">
        <v>72</v>
      </c>
      <c r="E1521" s="21" t="s">
        <v>3158</v>
      </c>
      <c r="F1521" s="22">
        <v>289665</v>
      </c>
      <c r="G1521" s="23">
        <v>1</v>
      </c>
      <c r="H1521" s="21" t="s">
        <v>74</v>
      </c>
      <c r="I1521" s="24" t="s">
        <v>74</v>
      </c>
    </row>
    <row r="1522" spans="1:9" ht="33.75" x14ac:dyDescent="0.2">
      <c r="A1522" s="19" t="s">
        <v>3155</v>
      </c>
      <c r="B1522" s="20" t="s">
        <v>3156</v>
      </c>
      <c r="C1522" s="32" t="s">
        <v>4235</v>
      </c>
      <c r="D1522" s="21" t="s">
        <v>72</v>
      </c>
      <c r="E1522" s="21" t="s">
        <v>3158</v>
      </c>
      <c r="F1522" s="22">
        <v>70868</v>
      </c>
      <c r="G1522" s="23">
        <v>1</v>
      </c>
      <c r="H1522" s="21" t="s">
        <v>74</v>
      </c>
      <c r="I1522" s="24" t="s">
        <v>74</v>
      </c>
    </row>
    <row r="1523" spans="1:9" ht="33.75" x14ac:dyDescent="0.2">
      <c r="A1523" s="19" t="s">
        <v>3155</v>
      </c>
      <c r="B1523" s="20" t="s">
        <v>3156</v>
      </c>
      <c r="C1523" s="32" t="s">
        <v>4236</v>
      </c>
      <c r="D1523" s="21" t="s">
        <v>72</v>
      </c>
      <c r="E1523" s="21" t="s">
        <v>3158</v>
      </c>
      <c r="F1523" s="22">
        <v>1441557.9</v>
      </c>
      <c r="G1523" s="23">
        <v>1</v>
      </c>
      <c r="H1523" s="21" t="s">
        <v>74</v>
      </c>
      <c r="I1523" s="24" t="s">
        <v>74</v>
      </c>
    </row>
    <row r="1524" spans="1:9" ht="33.75" x14ac:dyDescent="0.2">
      <c r="A1524" s="19" t="s">
        <v>3155</v>
      </c>
      <c r="B1524" s="20" t="s">
        <v>3156</v>
      </c>
      <c r="C1524" s="32" t="s">
        <v>4237</v>
      </c>
      <c r="D1524" s="21" t="s">
        <v>72</v>
      </c>
      <c r="E1524" s="21" t="s">
        <v>3158</v>
      </c>
      <c r="F1524" s="22">
        <v>1385047.37</v>
      </c>
      <c r="G1524" s="23">
        <v>1</v>
      </c>
      <c r="H1524" s="21" t="s">
        <v>74</v>
      </c>
      <c r="I1524" s="24" t="s">
        <v>74</v>
      </c>
    </row>
    <row r="1525" spans="1:9" ht="33.75" x14ac:dyDescent="0.2">
      <c r="A1525" s="19" t="s">
        <v>3155</v>
      </c>
      <c r="B1525" s="20" t="s">
        <v>3156</v>
      </c>
      <c r="C1525" s="32" t="s">
        <v>4238</v>
      </c>
      <c r="D1525" s="21" t="s">
        <v>72</v>
      </c>
      <c r="E1525" s="21" t="s">
        <v>3158</v>
      </c>
      <c r="F1525" s="22">
        <v>546930</v>
      </c>
      <c r="G1525" s="23">
        <v>1</v>
      </c>
      <c r="H1525" s="21" t="s">
        <v>74</v>
      </c>
      <c r="I1525" s="24" t="s">
        <v>74</v>
      </c>
    </row>
    <row r="1526" spans="1:9" ht="33.75" x14ac:dyDescent="0.2">
      <c r="A1526" s="19" t="s">
        <v>3155</v>
      </c>
      <c r="B1526" s="20" t="s">
        <v>3156</v>
      </c>
      <c r="C1526" s="32" t="s">
        <v>3348</v>
      </c>
      <c r="D1526" s="21" t="s">
        <v>72</v>
      </c>
      <c r="E1526" s="21" t="s">
        <v>3158</v>
      </c>
      <c r="F1526" s="22">
        <v>65262.720000000001</v>
      </c>
      <c r="G1526" s="23">
        <v>1</v>
      </c>
      <c r="H1526" s="21" t="s">
        <v>74</v>
      </c>
      <c r="I1526" s="24" t="s">
        <v>74</v>
      </c>
    </row>
    <row r="1527" spans="1:9" ht="33.75" x14ac:dyDescent="0.2">
      <c r="A1527" s="19" t="s">
        <v>3155</v>
      </c>
      <c r="B1527" s="20" t="s">
        <v>3156</v>
      </c>
      <c r="C1527" s="32" t="s">
        <v>3751</v>
      </c>
      <c r="D1527" s="21" t="s">
        <v>72</v>
      </c>
      <c r="E1527" s="21" t="s">
        <v>3158</v>
      </c>
      <c r="F1527" s="22">
        <v>4212850</v>
      </c>
      <c r="G1527" s="23">
        <v>1</v>
      </c>
      <c r="H1527" s="21" t="s">
        <v>74</v>
      </c>
      <c r="I1527" s="24" t="s">
        <v>74</v>
      </c>
    </row>
    <row r="1528" spans="1:9" ht="33.75" x14ac:dyDescent="0.2">
      <c r="A1528" s="19" t="s">
        <v>3155</v>
      </c>
      <c r="B1528" s="20" t="s">
        <v>3156</v>
      </c>
      <c r="C1528" s="32" t="s">
        <v>4083</v>
      </c>
      <c r="D1528" s="21" t="s">
        <v>72</v>
      </c>
      <c r="E1528" s="21" t="s">
        <v>3158</v>
      </c>
      <c r="F1528" s="22">
        <v>196973.3</v>
      </c>
      <c r="G1528" s="23">
        <v>1</v>
      </c>
      <c r="H1528" s="21" t="s">
        <v>74</v>
      </c>
      <c r="I1528" s="24" t="s">
        <v>74</v>
      </c>
    </row>
    <row r="1529" spans="1:9" ht="33.75" x14ac:dyDescent="0.2">
      <c r="A1529" s="19" t="s">
        <v>3155</v>
      </c>
      <c r="B1529" s="20" t="s">
        <v>3156</v>
      </c>
      <c r="C1529" s="32" t="s">
        <v>3350</v>
      </c>
      <c r="D1529" s="21" t="s">
        <v>72</v>
      </c>
      <c r="E1529" s="21" t="s">
        <v>3158</v>
      </c>
      <c r="F1529" s="22">
        <v>12182.2</v>
      </c>
      <c r="G1529" s="23">
        <v>1</v>
      </c>
      <c r="H1529" s="21" t="s">
        <v>74</v>
      </c>
      <c r="I1529" s="24" t="s">
        <v>74</v>
      </c>
    </row>
    <row r="1530" spans="1:9" ht="33.75" x14ac:dyDescent="0.2">
      <c r="A1530" s="19" t="s">
        <v>3155</v>
      </c>
      <c r="B1530" s="20" t="s">
        <v>3156</v>
      </c>
      <c r="C1530" s="32" t="s">
        <v>4239</v>
      </c>
      <c r="D1530" s="21" t="s">
        <v>72</v>
      </c>
      <c r="E1530" s="21" t="s">
        <v>3158</v>
      </c>
      <c r="F1530" s="22">
        <v>55999.94</v>
      </c>
      <c r="G1530" s="23">
        <v>1</v>
      </c>
      <c r="H1530" s="21" t="s">
        <v>74</v>
      </c>
      <c r="I1530" s="24" t="s">
        <v>74</v>
      </c>
    </row>
    <row r="1531" spans="1:9" ht="33.75" x14ac:dyDescent="0.2">
      <c r="A1531" s="19" t="s">
        <v>3155</v>
      </c>
      <c r="B1531" s="20" t="s">
        <v>3156</v>
      </c>
      <c r="C1531" s="32" t="s">
        <v>3352</v>
      </c>
      <c r="D1531" s="21" t="s">
        <v>72</v>
      </c>
      <c r="E1531" s="21" t="s">
        <v>3158</v>
      </c>
      <c r="F1531" s="22">
        <v>11092.05</v>
      </c>
      <c r="G1531" s="23">
        <v>1</v>
      </c>
      <c r="H1531" s="21" t="s">
        <v>74</v>
      </c>
      <c r="I1531" s="24" t="s">
        <v>74</v>
      </c>
    </row>
    <row r="1532" spans="1:9" ht="33.75" x14ac:dyDescent="0.2">
      <c r="A1532" s="19" t="s">
        <v>3155</v>
      </c>
      <c r="B1532" s="20" t="s">
        <v>3156</v>
      </c>
      <c r="C1532" s="32" t="s">
        <v>3353</v>
      </c>
      <c r="D1532" s="21" t="s">
        <v>72</v>
      </c>
      <c r="E1532" s="21" t="s">
        <v>3158</v>
      </c>
      <c r="F1532" s="22">
        <v>188795.44</v>
      </c>
      <c r="G1532" s="23">
        <v>1</v>
      </c>
      <c r="H1532" s="21" t="s">
        <v>74</v>
      </c>
      <c r="I1532" s="24" t="s">
        <v>74</v>
      </c>
    </row>
    <row r="1533" spans="1:9" ht="33.75" x14ac:dyDescent="0.2">
      <c r="A1533" s="19" t="s">
        <v>3155</v>
      </c>
      <c r="B1533" s="20" t="s">
        <v>3156</v>
      </c>
      <c r="C1533" s="32" t="s">
        <v>3354</v>
      </c>
      <c r="D1533" s="21" t="s">
        <v>72</v>
      </c>
      <c r="E1533" s="21" t="s">
        <v>3158</v>
      </c>
      <c r="F1533" s="22">
        <v>11745.31</v>
      </c>
      <c r="G1533" s="23">
        <v>1</v>
      </c>
      <c r="H1533" s="21" t="s">
        <v>74</v>
      </c>
      <c r="I1533" s="24" t="s">
        <v>74</v>
      </c>
    </row>
    <row r="1534" spans="1:9" ht="33.75" x14ac:dyDescent="0.2">
      <c r="A1534" s="19" t="s">
        <v>3155</v>
      </c>
      <c r="B1534" s="20" t="s">
        <v>3156</v>
      </c>
      <c r="C1534" s="32" t="s">
        <v>3355</v>
      </c>
      <c r="D1534" s="21" t="s">
        <v>72</v>
      </c>
      <c r="E1534" s="21" t="s">
        <v>3158</v>
      </c>
      <c r="F1534" s="22">
        <v>51016.95</v>
      </c>
      <c r="G1534" s="23">
        <v>1</v>
      </c>
      <c r="H1534" s="21" t="s">
        <v>74</v>
      </c>
      <c r="I1534" s="24" t="s">
        <v>74</v>
      </c>
    </row>
    <row r="1535" spans="1:9" ht="33.75" x14ac:dyDescent="0.2">
      <c r="A1535" s="19" t="s">
        <v>3155</v>
      </c>
      <c r="B1535" s="20" t="s">
        <v>3156</v>
      </c>
      <c r="C1535" s="32" t="s">
        <v>4240</v>
      </c>
      <c r="D1535" s="21" t="s">
        <v>72</v>
      </c>
      <c r="E1535" s="21" t="s">
        <v>3158</v>
      </c>
      <c r="F1535" s="22">
        <v>576815</v>
      </c>
      <c r="G1535" s="23">
        <v>1</v>
      </c>
      <c r="H1535" s="21" t="s">
        <v>74</v>
      </c>
      <c r="I1535" s="24" t="s">
        <v>74</v>
      </c>
    </row>
    <row r="1536" spans="1:9" ht="33.75" x14ac:dyDescent="0.2">
      <c r="A1536" s="19" t="s">
        <v>3155</v>
      </c>
      <c r="B1536" s="20" t="s">
        <v>3156</v>
      </c>
      <c r="C1536" s="32" t="s">
        <v>4241</v>
      </c>
      <c r="D1536" s="21" t="s">
        <v>72</v>
      </c>
      <c r="E1536" s="21" t="s">
        <v>3158</v>
      </c>
      <c r="F1536" s="22">
        <v>11070</v>
      </c>
      <c r="G1536" s="23">
        <v>1</v>
      </c>
      <c r="H1536" s="21" t="s">
        <v>74</v>
      </c>
      <c r="I1536" s="24" t="s">
        <v>74</v>
      </c>
    </row>
    <row r="1537" spans="1:9" ht="33.75" x14ac:dyDescent="0.2">
      <c r="A1537" s="19" t="s">
        <v>3155</v>
      </c>
      <c r="B1537" s="20" t="s">
        <v>3156</v>
      </c>
      <c r="C1537" s="32" t="s">
        <v>4242</v>
      </c>
      <c r="D1537" s="21" t="s">
        <v>72</v>
      </c>
      <c r="E1537" s="21" t="s">
        <v>3158</v>
      </c>
      <c r="F1537" s="22">
        <v>21230</v>
      </c>
      <c r="G1537" s="23">
        <v>1</v>
      </c>
      <c r="H1537" s="21" t="s">
        <v>74</v>
      </c>
      <c r="I1537" s="24" t="s">
        <v>74</v>
      </c>
    </row>
    <row r="1538" spans="1:9" ht="33.75" x14ac:dyDescent="0.2">
      <c r="A1538" s="19" t="s">
        <v>3155</v>
      </c>
      <c r="B1538" s="20" t="s">
        <v>3156</v>
      </c>
      <c r="C1538" s="32" t="s">
        <v>4243</v>
      </c>
      <c r="D1538" s="21" t="s">
        <v>72</v>
      </c>
      <c r="E1538" s="21" t="s">
        <v>3158</v>
      </c>
      <c r="F1538" s="22">
        <v>61024.55</v>
      </c>
      <c r="G1538" s="23">
        <v>1</v>
      </c>
      <c r="H1538" s="21" t="s">
        <v>74</v>
      </c>
      <c r="I1538" s="24" t="s">
        <v>74</v>
      </c>
    </row>
    <row r="1539" spans="1:9" ht="33.75" x14ac:dyDescent="0.2">
      <c r="A1539" s="19" t="s">
        <v>3155</v>
      </c>
      <c r="B1539" s="20" t="s">
        <v>3156</v>
      </c>
      <c r="C1539" s="32" t="s">
        <v>4244</v>
      </c>
      <c r="D1539" s="21" t="s">
        <v>72</v>
      </c>
      <c r="E1539" s="21" t="s">
        <v>3158</v>
      </c>
      <c r="F1539" s="22">
        <v>58184</v>
      </c>
      <c r="G1539" s="23">
        <v>1</v>
      </c>
      <c r="H1539" s="21" t="s">
        <v>74</v>
      </c>
      <c r="I1539" s="24" t="s">
        <v>74</v>
      </c>
    </row>
    <row r="1540" spans="1:9" ht="33.75" x14ac:dyDescent="0.2">
      <c r="A1540" s="19" t="s">
        <v>3155</v>
      </c>
      <c r="B1540" s="20" t="s">
        <v>3156</v>
      </c>
      <c r="C1540" s="32" t="s">
        <v>3577</v>
      </c>
      <c r="D1540" s="21" t="s">
        <v>72</v>
      </c>
      <c r="E1540" s="21" t="s">
        <v>3158</v>
      </c>
      <c r="F1540" s="22">
        <v>705500</v>
      </c>
      <c r="G1540" s="23">
        <v>1</v>
      </c>
      <c r="H1540" s="21" t="s">
        <v>74</v>
      </c>
      <c r="I1540" s="24" t="s">
        <v>74</v>
      </c>
    </row>
    <row r="1541" spans="1:9" ht="33.75" x14ac:dyDescent="0.2">
      <c r="A1541" s="19" t="s">
        <v>3155</v>
      </c>
      <c r="B1541" s="20" t="s">
        <v>3156</v>
      </c>
      <c r="C1541" s="32" t="s">
        <v>4245</v>
      </c>
      <c r="D1541" s="21" t="s">
        <v>72</v>
      </c>
      <c r="E1541" s="21" t="s">
        <v>3158</v>
      </c>
      <c r="F1541" s="22">
        <v>26700</v>
      </c>
      <c r="G1541" s="23">
        <v>1</v>
      </c>
      <c r="H1541" s="21" t="s">
        <v>74</v>
      </c>
      <c r="I1541" s="24" t="s">
        <v>74</v>
      </c>
    </row>
    <row r="1542" spans="1:9" ht="33.75" x14ac:dyDescent="0.2">
      <c r="A1542" s="19" t="s">
        <v>3155</v>
      </c>
      <c r="B1542" s="20" t="s">
        <v>3156</v>
      </c>
      <c r="C1542" s="32" t="s">
        <v>4246</v>
      </c>
      <c r="D1542" s="21" t="s">
        <v>72</v>
      </c>
      <c r="E1542" s="21" t="s">
        <v>3158</v>
      </c>
      <c r="F1542" s="22">
        <v>2467291.66</v>
      </c>
      <c r="G1542" s="23">
        <v>1</v>
      </c>
      <c r="H1542" s="21" t="s">
        <v>74</v>
      </c>
      <c r="I1542" s="24" t="s">
        <v>74</v>
      </c>
    </row>
    <row r="1543" spans="1:9" ht="33.75" x14ac:dyDescent="0.2">
      <c r="A1543" s="19" t="s">
        <v>3155</v>
      </c>
      <c r="B1543" s="20" t="s">
        <v>3156</v>
      </c>
      <c r="C1543" s="32" t="s">
        <v>4247</v>
      </c>
      <c r="D1543" s="21" t="s">
        <v>72</v>
      </c>
      <c r="E1543" s="21" t="s">
        <v>3158</v>
      </c>
      <c r="F1543" s="22">
        <v>52042</v>
      </c>
      <c r="G1543" s="23">
        <v>1</v>
      </c>
      <c r="H1543" s="21" t="s">
        <v>74</v>
      </c>
      <c r="I1543" s="24" t="s">
        <v>74</v>
      </c>
    </row>
    <row r="1544" spans="1:9" ht="33.75" x14ac:dyDescent="0.2">
      <c r="A1544" s="19" t="s">
        <v>3155</v>
      </c>
      <c r="B1544" s="20" t="s">
        <v>3156</v>
      </c>
      <c r="C1544" s="32" t="s">
        <v>3939</v>
      </c>
      <c r="D1544" s="21" t="s">
        <v>72</v>
      </c>
      <c r="E1544" s="21" t="s">
        <v>3158</v>
      </c>
      <c r="F1544" s="22">
        <v>20088</v>
      </c>
      <c r="G1544" s="23">
        <v>1</v>
      </c>
      <c r="H1544" s="21" t="s">
        <v>74</v>
      </c>
      <c r="I1544" s="24" t="s">
        <v>74</v>
      </c>
    </row>
    <row r="1545" spans="1:9" ht="33.75" x14ac:dyDescent="0.2">
      <c r="A1545" s="19" t="s">
        <v>3155</v>
      </c>
      <c r="B1545" s="20" t="s">
        <v>3156</v>
      </c>
      <c r="C1545" s="32" t="s">
        <v>3359</v>
      </c>
      <c r="D1545" s="21" t="s">
        <v>72</v>
      </c>
      <c r="E1545" s="21" t="s">
        <v>3158</v>
      </c>
      <c r="F1545" s="22">
        <v>1455460.53</v>
      </c>
      <c r="G1545" s="23">
        <v>1</v>
      </c>
      <c r="H1545" s="21" t="s">
        <v>74</v>
      </c>
      <c r="I1545" s="24" t="s">
        <v>74</v>
      </c>
    </row>
    <row r="1546" spans="1:9" ht="33.75" x14ac:dyDescent="0.2">
      <c r="A1546" s="19" t="s">
        <v>3155</v>
      </c>
      <c r="B1546" s="20" t="s">
        <v>3156</v>
      </c>
      <c r="C1546" s="32" t="s">
        <v>3360</v>
      </c>
      <c r="D1546" s="21" t="s">
        <v>72</v>
      </c>
      <c r="E1546" s="21" t="s">
        <v>3158</v>
      </c>
      <c r="F1546" s="22">
        <v>611223.1</v>
      </c>
      <c r="G1546" s="23">
        <v>1</v>
      </c>
      <c r="H1546" s="21" t="s">
        <v>74</v>
      </c>
      <c r="I1546" s="24" t="s">
        <v>74</v>
      </c>
    </row>
    <row r="1547" spans="1:9" ht="33.75" x14ac:dyDescent="0.2">
      <c r="A1547" s="19" t="s">
        <v>3155</v>
      </c>
      <c r="B1547" s="20" t="s">
        <v>3156</v>
      </c>
      <c r="C1547" s="32" t="s">
        <v>3362</v>
      </c>
      <c r="D1547" s="21" t="s">
        <v>72</v>
      </c>
      <c r="E1547" s="21" t="s">
        <v>3158</v>
      </c>
      <c r="F1547" s="22">
        <v>166940</v>
      </c>
      <c r="G1547" s="23">
        <v>1</v>
      </c>
      <c r="H1547" s="21" t="s">
        <v>74</v>
      </c>
      <c r="I1547" s="24" t="s">
        <v>74</v>
      </c>
    </row>
    <row r="1548" spans="1:9" ht="33.75" x14ac:dyDescent="0.2">
      <c r="A1548" s="19" t="s">
        <v>3155</v>
      </c>
      <c r="B1548" s="20" t="s">
        <v>3156</v>
      </c>
      <c r="C1548" s="32" t="s">
        <v>3363</v>
      </c>
      <c r="D1548" s="21" t="s">
        <v>72</v>
      </c>
      <c r="E1548" s="21" t="s">
        <v>3158</v>
      </c>
      <c r="F1548" s="22">
        <v>130832</v>
      </c>
      <c r="G1548" s="23">
        <v>1</v>
      </c>
      <c r="H1548" s="21" t="s">
        <v>74</v>
      </c>
      <c r="I1548" s="24" t="s">
        <v>74</v>
      </c>
    </row>
    <row r="1549" spans="1:9" ht="33.75" x14ac:dyDescent="0.2">
      <c r="A1549" s="19" t="s">
        <v>3155</v>
      </c>
      <c r="B1549" s="20" t="s">
        <v>3156</v>
      </c>
      <c r="C1549" s="32" t="s">
        <v>3364</v>
      </c>
      <c r="D1549" s="21" t="s">
        <v>72</v>
      </c>
      <c r="E1549" s="21" t="s">
        <v>3158</v>
      </c>
      <c r="F1549" s="22">
        <v>32551</v>
      </c>
      <c r="G1549" s="23">
        <v>1</v>
      </c>
      <c r="H1549" s="21" t="s">
        <v>74</v>
      </c>
      <c r="I1549" s="24" t="s">
        <v>74</v>
      </c>
    </row>
    <row r="1550" spans="1:9" ht="33.75" x14ac:dyDescent="0.2">
      <c r="A1550" s="19" t="s">
        <v>3155</v>
      </c>
      <c r="B1550" s="20" t="s">
        <v>3156</v>
      </c>
      <c r="C1550" s="32" t="s">
        <v>3364</v>
      </c>
      <c r="D1550" s="21" t="s">
        <v>72</v>
      </c>
      <c r="E1550" s="21" t="s">
        <v>3158</v>
      </c>
      <c r="F1550" s="22">
        <v>32551</v>
      </c>
      <c r="G1550" s="23">
        <v>1</v>
      </c>
      <c r="H1550" s="21" t="s">
        <v>74</v>
      </c>
      <c r="I1550" s="24" t="s">
        <v>74</v>
      </c>
    </row>
    <row r="1551" spans="1:9" ht="33.75" x14ac:dyDescent="0.2">
      <c r="A1551" s="19" t="s">
        <v>3155</v>
      </c>
      <c r="B1551" s="20" t="s">
        <v>3156</v>
      </c>
      <c r="C1551" s="32" t="s">
        <v>3364</v>
      </c>
      <c r="D1551" s="21" t="s">
        <v>72</v>
      </c>
      <c r="E1551" s="21" t="s">
        <v>3158</v>
      </c>
      <c r="F1551" s="22">
        <v>32551</v>
      </c>
      <c r="G1551" s="23">
        <v>1</v>
      </c>
      <c r="H1551" s="21" t="s">
        <v>74</v>
      </c>
      <c r="I1551" s="24" t="s">
        <v>74</v>
      </c>
    </row>
    <row r="1552" spans="1:9" ht="33.75" x14ac:dyDescent="0.2">
      <c r="A1552" s="19" t="s">
        <v>3155</v>
      </c>
      <c r="B1552" s="20" t="s">
        <v>3156</v>
      </c>
      <c r="C1552" s="32" t="s">
        <v>3364</v>
      </c>
      <c r="D1552" s="21" t="s">
        <v>72</v>
      </c>
      <c r="E1552" s="21" t="s">
        <v>3158</v>
      </c>
      <c r="F1552" s="22">
        <v>32551</v>
      </c>
      <c r="G1552" s="23">
        <v>1</v>
      </c>
      <c r="H1552" s="21" t="s">
        <v>74</v>
      </c>
      <c r="I1552" s="24" t="s">
        <v>74</v>
      </c>
    </row>
    <row r="1553" spans="1:9" ht="33.75" x14ac:dyDescent="0.2">
      <c r="A1553" s="19" t="s">
        <v>3155</v>
      </c>
      <c r="B1553" s="20" t="s">
        <v>3156</v>
      </c>
      <c r="C1553" s="32" t="s">
        <v>3582</v>
      </c>
      <c r="D1553" s="21" t="s">
        <v>72</v>
      </c>
      <c r="E1553" s="21" t="s">
        <v>3158</v>
      </c>
      <c r="F1553" s="22">
        <v>32551</v>
      </c>
      <c r="G1553" s="23">
        <v>1</v>
      </c>
      <c r="H1553" s="21" t="s">
        <v>74</v>
      </c>
      <c r="I1553" s="24" t="s">
        <v>74</v>
      </c>
    </row>
    <row r="1554" spans="1:9" ht="33.75" x14ac:dyDescent="0.2">
      <c r="A1554" s="19" t="s">
        <v>3155</v>
      </c>
      <c r="B1554" s="20" t="s">
        <v>3156</v>
      </c>
      <c r="C1554" s="32" t="s">
        <v>3365</v>
      </c>
      <c r="D1554" s="21" t="s">
        <v>72</v>
      </c>
      <c r="E1554" s="21" t="s">
        <v>3158</v>
      </c>
      <c r="F1554" s="22">
        <v>77405</v>
      </c>
      <c r="G1554" s="23">
        <v>1</v>
      </c>
      <c r="H1554" s="21" t="s">
        <v>74</v>
      </c>
      <c r="I1554" s="24" t="s">
        <v>74</v>
      </c>
    </row>
    <row r="1555" spans="1:9" ht="33.75" x14ac:dyDescent="0.2">
      <c r="A1555" s="19" t="s">
        <v>3155</v>
      </c>
      <c r="B1555" s="20" t="s">
        <v>3156</v>
      </c>
      <c r="C1555" s="32" t="s">
        <v>3365</v>
      </c>
      <c r="D1555" s="21" t="s">
        <v>72</v>
      </c>
      <c r="E1555" s="21" t="s">
        <v>3158</v>
      </c>
      <c r="F1555" s="22">
        <v>77405</v>
      </c>
      <c r="G1555" s="23">
        <v>1</v>
      </c>
      <c r="H1555" s="21" t="s">
        <v>74</v>
      </c>
      <c r="I1555" s="24" t="s">
        <v>74</v>
      </c>
    </row>
    <row r="1556" spans="1:9" ht="33.75" x14ac:dyDescent="0.2">
      <c r="A1556" s="19" t="s">
        <v>3155</v>
      </c>
      <c r="B1556" s="20" t="s">
        <v>3156</v>
      </c>
      <c r="C1556" s="32" t="s">
        <v>4097</v>
      </c>
      <c r="D1556" s="21" t="s">
        <v>72</v>
      </c>
      <c r="E1556" s="21" t="s">
        <v>3158</v>
      </c>
      <c r="F1556" s="22">
        <v>32776</v>
      </c>
      <c r="G1556" s="23">
        <v>1</v>
      </c>
      <c r="H1556" s="21" t="s">
        <v>74</v>
      </c>
      <c r="I1556" s="24" t="s">
        <v>74</v>
      </c>
    </row>
    <row r="1557" spans="1:9" ht="33.75" x14ac:dyDescent="0.2">
      <c r="A1557" s="19" t="s">
        <v>3155</v>
      </c>
      <c r="B1557" s="20" t="s">
        <v>3156</v>
      </c>
      <c r="C1557" s="32" t="s">
        <v>4097</v>
      </c>
      <c r="D1557" s="21" t="s">
        <v>72</v>
      </c>
      <c r="E1557" s="21" t="s">
        <v>3158</v>
      </c>
      <c r="F1557" s="22">
        <v>13510</v>
      </c>
      <c r="G1557" s="23">
        <v>1</v>
      </c>
      <c r="H1557" s="21" t="s">
        <v>74</v>
      </c>
      <c r="I1557" s="24" t="s">
        <v>74</v>
      </c>
    </row>
    <row r="1558" spans="1:9" ht="33.75" x14ac:dyDescent="0.2">
      <c r="A1558" s="19" t="s">
        <v>3155</v>
      </c>
      <c r="B1558" s="20" t="s">
        <v>3156</v>
      </c>
      <c r="C1558" s="32" t="s">
        <v>3368</v>
      </c>
      <c r="D1558" s="21" t="s">
        <v>72</v>
      </c>
      <c r="E1558" s="21" t="s">
        <v>3158</v>
      </c>
      <c r="F1558" s="22">
        <v>47870</v>
      </c>
      <c r="G1558" s="23">
        <v>1</v>
      </c>
      <c r="H1558" s="21" t="s">
        <v>74</v>
      </c>
      <c r="I1558" s="24" t="s">
        <v>74</v>
      </c>
    </row>
    <row r="1559" spans="1:9" ht="33.75" x14ac:dyDescent="0.2">
      <c r="A1559" s="19" t="s">
        <v>3155</v>
      </c>
      <c r="B1559" s="20" t="s">
        <v>3156</v>
      </c>
      <c r="C1559" s="32" t="s">
        <v>3368</v>
      </c>
      <c r="D1559" s="21" t="s">
        <v>72</v>
      </c>
      <c r="E1559" s="21" t="s">
        <v>3158</v>
      </c>
      <c r="F1559" s="22">
        <v>47870</v>
      </c>
      <c r="G1559" s="23">
        <v>1</v>
      </c>
      <c r="H1559" s="21" t="s">
        <v>74</v>
      </c>
      <c r="I1559" s="24" t="s">
        <v>74</v>
      </c>
    </row>
    <row r="1560" spans="1:9" ht="33.75" x14ac:dyDescent="0.2">
      <c r="A1560" s="19" t="s">
        <v>3155</v>
      </c>
      <c r="B1560" s="20" t="s">
        <v>3156</v>
      </c>
      <c r="C1560" s="32" t="s">
        <v>4248</v>
      </c>
      <c r="D1560" s="21" t="s">
        <v>72</v>
      </c>
      <c r="E1560" s="21" t="s">
        <v>3158</v>
      </c>
      <c r="F1560" s="22">
        <v>152863.45000000001</v>
      </c>
      <c r="G1560" s="23">
        <v>1</v>
      </c>
      <c r="H1560" s="21" t="s">
        <v>74</v>
      </c>
      <c r="I1560" s="24" t="s">
        <v>74</v>
      </c>
    </row>
    <row r="1561" spans="1:9" ht="33.75" x14ac:dyDescent="0.2">
      <c r="A1561" s="19" t="s">
        <v>3155</v>
      </c>
      <c r="B1561" s="20" t="s">
        <v>3156</v>
      </c>
      <c r="C1561" s="32" t="s">
        <v>4249</v>
      </c>
      <c r="D1561" s="21" t="s">
        <v>72</v>
      </c>
      <c r="E1561" s="21" t="s">
        <v>3158</v>
      </c>
      <c r="F1561" s="22">
        <v>59400</v>
      </c>
      <c r="G1561" s="23">
        <v>1</v>
      </c>
      <c r="H1561" s="21" t="s">
        <v>74</v>
      </c>
      <c r="I1561" s="24" t="s">
        <v>74</v>
      </c>
    </row>
    <row r="1562" spans="1:9" ht="33.75" x14ac:dyDescent="0.2">
      <c r="A1562" s="19" t="s">
        <v>3155</v>
      </c>
      <c r="B1562" s="20" t="s">
        <v>3156</v>
      </c>
      <c r="C1562" s="32" t="s">
        <v>3587</v>
      </c>
      <c r="D1562" s="21" t="s">
        <v>72</v>
      </c>
      <c r="E1562" s="21" t="s">
        <v>3158</v>
      </c>
      <c r="F1562" s="22">
        <v>10800</v>
      </c>
      <c r="G1562" s="23">
        <v>1</v>
      </c>
      <c r="H1562" s="21" t="s">
        <v>74</v>
      </c>
      <c r="I1562" s="24" t="s">
        <v>74</v>
      </c>
    </row>
    <row r="1563" spans="1:9" ht="33.75" x14ac:dyDescent="0.2">
      <c r="A1563" s="19" t="s">
        <v>3155</v>
      </c>
      <c r="B1563" s="20" t="s">
        <v>3156</v>
      </c>
      <c r="C1563" s="32" t="s">
        <v>4250</v>
      </c>
      <c r="D1563" s="21" t="s">
        <v>72</v>
      </c>
      <c r="E1563" s="21" t="s">
        <v>3158</v>
      </c>
      <c r="F1563" s="22">
        <v>831813</v>
      </c>
      <c r="G1563" s="23">
        <v>1</v>
      </c>
      <c r="H1563" s="21" t="s">
        <v>74</v>
      </c>
      <c r="I1563" s="24" t="s">
        <v>74</v>
      </c>
    </row>
    <row r="1564" spans="1:9" ht="33.75" x14ac:dyDescent="0.2">
      <c r="A1564" s="19" t="s">
        <v>3155</v>
      </c>
      <c r="B1564" s="20" t="s">
        <v>3156</v>
      </c>
      <c r="C1564" s="32" t="s">
        <v>4251</v>
      </c>
      <c r="D1564" s="21" t="s">
        <v>72</v>
      </c>
      <c r="E1564" s="21" t="s">
        <v>3158</v>
      </c>
      <c r="F1564" s="22">
        <v>81525.42</v>
      </c>
      <c r="G1564" s="23">
        <v>1</v>
      </c>
      <c r="H1564" s="21" t="s">
        <v>74</v>
      </c>
      <c r="I1564" s="24" t="s">
        <v>74</v>
      </c>
    </row>
    <row r="1565" spans="1:9" ht="33.75" x14ac:dyDescent="0.2">
      <c r="A1565" s="19" t="s">
        <v>3155</v>
      </c>
      <c r="B1565" s="20" t="s">
        <v>3156</v>
      </c>
      <c r="C1565" s="32" t="s">
        <v>4252</v>
      </c>
      <c r="D1565" s="21" t="s">
        <v>72</v>
      </c>
      <c r="E1565" s="21" t="s">
        <v>3158</v>
      </c>
      <c r="F1565" s="22">
        <v>437624</v>
      </c>
      <c r="G1565" s="23">
        <v>1</v>
      </c>
      <c r="H1565" s="21" t="s">
        <v>74</v>
      </c>
      <c r="I1565" s="24" t="s">
        <v>74</v>
      </c>
    </row>
    <row r="1566" spans="1:9" ht="33.75" x14ac:dyDescent="0.2">
      <c r="A1566" s="19" t="s">
        <v>4253</v>
      </c>
      <c r="B1566" s="20" t="s">
        <v>4254</v>
      </c>
      <c r="C1566" s="36" t="s">
        <v>4255</v>
      </c>
      <c r="D1566" s="21" t="s">
        <v>72</v>
      </c>
      <c r="E1566" s="21" t="s">
        <v>3158</v>
      </c>
      <c r="F1566" s="22">
        <v>298000</v>
      </c>
      <c r="G1566" s="25" t="s">
        <v>74</v>
      </c>
      <c r="H1566" s="21" t="s">
        <v>74</v>
      </c>
      <c r="I1566" s="24" t="s">
        <v>74</v>
      </c>
    </row>
    <row r="1567" spans="1:9" ht="33.75" x14ac:dyDescent="0.2">
      <c r="A1567" s="19" t="s">
        <v>4253</v>
      </c>
      <c r="B1567" s="20" t="s">
        <v>4254</v>
      </c>
      <c r="C1567" s="36" t="s">
        <v>4256</v>
      </c>
      <c r="D1567" s="21" t="s">
        <v>72</v>
      </c>
      <c r="E1567" s="21" t="s">
        <v>3158</v>
      </c>
      <c r="F1567" s="22">
        <v>255000</v>
      </c>
      <c r="G1567" s="25" t="s">
        <v>74</v>
      </c>
      <c r="H1567" s="21" t="s">
        <v>74</v>
      </c>
      <c r="I1567" s="24" t="s">
        <v>74</v>
      </c>
    </row>
    <row r="1568" spans="1:9" ht="33.75" x14ac:dyDescent="0.2">
      <c r="A1568" s="19" t="s">
        <v>4253</v>
      </c>
      <c r="B1568" s="20" t="s">
        <v>4254</v>
      </c>
      <c r="C1568" s="36" t="s">
        <v>4257</v>
      </c>
      <c r="D1568" s="21" t="s">
        <v>72</v>
      </c>
      <c r="E1568" s="21" t="s">
        <v>3158</v>
      </c>
      <c r="F1568" s="22">
        <v>2727800</v>
      </c>
      <c r="G1568" s="25" t="s">
        <v>74</v>
      </c>
      <c r="H1568" s="21" t="s">
        <v>74</v>
      </c>
      <c r="I1568" s="24" t="s">
        <v>74</v>
      </c>
    </row>
    <row r="1569" spans="1:9" ht="33.75" x14ac:dyDescent="0.2">
      <c r="A1569" s="19" t="s">
        <v>4253</v>
      </c>
      <c r="B1569" s="20" t="s">
        <v>4254</v>
      </c>
      <c r="C1569" s="36" t="s">
        <v>4258</v>
      </c>
      <c r="D1569" s="21" t="s">
        <v>72</v>
      </c>
      <c r="E1569" s="21" t="s">
        <v>3158</v>
      </c>
      <c r="F1569" s="22">
        <v>334400</v>
      </c>
      <c r="G1569" s="25" t="s">
        <v>74</v>
      </c>
      <c r="H1569" s="21" t="s">
        <v>74</v>
      </c>
      <c r="I1569" s="24" t="s">
        <v>74</v>
      </c>
    </row>
    <row r="1570" spans="1:9" ht="33.75" x14ac:dyDescent="0.2">
      <c r="A1570" s="19" t="s">
        <v>4253</v>
      </c>
      <c r="B1570" s="20" t="s">
        <v>4254</v>
      </c>
      <c r="C1570" s="36" t="s">
        <v>4259</v>
      </c>
      <c r="D1570" s="21" t="s">
        <v>72</v>
      </c>
      <c r="E1570" s="21" t="s">
        <v>3158</v>
      </c>
      <c r="F1570" s="22">
        <v>589000</v>
      </c>
      <c r="G1570" s="25" t="s">
        <v>74</v>
      </c>
      <c r="H1570" s="21" t="s">
        <v>74</v>
      </c>
      <c r="I1570" s="24" t="s">
        <v>74</v>
      </c>
    </row>
    <row r="1571" spans="1:9" ht="33.75" x14ac:dyDescent="0.2">
      <c r="A1571" s="19" t="s">
        <v>4253</v>
      </c>
      <c r="B1571" s="20" t="s">
        <v>4254</v>
      </c>
      <c r="C1571" s="36" t="s">
        <v>4260</v>
      </c>
      <c r="D1571" s="21" t="s">
        <v>72</v>
      </c>
      <c r="E1571" s="21" t="s">
        <v>3158</v>
      </c>
      <c r="F1571" s="22">
        <v>818100</v>
      </c>
      <c r="G1571" s="25" t="s">
        <v>74</v>
      </c>
      <c r="H1571" s="21" t="s">
        <v>74</v>
      </c>
      <c r="I1571" s="24" t="s">
        <v>74</v>
      </c>
    </row>
    <row r="1572" spans="1:9" ht="33.75" x14ac:dyDescent="0.2">
      <c r="A1572" s="19" t="s">
        <v>4253</v>
      </c>
      <c r="B1572" s="20" t="s">
        <v>4254</v>
      </c>
      <c r="C1572" s="36" t="s">
        <v>4261</v>
      </c>
      <c r="D1572" s="21" t="s">
        <v>72</v>
      </c>
      <c r="E1572" s="21" t="s">
        <v>3158</v>
      </c>
      <c r="F1572" s="22">
        <v>2926400</v>
      </c>
      <c r="G1572" s="25" t="s">
        <v>74</v>
      </c>
      <c r="H1572" s="21" t="s">
        <v>74</v>
      </c>
      <c r="I1572" s="24" t="s">
        <v>74</v>
      </c>
    </row>
    <row r="1573" spans="1:9" ht="33.75" x14ac:dyDescent="0.2">
      <c r="A1573" s="19" t="s">
        <v>4253</v>
      </c>
      <c r="B1573" s="20" t="s">
        <v>4254</v>
      </c>
      <c r="C1573" s="36" t="s">
        <v>4262</v>
      </c>
      <c r="D1573" s="21" t="s">
        <v>72</v>
      </c>
      <c r="E1573" s="21" t="s">
        <v>3158</v>
      </c>
      <c r="F1573" s="22">
        <v>867200</v>
      </c>
      <c r="G1573" s="25" t="s">
        <v>74</v>
      </c>
      <c r="H1573" s="21" t="s">
        <v>74</v>
      </c>
      <c r="I1573" s="24" t="s">
        <v>74</v>
      </c>
    </row>
    <row r="1574" spans="1:9" ht="33.75" x14ac:dyDescent="0.2">
      <c r="A1574" s="19" t="s">
        <v>4253</v>
      </c>
      <c r="B1574" s="20" t="s">
        <v>4254</v>
      </c>
      <c r="C1574" s="36" t="s">
        <v>4263</v>
      </c>
      <c r="D1574" s="21" t="s">
        <v>72</v>
      </c>
      <c r="E1574" s="21" t="s">
        <v>3158</v>
      </c>
      <c r="F1574" s="22">
        <v>26300</v>
      </c>
      <c r="G1574" s="25" t="s">
        <v>74</v>
      </c>
      <c r="H1574" s="21" t="s">
        <v>74</v>
      </c>
      <c r="I1574" s="24" t="s">
        <v>74</v>
      </c>
    </row>
    <row r="1575" spans="1:9" ht="33.75" x14ac:dyDescent="0.2">
      <c r="A1575" s="19" t="s">
        <v>4253</v>
      </c>
      <c r="B1575" s="20" t="s">
        <v>4254</v>
      </c>
      <c r="C1575" s="36" t="s">
        <v>4264</v>
      </c>
      <c r="D1575" s="21" t="s">
        <v>72</v>
      </c>
      <c r="E1575" s="21" t="s">
        <v>3158</v>
      </c>
      <c r="F1575" s="22">
        <v>21800</v>
      </c>
      <c r="G1575" s="25" t="s">
        <v>74</v>
      </c>
      <c r="H1575" s="21" t="s">
        <v>74</v>
      </c>
      <c r="I1575" s="24" t="s">
        <v>74</v>
      </c>
    </row>
    <row r="1576" spans="1:9" ht="33.75" x14ac:dyDescent="0.2">
      <c r="A1576" s="19" t="s">
        <v>4253</v>
      </c>
      <c r="B1576" s="20" t="s">
        <v>4254</v>
      </c>
      <c r="C1576" s="36" t="s">
        <v>4265</v>
      </c>
      <c r="D1576" s="21" t="s">
        <v>72</v>
      </c>
      <c r="E1576" s="21" t="s">
        <v>3158</v>
      </c>
      <c r="F1576" s="22">
        <v>662000</v>
      </c>
      <c r="G1576" s="25" t="s">
        <v>74</v>
      </c>
      <c r="H1576" s="21" t="s">
        <v>74</v>
      </c>
      <c r="I1576" s="24" t="s">
        <v>74</v>
      </c>
    </row>
    <row r="1577" spans="1:9" ht="33.75" x14ac:dyDescent="0.2">
      <c r="A1577" s="19" t="s">
        <v>4253</v>
      </c>
      <c r="B1577" s="20" t="s">
        <v>4254</v>
      </c>
      <c r="C1577" s="36" t="s">
        <v>4266</v>
      </c>
      <c r="D1577" s="21" t="s">
        <v>72</v>
      </c>
      <c r="E1577" s="21" t="s">
        <v>3158</v>
      </c>
      <c r="F1577" s="22">
        <v>23600</v>
      </c>
      <c r="G1577" s="25" t="s">
        <v>74</v>
      </c>
      <c r="H1577" s="21" t="s">
        <v>74</v>
      </c>
      <c r="I1577" s="24" t="s">
        <v>74</v>
      </c>
    </row>
    <row r="1578" spans="1:9" ht="33.75" x14ac:dyDescent="0.2">
      <c r="A1578" s="19" t="s">
        <v>4253</v>
      </c>
      <c r="B1578" s="20" t="s">
        <v>4254</v>
      </c>
      <c r="C1578" s="36" t="s">
        <v>4267</v>
      </c>
      <c r="D1578" s="21" t="s">
        <v>72</v>
      </c>
      <c r="E1578" s="21" t="s">
        <v>3158</v>
      </c>
      <c r="F1578" s="22">
        <v>284000</v>
      </c>
      <c r="G1578" s="25" t="s">
        <v>74</v>
      </c>
      <c r="H1578" s="21" t="s">
        <v>74</v>
      </c>
      <c r="I1578" s="24" t="s">
        <v>74</v>
      </c>
    </row>
    <row r="1579" spans="1:9" ht="33.75" x14ac:dyDescent="0.2">
      <c r="A1579" s="19" t="s">
        <v>4253</v>
      </c>
      <c r="B1579" s="20" t="s">
        <v>4254</v>
      </c>
      <c r="C1579" s="36" t="s">
        <v>4268</v>
      </c>
      <c r="D1579" s="21" t="s">
        <v>72</v>
      </c>
      <c r="E1579" s="21" t="s">
        <v>3158</v>
      </c>
      <c r="F1579" s="22">
        <v>256700</v>
      </c>
      <c r="G1579" s="25" t="s">
        <v>74</v>
      </c>
      <c r="H1579" s="21" t="s">
        <v>74</v>
      </c>
      <c r="I1579" s="24" t="s">
        <v>74</v>
      </c>
    </row>
    <row r="1580" spans="1:9" ht="33.75" x14ac:dyDescent="0.2">
      <c r="A1580" s="19" t="s">
        <v>4253</v>
      </c>
      <c r="B1580" s="20" t="s">
        <v>4254</v>
      </c>
      <c r="C1580" s="36" t="s">
        <v>4269</v>
      </c>
      <c r="D1580" s="21" t="s">
        <v>72</v>
      </c>
      <c r="E1580" s="21" t="s">
        <v>3158</v>
      </c>
      <c r="F1580" s="22">
        <v>40700</v>
      </c>
      <c r="G1580" s="25" t="s">
        <v>74</v>
      </c>
      <c r="H1580" s="21" t="s">
        <v>74</v>
      </c>
      <c r="I1580" s="24" t="s">
        <v>74</v>
      </c>
    </row>
    <row r="1581" spans="1:9" ht="33.75" x14ac:dyDescent="0.2">
      <c r="A1581" s="19" t="s">
        <v>4253</v>
      </c>
      <c r="B1581" s="20" t="s">
        <v>4254</v>
      </c>
      <c r="C1581" s="36" t="s">
        <v>4270</v>
      </c>
      <c r="D1581" s="21" t="s">
        <v>72</v>
      </c>
      <c r="E1581" s="21" t="s">
        <v>3158</v>
      </c>
      <c r="F1581" s="22">
        <v>301000</v>
      </c>
      <c r="G1581" s="25" t="s">
        <v>74</v>
      </c>
      <c r="H1581" s="21" t="s">
        <v>74</v>
      </c>
      <c r="I1581" s="24" t="s">
        <v>74</v>
      </c>
    </row>
    <row r="1582" spans="1:9" ht="33.75" x14ac:dyDescent="0.2">
      <c r="A1582" s="19" t="s">
        <v>4253</v>
      </c>
      <c r="B1582" s="20" t="s">
        <v>4254</v>
      </c>
      <c r="C1582" s="36" t="s">
        <v>4271</v>
      </c>
      <c r="D1582" s="21" t="s">
        <v>72</v>
      </c>
      <c r="E1582" s="21" t="s">
        <v>3158</v>
      </c>
      <c r="F1582" s="22">
        <v>301000</v>
      </c>
      <c r="G1582" s="25" t="s">
        <v>74</v>
      </c>
      <c r="H1582" s="21" t="s">
        <v>74</v>
      </c>
      <c r="I1582" s="24" t="s">
        <v>74</v>
      </c>
    </row>
    <row r="1583" spans="1:9" ht="33.75" x14ac:dyDescent="0.2">
      <c r="A1583" s="19" t="s">
        <v>4253</v>
      </c>
      <c r="B1583" s="20" t="s">
        <v>4254</v>
      </c>
      <c r="C1583" s="36" t="s">
        <v>4272</v>
      </c>
      <c r="D1583" s="21" t="s">
        <v>72</v>
      </c>
      <c r="E1583" s="21" t="s">
        <v>3158</v>
      </c>
      <c r="F1583" s="22">
        <v>363000</v>
      </c>
      <c r="G1583" s="25" t="s">
        <v>74</v>
      </c>
      <c r="H1583" s="21" t="s">
        <v>74</v>
      </c>
      <c r="I1583" s="24" t="s">
        <v>74</v>
      </c>
    </row>
    <row r="1584" spans="1:9" ht="33.75" x14ac:dyDescent="0.2">
      <c r="A1584" s="19" t="s">
        <v>4253</v>
      </c>
      <c r="B1584" s="20" t="s">
        <v>4254</v>
      </c>
      <c r="C1584" s="36" t="s">
        <v>4273</v>
      </c>
      <c r="D1584" s="21" t="s">
        <v>72</v>
      </c>
      <c r="E1584" s="21" t="s">
        <v>3158</v>
      </c>
      <c r="F1584" s="22">
        <v>332600</v>
      </c>
      <c r="G1584" s="25" t="s">
        <v>74</v>
      </c>
      <c r="H1584" s="21" t="s">
        <v>74</v>
      </c>
      <c r="I1584" s="24" t="s">
        <v>74</v>
      </c>
    </row>
    <row r="1585" spans="1:9" ht="33.75" x14ac:dyDescent="0.2">
      <c r="A1585" s="19" t="s">
        <v>4253</v>
      </c>
      <c r="B1585" s="20" t="s">
        <v>4254</v>
      </c>
      <c r="C1585" s="36" t="s">
        <v>4274</v>
      </c>
      <c r="D1585" s="21" t="s">
        <v>72</v>
      </c>
      <c r="E1585" s="21" t="s">
        <v>3158</v>
      </c>
      <c r="F1585" s="22">
        <v>401400</v>
      </c>
      <c r="G1585" s="25" t="s">
        <v>74</v>
      </c>
      <c r="H1585" s="21" t="s">
        <v>74</v>
      </c>
      <c r="I1585" s="24" t="s">
        <v>74</v>
      </c>
    </row>
    <row r="1586" spans="1:9" ht="33.75" x14ac:dyDescent="0.2">
      <c r="A1586" s="19" t="s">
        <v>4253</v>
      </c>
      <c r="B1586" s="20" t="s">
        <v>4254</v>
      </c>
      <c r="C1586" s="36" t="s">
        <v>4275</v>
      </c>
      <c r="D1586" s="21" t="s">
        <v>72</v>
      </c>
      <c r="E1586" s="21" t="s">
        <v>3158</v>
      </c>
      <c r="F1586" s="22">
        <v>5294900</v>
      </c>
      <c r="G1586" s="25" t="s">
        <v>74</v>
      </c>
      <c r="H1586" s="21" t="s">
        <v>74</v>
      </c>
      <c r="I1586" s="24" t="s">
        <v>74</v>
      </c>
    </row>
    <row r="1587" spans="1:9" ht="33.75" x14ac:dyDescent="0.2">
      <c r="A1587" s="19" t="s">
        <v>4253</v>
      </c>
      <c r="B1587" s="20" t="s">
        <v>4254</v>
      </c>
      <c r="C1587" s="36" t="s">
        <v>4276</v>
      </c>
      <c r="D1587" s="21" t="s">
        <v>72</v>
      </c>
      <c r="E1587" s="21" t="s">
        <v>3158</v>
      </c>
      <c r="F1587" s="22">
        <v>95994</v>
      </c>
      <c r="G1587" s="25" t="s">
        <v>74</v>
      </c>
      <c r="H1587" s="21" t="s">
        <v>74</v>
      </c>
      <c r="I1587" s="24" t="s">
        <v>74</v>
      </c>
    </row>
    <row r="1588" spans="1:9" ht="33.75" x14ac:dyDescent="0.2">
      <c r="A1588" s="19" t="s">
        <v>4253</v>
      </c>
      <c r="B1588" s="20" t="s">
        <v>4254</v>
      </c>
      <c r="C1588" s="36" t="s">
        <v>4277</v>
      </c>
      <c r="D1588" s="21" t="s">
        <v>72</v>
      </c>
      <c r="E1588" s="21" t="s">
        <v>3158</v>
      </c>
      <c r="F1588" s="22">
        <v>94638</v>
      </c>
      <c r="G1588" s="25" t="s">
        <v>74</v>
      </c>
      <c r="H1588" s="21" t="s">
        <v>74</v>
      </c>
      <c r="I1588" s="24" t="s">
        <v>74</v>
      </c>
    </row>
    <row r="1589" spans="1:9" ht="33.75" x14ac:dyDescent="0.2">
      <c r="A1589" s="19" t="s">
        <v>4253</v>
      </c>
      <c r="B1589" s="20" t="s">
        <v>4254</v>
      </c>
      <c r="C1589" s="36" t="s">
        <v>4278</v>
      </c>
      <c r="D1589" s="21" t="s">
        <v>72</v>
      </c>
      <c r="E1589" s="21" t="s">
        <v>3158</v>
      </c>
      <c r="F1589" s="22">
        <v>54700</v>
      </c>
      <c r="G1589" s="25" t="s">
        <v>74</v>
      </c>
      <c r="H1589" s="21" t="s">
        <v>74</v>
      </c>
      <c r="I1589" s="24" t="s">
        <v>74</v>
      </c>
    </row>
    <row r="1590" spans="1:9" ht="33.75" x14ac:dyDescent="0.2">
      <c r="A1590" s="19" t="s">
        <v>4253</v>
      </c>
      <c r="B1590" s="20" t="s">
        <v>4254</v>
      </c>
      <c r="C1590" s="36" t="s">
        <v>4279</v>
      </c>
      <c r="D1590" s="21" t="s">
        <v>72</v>
      </c>
      <c r="E1590" s="21" t="s">
        <v>3158</v>
      </c>
      <c r="F1590" s="22">
        <v>8500</v>
      </c>
      <c r="G1590" s="25" t="s">
        <v>74</v>
      </c>
      <c r="H1590" s="21" t="s">
        <v>74</v>
      </c>
      <c r="I1590" s="24" t="s">
        <v>74</v>
      </c>
    </row>
    <row r="1591" spans="1:9" ht="33.75" x14ac:dyDescent="0.2">
      <c r="A1591" s="19" t="s">
        <v>4253</v>
      </c>
      <c r="B1591" s="20" t="s">
        <v>4254</v>
      </c>
      <c r="C1591" s="36" t="s">
        <v>4280</v>
      </c>
      <c r="D1591" s="21" t="s">
        <v>72</v>
      </c>
      <c r="E1591" s="21" t="s">
        <v>3158</v>
      </c>
      <c r="F1591" s="22">
        <v>1549800</v>
      </c>
      <c r="G1591" s="25" t="s">
        <v>74</v>
      </c>
      <c r="H1591" s="21" t="s">
        <v>74</v>
      </c>
      <c r="I1591" s="24" t="s">
        <v>74</v>
      </c>
    </row>
    <row r="1592" spans="1:9" ht="33.75" x14ac:dyDescent="0.2">
      <c r="A1592" s="19" t="s">
        <v>4253</v>
      </c>
      <c r="B1592" s="20" t="s">
        <v>4254</v>
      </c>
      <c r="C1592" s="36" t="s">
        <v>4281</v>
      </c>
      <c r="D1592" s="21" t="s">
        <v>72</v>
      </c>
      <c r="E1592" s="21" t="s">
        <v>3158</v>
      </c>
      <c r="F1592" s="22">
        <v>21425100</v>
      </c>
      <c r="G1592" s="25" t="s">
        <v>74</v>
      </c>
      <c r="H1592" s="21" t="s">
        <v>74</v>
      </c>
      <c r="I1592" s="24" t="s">
        <v>74</v>
      </c>
    </row>
    <row r="1593" spans="1:9" ht="33.75" x14ac:dyDescent="0.2">
      <c r="A1593" s="19" t="s">
        <v>4253</v>
      </c>
      <c r="B1593" s="20" t="s">
        <v>4254</v>
      </c>
      <c r="C1593" s="36" t="s">
        <v>4282</v>
      </c>
      <c r="D1593" s="21" t="s">
        <v>72</v>
      </c>
      <c r="E1593" s="21" t="s">
        <v>3158</v>
      </c>
      <c r="F1593" s="22">
        <v>137500</v>
      </c>
      <c r="G1593" s="25" t="s">
        <v>74</v>
      </c>
      <c r="H1593" s="21" t="s">
        <v>74</v>
      </c>
      <c r="I1593" s="24" t="s">
        <v>74</v>
      </c>
    </row>
    <row r="1594" spans="1:9" ht="33.75" x14ac:dyDescent="0.2">
      <c r="A1594" s="19" t="s">
        <v>4253</v>
      </c>
      <c r="B1594" s="20" t="s">
        <v>4254</v>
      </c>
      <c r="C1594" s="36" t="s">
        <v>4283</v>
      </c>
      <c r="D1594" s="21" t="s">
        <v>72</v>
      </c>
      <c r="E1594" s="21" t="s">
        <v>3158</v>
      </c>
      <c r="F1594" s="22">
        <v>126500</v>
      </c>
      <c r="G1594" s="25" t="s">
        <v>74</v>
      </c>
      <c r="H1594" s="21" t="s">
        <v>74</v>
      </c>
      <c r="I1594" s="24" t="s">
        <v>74</v>
      </c>
    </row>
    <row r="1595" spans="1:9" ht="33.75" x14ac:dyDescent="0.2">
      <c r="A1595" s="19" t="s">
        <v>4253</v>
      </c>
      <c r="B1595" s="20" t="s">
        <v>4254</v>
      </c>
      <c r="C1595" s="36" t="s">
        <v>4284</v>
      </c>
      <c r="D1595" s="21" t="s">
        <v>72</v>
      </c>
      <c r="E1595" s="21" t="s">
        <v>3158</v>
      </c>
      <c r="F1595" s="22">
        <v>174300</v>
      </c>
      <c r="G1595" s="25" t="s">
        <v>74</v>
      </c>
      <c r="H1595" s="21" t="s">
        <v>74</v>
      </c>
      <c r="I1595" s="24" t="s">
        <v>74</v>
      </c>
    </row>
    <row r="1596" spans="1:9" ht="33.75" x14ac:dyDescent="0.2">
      <c r="A1596" s="19" t="s">
        <v>4253</v>
      </c>
      <c r="B1596" s="20" t="s">
        <v>4254</v>
      </c>
      <c r="C1596" s="36" t="s">
        <v>4285</v>
      </c>
      <c r="D1596" s="21" t="s">
        <v>72</v>
      </c>
      <c r="E1596" s="21" t="s">
        <v>3158</v>
      </c>
      <c r="F1596" s="22">
        <v>53198.31</v>
      </c>
      <c r="G1596" s="25" t="s">
        <v>74</v>
      </c>
      <c r="H1596" s="21" t="s">
        <v>74</v>
      </c>
      <c r="I1596" s="24" t="s">
        <v>74</v>
      </c>
    </row>
    <row r="1597" spans="1:9" ht="33.75" x14ac:dyDescent="0.2">
      <c r="A1597" s="19" t="s">
        <v>4253</v>
      </c>
      <c r="B1597" s="20" t="s">
        <v>4254</v>
      </c>
      <c r="C1597" s="36" t="s">
        <v>4286</v>
      </c>
      <c r="D1597" s="21" t="s">
        <v>72</v>
      </c>
      <c r="E1597" s="21" t="s">
        <v>3158</v>
      </c>
      <c r="F1597" s="22">
        <v>24000</v>
      </c>
      <c r="G1597" s="25" t="s">
        <v>74</v>
      </c>
      <c r="H1597" s="21" t="s">
        <v>74</v>
      </c>
      <c r="I1597" s="24" t="s">
        <v>74</v>
      </c>
    </row>
    <row r="1598" spans="1:9" ht="33.75" x14ac:dyDescent="0.2">
      <c r="A1598" s="19" t="s">
        <v>4253</v>
      </c>
      <c r="B1598" s="20" t="s">
        <v>4254</v>
      </c>
      <c r="C1598" s="36" t="s">
        <v>4286</v>
      </c>
      <c r="D1598" s="21" t="s">
        <v>72</v>
      </c>
      <c r="E1598" s="21" t="s">
        <v>3158</v>
      </c>
      <c r="F1598" s="22">
        <v>24000</v>
      </c>
      <c r="G1598" s="25" t="s">
        <v>74</v>
      </c>
      <c r="H1598" s="21" t="s">
        <v>74</v>
      </c>
      <c r="I1598" s="24" t="s">
        <v>74</v>
      </c>
    </row>
    <row r="1599" spans="1:9" ht="33.75" x14ac:dyDescent="0.2">
      <c r="A1599" s="19" t="s">
        <v>4253</v>
      </c>
      <c r="B1599" s="20" t="s">
        <v>4254</v>
      </c>
      <c r="C1599" s="36" t="s">
        <v>4287</v>
      </c>
      <c r="D1599" s="21" t="s">
        <v>72</v>
      </c>
      <c r="E1599" s="21" t="s">
        <v>3158</v>
      </c>
      <c r="F1599" s="22">
        <v>45900</v>
      </c>
      <c r="G1599" s="25" t="s">
        <v>74</v>
      </c>
      <c r="H1599" s="21" t="s">
        <v>74</v>
      </c>
      <c r="I1599" s="24" t="s">
        <v>74</v>
      </c>
    </row>
    <row r="1600" spans="1:9" ht="33.75" x14ac:dyDescent="0.2">
      <c r="A1600" s="19" t="s">
        <v>4253</v>
      </c>
      <c r="B1600" s="20" t="s">
        <v>4254</v>
      </c>
      <c r="C1600" s="36" t="s">
        <v>4288</v>
      </c>
      <c r="D1600" s="21" t="s">
        <v>72</v>
      </c>
      <c r="E1600" s="21" t="s">
        <v>3158</v>
      </c>
      <c r="F1600" s="22">
        <v>678000</v>
      </c>
      <c r="G1600" s="25" t="s">
        <v>74</v>
      </c>
      <c r="H1600" s="21" t="s">
        <v>74</v>
      </c>
      <c r="I1600" s="24" t="s">
        <v>74</v>
      </c>
    </row>
    <row r="1601" spans="1:9" ht="33.75" x14ac:dyDescent="0.2">
      <c r="A1601" s="19" t="s">
        <v>4253</v>
      </c>
      <c r="B1601" s="20" t="s">
        <v>4254</v>
      </c>
      <c r="C1601" s="36" t="s">
        <v>4289</v>
      </c>
      <c r="D1601" s="21" t="s">
        <v>72</v>
      </c>
      <c r="E1601" s="21" t="s">
        <v>3158</v>
      </c>
      <c r="F1601" s="22">
        <v>233000</v>
      </c>
      <c r="G1601" s="25" t="s">
        <v>74</v>
      </c>
      <c r="H1601" s="21" t="s">
        <v>74</v>
      </c>
      <c r="I1601" s="24" t="s">
        <v>74</v>
      </c>
    </row>
    <row r="1602" spans="1:9" ht="33.75" x14ac:dyDescent="0.2">
      <c r="A1602" s="19" t="s">
        <v>4253</v>
      </c>
      <c r="B1602" s="20" t="s">
        <v>4254</v>
      </c>
      <c r="C1602" s="36" t="s">
        <v>4290</v>
      </c>
      <c r="D1602" s="21" t="s">
        <v>72</v>
      </c>
      <c r="E1602" s="21" t="s">
        <v>3158</v>
      </c>
      <c r="F1602" s="22">
        <v>420000</v>
      </c>
      <c r="G1602" s="25" t="s">
        <v>74</v>
      </c>
      <c r="H1602" s="21" t="s">
        <v>74</v>
      </c>
      <c r="I1602" s="24" t="s">
        <v>74</v>
      </c>
    </row>
    <row r="1603" spans="1:9" ht="33.75" x14ac:dyDescent="0.2">
      <c r="A1603" s="19" t="s">
        <v>4253</v>
      </c>
      <c r="B1603" s="20" t="s">
        <v>4254</v>
      </c>
      <c r="C1603" s="36" t="s">
        <v>4291</v>
      </c>
      <c r="D1603" s="21" t="s">
        <v>72</v>
      </c>
      <c r="E1603" s="21" t="s">
        <v>3158</v>
      </c>
      <c r="F1603" s="22">
        <v>261500</v>
      </c>
      <c r="G1603" s="25" t="s">
        <v>74</v>
      </c>
      <c r="H1603" s="21" t="s">
        <v>74</v>
      </c>
      <c r="I1603" s="24" t="s">
        <v>74</v>
      </c>
    </row>
    <row r="1604" spans="1:9" ht="33.75" x14ac:dyDescent="0.2">
      <c r="A1604" s="19" t="s">
        <v>4253</v>
      </c>
      <c r="B1604" s="20" t="s">
        <v>4254</v>
      </c>
      <c r="C1604" s="36" t="s">
        <v>4292</v>
      </c>
      <c r="D1604" s="21" t="s">
        <v>72</v>
      </c>
      <c r="E1604" s="21" t="s">
        <v>3158</v>
      </c>
      <c r="F1604" s="22">
        <v>6163700</v>
      </c>
      <c r="G1604" s="25" t="s">
        <v>74</v>
      </c>
      <c r="H1604" s="21" t="s">
        <v>74</v>
      </c>
      <c r="I1604" s="24" t="s">
        <v>74</v>
      </c>
    </row>
    <row r="1605" spans="1:9" ht="33.75" x14ac:dyDescent="0.2">
      <c r="A1605" s="19" t="s">
        <v>4253</v>
      </c>
      <c r="B1605" s="20" t="s">
        <v>4254</v>
      </c>
      <c r="C1605" s="36" t="s">
        <v>4293</v>
      </c>
      <c r="D1605" s="21" t="s">
        <v>72</v>
      </c>
      <c r="E1605" s="21" t="s">
        <v>3158</v>
      </c>
      <c r="F1605" s="22">
        <v>7500</v>
      </c>
      <c r="G1605" s="25" t="s">
        <v>74</v>
      </c>
      <c r="H1605" s="21" t="s">
        <v>74</v>
      </c>
      <c r="I1605" s="24" t="s">
        <v>74</v>
      </c>
    </row>
    <row r="1606" spans="1:9" ht="33.75" x14ac:dyDescent="0.2">
      <c r="A1606" s="19" t="s">
        <v>4253</v>
      </c>
      <c r="B1606" s="20" t="s">
        <v>4254</v>
      </c>
      <c r="C1606" s="36" t="s">
        <v>4294</v>
      </c>
      <c r="D1606" s="21" t="s">
        <v>72</v>
      </c>
      <c r="E1606" s="21" t="s">
        <v>3158</v>
      </c>
      <c r="F1606" s="22">
        <v>86300</v>
      </c>
      <c r="G1606" s="25" t="s">
        <v>74</v>
      </c>
      <c r="H1606" s="21" t="s">
        <v>74</v>
      </c>
      <c r="I1606" s="24" t="s">
        <v>74</v>
      </c>
    </row>
    <row r="1607" spans="1:9" ht="33.75" x14ac:dyDescent="0.2">
      <c r="A1607" s="19" t="s">
        <v>4253</v>
      </c>
      <c r="B1607" s="20" t="s">
        <v>4254</v>
      </c>
      <c r="C1607" s="36" t="s">
        <v>4295</v>
      </c>
      <c r="D1607" s="21" t="s">
        <v>72</v>
      </c>
      <c r="E1607" s="21" t="s">
        <v>3158</v>
      </c>
      <c r="F1607" s="22">
        <v>318100</v>
      </c>
      <c r="G1607" s="25" t="s">
        <v>74</v>
      </c>
      <c r="H1607" s="21" t="s">
        <v>74</v>
      </c>
      <c r="I1607" s="24" t="s">
        <v>74</v>
      </c>
    </row>
    <row r="1608" spans="1:9" ht="33.75" x14ac:dyDescent="0.2">
      <c r="A1608" s="19" t="s">
        <v>4253</v>
      </c>
      <c r="B1608" s="20" t="s">
        <v>4254</v>
      </c>
      <c r="C1608" s="36" t="s">
        <v>4296</v>
      </c>
      <c r="D1608" s="21" t="s">
        <v>72</v>
      </c>
      <c r="E1608" s="21" t="s">
        <v>3158</v>
      </c>
      <c r="F1608" s="22">
        <v>983900</v>
      </c>
      <c r="G1608" s="25" t="s">
        <v>74</v>
      </c>
      <c r="H1608" s="21" t="s">
        <v>74</v>
      </c>
      <c r="I1608" s="24" t="s">
        <v>74</v>
      </c>
    </row>
    <row r="1609" spans="1:9" ht="33.75" x14ac:dyDescent="0.2">
      <c r="A1609" s="19" t="s">
        <v>4253</v>
      </c>
      <c r="B1609" s="20" t="s">
        <v>4254</v>
      </c>
      <c r="C1609" s="36" t="s">
        <v>4297</v>
      </c>
      <c r="D1609" s="21" t="s">
        <v>72</v>
      </c>
      <c r="E1609" s="21" t="s">
        <v>3158</v>
      </c>
      <c r="F1609" s="22">
        <v>279300</v>
      </c>
      <c r="G1609" s="25" t="s">
        <v>74</v>
      </c>
      <c r="H1609" s="21" t="s">
        <v>74</v>
      </c>
      <c r="I1609" s="24" t="s">
        <v>74</v>
      </c>
    </row>
    <row r="1610" spans="1:9" ht="33.75" x14ac:dyDescent="0.2">
      <c r="A1610" s="19" t="s">
        <v>4253</v>
      </c>
      <c r="B1610" s="20" t="s">
        <v>4254</v>
      </c>
      <c r="C1610" s="36" t="s">
        <v>4298</v>
      </c>
      <c r="D1610" s="21" t="s">
        <v>72</v>
      </c>
      <c r="E1610" s="21" t="s">
        <v>3158</v>
      </c>
      <c r="F1610" s="22">
        <v>29500</v>
      </c>
      <c r="G1610" s="25" t="s">
        <v>74</v>
      </c>
      <c r="H1610" s="21" t="s">
        <v>74</v>
      </c>
      <c r="I1610" s="24" t="s">
        <v>74</v>
      </c>
    </row>
    <row r="1611" spans="1:9" ht="33.75" x14ac:dyDescent="0.2">
      <c r="A1611" s="19" t="s">
        <v>4253</v>
      </c>
      <c r="B1611" s="20" t="s">
        <v>4254</v>
      </c>
      <c r="C1611" s="36" t="s">
        <v>4299</v>
      </c>
      <c r="D1611" s="21" t="s">
        <v>72</v>
      </c>
      <c r="E1611" s="21" t="s">
        <v>3158</v>
      </c>
      <c r="F1611" s="22">
        <v>37400</v>
      </c>
      <c r="G1611" s="25" t="s">
        <v>74</v>
      </c>
      <c r="H1611" s="21" t="s">
        <v>74</v>
      </c>
      <c r="I1611" s="24" t="s">
        <v>74</v>
      </c>
    </row>
    <row r="1612" spans="1:9" ht="33.75" x14ac:dyDescent="0.2">
      <c r="A1612" s="19" t="s">
        <v>4253</v>
      </c>
      <c r="B1612" s="20" t="s">
        <v>4254</v>
      </c>
      <c r="C1612" s="36" t="s">
        <v>4300</v>
      </c>
      <c r="D1612" s="21" t="s">
        <v>72</v>
      </c>
      <c r="E1612" s="21" t="s">
        <v>3158</v>
      </c>
      <c r="F1612" s="22">
        <v>386000</v>
      </c>
      <c r="G1612" s="25" t="s">
        <v>74</v>
      </c>
      <c r="H1612" s="21" t="s">
        <v>74</v>
      </c>
      <c r="I1612" s="24" t="s">
        <v>74</v>
      </c>
    </row>
    <row r="1613" spans="1:9" ht="33.75" x14ac:dyDescent="0.2">
      <c r="A1613" s="19" t="s">
        <v>4253</v>
      </c>
      <c r="B1613" s="20" t="s">
        <v>4254</v>
      </c>
      <c r="C1613" s="36" t="s">
        <v>4270</v>
      </c>
      <c r="D1613" s="21" t="s">
        <v>72</v>
      </c>
      <c r="E1613" s="21" t="s">
        <v>3158</v>
      </c>
      <c r="F1613" s="22">
        <v>314000</v>
      </c>
      <c r="G1613" s="25" t="s">
        <v>74</v>
      </c>
      <c r="H1613" s="21" t="s">
        <v>74</v>
      </c>
      <c r="I1613" s="24" t="s">
        <v>74</v>
      </c>
    </row>
    <row r="1614" spans="1:9" ht="33.75" x14ac:dyDescent="0.2">
      <c r="A1614" s="19" t="s">
        <v>4253</v>
      </c>
      <c r="B1614" s="20" t="s">
        <v>4254</v>
      </c>
      <c r="C1614" s="36" t="s">
        <v>4301</v>
      </c>
      <c r="D1614" s="21" t="s">
        <v>72</v>
      </c>
      <c r="E1614" s="21" t="s">
        <v>3158</v>
      </c>
      <c r="F1614" s="22">
        <v>82600</v>
      </c>
      <c r="G1614" s="25" t="s">
        <v>74</v>
      </c>
      <c r="H1614" s="21" t="s">
        <v>74</v>
      </c>
      <c r="I1614" s="24" t="s">
        <v>74</v>
      </c>
    </row>
    <row r="1615" spans="1:9" ht="33.75" x14ac:dyDescent="0.2">
      <c r="A1615" s="19" t="s">
        <v>4253</v>
      </c>
      <c r="B1615" s="20" t="s">
        <v>4254</v>
      </c>
      <c r="C1615" s="36" t="s">
        <v>4302</v>
      </c>
      <c r="D1615" s="21" t="s">
        <v>72</v>
      </c>
      <c r="E1615" s="21" t="s">
        <v>3158</v>
      </c>
      <c r="F1615" s="22">
        <v>238000</v>
      </c>
      <c r="G1615" s="25" t="s">
        <v>74</v>
      </c>
      <c r="H1615" s="21" t="s">
        <v>74</v>
      </c>
      <c r="I1615" s="24" t="s">
        <v>74</v>
      </c>
    </row>
    <row r="1616" spans="1:9" ht="33.75" x14ac:dyDescent="0.2">
      <c r="A1616" s="19" t="s">
        <v>4253</v>
      </c>
      <c r="B1616" s="20" t="s">
        <v>4254</v>
      </c>
      <c r="C1616" s="36" t="s">
        <v>4303</v>
      </c>
      <c r="D1616" s="21" t="s">
        <v>72</v>
      </c>
      <c r="E1616" s="21" t="s">
        <v>3158</v>
      </c>
      <c r="F1616" s="22">
        <v>646000</v>
      </c>
      <c r="G1616" s="25" t="s">
        <v>74</v>
      </c>
      <c r="H1616" s="21" t="s">
        <v>74</v>
      </c>
      <c r="I1616" s="24" t="s">
        <v>74</v>
      </c>
    </row>
    <row r="1617" spans="1:9" ht="33.75" x14ac:dyDescent="0.2">
      <c r="A1617" s="19" t="s">
        <v>4253</v>
      </c>
      <c r="B1617" s="20" t="s">
        <v>4254</v>
      </c>
      <c r="C1617" s="36" t="s">
        <v>4304</v>
      </c>
      <c r="D1617" s="21" t="s">
        <v>72</v>
      </c>
      <c r="E1617" s="21" t="s">
        <v>3158</v>
      </c>
      <c r="F1617" s="22">
        <v>4866200</v>
      </c>
      <c r="G1617" s="25" t="s">
        <v>74</v>
      </c>
      <c r="H1617" s="21" t="s">
        <v>74</v>
      </c>
      <c r="I1617" s="24" t="s">
        <v>74</v>
      </c>
    </row>
    <row r="1618" spans="1:9" ht="33.75" x14ac:dyDescent="0.2">
      <c r="A1618" s="19" t="s">
        <v>4253</v>
      </c>
      <c r="B1618" s="20" t="s">
        <v>4254</v>
      </c>
      <c r="C1618" s="36" t="s">
        <v>4305</v>
      </c>
      <c r="D1618" s="21" t="s">
        <v>72</v>
      </c>
      <c r="E1618" s="21" t="s">
        <v>3158</v>
      </c>
      <c r="F1618" s="22">
        <v>875400</v>
      </c>
      <c r="G1618" s="25" t="s">
        <v>74</v>
      </c>
      <c r="H1618" s="21" t="s">
        <v>74</v>
      </c>
      <c r="I1618" s="24" t="s">
        <v>74</v>
      </c>
    </row>
    <row r="1619" spans="1:9" ht="33.75" x14ac:dyDescent="0.2">
      <c r="A1619" s="19" t="s">
        <v>4253</v>
      </c>
      <c r="B1619" s="20" t="s">
        <v>4254</v>
      </c>
      <c r="C1619" s="36" t="s">
        <v>4306</v>
      </c>
      <c r="D1619" s="21" t="s">
        <v>72</v>
      </c>
      <c r="E1619" s="21" t="s">
        <v>3158</v>
      </c>
      <c r="F1619" s="22">
        <v>2774200</v>
      </c>
      <c r="G1619" s="25" t="s">
        <v>74</v>
      </c>
      <c r="H1619" s="21" t="s">
        <v>74</v>
      </c>
      <c r="I1619" s="24" t="s">
        <v>74</v>
      </c>
    </row>
    <row r="1620" spans="1:9" ht="33.75" x14ac:dyDescent="0.2">
      <c r="A1620" s="19" t="s">
        <v>4253</v>
      </c>
      <c r="B1620" s="20" t="s">
        <v>4254</v>
      </c>
      <c r="C1620" s="36" t="s">
        <v>4307</v>
      </c>
      <c r="D1620" s="21" t="s">
        <v>72</v>
      </c>
      <c r="E1620" s="21" t="s">
        <v>3158</v>
      </c>
      <c r="F1620" s="22">
        <v>1510900</v>
      </c>
      <c r="G1620" s="25" t="s">
        <v>74</v>
      </c>
      <c r="H1620" s="21" t="s">
        <v>74</v>
      </c>
      <c r="I1620" s="24" t="s">
        <v>74</v>
      </c>
    </row>
    <row r="1621" spans="1:9" ht="33.75" x14ac:dyDescent="0.2">
      <c r="A1621" s="19" t="s">
        <v>4253</v>
      </c>
      <c r="B1621" s="20" t="s">
        <v>4254</v>
      </c>
      <c r="C1621" s="36" t="s">
        <v>4308</v>
      </c>
      <c r="D1621" s="21" t="s">
        <v>72</v>
      </c>
      <c r="E1621" s="21" t="s">
        <v>3158</v>
      </c>
      <c r="F1621" s="22">
        <v>4243200</v>
      </c>
      <c r="G1621" s="25" t="s">
        <v>74</v>
      </c>
      <c r="H1621" s="21" t="s">
        <v>74</v>
      </c>
      <c r="I1621" s="24" t="s">
        <v>74</v>
      </c>
    </row>
    <row r="1622" spans="1:9" ht="33.75" x14ac:dyDescent="0.2">
      <c r="A1622" s="19" t="s">
        <v>4253</v>
      </c>
      <c r="B1622" s="20" t="s">
        <v>4254</v>
      </c>
      <c r="C1622" s="36" t="s">
        <v>4309</v>
      </c>
      <c r="D1622" s="21" t="s">
        <v>72</v>
      </c>
      <c r="E1622" s="21" t="s">
        <v>3158</v>
      </c>
      <c r="F1622" s="22">
        <v>47518</v>
      </c>
      <c r="G1622" s="25" t="s">
        <v>74</v>
      </c>
      <c r="H1622" s="21" t="s">
        <v>74</v>
      </c>
      <c r="I1622" s="24" t="s">
        <v>74</v>
      </c>
    </row>
    <row r="1623" spans="1:9" ht="33.75" x14ac:dyDescent="0.2">
      <c r="A1623" s="19" t="s">
        <v>4253</v>
      </c>
      <c r="B1623" s="20" t="s">
        <v>4254</v>
      </c>
      <c r="C1623" s="36" t="s">
        <v>4310</v>
      </c>
      <c r="D1623" s="21" t="s">
        <v>72</v>
      </c>
      <c r="E1623" s="21" t="s">
        <v>3158</v>
      </c>
      <c r="F1623" s="22">
        <v>13700</v>
      </c>
      <c r="G1623" s="25" t="s">
        <v>74</v>
      </c>
      <c r="H1623" s="21" t="s">
        <v>74</v>
      </c>
      <c r="I1623" s="24" t="s">
        <v>74</v>
      </c>
    </row>
    <row r="1624" spans="1:9" ht="33.75" x14ac:dyDescent="0.2">
      <c r="A1624" s="19" t="s">
        <v>4253</v>
      </c>
      <c r="B1624" s="20" t="s">
        <v>4254</v>
      </c>
      <c r="C1624" s="36" t="s">
        <v>4311</v>
      </c>
      <c r="D1624" s="21" t="s">
        <v>72</v>
      </c>
      <c r="E1624" s="21" t="s">
        <v>3158</v>
      </c>
      <c r="F1624" s="22">
        <v>15826600</v>
      </c>
      <c r="G1624" s="25" t="s">
        <v>74</v>
      </c>
      <c r="H1624" s="21" t="s">
        <v>74</v>
      </c>
      <c r="I1624" s="24" t="s">
        <v>74</v>
      </c>
    </row>
    <row r="1625" spans="1:9" ht="33.75" x14ac:dyDescent="0.2">
      <c r="A1625" s="19" t="s">
        <v>4253</v>
      </c>
      <c r="B1625" s="20" t="s">
        <v>4254</v>
      </c>
      <c r="C1625" s="36" t="s">
        <v>4312</v>
      </c>
      <c r="D1625" s="21" t="s">
        <v>72</v>
      </c>
      <c r="E1625" s="21" t="s">
        <v>3158</v>
      </c>
      <c r="F1625" s="22">
        <v>515100</v>
      </c>
      <c r="G1625" s="25" t="s">
        <v>74</v>
      </c>
      <c r="H1625" s="21" t="s">
        <v>74</v>
      </c>
      <c r="I1625" s="24" t="s">
        <v>74</v>
      </c>
    </row>
    <row r="1626" spans="1:9" ht="33.75" x14ac:dyDescent="0.2">
      <c r="A1626" s="19" t="s">
        <v>4253</v>
      </c>
      <c r="B1626" s="20" t="s">
        <v>4254</v>
      </c>
      <c r="C1626" s="36" t="s">
        <v>4313</v>
      </c>
      <c r="D1626" s="21" t="s">
        <v>72</v>
      </c>
      <c r="E1626" s="21" t="s">
        <v>3158</v>
      </c>
      <c r="F1626" s="22">
        <v>699700</v>
      </c>
      <c r="G1626" s="25" t="s">
        <v>74</v>
      </c>
      <c r="H1626" s="21" t="s">
        <v>74</v>
      </c>
      <c r="I1626" s="24" t="s">
        <v>74</v>
      </c>
    </row>
    <row r="1627" spans="1:9" ht="33.75" x14ac:dyDescent="0.2">
      <c r="A1627" s="19" t="s">
        <v>4253</v>
      </c>
      <c r="B1627" s="20" t="s">
        <v>4254</v>
      </c>
      <c r="C1627" s="36" t="s">
        <v>4314</v>
      </c>
      <c r="D1627" s="21" t="s">
        <v>72</v>
      </c>
      <c r="E1627" s="21" t="s">
        <v>3158</v>
      </c>
      <c r="F1627" s="22">
        <v>278800</v>
      </c>
      <c r="G1627" s="25" t="s">
        <v>74</v>
      </c>
      <c r="H1627" s="21" t="s">
        <v>74</v>
      </c>
      <c r="I1627" s="24" t="s">
        <v>74</v>
      </c>
    </row>
    <row r="1628" spans="1:9" ht="33.75" x14ac:dyDescent="0.2">
      <c r="A1628" s="19" t="s">
        <v>4253</v>
      </c>
      <c r="B1628" s="20" t="s">
        <v>4254</v>
      </c>
      <c r="C1628" s="36" t="s">
        <v>4286</v>
      </c>
      <c r="D1628" s="21" t="s">
        <v>72</v>
      </c>
      <c r="E1628" s="21" t="s">
        <v>3158</v>
      </c>
      <c r="F1628" s="22">
        <v>24000</v>
      </c>
      <c r="G1628" s="25" t="s">
        <v>74</v>
      </c>
      <c r="H1628" s="21" t="s">
        <v>74</v>
      </c>
      <c r="I1628" s="24" t="s">
        <v>74</v>
      </c>
    </row>
    <row r="1629" spans="1:9" ht="33.75" x14ac:dyDescent="0.2">
      <c r="A1629" s="19" t="s">
        <v>4253</v>
      </c>
      <c r="B1629" s="20" t="s">
        <v>4254</v>
      </c>
      <c r="C1629" s="36" t="s">
        <v>4315</v>
      </c>
      <c r="D1629" s="21" t="s">
        <v>72</v>
      </c>
      <c r="E1629" s="21" t="s">
        <v>3158</v>
      </c>
      <c r="F1629" s="22">
        <v>265000</v>
      </c>
      <c r="G1629" s="25" t="s">
        <v>74</v>
      </c>
      <c r="H1629" s="21" t="s">
        <v>74</v>
      </c>
      <c r="I1629" s="24" t="s">
        <v>74</v>
      </c>
    </row>
    <row r="1630" spans="1:9" ht="33.75" x14ac:dyDescent="0.2">
      <c r="A1630" s="19" t="s">
        <v>4253</v>
      </c>
      <c r="B1630" s="20" t="s">
        <v>4254</v>
      </c>
      <c r="C1630" s="36" t="s">
        <v>4316</v>
      </c>
      <c r="D1630" s="21" t="s">
        <v>72</v>
      </c>
      <c r="E1630" s="21" t="s">
        <v>3158</v>
      </c>
      <c r="F1630" s="22">
        <v>205000</v>
      </c>
      <c r="G1630" s="25" t="s">
        <v>74</v>
      </c>
      <c r="H1630" s="21" t="s">
        <v>74</v>
      </c>
      <c r="I1630" s="24" t="s">
        <v>74</v>
      </c>
    </row>
    <row r="1631" spans="1:9" ht="33.75" x14ac:dyDescent="0.2">
      <c r="A1631" s="19" t="s">
        <v>4253</v>
      </c>
      <c r="B1631" s="20" t="s">
        <v>4254</v>
      </c>
      <c r="C1631" s="36" t="s">
        <v>4317</v>
      </c>
      <c r="D1631" s="21" t="s">
        <v>72</v>
      </c>
      <c r="E1631" s="21" t="s">
        <v>3158</v>
      </c>
      <c r="F1631" s="22">
        <v>198600</v>
      </c>
      <c r="G1631" s="25" t="s">
        <v>74</v>
      </c>
      <c r="H1631" s="21" t="s">
        <v>74</v>
      </c>
      <c r="I1631" s="24" t="s">
        <v>74</v>
      </c>
    </row>
    <row r="1632" spans="1:9" ht="33.75" x14ac:dyDescent="0.2">
      <c r="A1632" s="19" t="s">
        <v>4253</v>
      </c>
      <c r="B1632" s="20" t="s">
        <v>4254</v>
      </c>
      <c r="C1632" s="36" t="s">
        <v>4318</v>
      </c>
      <c r="D1632" s="21" t="s">
        <v>72</v>
      </c>
      <c r="E1632" s="21" t="s">
        <v>3158</v>
      </c>
      <c r="F1632" s="22">
        <v>139600</v>
      </c>
      <c r="G1632" s="25" t="s">
        <v>74</v>
      </c>
      <c r="H1632" s="21" t="s">
        <v>74</v>
      </c>
      <c r="I1632" s="24" t="s">
        <v>74</v>
      </c>
    </row>
    <row r="1633" spans="1:9" ht="33.75" x14ac:dyDescent="0.2">
      <c r="A1633" s="19" t="s">
        <v>4253</v>
      </c>
      <c r="B1633" s="20" t="s">
        <v>4254</v>
      </c>
      <c r="C1633" s="36" t="s">
        <v>4319</v>
      </c>
      <c r="D1633" s="21" t="s">
        <v>72</v>
      </c>
      <c r="E1633" s="21" t="s">
        <v>3158</v>
      </c>
      <c r="F1633" s="22">
        <v>72500</v>
      </c>
      <c r="G1633" s="25" t="s">
        <v>74</v>
      </c>
      <c r="H1633" s="21" t="s">
        <v>74</v>
      </c>
      <c r="I1633" s="24" t="s">
        <v>74</v>
      </c>
    </row>
    <row r="1634" spans="1:9" ht="33.75" x14ac:dyDescent="0.2">
      <c r="A1634" s="19" t="s">
        <v>4253</v>
      </c>
      <c r="B1634" s="20" t="s">
        <v>4254</v>
      </c>
      <c r="C1634" s="36" t="s">
        <v>4320</v>
      </c>
      <c r="D1634" s="21" t="s">
        <v>72</v>
      </c>
      <c r="E1634" s="21" t="s">
        <v>3158</v>
      </c>
      <c r="F1634" s="22">
        <v>2339500</v>
      </c>
      <c r="G1634" s="25" t="s">
        <v>74</v>
      </c>
      <c r="H1634" s="21" t="s">
        <v>74</v>
      </c>
      <c r="I1634" s="24" t="s">
        <v>74</v>
      </c>
    </row>
    <row r="1635" spans="1:9" ht="33.75" x14ac:dyDescent="0.2">
      <c r="A1635" s="19" t="s">
        <v>4253</v>
      </c>
      <c r="B1635" s="20" t="s">
        <v>4254</v>
      </c>
      <c r="C1635" s="36" t="s">
        <v>4321</v>
      </c>
      <c r="D1635" s="21" t="s">
        <v>72</v>
      </c>
      <c r="E1635" s="21" t="s">
        <v>3158</v>
      </c>
      <c r="F1635" s="22">
        <v>1007600</v>
      </c>
      <c r="G1635" s="25" t="s">
        <v>74</v>
      </c>
      <c r="H1635" s="21" t="s">
        <v>74</v>
      </c>
      <c r="I1635" s="24" t="s">
        <v>74</v>
      </c>
    </row>
    <row r="1636" spans="1:9" ht="33.75" x14ac:dyDescent="0.2">
      <c r="A1636" s="19" t="s">
        <v>4253</v>
      </c>
      <c r="B1636" s="20" t="s">
        <v>4254</v>
      </c>
      <c r="C1636" s="36" t="s">
        <v>4322</v>
      </c>
      <c r="D1636" s="21" t="s">
        <v>72</v>
      </c>
      <c r="E1636" s="21" t="s">
        <v>3158</v>
      </c>
      <c r="F1636" s="22">
        <v>3099600</v>
      </c>
      <c r="G1636" s="25" t="s">
        <v>74</v>
      </c>
      <c r="H1636" s="21" t="s">
        <v>74</v>
      </c>
      <c r="I1636" s="24" t="s">
        <v>74</v>
      </c>
    </row>
    <row r="1637" spans="1:9" ht="33.75" x14ac:dyDescent="0.2">
      <c r="A1637" s="19" t="s">
        <v>4253</v>
      </c>
      <c r="B1637" s="20" t="s">
        <v>4254</v>
      </c>
      <c r="C1637" s="36" t="s">
        <v>4323</v>
      </c>
      <c r="D1637" s="21" t="s">
        <v>72</v>
      </c>
      <c r="E1637" s="21" t="s">
        <v>3158</v>
      </c>
      <c r="F1637" s="22">
        <v>107844</v>
      </c>
      <c r="G1637" s="25" t="s">
        <v>74</v>
      </c>
      <c r="H1637" s="21" t="s">
        <v>74</v>
      </c>
      <c r="I1637" s="24" t="s">
        <v>74</v>
      </c>
    </row>
    <row r="1638" spans="1:9" ht="33.75" x14ac:dyDescent="0.2">
      <c r="A1638" s="19" t="s">
        <v>4253</v>
      </c>
      <c r="B1638" s="20" t="s">
        <v>4254</v>
      </c>
      <c r="C1638" s="36" t="s">
        <v>4324</v>
      </c>
      <c r="D1638" s="21" t="s">
        <v>72</v>
      </c>
      <c r="E1638" s="21" t="s">
        <v>3158</v>
      </c>
      <c r="F1638" s="22">
        <v>261100</v>
      </c>
      <c r="G1638" s="25" t="s">
        <v>74</v>
      </c>
      <c r="H1638" s="21" t="s">
        <v>74</v>
      </c>
      <c r="I1638" s="24" t="s">
        <v>74</v>
      </c>
    </row>
    <row r="1639" spans="1:9" ht="33.75" x14ac:dyDescent="0.2">
      <c r="A1639" s="19" t="s">
        <v>4253</v>
      </c>
      <c r="B1639" s="20" t="s">
        <v>4254</v>
      </c>
      <c r="C1639" s="36" t="s">
        <v>4325</v>
      </c>
      <c r="D1639" s="21" t="s">
        <v>72</v>
      </c>
      <c r="E1639" s="21" t="s">
        <v>3158</v>
      </c>
      <c r="F1639" s="22">
        <v>48100</v>
      </c>
      <c r="G1639" s="25" t="s">
        <v>74</v>
      </c>
      <c r="H1639" s="21" t="s">
        <v>74</v>
      </c>
      <c r="I1639" s="24" t="s">
        <v>74</v>
      </c>
    </row>
    <row r="1640" spans="1:9" ht="33.75" x14ac:dyDescent="0.2">
      <c r="A1640" s="19" t="s">
        <v>4253</v>
      </c>
      <c r="B1640" s="20" t="s">
        <v>4254</v>
      </c>
      <c r="C1640" s="36" t="s">
        <v>4326</v>
      </c>
      <c r="D1640" s="21" t="s">
        <v>72</v>
      </c>
      <c r="E1640" s="21" t="s">
        <v>3158</v>
      </c>
      <c r="F1640" s="22">
        <v>960000</v>
      </c>
      <c r="G1640" s="25" t="s">
        <v>74</v>
      </c>
      <c r="H1640" s="21" t="s">
        <v>74</v>
      </c>
      <c r="I1640" s="24" t="s">
        <v>74</v>
      </c>
    </row>
    <row r="1641" spans="1:9" ht="33.75" x14ac:dyDescent="0.2">
      <c r="A1641" s="19" t="s">
        <v>4253</v>
      </c>
      <c r="B1641" s="20" t="s">
        <v>4254</v>
      </c>
      <c r="C1641" s="36" t="s">
        <v>4270</v>
      </c>
      <c r="D1641" s="21" t="s">
        <v>72</v>
      </c>
      <c r="E1641" s="21" t="s">
        <v>3158</v>
      </c>
      <c r="F1641" s="22">
        <v>314000</v>
      </c>
      <c r="G1641" s="25" t="s">
        <v>74</v>
      </c>
      <c r="H1641" s="21" t="s">
        <v>74</v>
      </c>
      <c r="I1641" s="24" t="s">
        <v>74</v>
      </c>
    </row>
    <row r="1642" spans="1:9" ht="33.75" x14ac:dyDescent="0.2">
      <c r="A1642" s="19" t="s">
        <v>4253</v>
      </c>
      <c r="B1642" s="20" t="s">
        <v>4254</v>
      </c>
      <c r="C1642" s="36" t="s">
        <v>4327</v>
      </c>
      <c r="D1642" s="21" t="s">
        <v>72</v>
      </c>
      <c r="E1642" s="21" t="s">
        <v>3158</v>
      </c>
      <c r="F1642" s="22">
        <v>298000</v>
      </c>
      <c r="G1642" s="25" t="s">
        <v>74</v>
      </c>
      <c r="H1642" s="21" t="s">
        <v>74</v>
      </c>
      <c r="I1642" s="24" t="s">
        <v>74</v>
      </c>
    </row>
    <row r="1643" spans="1:9" ht="33.75" x14ac:dyDescent="0.2">
      <c r="A1643" s="19" t="s">
        <v>4253</v>
      </c>
      <c r="B1643" s="20" t="s">
        <v>4254</v>
      </c>
      <c r="C1643" s="36" t="s">
        <v>4328</v>
      </c>
      <c r="D1643" s="21" t="s">
        <v>72</v>
      </c>
      <c r="E1643" s="21" t="s">
        <v>3158</v>
      </c>
      <c r="F1643" s="22">
        <v>10459400</v>
      </c>
      <c r="G1643" s="25" t="s">
        <v>74</v>
      </c>
      <c r="H1643" s="21" t="s">
        <v>74</v>
      </c>
      <c r="I1643" s="24" t="s">
        <v>74</v>
      </c>
    </row>
    <row r="1644" spans="1:9" ht="33.75" x14ac:dyDescent="0.2">
      <c r="A1644" s="19" t="s">
        <v>4253</v>
      </c>
      <c r="B1644" s="20" t="s">
        <v>4254</v>
      </c>
      <c r="C1644" s="36" t="s">
        <v>4329</v>
      </c>
      <c r="D1644" s="21" t="s">
        <v>72</v>
      </c>
      <c r="E1644" s="21" t="s">
        <v>3158</v>
      </c>
      <c r="F1644" s="22">
        <v>109400</v>
      </c>
      <c r="G1644" s="25" t="s">
        <v>74</v>
      </c>
      <c r="H1644" s="21" t="s">
        <v>74</v>
      </c>
      <c r="I1644" s="24" t="s">
        <v>74</v>
      </c>
    </row>
    <row r="1645" spans="1:9" ht="33.75" x14ac:dyDescent="0.2">
      <c r="A1645" s="19" t="s">
        <v>4253</v>
      </c>
      <c r="B1645" s="20" t="s">
        <v>4254</v>
      </c>
      <c r="C1645" s="36" t="s">
        <v>4330</v>
      </c>
      <c r="D1645" s="21" t="s">
        <v>72</v>
      </c>
      <c r="E1645" s="21" t="s">
        <v>3158</v>
      </c>
      <c r="F1645" s="22">
        <v>303200</v>
      </c>
      <c r="G1645" s="25" t="s">
        <v>74</v>
      </c>
      <c r="H1645" s="21" t="s">
        <v>74</v>
      </c>
      <c r="I1645" s="24" t="s">
        <v>74</v>
      </c>
    </row>
    <row r="1646" spans="1:9" ht="33.75" x14ac:dyDescent="0.2">
      <c r="A1646" s="19" t="s">
        <v>4253</v>
      </c>
      <c r="B1646" s="20" t="s">
        <v>4254</v>
      </c>
      <c r="C1646" s="36" t="s">
        <v>4331</v>
      </c>
      <c r="D1646" s="21" t="s">
        <v>72</v>
      </c>
      <c r="E1646" s="21" t="s">
        <v>3158</v>
      </c>
      <c r="F1646" s="22">
        <v>589000</v>
      </c>
      <c r="G1646" s="25" t="s">
        <v>74</v>
      </c>
      <c r="H1646" s="21" t="s">
        <v>74</v>
      </c>
      <c r="I1646" s="24" t="s">
        <v>74</v>
      </c>
    </row>
    <row r="1647" spans="1:9" ht="33.75" x14ac:dyDescent="0.2">
      <c r="A1647" s="19" t="s">
        <v>4253</v>
      </c>
      <c r="B1647" s="20" t="s">
        <v>4254</v>
      </c>
      <c r="C1647" s="36" t="s">
        <v>4332</v>
      </c>
      <c r="D1647" s="21" t="s">
        <v>72</v>
      </c>
      <c r="E1647" s="21" t="s">
        <v>3158</v>
      </c>
      <c r="F1647" s="22">
        <v>2673500</v>
      </c>
      <c r="G1647" s="25" t="s">
        <v>74</v>
      </c>
      <c r="H1647" s="21" t="s">
        <v>74</v>
      </c>
      <c r="I1647" s="24" t="s">
        <v>74</v>
      </c>
    </row>
    <row r="1648" spans="1:9" ht="33.75" x14ac:dyDescent="0.2">
      <c r="A1648" s="19" t="s">
        <v>4253</v>
      </c>
      <c r="B1648" s="20" t="s">
        <v>4254</v>
      </c>
      <c r="C1648" s="36" t="s">
        <v>4333</v>
      </c>
      <c r="D1648" s="21" t="s">
        <v>72</v>
      </c>
      <c r="E1648" s="21" t="s">
        <v>3158</v>
      </c>
      <c r="F1648" s="22">
        <v>9770800</v>
      </c>
      <c r="G1648" s="25" t="s">
        <v>74</v>
      </c>
      <c r="H1648" s="21" t="s">
        <v>74</v>
      </c>
      <c r="I1648" s="24" t="s">
        <v>74</v>
      </c>
    </row>
    <row r="1649" spans="1:9" ht="33.75" x14ac:dyDescent="0.2">
      <c r="A1649" s="19" t="s">
        <v>4253</v>
      </c>
      <c r="B1649" s="20" t="s">
        <v>4254</v>
      </c>
      <c r="C1649" s="36" t="s">
        <v>4334</v>
      </c>
      <c r="D1649" s="21" t="s">
        <v>72</v>
      </c>
      <c r="E1649" s="21" t="s">
        <v>3158</v>
      </c>
      <c r="F1649" s="22">
        <v>45400</v>
      </c>
      <c r="G1649" s="25" t="s">
        <v>74</v>
      </c>
      <c r="H1649" s="21" t="s">
        <v>74</v>
      </c>
      <c r="I1649" s="24" t="s">
        <v>74</v>
      </c>
    </row>
    <row r="1650" spans="1:9" ht="33.75" x14ac:dyDescent="0.2">
      <c r="A1650" s="19" t="s">
        <v>4253</v>
      </c>
      <c r="B1650" s="20" t="s">
        <v>4254</v>
      </c>
      <c r="C1650" s="36" t="s">
        <v>4335</v>
      </c>
      <c r="D1650" s="21" t="s">
        <v>72</v>
      </c>
      <c r="E1650" s="21" t="s">
        <v>3158</v>
      </c>
      <c r="F1650" s="22">
        <v>3399600</v>
      </c>
      <c r="G1650" s="25" t="s">
        <v>74</v>
      </c>
      <c r="H1650" s="21" t="s">
        <v>74</v>
      </c>
      <c r="I1650" s="24" t="s">
        <v>74</v>
      </c>
    </row>
    <row r="1651" spans="1:9" ht="33.75" x14ac:dyDescent="0.2">
      <c r="A1651" s="19" t="s">
        <v>4253</v>
      </c>
      <c r="B1651" s="20" t="s">
        <v>4254</v>
      </c>
      <c r="C1651" s="36" t="s">
        <v>4336</v>
      </c>
      <c r="D1651" s="21" t="s">
        <v>72</v>
      </c>
      <c r="E1651" s="21" t="s">
        <v>3158</v>
      </c>
      <c r="F1651" s="22">
        <v>83200</v>
      </c>
      <c r="G1651" s="25" t="s">
        <v>74</v>
      </c>
      <c r="H1651" s="21" t="s">
        <v>74</v>
      </c>
      <c r="I1651" s="24" t="s">
        <v>74</v>
      </c>
    </row>
    <row r="1652" spans="1:9" ht="33.75" x14ac:dyDescent="0.2">
      <c r="A1652" s="19" t="s">
        <v>4253</v>
      </c>
      <c r="B1652" s="20" t="s">
        <v>4254</v>
      </c>
      <c r="C1652" s="36" t="s">
        <v>4337</v>
      </c>
      <c r="D1652" s="21" t="s">
        <v>72</v>
      </c>
      <c r="E1652" s="21" t="s">
        <v>3158</v>
      </c>
      <c r="F1652" s="22">
        <v>68300</v>
      </c>
      <c r="G1652" s="25" t="s">
        <v>74</v>
      </c>
      <c r="H1652" s="21" t="s">
        <v>74</v>
      </c>
      <c r="I1652" s="24" t="s">
        <v>74</v>
      </c>
    </row>
    <row r="1653" spans="1:9" ht="33.75" x14ac:dyDescent="0.2">
      <c r="A1653" s="19" t="s">
        <v>4253</v>
      </c>
      <c r="B1653" s="20" t="s">
        <v>4254</v>
      </c>
      <c r="C1653" s="36" t="s">
        <v>4286</v>
      </c>
      <c r="D1653" s="21" t="s">
        <v>72</v>
      </c>
      <c r="E1653" s="21" t="s">
        <v>3158</v>
      </c>
      <c r="F1653" s="22">
        <v>24000</v>
      </c>
      <c r="G1653" s="25" t="s">
        <v>74</v>
      </c>
      <c r="H1653" s="21" t="s">
        <v>74</v>
      </c>
      <c r="I1653" s="24" t="s">
        <v>74</v>
      </c>
    </row>
    <row r="1654" spans="1:9" ht="33.75" x14ac:dyDescent="0.2">
      <c r="A1654" s="19" t="s">
        <v>4253</v>
      </c>
      <c r="B1654" s="20" t="s">
        <v>4338</v>
      </c>
      <c r="C1654" s="36" t="s">
        <v>4339</v>
      </c>
      <c r="D1654" s="21" t="s">
        <v>72</v>
      </c>
      <c r="E1654" s="21" t="s">
        <v>3158</v>
      </c>
      <c r="F1654" s="22">
        <v>28600</v>
      </c>
      <c r="G1654" s="25" t="s">
        <v>74</v>
      </c>
      <c r="H1654" s="21" t="s">
        <v>74</v>
      </c>
      <c r="I1654" s="24" t="s">
        <v>74</v>
      </c>
    </row>
    <row r="1655" spans="1:9" ht="33.75" x14ac:dyDescent="0.2">
      <c r="A1655" s="19" t="s">
        <v>4253</v>
      </c>
      <c r="B1655" s="20" t="s">
        <v>4338</v>
      </c>
      <c r="C1655" s="36" t="s">
        <v>4340</v>
      </c>
      <c r="D1655" s="21" t="s">
        <v>72</v>
      </c>
      <c r="E1655" s="21" t="s">
        <v>3158</v>
      </c>
      <c r="F1655" s="22">
        <v>8800</v>
      </c>
      <c r="G1655" s="25" t="s">
        <v>74</v>
      </c>
      <c r="H1655" s="21" t="s">
        <v>74</v>
      </c>
      <c r="I1655" s="24" t="s">
        <v>74</v>
      </c>
    </row>
    <row r="1656" spans="1:9" ht="33.75" x14ac:dyDescent="0.2">
      <c r="A1656" s="19" t="s">
        <v>4253</v>
      </c>
      <c r="B1656" s="20" t="s">
        <v>4338</v>
      </c>
      <c r="C1656" s="36" t="s">
        <v>4341</v>
      </c>
      <c r="D1656" s="21" t="s">
        <v>72</v>
      </c>
      <c r="E1656" s="21" t="s">
        <v>3158</v>
      </c>
      <c r="F1656" s="22">
        <v>5100</v>
      </c>
      <c r="G1656" s="25" t="s">
        <v>74</v>
      </c>
      <c r="H1656" s="21" t="s">
        <v>74</v>
      </c>
      <c r="I1656" s="24" t="s">
        <v>74</v>
      </c>
    </row>
    <row r="1657" spans="1:9" ht="33.75" x14ac:dyDescent="0.2">
      <c r="A1657" s="19" t="s">
        <v>4253</v>
      </c>
      <c r="B1657" s="20" t="s">
        <v>4338</v>
      </c>
      <c r="C1657" s="36" t="s">
        <v>4342</v>
      </c>
      <c r="D1657" s="21" t="s">
        <v>72</v>
      </c>
      <c r="E1657" s="21" t="s">
        <v>3158</v>
      </c>
      <c r="F1657" s="26">
        <v>500</v>
      </c>
      <c r="G1657" s="25" t="s">
        <v>74</v>
      </c>
      <c r="H1657" s="21" t="s">
        <v>74</v>
      </c>
      <c r="I1657" s="24" t="s">
        <v>74</v>
      </c>
    </row>
    <row r="1658" spans="1:9" ht="33.75" x14ac:dyDescent="0.2">
      <c r="A1658" s="19" t="s">
        <v>4253</v>
      </c>
      <c r="B1658" s="20" t="s">
        <v>4338</v>
      </c>
      <c r="C1658" s="36" t="s">
        <v>4342</v>
      </c>
      <c r="D1658" s="21" t="s">
        <v>72</v>
      </c>
      <c r="E1658" s="21" t="s">
        <v>3158</v>
      </c>
      <c r="F1658" s="26">
        <v>500</v>
      </c>
      <c r="G1658" s="25" t="s">
        <v>74</v>
      </c>
      <c r="H1658" s="21" t="s">
        <v>74</v>
      </c>
      <c r="I1658" s="24" t="s">
        <v>74</v>
      </c>
    </row>
    <row r="1659" spans="1:9" ht="33.75" x14ac:dyDescent="0.2">
      <c r="A1659" s="19" t="s">
        <v>4253</v>
      </c>
      <c r="B1659" s="20" t="s">
        <v>4338</v>
      </c>
      <c r="C1659" s="36" t="s">
        <v>4343</v>
      </c>
      <c r="D1659" s="21" t="s">
        <v>72</v>
      </c>
      <c r="E1659" s="21" t="s">
        <v>3158</v>
      </c>
      <c r="F1659" s="26">
        <v>400</v>
      </c>
      <c r="G1659" s="25" t="s">
        <v>74</v>
      </c>
      <c r="H1659" s="21" t="s">
        <v>74</v>
      </c>
      <c r="I1659" s="24" t="s">
        <v>74</v>
      </c>
    </row>
    <row r="1660" spans="1:9" ht="33.75" x14ac:dyDescent="0.2">
      <c r="A1660" s="19" t="s">
        <v>4253</v>
      </c>
      <c r="B1660" s="20" t="s">
        <v>4338</v>
      </c>
      <c r="C1660" s="36" t="s">
        <v>4344</v>
      </c>
      <c r="D1660" s="21" t="s">
        <v>72</v>
      </c>
      <c r="E1660" s="21" t="s">
        <v>3158</v>
      </c>
      <c r="F1660" s="26">
        <v>200</v>
      </c>
      <c r="G1660" s="25" t="s">
        <v>74</v>
      </c>
      <c r="H1660" s="21" t="s">
        <v>74</v>
      </c>
      <c r="I1660" s="24" t="s">
        <v>74</v>
      </c>
    </row>
    <row r="1661" spans="1:9" ht="33.75" x14ac:dyDescent="0.2">
      <c r="A1661" s="19" t="s">
        <v>4253</v>
      </c>
      <c r="B1661" s="20" t="s">
        <v>4338</v>
      </c>
      <c r="C1661" s="36" t="s">
        <v>4345</v>
      </c>
      <c r="D1661" s="21" t="s">
        <v>72</v>
      </c>
      <c r="E1661" s="21" t="s">
        <v>3158</v>
      </c>
      <c r="F1661" s="26">
        <v>500</v>
      </c>
      <c r="G1661" s="25" t="s">
        <v>74</v>
      </c>
      <c r="H1661" s="21" t="s">
        <v>74</v>
      </c>
      <c r="I1661" s="24" t="s">
        <v>74</v>
      </c>
    </row>
    <row r="1662" spans="1:9" ht="33.75" x14ac:dyDescent="0.2">
      <c r="A1662" s="19" t="s">
        <v>4253</v>
      </c>
      <c r="B1662" s="20" t="s">
        <v>4338</v>
      </c>
      <c r="C1662" s="36" t="s">
        <v>4345</v>
      </c>
      <c r="D1662" s="21" t="s">
        <v>72</v>
      </c>
      <c r="E1662" s="21" t="s">
        <v>3158</v>
      </c>
      <c r="F1662" s="26">
        <v>500</v>
      </c>
      <c r="G1662" s="25" t="s">
        <v>74</v>
      </c>
      <c r="H1662" s="21" t="s">
        <v>74</v>
      </c>
      <c r="I1662" s="24" t="s">
        <v>74</v>
      </c>
    </row>
    <row r="1663" spans="1:9" ht="33.75" x14ac:dyDescent="0.2">
      <c r="A1663" s="19" t="s">
        <v>4253</v>
      </c>
      <c r="B1663" s="20" t="s">
        <v>4338</v>
      </c>
      <c r="C1663" s="36" t="s">
        <v>4346</v>
      </c>
      <c r="D1663" s="21" t="s">
        <v>72</v>
      </c>
      <c r="E1663" s="21" t="s">
        <v>3158</v>
      </c>
      <c r="F1663" s="26">
        <v>500</v>
      </c>
      <c r="G1663" s="25" t="s">
        <v>74</v>
      </c>
      <c r="H1663" s="21" t="s">
        <v>74</v>
      </c>
      <c r="I1663" s="24" t="s">
        <v>74</v>
      </c>
    </row>
    <row r="1664" spans="1:9" ht="33.75" x14ac:dyDescent="0.2">
      <c r="A1664" s="19" t="s">
        <v>4253</v>
      </c>
      <c r="B1664" s="20" t="s">
        <v>4338</v>
      </c>
      <c r="C1664" s="36" t="s">
        <v>4347</v>
      </c>
      <c r="D1664" s="21" t="s">
        <v>72</v>
      </c>
      <c r="E1664" s="21" t="s">
        <v>3158</v>
      </c>
      <c r="F1664" s="26">
        <v>500</v>
      </c>
      <c r="G1664" s="25" t="s">
        <v>74</v>
      </c>
      <c r="H1664" s="21" t="s">
        <v>74</v>
      </c>
      <c r="I1664" s="24" t="s">
        <v>74</v>
      </c>
    </row>
    <row r="1665" spans="1:9" ht="33.75" x14ac:dyDescent="0.2">
      <c r="A1665" s="19" t="s">
        <v>4253</v>
      </c>
      <c r="B1665" s="20" t="s">
        <v>4338</v>
      </c>
      <c r="C1665" s="36" t="s">
        <v>4348</v>
      </c>
      <c r="D1665" s="21" t="s">
        <v>72</v>
      </c>
      <c r="E1665" s="21" t="s">
        <v>3158</v>
      </c>
      <c r="F1665" s="22">
        <v>2800</v>
      </c>
      <c r="G1665" s="25" t="s">
        <v>74</v>
      </c>
      <c r="H1665" s="21" t="s">
        <v>74</v>
      </c>
      <c r="I1665" s="24" t="s">
        <v>74</v>
      </c>
    </row>
    <row r="1666" spans="1:9" ht="33.75" x14ac:dyDescent="0.2">
      <c r="A1666" s="19" t="s">
        <v>4253</v>
      </c>
      <c r="B1666" s="20" t="s">
        <v>4338</v>
      </c>
      <c r="C1666" s="36" t="s">
        <v>4349</v>
      </c>
      <c r="D1666" s="21" t="s">
        <v>72</v>
      </c>
      <c r="E1666" s="21" t="s">
        <v>3158</v>
      </c>
      <c r="F1666" s="22">
        <v>5200</v>
      </c>
      <c r="G1666" s="25" t="s">
        <v>74</v>
      </c>
      <c r="H1666" s="21" t="s">
        <v>74</v>
      </c>
      <c r="I1666" s="24" t="s">
        <v>74</v>
      </c>
    </row>
    <row r="1667" spans="1:9" ht="33.75" x14ac:dyDescent="0.2">
      <c r="A1667" s="19" t="s">
        <v>4253</v>
      </c>
      <c r="B1667" s="20" t="s">
        <v>4338</v>
      </c>
      <c r="C1667" s="36" t="s">
        <v>4350</v>
      </c>
      <c r="D1667" s="21" t="s">
        <v>72</v>
      </c>
      <c r="E1667" s="21" t="s">
        <v>3158</v>
      </c>
      <c r="F1667" s="22">
        <v>3500</v>
      </c>
      <c r="G1667" s="25" t="s">
        <v>74</v>
      </c>
      <c r="H1667" s="21" t="s">
        <v>74</v>
      </c>
      <c r="I1667" s="24" t="s">
        <v>74</v>
      </c>
    </row>
    <row r="1668" spans="1:9" ht="33.75" x14ac:dyDescent="0.2">
      <c r="A1668" s="19" t="s">
        <v>4253</v>
      </c>
      <c r="B1668" s="20" t="s">
        <v>4338</v>
      </c>
      <c r="C1668" s="36" t="s">
        <v>4351</v>
      </c>
      <c r="D1668" s="21" t="s">
        <v>72</v>
      </c>
      <c r="E1668" s="21" t="s">
        <v>3158</v>
      </c>
      <c r="F1668" s="22">
        <v>839000</v>
      </c>
      <c r="G1668" s="25" t="s">
        <v>74</v>
      </c>
      <c r="H1668" s="21" t="s">
        <v>74</v>
      </c>
      <c r="I1668" s="24" t="s">
        <v>74</v>
      </c>
    </row>
    <row r="1669" spans="1:9" ht="33.75" x14ac:dyDescent="0.2">
      <c r="A1669" s="19" t="s">
        <v>4253</v>
      </c>
      <c r="B1669" s="20" t="s">
        <v>4338</v>
      </c>
      <c r="C1669" s="36" t="s">
        <v>4352</v>
      </c>
      <c r="D1669" s="21" t="s">
        <v>72</v>
      </c>
      <c r="E1669" s="21" t="s">
        <v>3158</v>
      </c>
      <c r="F1669" s="22">
        <v>2889000</v>
      </c>
      <c r="G1669" s="25" t="s">
        <v>74</v>
      </c>
      <c r="H1669" s="21" t="s">
        <v>74</v>
      </c>
      <c r="I1669" s="24" t="s">
        <v>74</v>
      </c>
    </row>
    <row r="1670" spans="1:9" ht="33.75" x14ac:dyDescent="0.2">
      <c r="A1670" s="19" t="s">
        <v>4253</v>
      </c>
      <c r="B1670" s="20" t="s">
        <v>4338</v>
      </c>
      <c r="C1670" s="36" t="s">
        <v>4353</v>
      </c>
      <c r="D1670" s="21" t="s">
        <v>72</v>
      </c>
      <c r="E1670" s="21" t="s">
        <v>3158</v>
      </c>
      <c r="F1670" s="22">
        <v>449000</v>
      </c>
      <c r="G1670" s="25" t="s">
        <v>74</v>
      </c>
      <c r="H1670" s="21" t="s">
        <v>74</v>
      </c>
      <c r="I1670" s="24" t="s">
        <v>74</v>
      </c>
    </row>
    <row r="1671" spans="1:9" ht="33.75" x14ac:dyDescent="0.2">
      <c r="A1671" s="19" t="s">
        <v>4253</v>
      </c>
      <c r="B1671" s="20" t="s">
        <v>4338</v>
      </c>
      <c r="C1671" s="36" t="s">
        <v>4354</v>
      </c>
      <c r="D1671" s="21" t="s">
        <v>72</v>
      </c>
      <c r="E1671" s="21" t="s">
        <v>3158</v>
      </c>
      <c r="F1671" s="22">
        <v>3673000</v>
      </c>
      <c r="G1671" s="25" t="s">
        <v>74</v>
      </c>
      <c r="H1671" s="21" t="s">
        <v>74</v>
      </c>
      <c r="I1671" s="24" t="s">
        <v>74</v>
      </c>
    </row>
    <row r="1672" spans="1:9" ht="33.75" x14ac:dyDescent="0.2">
      <c r="A1672" s="19" t="s">
        <v>4253</v>
      </c>
      <c r="B1672" s="20" t="s">
        <v>4338</v>
      </c>
      <c r="C1672" s="36" t="s">
        <v>4355</v>
      </c>
      <c r="D1672" s="21" t="s">
        <v>72</v>
      </c>
      <c r="E1672" s="21" t="s">
        <v>3158</v>
      </c>
      <c r="F1672" s="22">
        <v>26000</v>
      </c>
      <c r="G1672" s="25" t="s">
        <v>74</v>
      </c>
      <c r="H1672" s="21" t="s">
        <v>74</v>
      </c>
      <c r="I1672" s="24" t="s">
        <v>74</v>
      </c>
    </row>
    <row r="1673" spans="1:9" ht="33.75" x14ac:dyDescent="0.2">
      <c r="A1673" s="19" t="s">
        <v>4253</v>
      </c>
      <c r="B1673" s="20" t="s">
        <v>4338</v>
      </c>
      <c r="C1673" s="36" t="s">
        <v>4356</v>
      </c>
      <c r="D1673" s="21" t="s">
        <v>72</v>
      </c>
      <c r="E1673" s="21" t="s">
        <v>3158</v>
      </c>
      <c r="F1673" s="22">
        <v>28500</v>
      </c>
      <c r="G1673" s="25" t="s">
        <v>74</v>
      </c>
      <c r="H1673" s="21" t="s">
        <v>74</v>
      </c>
      <c r="I1673" s="24" t="s">
        <v>74</v>
      </c>
    </row>
    <row r="1674" spans="1:9" ht="33.75" x14ac:dyDescent="0.2">
      <c r="A1674" s="19" t="s">
        <v>4253</v>
      </c>
      <c r="B1674" s="20" t="s">
        <v>4338</v>
      </c>
      <c r="C1674" s="36" t="s">
        <v>4357</v>
      </c>
      <c r="D1674" s="21" t="s">
        <v>72</v>
      </c>
      <c r="E1674" s="21" t="s">
        <v>3158</v>
      </c>
      <c r="F1674" s="22">
        <v>9400</v>
      </c>
      <c r="G1674" s="25" t="s">
        <v>74</v>
      </c>
      <c r="H1674" s="21" t="s">
        <v>74</v>
      </c>
      <c r="I1674" s="24" t="s">
        <v>74</v>
      </c>
    </row>
    <row r="1675" spans="1:9" ht="33.75" x14ac:dyDescent="0.2">
      <c r="A1675" s="19" t="s">
        <v>4253</v>
      </c>
      <c r="B1675" s="20" t="s">
        <v>4338</v>
      </c>
      <c r="C1675" s="36" t="s">
        <v>4358</v>
      </c>
      <c r="D1675" s="21" t="s">
        <v>72</v>
      </c>
      <c r="E1675" s="21" t="s">
        <v>3158</v>
      </c>
      <c r="F1675" s="22">
        <v>28500</v>
      </c>
      <c r="G1675" s="25" t="s">
        <v>74</v>
      </c>
      <c r="H1675" s="21" t="s">
        <v>74</v>
      </c>
      <c r="I1675" s="24" t="s">
        <v>74</v>
      </c>
    </row>
    <row r="1676" spans="1:9" ht="33.75" x14ac:dyDescent="0.2">
      <c r="A1676" s="19" t="s">
        <v>4253</v>
      </c>
      <c r="B1676" s="20" t="s">
        <v>4338</v>
      </c>
      <c r="C1676" s="36" t="s">
        <v>4359</v>
      </c>
      <c r="D1676" s="21" t="s">
        <v>72</v>
      </c>
      <c r="E1676" s="21" t="s">
        <v>3158</v>
      </c>
      <c r="F1676" s="22">
        <v>7700</v>
      </c>
      <c r="G1676" s="25" t="s">
        <v>74</v>
      </c>
      <c r="H1676" s="21" t="s">
        <v>74</v>
      </c>
      <c r="I1676" s="24" t="s">
        <v>74</v>
      </c>
    </row>
    <row r="1677" spans="1:9" ht="33.75" x14ac:dyDescent="0.2">
      <c r="A1677" s="19" t="s">
        <v>4253</v>
      </c>
      <c r="B1677" s="20" t="s">
        <v>4338</v>
      </c>
      <c r="C1677" s="36" t="s">
        <v>4360</v>
      </c>
      <c r="D1677" s="21" t="s">
        <v>72</v>
      </c>
      <c r="E1677" s="21" t="s">
        <v>3158</v>
      </c>
      <c r="F1677" s="22">
        <v>5600</v>
      </c>
      <c r="G1677" s="25" t="s">
        <v>74</v>
      </c>
      <c r="H1677" s="21" t="s">
        <v>74</v>
      </c>
      <c r="I1677" s="24" t="s">
        <v>74</v>
      </c>
    </row>
    <row r="1678" spans="1:9" ht="33.75" x14ac:dyDescent="0.2">
      <c r="A1678" s="19" t="s">
        <v>4253</v>
      </c>
      <c r="B1678" s="20" t="s">
        <v>4338</v>
      </c>
      <c r="C1678" s="36" t="s">
        <v>4361</v>
      </c>
      <c r="D1678" s="21" t="s">
        <v>72</v>
      </c>
      <c r="E1678" s="21" t="s">
        <v>3158</v>
      </c>
      <c r="F1678" s="22">
        <v>8100</v>
      </c>
      <c r="G1678" s="25" t="s">
        <v>74</v>
      </c>
      <c r="H1678" s="21" t="s">
        <v>74</v>
      </c>
      <c r="I1678" s="24" t="s">
        <v>74</v>
      </c>
    </row>
    <row r="1679" spans="1:9" ht="33.75" x14ac:dyDescent="0.2">
      <c r="A1679" s="19" t="s">
        <v>4253</v>
      </c>
      <c r="B1679" s="20" t="s">
        <v>4338</v>
      </c>
      <c r="C1679" s="36" t="s">
        <v>4361</v>
      </c>
      <c r="D1679" s="21" t="s">
        <v>72</v>
      </c>
      <c r="E1679" s="21" t="s">
        <v>3158</v>
      </c>
      <c r="F1679" s="22">
        <v>8100</v>
      </c>
      <c r="G1679" s="25" t="s">
        <v>74</v>
      </c>
      <c r="H1679" s="21" t="s">
        <v>74</v>
      </c>
      <c r="I1679" s="24" t="s">
        <v>74</v>
      </c>
    </row>
    <row r="1680" spans="1:9" ht="33.75" x14ac:dyDescent="0.2">
      <c r="A1680" s="19" t="s">
        <v>4253</v>
      </c>
      <c r="B1680" s="20" t="s">
        <v>4338</v>
      </c>
      <c r="C1680" s="36" t="s">
        <v>4362</v>
      </c>
      <c r="D1680" s="21" t="s">
        <v>72</v>
      </c>
      <c r="E1680" s="21" t="s">
        <v>3158</v>
      </c>
      <c r="F1680" s="22">
        <v>1200</v>
      </c>
      <c r="G1680" s="25" t="s">
        <v>74</v>
      </c>
      <c r="H1680" s="21" t="s">
        <v>74</v>
      </c>
      <c r="I1680" s="24" t="s">
        <v>74</v>
      </c>
    </row>
    <row r="1681" spans="1:9" ht="33.75" x14ac:dyDescent="0.2">
      <c r="A1681" s="19" t="s">
        <v>4253</v>
      </c>
      <c r="B1681" s="20" t="s">
        <v>4338</v>
      </c>
      <c r="C1681" s="36" t="s">
        <v>4363</v>
      </c>
      <c r="D1681" s="21" t="s">
        <v>72</v>
      </c>
      <c r="E1681" s="21" t="s">
        <v>3158</v>
      </c>
      <c r="F1681" s="22">
        <v>3700</v>
      </c>
      <c r="G1681" s="25" t="s">
        <v>74</v>
      </c>
      <c r="H1681" s="21" t="s">
        <v>74</v>
      </c>
      <c r="I1681" s="24" t="s">
        <v>74</v>
      </c>
    </row>
    <row r="1682" spans="1:9" ht="33.75" x14ac:dyDescent="0.2">
      <c r="A1682" s="19" t="s">
        <v>4253</v>
      </c>
      <c r="B1682" s="20" t="s">
        <v>4338</v>
      </c>
      <c r="C1682" s="36" t="s">
        <v>4363</v>
      </c>
      <c r="D1682" s="21" t="s">
        <v>72</v>
      </c>
      <c r="E1682" s="21" t="s">
        <v>3158</v>
      </c>
      <c r="F1682" s="22">
        <v>3700</v>
      </c>
      <c r="G1682" s="25" t="s">
        <v>74</v>
      </c>
      <c r="H1682" s="21" t="s">
        <v>74</v>
      </c>
      <c r="I1682" s="24" t="s">
        <v>74</v>
      </c>
    </row>
    <row r="1683" spans="1:9" ht="33.75" x14ac:dyDescent="0.2">
      <c r="A1683" s="19" t="s">
        <v>4253</v>
      </c>
      <c r="B1683" s="20" t="s">
        <v>4338</v>
      </c>
      <c r="C1683" s="36" t="s">
        <v>4363</v>
      </c>
      <c r="D1683" s="21" t="s">
        <v>72</v>
      </c>
      <c r="E1683" s="21" t="s">
        <v>3158</v>
      </c>
      <c r="F1683" s="22">
        <v>3700</v>
      </c>
      <c r="G1683" s="25" t="s">
        <v>74</v>
      </c>
      <c r="H1683" s="21" t="s">
        <v>74</v>
      </c>
      <c r="I1683" s="24" t="s">
        <v>74</v>
      </c>
    </row>
    <row r="1684" spans="1:9" ht="33.75" x14ac:dyDescent="0.2">
      <c r="A1684" s="19" t="s">
        <v>4253</v>
      </c>
      <c r="B1684" s="20" t="s">
        <v>4338</v>
      </c>
      <c r="C1684" s="36" t="s">
        <v>4363</v>
      </c>
      <c r="D1684" s="21" t="s">
        <v>72</v>
      </c>
      <c r="E1684" s="21" t="s">
        <v>3158</v>
      </c>
      <c r="F1684" s="22">
        <v>3700</v>
      </c>
      <c r="G1684" s="25" t="s">
        <v>74</v>
      </c>
      <c r="H1684" s="21" t="s">
        <v>74</v>
      </c>
      <c r="I1684" s="24" t="s">
        <v>74</v>
      </c>
    </row>
    <row r="1685" spans="1:9" ht="33.75" x14ac:dyDescent="0.2">
      <c r="A1685" s="19" t="s">
        <v>4253</v>
      </c>
      <c r="B1685" s="20" t="s">
        <v>4338</v>
      </c>
      <c r="C1685" s="36" t="s">
        <v>4363</v>
      </c>
      <c r="D1685" s="21" t="s">
        <v>72</v>
      </c>
      <c r="E1685" s="21" t="s">
        <v>3158</v>
      </c>
      <c r="F1685" s="22">
        <v>3700</v>
      </c>
      <c r="G1685" s="25" t="s">
        <v>74</v>
      </c>
      <c r="H1685" s="21" t="s">
        <v>74</v>
      </c>
      <c r="I1685" s="24" t="s">
        <v>74</v>
      </c>
    </row>
    <row r="1686" spans="1:9" ht="33.75" x14ac:dyDescent="0.2">
      <c r="A1686" s="19" t="s">
        <v>4253</v>
      </c>
      <c r="B1686" s="20" t="s">
        <v>4338</v>
      </c>
      <c r="C1686" s="36" t="s">
        <v>4363</v>
      </c>
      <c r="D1686" s="21" t="s">
        <v>72</v>
      </c>
      <c r="E1686" s="21" t="s">
        <v>3158</v>
      </c>
      <c r="F1686" s="22">
        <v>3700</v>
      </c>
      <c r="G1686" s="25" t="s">
        <v>74</v>
      </c>
      <c r="H1686" s="21" t="s">
        <v>74</v>
      </c>
      <c r="I1686" s="24" t="s">
        <v>74</v>
      </c>
    </row>
    <row r="1687" spans="1:9" ht="33.75" x14ac:dyDescent="0.2">
      <c r="A1687" s="19" t="s">
        <v>4253</v>
      </c>
      <c r="B1687" s="20" t="s">
        <v>4338</v>
      </c>
      <c r="C1687" s="36" t="s">
        <v>4364</v>
      </c>
      <c r="D1687" s="21" t="s">
        <v>72</v>
      </c>
      <c r="E1687" s="21" t="s">
        <v>3158</v>
      </c>
      <c r="F1687" s="22">
        <v>3700</v>
      </c>
      <c r="G1687" s="25" t="s">
        <v>74</v>
      </c>
      <c r="H1687" s="21" t="s">
        <v>74</v>
      </c>
      <c r="I1687" s="24" t="s">
        <v>74</v>
      </c>
    </row>
    <row r="1688" spans="1:9" ht="33.75" x14ac:dyDescent="0.2">
      <c r="A1688" s="19" t="s">
        <v>4253</v>
      </c>
      <c r="B1688" s="20" t="s">
        <v>4338</v>
      </c>
      <c r="C1688" s="36" t="s">
        <v>4364</v>
      </c>
      <c r="D1688" s="21" t="s">
        <v>72</v>
      </c>
      <c r="E1688" s="21" t="s">
        <v>3158</v>
      </c>
      <c r="F1688" s="22">
        <v>3700</v>
      </c>
      <c r="G1688" s="25" t="s">
        <v>74</v>
      </c>
      <c r="H1688" s="21" t="s">
        <v>74</v>
      </c>
      <c r="I1688" s="24" t="s">
        <v>74</v>
      </c>
    </row>
    <row r="1689" spans="1:9" ht="33.75" x14ac:dyDescent="0.2">
      <c r="A1689" s="19" t="s">
        <v>4253</v>
      </c>
      <c r="B1689" s="20" t="s">
        <v>4338</v>
      </c>
      <c r="C1689" s="36" t="s">
        <v>4364</v>
      </c>
      <c r="D1689" s="21" t="s">
        <v>72</v>
      </c>
      <c r="E1689" s="21" t="s">
        <v>3158</v>
      </c>
      <c r="F1689" s="22">
        <v>3700</v>
      </c>
      <c r="G1689" s="25" t="s">
        <v>74</v>
      </c>
      <c r="H1689" s="21" t="s">
        <v>74</v>
      </c>
      <c r="I1689" s="24" t="s">
        <v>74</v>
      </c>
    </row>
    <row r="1690" spans="1:9" ht="33.75" x14ac:dyDescent="0.2">
      <c r="A1690" s="19" t="s">
        <v>4253</v>
      </c>
      <c r="B1690" s="20" t="s">
        <v>4338</v>
      </c>
      <c r="C1690" s="36" t="s">
        <v>4365</v>
      </c>
      <c r="D1690" s="21" t="s">
        <v>72</v>
      </c>
      <c r="E1690" s="21" t="s">
        <v>3158</v>
      </c>
      <c r="F1690" s="22">
        <v>10300</v>
      </c>
      <c r="G1690" s="25" t="s">
        <v>74</v>
      </c>
      <c r="H1690" s="21" t="s">
        <v>74</v>
      </c>
      <c r="I1690" s="24" t="s">
        <v>74</v>
      </c>
    </row>
    <row r="1691" spans="1:9" ht="33.75" x14ac:dyDescent="0.2">
      <c r="A1691" s="19" t="s">
        <v>4253</v>
      </c>
      <c r="B1691" s="20" t="s">
        <v>4338</v>
      </c>
      <c r="C1691" s="36" t="s">
        <v>4366</v>
      </c>
      <c r="D1691" s="21" t="s">
        <v>72</v>
      </c>
      <c r="E1691" s="21" t="s">
        <v>3158</v>
      </c>
      <c r="F1691" s="22">
        <v>3700</v>
      </c>
      <c r="G1691" s="25" t="s">
        <v>74</v>
      </c>
      <c r="H1691" s="21" t="s">
        <v>74</v>
      </c>
      <c r="I1691" s="24" t="s">
        <v>74</v>
      </c>
    </row>
    <row r="1692" spans="1:9" ht="33.75" x14ac:dyDescent="0.2">
      <c r="A1692" s="19" t="s">
        <v>4253</v>
      </c>
      <c r="B1692" s="20" t="s">
        <v>4338</v>
      </c>
      <c r="C1692" s="36" t="s">
        <v>4366</v>
      </c>
      <c r="D1692" s="21" t="s">
        <v>72</v>
      </c>
      <c r="E1692" s="21" t="s">
        <v>3158</v>
      </c>
      <c r="F1692" s="22">
        <v>3700</v>
      </c>
      <c r="G1692" s="25" t="s">
        <v>74</v>
      </c>
      <c r="H1692" s="21" t="s">
        <v>74</v>
      </c>
      <c r="I1692" s="24" t="s">
        <v>74</v>
      </c>
    </row>
    <row r="1693" spans="1:9" ht="33.75" x14ac:dyDescent="0.2">
      <c r="A1693" s="19" t="s">
        <v>4253</v>
      </c>
      <c r="B1693" s="20" t="s">
        <v>4338</v>
      </c>
      <c r="C1693" s="36" t="s">
        <v>4366</v>
      </c>
      <c r="D1693" s="21" t="s">
        <v>72</v>
      </c>
      <c r="E1693" s="21" t="s">
        <v>3158</v>
      </c>
      <c r="F1693" s="22">
        <v>3700</v>
      </c>
      <c r="G1693" s="25" t="s">
        <v>74</v>
      </c>
      <c r="H1693" s="21" t="s">
        <v>74</v>
      </c>
      <c r="I1693" s="24" t="s">
        <v>74</v>
      </c>
    </row>
    <row r="1694" spans="1:9" ht="33.75" x14ac:dyDescent="0.2">
      <c r="A1694" s="19" t="s">
        <v>4253</v>
      </c>
      <c r="B1694" s="20" t="s">
        <v>4338</v>
      </c>
      <c r="C1694" s="36" t="s">
        <v>4367</v>
      </c>
      <c r="D1694" s="21" t="s">
        <v>72</v>
      </c>
      <c r="E1694" s="21" t="s">
        <v>3158</v>
      </c>
      <c r="F1694" s="22">
        <v>80700</v>
      </c>
      <c r="G1694" s="25" t="s">
        <v>74</v>
      </c>
      <c r="H1694" s="21" t="s">
        <v>74</v>
      </c>
      <c r="I1694" s="24" t="s">
        <v>74</v>
      </c>
    </row>
    <row r="1695" spans="1:9" ht="33.75" x14ac:dyDescent="0.2">
      <c r="A1695" s="19" t="s">
        <v>4253</v>
      </c>
      <c r="B1695" s="20" t="s">
        <v>4338</v>
      </c>
      <c r="C1695" s="36" t="s">
        <v>4368</v>
      </c>
      <c r="D1695" s="21" t="s">
        <v>72</v>
      </c>
      <c r="E1695" s="21" t="s">
        <v>3158</v>
      </c>
      <c r="F1695" s="26">
        <v>200</v>
      </c>
      <c r="G1695" s="25" t="s">
        <v>74</v>
      </c>
      <c r="H1695" s="21" t="s">
        <v>74</v>
      </c>
      <c r="I1695" s="24" t="s">
        <v>74</v>
      </c>
    </row>
    <row r="1696" spans="1:9" ht="33.75" x14ac:dyDescent="0.2">
      <c r="A1696" s="19" t="s">
        <v>4253</v>
      </c>
      <c r="B1696" s="20" t="s">
        <v>4338</v>
      </c>
      <c r="C1696" s="36" t="s">
        <v>4369</v>
      </c>
      <c r="D1696" s="21" t="s">
        <v>72</v>
      </c>
      <c r="E1696" s="21" t="s">
        <v>3158</v>
      </c>
      <c r="F1696" s="22">
        <v>2400</v>
      </c>
      <c r="G1696" s="25" t="s">
        <v>74</v>
      </c>
      <c r="H1696" s="21" t="s">
        <v>74</v>
      </c>
      <c r="I1696" s="24" t="s">
        <v>74</v>
      </c>
    </row>
    <row r="1697" spans="1:9" ht="33.75" x14ac:dyDescent="0.2">
      <c r="A1697" s="19" t="s">
        <v>4253</v>
      </c>
      <c r="B1697" s="20" t="s">
        <v>4338</v>
      </c>
      <c r="C1697" s="36" t="s">
        <v>4370</v>
      </c>
      <c r="D1697" s="21" t="s">
        <v>72</v>
      </c>
      <c r="E1697" s="21" t="s">
        <v>3158</v>
      </c>
      <c r="F1697" s="22">
        <v>12700</v>
      </c>
      <c r="G1697" s="25" t="s">
        <v>74</v>
      </c>
      <c r="H1697" s="21" t="s">
        <v>74</v>
      </c>
      <c r="I1697" s="24" t="s">
        <v>74</v>
      </c>
    </row>
    <row r="1698" spans="1:9" ht="33.75" x14ac:dyDescent="0.2">
      <c r="A1698" s="19" t="s">
        <v>4253</v>
      </c>
      <c r="B1698" s="20" t="s">
        <v>4338</v>
      </c>
      <c r="C1698" s="36" t="s">
        <v>4371</v>
      </c>
      <c r="D1698" s="21" t="s">
        <v>72</v>
      </c>
      <c r="E1698" s="21" t="s">
        <v>3158</v>
      </c>
      <c r="F1698" s="22">
        <v>65400</v>
      </c>
      <c r="G1698" s="25" t="s">
        <v>74</v>
      </c>
      <c r="H1698" s="21" t="s">
        <v>74</v>
      </c>
      <c r="I1698" s="24" t="s">
        <v>74</v>
      </c>
    </row>
    <row r="1699" spans="1:9" ht="33.75" x14ac:dyDescent="0.2">
      <c r="A1699" s="19" t="s">
        <v>4253</v>
      </c>
      <c r="B1699" s="20" t="s">
        <v>4338</v>
      </c>
      <c r="C1699" s="36" t="s">
        <v>4372</v>
      </c>
      <c r="D1699" s="21" t="s">
        <v>72</v>
      </c>
      <c r="E1699" s="21" t="s">
        <v>3158</v>
      </c>
      <c r="F1699" s="22">
        <v>27700</v>
      </c>
      <c r="G1699" s="25" t="s">
        <v>74</v>
      </c>
      <c r="H1699" s="21" t="s">
        <v>74</v>
      </c>
      <c r="I1699" s="24" t="s">
        <v>74</v>
      </c>
    </row>
    <row r="1700" spans="1:9" ht="33.75" x14ac:dyDescent="0.2">
      <c r="A1700" s="19" t="s">
        <v>4253</v>
      </c>
      <c r="B1700" s="20" t="s">
        <v>4338</v>
      </c>
      <c r="C1700" s="36" t="s">
        <v>4373</v>
      </c>
      <c r="D1700" s="21" t="s">
        <v>72</v>
      </c>
      <c r="E1700" s="21" t="s">
        <v>3158</v>
      </c>
      <c r="F1700" s="22">
        <v>184900</v>
      </c>
      <c r="G1700" s="25" t="s">
        <v>74</v>
      </c>
      <c r="H1700" s="21" t="s">
        <v>74</v>
      </c>
      <c r="I1700" s="24" t="s">
        <v>74</v>
      </c>
    </row>
    <row r="1701" spans="1:9" ht="33.75" x14ac:dyDescent="0.2">
      <c r="A1701" s="19" t="s">
        <v>4253</v>
      </c>
      <c r="B1701" s="20" t="s">
        <v>4338</v>
      </c>
      <c r="C1701" s="36" t="s">
        <v>4374</v>
      </c>
      <c r="D1701" s="21" t="s">
        <v>72</v>
      </c>
      <c r="E1701" s="21" t="s">
        <v>3158</v>
      </c>
      <c r="F1701" s="22">
        <v>128000</v>
      </c>
      <c r="G1701" s="25" t="s">
        <v>74</v>
      </c>
      <c r="H1701" s="21" t="s">
        <v>74</v>
      </c>
      <c r="I1701" s="24" t="s">
        <v>74</v>
      </c>
    </row>
    <row r="1702" spans="1:9" ht="33.75" x14ac:dyDescent="0.2">
      <c r="A1702" s="19" t="s">
        <v>4253</v>
      </c>
      <c r="B1702" s="20" t="s">
        <v>4338</v>
      </c>
      <c r="C1702" s="36" t="s">
        <v>4375</v>
      </c>
      <c r="D1702" s="21" t="s">
        <v>72</v>
      </c>
      <c r="E1702" s="21" t="s">
        <v>3158</v>
      </c>
      <c r="F1702" s="22">
        <v>238600</v>
      </c>
      <c r="G1702" s="25" t="s">
        <v>74</v>
      </c>
      <c r="H1702" s="21" t="s">
        <v>74</v>
      </c>
      <c r="I1702" s="24" t="s">
        <v>74</v>
      </c>
    </row>
    <row r="1703" spans="1:9" ht="33.75" x14ac:dyDescent="0.2">
      <c r="A1703" s="19" t="s">
        <v>4253</v>
      </c>
      <c r="B1703" s="20" t="s">
        <v>4338</v>
      </c>
      <c r="C1703" s="36" t="s">
        <v>4376</v>
      </c>
      <c r="D1703" s="21" t="s">
        <v>72</v>
      </c>
      <c r="E1703" s="21" t="s">
        <v>3158</v>
      </c>
      <c r="F1703" s="22">
        <v>29500</v>
      </c>
      <c r="G1703" s="25" t="s">
        <v>74</v>
      </c>
      <c r="H1703" s="21" t="s">
        <v>74</v>
      </c>
      <c r="I1703" s="24" t="s">
        <v>74</v>
      </c>
    </row>
    <row r="1704" spans="1:9" ht="33.75" x14ac:dyDescent="0.2">
      <c r="A1704" s="19" t="s">
        <v>4253</v>
      </c>
      <c r="B1704" s="20" t="s">
        <v>4338</v>
      </c>
      <c r="C1704" s="36" t="s">
        <v>4377</v>
      </c>
      <c r="D1704" s="21" t="s">
        <v>72</v>
      </c>
      <c r="E1704" s="21" t="s">
        <v>3158</v>
      </c>
      <c r="F1704" s="22">
        <v>40700</v>
      </c>
      <c r="G1704" s="25" t="s">
        <v>74</v>
      </c>
      <c r="H1704" s="21" t="s">
        <v>74</v>
      </c>
      <c r="I1704" s="24" t="s">
        <v>74</v>
      </c>
    </row>
    <row r="1705" spans="1:9" ht="33.75" x14ac:dyDescent="0.2">
      <c r="A1705" s="19" t="s">
        <v>4253</v>
      </c>
      <c r="B1705" s="20" t="s">
        <v>4338</v>
      </c>
      <c r="C1705" s="36" t="s">
        <v>4378</v>
      </c>
      <c r="D1705" s="21" t="s">
        <v>72</v>
      </c>
      <c r="E1705" s="21" t="s">
        <v>3158</v>
      </c>
      <c r="F1705" s="22">
        <v>266700</v>
      </c>
      <c r="G1705" s="25" t="s">
        <v>74</v>
      </c>
      <c r="H1705" s="21" t="s">
        <v>74</v>
      </c>
      <c r="I1705" s="24" t="s">
        <v>74</v>
      </c>
    </row>
    <row r="1706" spans="1:9" ht="33.75" x14ac:dyDescent="0.2">
      <c r="A1706" s="19" t="s">
        <v>4253</v>
      </c>
      <c r="B1706" s="20" t="s">
        <v>4338</v>
      </c>
      <c r="C1706" s="36" t="s">
        <v>4379</v>
      </c>
      <c r="D1706" s="21" t="s">
        <v>72</v>
      </c>
      <c r="E1706" s="21" t="s">
        <v>3158</v>
      </c>
      <c r="F1706" s="22">
        <v>343100</v>
      </c>
      <c r="G1706" s="25" t="s">
        <v>74</v>
      </c>
      <c r="H1706" s="21" t="s">
        <v>74</v>
      </c>
      <c r="I1706" s="24" t="s">
        <v>74</v>
      </c>
    </row>
    <row r="1707" spans="1:9" ht="33.75" x14ac:dyDescent="0.2">
      <c r="A1707" s="19" t="s">
        <v>4253</v>
      </c>
      <c r="B1707" s="20" t="s">
        <v>4338</v>
      </c>
      <c r="C1707" s="36" t="s">
        <v>4380</v>
      </c>
      <c r="D1707" s="21" t="s">
        <v>72</v>
      </c>
      <c r="E1707" s="21" t="s">
        <v>3158</v>
      </c>
      <c r="F1707" s="22">
        <v>450500</v>
      </c>
      <c r="G1707" s="25" t="s">
        <v>74</v>
      </c>
      <c r="H1707" s="21" t="s">
        <v>74</v>
      </c>
      <c r="I1707" s="24" t="s">
        <v>74</v>
      </c>
    </row>
    <row r="1708" spans="1:9" ht="33.75" x14ac:dyDescent="0.2">
      <c r="A1708" s="19" t="s">
        <v>4253</v>
      </c>
      <c r="B1708" s="20" t="s">
        <v>4338</v>
      </c>
      <c r="C1708" s="36" t="s">
        <v>4381</v>
      </c>
      <c r="D1708" s="21" t="s">
        <v>72</v>
      </c>
      <c r="E1708" s="21" t="s">
        <v>3158</v>
      </c>
      <c r="F1708" s="22">
        <v>120339</v>
      </c>
      <c r="G1708" s="25" t="s">
        <v>74</v>
      </c>
      <c r="H1708" s="21" t="s">
        <v>74</v>
      </c>
      <c r="I1708" s="24" t="s">
        <v>74</v>
      </c>
    </row>
    <row r="1709" spans="1:9" ht="33.75" x14ac:dyDescent="0.2">
      <c r="A1709" s="19" t="s">
        <v>4253</v>
      </c>
      <c r="B1709" s="20" t="s">
        <v>4338</v>
      </c>
      <c r="C1709" s="36" t="s">
        <v>4382</v>
      </c>
      <c r="D1709" s="21" t="s">
        <v>72</v>
      </c>
      <c r="E1709" s="21" t="s">
        <v>3158</v>
      </c>
      <c r="F1709" s="22">
        <v>799313.83</v>
      </c>
      <c r="G1709" s="25" t="s">
        <v>74</v>
      </c>
      <c r="H1709" s="21" t="s">
        <v>74</v>
      </c>
      <c r="I1709" s="24" t="s">
        <v>74</v>
      </c>
    </row>
    <row r="1710" spans="1:9" ht="33.75" x14ac:dyDescent="0.2">
      <c r="A1710" s="19" t="s">
        <v>4253</v>
      </c>
      <c r="B1710" s="20" t="s">
        <v>4338</v>
      </c>
      <c r="C1710" s="36" t="s">
        <v>4383</v>
      </c>
      <c r="D1710" s="21" t="s">
        <v>72</v>
      </c>
      <c r="E1710" s="21" t="s">
        <v>3158</v>
      </c>
      <c r="F1710" s="22">
        <v>250418.2</v>
      </c>
      <c r="G1710" s="25" t="s">
        <v>74</v>
      </c>
      <c r="H1710" s="21" t="s">
        <v>74</v>
      </c>
      <c r="I1710" s="24" t="s">
        <v>74</v>
      </c>
    </row>
    <row r="1711" spans="1:9" ht="33.75" x14ac:dyDescent="0.2">
      <c r="A1711" s="19" t="s">
        <v>4253</v>
      </c>
      <c r="B1711" s="20" t="s">
        <v>4338</v>
      </c>
      <c r="C1711" s="36" t="s">
        <v>4384</v>
      </c>
      <c r="D1711" s="21" t="s">
        <v>72</v>
      </c>
      <c r="E1711" s="21" t="s">
        <v>3158</v>
      </c>
      <c r="F1711" s="22">
        <v>392892</v>
      </c>
      <c r="G1711" s="25" t="s">
        <v>74</v>
      </c>
      <c r="H1711" s="21" t="s">
        <v>74</v>
      </c>
      <c r="I1711" s="24" t="s">
        <v>74</v>
      </c>
    </row>
    <row r="1712" spans="1:9" ht="33.75" x14ac:dyDescent="0.2">
      <c r="A1712" s="19" t="s">
        <v>4253</v>
      </c>
      <c r="B1712" s="20" t="s">
        <v>4338</v>
      </c>
      <c r="C1712" s="36" t="s">
        <v>4385</v>
      </c>
      <c r="D1712" s="21" t="s">
        <v>72</v>
      </c>
      <c r="E1712" s="21" t="s">
        <v>3158</v>
      </c>
      <c r="F1712" s="22">
        <v>38628</v>
      </c>
      <c r="G1712" s="25" t="s">
        <v>74</v>
      </c>
      <c r="H1712" s="21" t="s">
        <v>74</v>
      </c>
      <c r="I1712" s="24" t="s">
        <v>74</v>
      </c>
    </row>
    <row r="1713" spans="1:9" ht="33.75" x14ac:dyDescent="0.2">
      <c r="A1713" s="19" t="s">
        <v>4253</v>
      </c>
      <c r="B1713" s="20" t="s">
        <v>4338</v>
      </c>
      <c r="C1713" s="36" t="s">
        <v>4386</v>
      </c>
      <c r="D1713" s="21" t="s">
        <v>72</v>
      </c>
      <c r="E1713" s="21" t="s">
        <v>3158</v>
      </c>
      <c r="F1713" s="22">
        <v>2099037.9</v>
      </c>
      <c r="G1713" s="25" t="s">
        <v>74</v>
      </c>
      <c r="H1713" s="21" t="s">
        <v>74</v>
      </c>
      <c r="I1713" s="24" t="s">
        <v>74</v>
      </c>
    </row>
    <row r="1714" spans="1:9" ht="33.75" x14ac:dyDescent="0.2">
      <c r="A1714" s="19" t="s">
        <v>4253</v>
      </c>
      <c r="B1714" s="20" t="s">
        <v>4338</v>
      </c>
      <c r="C1714" s="36" t="s">
        <v>4387</v>
      </c>
      <c r="D1714" s="21" t="s">
        <v>72</v>
      </c>
      <c r="E1714" s="21" t="s">
        <v>3158</v>
      </c>
      <c r="F1714" s="22">
        <v>5902217.1699999999</v>
      </c>
      <c r="G1714" s="25" t="s">
        <v>74</v>
      </c>
      <c r="H1714" s="21" t="s">
        <v>74</v>
      </c>
      <c r="I1714" s="24" t="s">
        <v>74</v>
      </c>
    </row>
    <row r="1715" spans="1:9" ht="33.75" x14ac:dyDescent="0.2">
      <c r="A1715" s="19" t="s">
        <v>4253</v>
      </c>
      <c r="B1715" s="20" t="s">
        <v>4338</v>
      </c>
      <c r="C1715" s="36" t="s">
        <v>4388</v>
      </c>
      <c r="D1715" s="21" t="s">
        <v>72</v>
      </c>
      <c r="E1715" s="21" t="s">
        <v>3158</v>
      </c>
      <c r="F1715" s="22">
        <v>6224266.75</v>
      </c>
      <c r="G1715" s="25" t="s">
        <v>74</v>
      </c>
      <c r="H1715" s="21" t="s">
        <v>74</v>
      </c>
      <c r="I1715" s="24" t="s">
        <v>74</v>
      </c>
    </row>
    <row r="1716" spans="1:9" ht="33.75" x14ac:dyDescent="0.2">
      <c r="A1716" s="19" t="s">
        <v>4253</v>
      </c>
      <c r="B1716" s="20" t="s">
        <v>4338</v>
      </c>
      <c r="C1716" s="36" t="s">
        <v>4389</v>
      </c>
      <c r="D1716" s="21" t="s">
        <v>72</v>
      </c>
      <c r="E1716" s="21" t="s">
        <v>3158</v>
      </c>
      <c r="F1716" s="22">
        <v>13889.5</v>
      </c>
      <c r="G1716" s="25" t="s">
        <v>74</v>
      </c>
      <c r="H1716" s="21" t="s">
        <v>74</v>
      </c>
      <c r="I1716" s="24" t="s">
        <v>74</v>
      </c>
    </row>
    <row r="1717" spans="1:9" ht="33.75" x14ac:dyDescent="0.2">
      <c r="A1717" s="19" t="s">
        <v>4253</v>
      </c>
      <c r="B1717" s="20" t="s">
        <v>4338</v>
      </c>
      <c r="C1717" s="36" t="s">
        <v>4390</v>
      </c>
      <c r="D1717" s="21" t="s">
        <v>72</v>
      </c>
      <c r="E1717" s="21" t="s">
        <v>3158</v>
      </c>
      <c r="F1717" s="22">
        <v>9791262.8399999999</v>
      </c>
      <c r="G1717" s="25" t="s">
        <v>74</v>
      </c>
      <c r="H1717" s="21" t="s">
        <v>74</v>
      </c>
      <c r="I1717" s="24" t="s">
        <v>74</v>
      </c>
    </row>
    <row r="1718" spans="1:9" ht="33.75" x14ac:dyDescent="0.2">
      <c r="A1718" s="19" t="s">
        <v>4253</v>
      </c>
      <c r="B1718" s="20" t="s">
        <v>4338</v>
      </c>
      <c r="C1718" s="36" t="s">
        <v>4391</v>
      </c>
      <c r="D1718" s="21" t="s">
        <v>72</v>
      </c>
      <c r="E1718" s="21" t="s">
        <v>3158</v>
      </c>
      <c r="F1718" s="22">
        <v>1099834</v>
      </c>
      <c r="G1718" s="25" t="s">
        <v>74</v>
      </c>
      <c r="H1718" s="21" t="s">
        <v>74</v>
      </c>
      <c r="I1718" s="24" t="s">
        <v>74</v>
      </c>
    </row>
    <row r="1719" spans="1:9" ht="33.75" x14ac:dyDescent="0.2">
      <c r="A1719" s="19" t="s">
        <v>4253</v>
      </c>
      <c r="B1719" s="20" t="s">
        <v>4338</v>
      </c>
      <c r="C1719" s="36" t="s">
        <v>4392</v>
      </c>
      <c r="D1719" s="21" t="s">
        <v>72</v>
      </c>
      <c r="E1719" s="21" t="s">
        <v>3158</v>
      </c>
      <c r="F1719" s="22">
        <v>1329411</v>
      </c>
      <c r="G1719" s="25" t="s">
        <v>74</v>
      </c>
      <c r="H1719" s="21" t="s">
        <v>74</v>
      </c>
      <c r="I1719" s="24" t="s">
        <v>74</v>
      </c>
    </row>
    <row r="1720" spans="1:9" ht="33.75" x14ac:dyDescent="0.2">
      <c r="A1720" s="19" t="s">
        <v>4253</v>
      </c>
      <c r="B1720" s="20" t="s">
        <v>4338</v>
      </c>
      <c r="C1720" s="36" t="s">
        <v>4393</v>
      </c>
      <c r="D1720" s="21" t="s">
        <v>72</v>
      </c>
      <c r="E1720" s="21" t="s">
        <v>3158</v>
      </c>
      <c r="F1720" s="22">
        <v>1550979.5</v>
      </c>
      <c r="G1720" s="25" t="s">
        <v>74</v>
      </c>
      <c r="H1720" s="21" t="s">
        <v>74</v>
      </c>
      <c r="I1720" s="24" t="s">
        <v>74</v>
      </c>
    </row>
    <row r="1721" spans="1:9" ht="33.75" x14ac:dyDescent="0.2">
      <c r="A1721" s="19" t="s">
        <v>4253</v>
      </c>
      <c r="B1721" s="20" t="s">
        <v>4338</v>
      </c>
      <c r="C1721" s="36" t="s">
        <v>4394</v>
      </c>
      <c r="D1721" s="21" t="s">
        <v>72</v>
      </c>
      <c r="E1721" s="21" t="s">
        <v>3158</v>
      </c>
      <c r="F1721" s="22">
        <v>131898</v>
      </c>
      <c r="G1721" s="25" t="s">
        <v>74</v>
      </c>
      <c r="H1721" s="21" t="s">
        <v>74</v>
      </c>
      <c r="I1721" s="24" t="s">
        <v>74</v>
      </c>
    </row>
    <row r="1722" spans="1:9" ht="33.75" x14ac:dyDescent="0.2">
      <c r="A1722" s="19" t="s">
        <v>4253</v>
      </c>
      <c r="B1722" s="20" t="s">
        <v>4338</v>
      </c>
      <c r="C1722" s="36" t="s">
        <v>4395</v>
      </c>
      <c r="D1722" s="21" t="s">
        <v>72</v>
      </c>
      <c r="E1722" s="21" t="s">
        <v>3158</v>
      </c>
      <c r="F1722" s="22">
        <v>551171.56999999995</v>
      </c>
      <c r="G1722" s="25" t="s">
        <v>74</v>
      </c>
      <c r="H1722" s="21" t="s">
        <v>74</v>
      </c>
      <c r="I1722" s="24" t="s">
        <v>74</v>
      </c>
    </row>
    <row r="1723" spans="1:9" ht="33.75" x14ac:dyDescent="0.2">
      <c r="A1723" s="19" t="s">
        <v>4253</v>
      </c>
      <c r="B1723" s="20" t="s">
        <v>4338</v>
      </c>
      <c r="C1723" s="36" t="s">
        <v>4396</v>
      </c>
      <c r="D1723" s="21" t="s">
        <v>72</v>
      </c>
      <c r="E1723" s="21" t="s">
        <v>3158</v>
      </c>
      <c r="F1723" s="22">
        <v>8736549.5999999996</v>
      </c>
      <c r="G1723" s="25" t="s">
        <v>74</v>
      </c>
      <c r="H1723" s="21" t="s">
        <v>74</v>
      </c>
      <c r="I1723" s="24" t="s">
        <v>74</v>
      </c>
    </row>
    <row r="1724" spans="1:9" ht="33.75" x14ac:dyDescent="0.2">
      <c r="A1724" s="19" t="s">
        <v>4253</v>
      </c>
      <c r="B1724" s="20" t="s">
        <v>4338</v>
      </c>
      <c r="C1724" s="36" t="s">
        <v>4397</v>
      </c>
      <c r="D1724" s="21" t="s">
        <v>72</v>
      </c>
      <c r="E1724" s="21" t="s">
        <v>3158</v>
      </c>
      <c r="F1724" s="22">
        <v>565463.19999999995</v>
      </c>
      <c r="G1724" s="25" t="s">
        <v>74</v>
      </c>
      <c r="H1724" s="21" t="s">
        <v>74</v>
      </c>
      <c r="I1724" s="24" t="s">
        <v>74</v>
      </c>
    </row>
    <row r="1725" spans="1:9" ht="33.75" x14ac:dyDescent="0.2">
      <c r="A1725" s="19" t="s">
        <v>4253</v>
      </c>
      <c r="B1725" s="20" t="s">
        <v>4338</v>
      </c>
      <c r="C1725" s="36" t="s">
        <v>4398</v>
      </c>
      <c r="D1725" s="21" t="s">
        <v>72</v>
      </c>
      <c r="E1725" s="21" t="s">
        <v>3158</v>
      </c>
      <c r="F1725" s="22">
        <v>8852570.6400000006</v>
      </c>
      <c r="G1725" s="25" t="s">
        <v>74</v>
      </c>
      <c r="H1725" s="21" t="s">
        <v>74</v>
      </c>
      <c r="I1725" s="24" t="s">
        <v>74</v>
      </c>
    </row>
    <row r="1726" spans="1:9" ht="33.75" x14ac:dyDescent="0.2">
      <c r="A1726" s="19" t="s">
        <v>4253</v>
      </c>
      <c r="B1726" s="20" t="s">
        <v>4338</v>
      </c>
      <c r="C1726" s="36" t="s">
        <v>4399</v>
      </c>
      <c r="D1726" s="21" t="s">
        <v>72</v>
      </c>
      <c r="E1726" s="21" t="s">
        <v>3158</v>
      </c>
      <c r="F1726" s="22">
        <v>31981673.52</v>
      </c>
      <c r="G1726" s="25" t="s">
        <v>74</v>
      </c>
      <c r="H1726" s="21" t="s">
        <v>74</v>
      </c>
      <c r="I1726" s="24" t="s">
        <v>74</v>
      </c>
    </row>
    <row r="1727" spans="1:9" ht="33.75" x14ac:dyDescent="0.2">
      <c r="A1727" s="19" t="s">
        <v>4253</v>
      </c>
      <c r="B1727" s="20" t="s">
        <v>4338</v>
      </c>
      <c r="C1727" s="36" t="s">
        <v>4400</v>
      </c>
      <c r="D1727" s="21" t="s">
        <v>72</v>
      </c>
      <c r="E1727" s="21" t="s">
        <v>3158</v>
      </c>
      <c r="F1727" s="22">
        <v>2890197.33</v>
      </c>
      <c r="G1727" s="25" t="s">
        <v>74</v>
      </c>
      <c r="H1727" s="21" t="s">
        <v>74</v>
      </c>
      <c r="I1727" s="24" t="s">
        <v>74</v>
      </c>
    </row>
    <row r="1728" spans="1:9" ht="33.75" x14ac:dyDescent="0.2">
      <c r="A1728" s="19" t="s">
        <v>4253</v>
      </c>
      <c r="B1728" s="20" t="s">
        <v>4338</v>
      </c>
      <c r="C1728" s="36" t="s">
        <v>4401</v>
      </c>
      <c r="D1728" s="21" t="s">
        <v>72</v>
      </c>
      <c r="E1728" s="21" t="s">
        <v>3158</v>
      </c>
      <c r="F1728" s="22">
        <v>1005932.67</v>
      </c>
      <c r="G1728" s="25" t="s">
        <v>74</v>
      </c>
      <c r="H1728" s="21" t="s">
        <v>74</v>
      </c>
      <c r="I1728" s="24" t="s">
        <v>74</v>
      </c>
    </row>
    <row r="1729" spans="1:9" ht="33.75" x14ac:dyDescent="0.2">
      <c r="A1729" s="19" t="s">
        <v>4253</v>
      </c>
      <c r="B1729" s="20" t="s">
        <v>4338</v>
      </c>
      <c r="C1729" s="36" t="s">
        <v>4402</v>
      </c>
      <c r="D1729" s="21" t="s">
        <v>72</v>
      </c>
      <c r="E1729" s="21" t="s">
        <v>3158</v>
      </c>
      <c r="F1729" s="22">
        <v>9890293.1999999993</v>
      </c>
      <c r="G1729" s="25" t="s">
        <v>74</v>
      </c>
      <c r="H1729" s="21" t="s">
        <v>74</v>
      </c>
      <c r="I1729" s="24" t="s">
        <v>74</v>
      </c>
    </row>
    <row r="1730" spans="1:9" ht="33.75" x14ac:dyDescent="0.2">
      <c r="A1730" s="19" t="s">
        <v>4253</v>
      </c>
      <c r="B1730" s="20" t="s">
        <v>4338</v>
      </c>
      <c r="C1730" s="36" t="s">
        <v>4403</v>
      </c>
      <c r="D1730" s="21" t="s">
        <v>72</v>
      </c>
      <c r="E1730" s="21" t="s">
        <v>3158</v>
      </c>
      <c r="F1730" s="22">
        <v>1024820</v>
      </c>
      <c r="G1730" s="25" t="s">
        <v>74</v>
      </c>
      <c r="H1730" s="21" t="s">
        <v>74</v>
      </c>
      <c r="I1730" s="24" t="s">
        <v>74</v>
      </c>
    </row>
    <row r="1731" spans="1:9" ht="33.75" x14ac:dyDescent="0.2">
      <c r="A1731" s="19" t="s">
        <v>4253</v>
      </c>
      <c r="B1731" s="20" t="s">
        <v>4338</v>
      </c>
      <c r="C1731" s="36" t="s">
        <v>4404</v>
      </c>
      <c r="D1731" s="21" t="s">
        <v>72</v>
      </c>
      <c r="E1731" s="21" t="s">
        <v>3158</v>
      </c>
      <c r="F1731" s="22">
        <v>1087491.52</v>
      </c>
      <c r="G1731" s="25" t="s">
        <v>74</v>
      </c>
      <c r="H1731" s="21" t="s">
        <v>74</v>
      </c>
      <c r="I1731" s="24" t="s">
        <v>74</v>
      </c>
    </row>
    <row r="1732" spans="1:9" ht="33.75" x14ac:dyDescent="0.2">
      <c r="A1732" s="19" t="s">
        <v>4253</v>
      </c>
      <c r="B1732" s="20" t="s">
        <v>4338</v>
      </c>
      <c r="C1732" s="36" t="s">
        <v>4405</v>
      </c>
      <c r="D1732" s="21" t="s">
        <v>72</v>
      </c>
      <c r="E1732" s="21" t="s">
        <v>3158</v>
      </c>
      <c r="F1732" s="22">
        <v>1381073.64</v>
      </c>
      <c r="G1732" s="25" t="s">
        <v>74</v>
      </c>
      <c r="H1732" s="21" t="s">
        <v>74</v>
      </c>
      <c r="I1732" s="24" t="s">
        <v>74</v>
      </c>
    </row>
    <row r="1733" spans="1:9" ht="33.75" x14ac:dyDescent="0.2">
      <c r="A1733" s="19" t="s">
        <v>4253</v>
      </c>
      <c r="B1733" s="20" t="s">
        <v>4338</v>
      </c>
      <c r="C1733" s="36" t="s">
        <v>4406</v>
      </c>
      <c r="D1733" s="21" t="s">
        <v>72</v>
      </c>
      <c r="E1733" s="21" t="s">
        <v>3158</v>
      </c>
      <c r="F1733" s="22">
        <v>6827211.3600000003</v>
      </c>
      <c r="G1733" s="25" t="s">
        <v>74</v>
      </c>
      <c r="H1733" s="21" t="s">
        <v>74</v>
      </c>
      <c r="I1733" s="24" t="s">
        <v>74</v>
      </c>
    </row>
    <row r="1734" spans="1:9" ht="33.75" x14ac:dyDescent="0.2">
      <c r="A1734" s="19" t="s">
        <v>4253</v>
      </c>
      <c r="B1734" s="20" t="s">
        <v>4338</v>
      </c>
      <c r="C1734" s="36" t="s">
        <v>4407</v>
      </c>
      <c r="D1734" s="21" t="s">
        <v>72</v>
      </c>
      <c r="E1734" s="21" t="s">
        <v>3158</v>
      </c>
      <c r="F1734" s="22">
        <v>4656457.2</v>
      </c>
      <c r="G1734" s="25" t="s">
        <v>74</v>
      </c>
      <c r="H1734" s="21" t="s">
        <v>74</v>
      </c>
      <c r="I1734" s="24" t="s">
        <v>74</v>
      </c>
    </row>
    <row r="1735" spans="1:9" ht="33.75" x14ac:dyDescent="0.2">
      <c r="A1735" s="19" t="s">
        <v>4253</v>
      </c>
      <c r="B1735" s="20" t="s">
        <v>4338</v>
      </c>
      <c r="C1735" s="36" t="s">
        <v>4408</v>
      </c>
      <c r="D1735" s="21" t="s">
        <v>72</v>
      </c>
      <c r="E1735" s="21" t="s">
        <v>3158</v>
      </c>
      <c r="F1735" s="22">
        <v>430401.68</v>
      </c>
      <c r="G1735" s="25" t="s">
        <v>74</v>
      </c>
      <c r="H1735" s="21" t="s">
        <v>74</v>
      </c>
      <c r="I1735" s="24" t="s">
        <v>74</v>
      </c>
    </row>
    <row r="1736" spans="1:9" ht="33.75" x14ac:dyDescent="0.2">
      <c r="A1736" s="19" t="s">
        <v>4253</v>
      </c>
      <c r="B1736" s="20" t="s">
        <v>4338</v>
      </c>
      <c r="C1736" s="36" t="s">
        <v>4409</v>
      </c>
      <c r="D1736" s="21" t="s">
        <v>72</v>
      </c>
      <c r="E1736" s="21" t="s">
        <v>3158</v>
      </c>
      <c r="F1736" s="22">
        <v>510200.16</v>
      </c>
      <c r="G1736" s="25" t="s">
        <v>74</v>
      </c>
      <c r="H1736" s="21" t="s">
        <v>74</v>
      </c>
      <c r="I1736" s="24" t="s">
        <v>74</v>
      </c>
    </row>
    <row r="1737" spans="1:9" ht="33.75" x14ac:dyDescent="0.2">
      <c r="A1737" s="19" t="s">
        <v>4253</v>
      </c>
      <c r="B1737" s="20" t="s">
        <v>4338</v>
      </c>
      <c r="C1737" s="36" t="s">
        <v>4410</v>
      </c>
      <c r="D1737" s="21" t="s">
        <v>72</v>
      </c>
      <c r="E1737" s="21" t="s">
        <v>3158</v>
      </c>
      <c r="F1737" s="22">
        <v>113678.39999999999</v>
      </c>
      <c r="G1737" s="25" t="s">
        <v>74</v>
      </c>
      <c r="H1737" s="21" t="s">
        <v>74</v>
      </c>
      <c r="I1737" s="24" t="s">
        <v>74</v>
      </c>
    </row>
    <row r="1738" spans="1:9" ht="33.75" x14ac:dyDescent="0.2">
      <c r="A1738" s="19" t="s">
        <v>4253</v>
      </c>
      <c r="B1738" s="20" t="s">
        <v>4338</v>
      </c>
      <c r="C1738" s="36" t="s">
        <v>4411</v>
      </c>
      <c r="D1738" s="21" t="s">
        <v>72</v>
      </c>
      <c r="E1738" s="21" t="s">
        <v>3158</v>
      </c>
      <c r="F1738" s="22">
        <v>18478794.800000001</v>
      </c>
      <c r="G1738" s="25" t="s">
        <v>74</v>
      </c>
      <c r="H1738" s="21" t="s">
        <v>74</v>
      </c>
      <c r="I1738" s="24" t="s">
        <v>74</v>
      </c>
    </row>
    <row r="1739" spans="1:9" ht="33.75" x14ac:dyDescent="0.2">
      <c r="A1739" s="19" t="s">
        <v>4253</v>
      </c>
      <c r="B1739" s="20" t="s">
        <v>4338</v>
      </c>
      <c r="C1739" s="36" t="s">
        <v>4412</v>
      </c>
      <c r="D1739" s="21" t="s">
        <v>72</v>
      </c>
      <c r="E1739" s="21" t="s">
        <v>3158</v>
      </c>
      <c r="F1739" s="22">
        <v>23098493.5</v>
      </c>
      <c r="G1739" s="25" t="s">
        <v>74</v>
      </c>
      <c r="H1739" s="21" t="s">
        <v>74</v>
      </c>
      <c r="I1739" s="24" t="s">
        <v>74</v>
      </c>
    </row>
    <row r="1740" spans="1:9" ht="33.75" x14ac:dyDescent="0.2">
      <c r="A1740" s="19" t="s">
        <v>4253</v>
      </c>
      <c r="B1740" s="20" t="s">
        <v>4338</v>
      </c>
      <c r="C1740" s="36" t="s">
        <v>4413</v>
      </c>
      <c r="D1740" s="21" t="s">
        <v>72</v>
      </c>
      <c r="E1740" s="21" t="s">
        <v>3158</v>
      </c>
      <c r="F1740" s="22">
        <v>29031205.800000001</v>
      </c>
      <c r="G1740" s="25" t="s">
        <v>74</v>
      </c>
      <c r="H1740" s="21" t="s">
        <v>74</v>
      </c>
      <c r="I1740" s="24" t="s">
        <v>74</v>
      </c>
    </row>
    <row r="1741" spans="1:9" ht="33.75" x14ac:dyDescent="0.2">
      <c r="A1741" s="19" t="s">
        <v>4253</v>
      </c>
      <c r="B1741" s="20" t="s">
        <v>4338</v>
      </c>
      <c r="C1741" s="36" t="s">
        <v>4414</v>
      </c>
      <c r="D1741" s="21" t="s">
        <v>72</v>
      </c>
      <c r="E1741" s="21" t="s">
        <v>3158</v>
      </c>
      <c r="F1741" s="22">
        <v>52180609.530000001</v>
      </c>
      <c r="G1741" s="25" t="s">
        <v>74</v>
      </c>
      <c r="H1741" s="21" t="s">
        <v>74</v>
      </c>
      <c r="I1741" s="24" t="s">
        <v>74</v>
      </c>
    </row>
    <row r="1742" spans="1:9" ht="33.75" x14ac:dyDescent="0.2">
      <c r="A1742" s="19" t="s">
        <v>4253</v>
      </c>
      <c r="B1742" s="20" t="s">
        <v>4338</v>
      </c>
      <c r="C1742" s="36" t="s">
        <v>4415</v>
      </c>
      <c r="D1742" s="21" t="s">
        <v>72</v>
      </c>
      <c r="E1742" s="21" t="s">
        <v>3158</v>
      </c>
      <c r="F1742" s="22">
        <v>11934994.32</v>
      </c>
      <c r="G1742" s="25" t="s">
        <v>74</v>
      </c>
      <c r="H1742" s="21" t="s">
        <v>74</v>
      </c>
      <c r="I1742" s="24" t="s">
        <v>74</v>
      </c>
    </row>
    <row r="1743" spans="1:9" ht="33.75" x14ac:dyDescent="0.2">
      <c r="A1743" s="19" t="s">
        <v>4253</v>
      </c>
      <c r="B1743" s="20" t="s">
        <v>4338</v>
      </c>
      <c r="C1743" s="36" t="s">
        <v>4416</v>
      </c>
      <c r="D1743" s="21" t="s">
        <v>72</v>
      </c>
      <c r="E1743" s="21" t="s">
        <v>3158</v>
      </c>
      <c r="F1743" s="22">
        <v>7825310.9199999999</v>
      </c>
      <c r="G1743" s="25" t="s">
        <v>74</v>
      </c>
      <c r="H1743" s="21" t="s">
        <v>74</v>
      </c>
      <c r="I1743" s="24" t="s">
        <v>74</v>
      </c>
    </row>
    <row r="1744" spans="1:9" ht="33.75" x14ac:dyDescent="0.2">
      <c r="A1744" s="19" t="s">
        <v>4253</v>
      </c>
      <c r="B1744" s="20" t="s">
        <v>4338</v>
      </c>
      <c r="C1744" s="36" t="s">
        <v>4417</v>
      </c>
      <c r="D1744" s="21" t="s">
        <v>72</v>
      </c>
      <c r="E1744" s="21" t="s">
        <v>3158</v>
      </c>
      <c r="F1744" s="22">
        <v>475164</v>
      </c>
      <c r="G1744" s="25" t="s">
        <v>74</v>
      </c>
      <c r="H1744" s="21" t="s">
        <v>74</v>
      </c>
      <c r="I1744" s="24" t="s">
        <v>74</v>
      </c>
    </row>
    <row r="1745" spans="1:9" ht="33.75" x14ac:dyDescent="0.2">
      <c r="A1745" s="19" t="s">
        <v>4253</v>
      </c>
      <c r="B1745" s="20" t="s">
        <v>4338</v>
      </c>
      <c r="C1745" s="36" t="s">
        <v>4418</v>
      </c>
      <c r="D1745" s="21" t="s">
        <v>72</v>
      </c>
      <c r="E1745" s="21" t="s">
        <v>3158</v>
      </c>
      <c r="F1745" s="22">
        <v>537921.6</v>
      </c>
      <c r="G1745" s="25" t="s">
        <v>74</v>
      </c>
      <c r="H1745" s="21" t="s">
        <v>74</v>
      </c>
      <c r="I1745" s="24" t="s">
        <v>74</v>
      </c>
    </row>
    <row r="1746" spans="1:9" ht="33.75" x14ac:dyDescent="0.2">
      <c r="A1746" s="19" t="s">
        <v>4253</v>
      </c>
      <c r="B1746" s="20" t="s">
        <v>4338</v>
      </c>
      <c r="C1746" s="36" t="s">
        <v>4419</v>
      </c>
      <c r="D1746" s="21" t="s">
        <v>72</v>
      </c>
      <c r="E1746" s="21" t="s">
        <v>3158</v>
      </c>
      <c r="F1746" s="22">
        <v>871134.4</v>
      </c>
      <c r="G1746" s="25" t="s">
        <v>74</v>
      </c>
      <c r="H1746" s="21" t="s">
        <v>74</v>
      </c>
      <c r="I1746" s="24" t="s">
        <v>74</v>
      </c>
    </row>
    <row r="1747" spans="1:9" ht="33.75" x14ac:dyDescent="0.2">
      <c r="A1747" s="19" t="s">
        <v>4253</v>
      </c>
      <c r="B1747" s="20" t="s">
        <v>4338</v>
      </c>
      <c r="C1747" s="36" t="s">
        <v>4420</v>
      </c>
      <c r="D1747" s="21" t="s">
        <v>72</v>
      </c>
      <c r="E1747" s="21" t="s">
        <v>3158</v>
      </c>
      <c r="F1747" s="22">
        <v>609644.4</v>
      </c>
      <c r="G1747" s="25" t="s">
        <v>74</v>
      </c>
      <c r="H1747" s="21" t="s">
        <v>74</v>
      </c>
      <c r="I1747" s="24" t="s">
        <v>74</v>
      </c>
    </row>
    <row r="1748" spans="1:9" ht="33.75" x14ac:dyDescent="0.2">
      <c r="A1748" s="19" t="s">
        <v>4253</v>
      </c>
      <c r="B1748" s="20" t="s">
        <v>4338</v>
      </c>
      <c r="C1748" s="36" t="s">
        <v>4421</v>
      </c>
      <c r="D1748" s="21" t="s">
        <v>72</v>
      </c>
      <c r="E1748" s="21" t="s">
        <v>3158</v>
      </c>
      <c r="F1748" s="22">
        <v>582748.4</v>
      </c>
      <c r="G1748" s="25" t="s">
        <v>74</v>
      </c>
      <c r="H1748" s="21" t="s">
        <v>74</v>
      </c>
      <c r="I1748" s="24" t="s">
        <v>74</v>
      </c>
    </row>
    <row r="1749" spans="1:9" ht="33.75" x14ac:dyDescent="0.2">
      <c r="A1749" s="19" t="s">
        <v>4253</v>
      </c>
      <c r="B1749" s="20" t="s">
        <v>4338</v>
      </c>
      <c r="C1749" s="36" t="s">
        <v>4422</v>
      </c>
      <c r="D1749" s="21" t="s">
        <v>72</v>
      </c>
      <c r="E1749" s="21" t="s">
        <v>3158</v>
      </c>
      <c r="F1749" s="22">
        <v>582748.4</v>
      </c>
      <c r="G1749" s="25" t="s">
        <v>74</v>
      </c>
      <c r="H1749" s="21" t="s">
        <v>74</v>
      </c>
      <c r="I1749" s="24" t="s">
        <v>74</v>
      </c>
    </row>
    <row r="1750" spans="1:9" ht="33.75" x14ac:dyDescent="0.2">
      <c r="A1750" s="19" t="s">
        <v>4253</v>
      </c>
      <c r="B1750" s="20" t="s">
        <v>4338</v>
      </c>
      <c r="C1750" s="36" t="s">
        <v>4423</v>
      </c>
      <c r="D1750" s="21" t="s">
        <v>72</v>
      </c>
      <c r="E1750" s="21" t="s">
        <v>3158</v>
      </c>
      <c r="F1750" s="22">
        <v>493094.8</v>
      </c>
      <c r="G1750" s="25" t="s">
        <v>74</v>
      </c>
      <c r="H1750" s="21" t="s">
        <v>74</v>
      </c>
      <c r="I1750" s="24" t="s">
        <v>74</v>
      </c>
    </row>
    <row r="1751" spans="1:9" ht="33.75" x14ac:dyDescent="0.2">
      <c r="A1751" s="19" t="s">
        <v>4253</v>
      </c>
      <c r="B1751" s="20" t="s">
        <v>4338</v>
      </c>
      <c r="C1751" s="36" t="s">
        <v>4424</v>
      </c>
      <c r="D1751" s="21" t="s">
        <v>72</v>
      </c>
      <c r="E1751" s="21" t="s">
        <v>3158</v>
      </c>
      <c r="F1751" s="22">
        <v>582748.4</v>
      </c>
      <c r="G1751" s="25" t="s">
        <v>74</v>
      </c>
      <c r="H1751" s="21" t="s">
        <v>74</v>
      </c>
      <c r="I1751" s="24" t="s">
        <v>74</v>
      </c>
    </row>
    <row r="1752" spans="1:9" ht="33.75" x14ac:dyDescent="0.2">
      <c r="A1752" s="19" t="s">
        <v>4253</v>
      </c>
      <c r="B1752" s="20" t="s">
        <v>4338</v>
      </c>
      <c r="C1752" s="36" t="s">
        <v>4425</v>
      </c>
      <c r="D1752" s="21" t="s">
        <v>72</v>
      </c>
      <c r="E1752" s="21" t="s">
        <v>3158</v>
      </c>
      <c r="F1752" s="22">
        <v>537921.6</v>
      </c>
      <c r="G1752" s="25" t="s">
        <v>74</v>
      </c>
      <c r="H1752" s="21" t="s">
        <v>74</v>
      </c>
      <c r="I1752" s="24" t="s">
        <v>74</v>
      </c>
    </row>
    <row r="1753" spans="1:9" ht="33.75" x14ac:dyDescent="0.2">
      <c r="A1753" s="19" t="s">
        <v>4253</v>
      </c>
      <c r="B1753" s="20" t="s">
        <v>4338</v>
      </c>
      <c r="C1753" s="36" t="s">
        <v>4426</v>
      </c>
      <c r="D1753" s="21" t="s">
        <v>72</v>
      </c>
      <c r="E1753" s="21" t="s">
        <v>3158</v>
      </c>
      <c r="F1753" s="22">
        <v>537921.6</v>
      </c>
      <c r="G1753" s="25" t="s">
        <v>74</v>
      </c>
      <c r="H1753" s="21" t="s">
        <v>74</v>
      </c>
      <c r="I1753" s="24" t="s">
        <v>74</v>
      </c>
    </row>
    <row r="1754" spans="1:9" ht="33.75" x14ac:dyDescent="0.2">
      <c r="A1754" s="19" t="s">
        <v>4253</v>
      </c>
      <c r="B1754" s="20" t="s">
        <v>4338</v>
      </c>
      <c r="C1754" s="36" t="s">
        <v>4427</v>
      </c>
      <c r="D1754" s="21" t="s">
        <v>72</v>
      </c>
      <c r="E1754" s="21" t="s">
        <v>3158</v>
      </c>
      <c r="F1754" s="22">
        <v>502060.4</v>
      </c>
      <c r="G1754" s="25" t="s">
        <v>74</v>
      </c>
      <c r="H1754" s="21" t="s">
        <v>74</v>
      </c>
      <c r="I1754" s="24" t="s">
        <v>74</v>
      </c>
    </row>
    <row r="1755" spans="1:9" ht="33.75" x14ac:dyDescent="0.2">
      <c r="A1755" s="19" t="s">
        <v>4253</v>
      </c>
      <c r="B1755" s="20" t="s">
        <v>4338</v>
      </c>
      <c r="C1755" s="36" t="s">
        <v>4428</v>
      </c>
      <c r="D1755" s="21" t="s">
        <v>72</v>
      </c>
      <c r="E1755" s="21" t="s">
        <v>3158</v>
      </c>
      <c r="F1755" s="22">
        <v>537921.6</v>
      </c>
      <c r="G1755" s="25" t="s">
        <v>74</v>
      </c>
      <c r="H1755" s="21" t="s">
        <v>74</v>
      </c>
      <c r="I1755" s="24" t="s">
        <v>74</v>
      </c>
    </row>
    <row r="1756" spans="1:9" ht="33.75" x14ac:dyDescent="0.2">
      <c r="A1756" s="19" t="s">
        <v>4253</v>
      </c>
      <c r="B1756" s="20" t="s">
        <v>4338</v>
      </c>
      <c r="C1756" s="36" t="s">
        <v>4429</v>
      </c>
      <c r="D1756" s="21" t="s">
        <v>72</v>
      </c>
      <c r="E1756" s="21" t="s">
        <v>3158</v>
      </c>
      <c r="F1756" s="22">
        <v>537921.6</v>
      </c>
      <c r="G1756" s="25" t="s">
        <v>74</v>
      </c>
      <c r="H1756" s="21" t="s">
        <v>74</v>
      </c>
      <c r="I1756" s="24" t="s">
        <v>74</v>
      </c>
    </row>
    <row r="1757" spans="1:9" ht="33.75" x14ac:dyDescent="0.2">
      <c r="A1757" s="19" t="s">
        <v>4253</v>
      </c>
      <c r="B1757" s="20" t="s">
        <v>4338</v>
      </c>
      <c r="C1757" s="36" t="s">
        <v>4430</v>
      </c>
      <c r="D1757" s="21" t="s">
        <v>72</v>
      </c>
      <c r="E1757" s="21" t="s">
        <v>3158</v>
      </c>
      <c r="F1757" s="22">
        <v>1694453.04</v>
      </c>
      <c r="G1757" s="25" t="s">
        <v>74</v>
      </c>
      <c r="H1757" s="21" t="s">
        <v>74</v>
      </c>
      <c r="I1757" s="24" t="s">
        <v>74</v>
      </c>
    </row>
    <row r="1758" spans="1:9" ht="33.75" x14ac:dyDescent="0.2">
      <c r="A1758" s="19" t="s">
        <v>4253</v>
      </c>
      <c r="B1758" s="20" t="s">
        <v>4338</v>
      </c>
      <c r="C1758" s="36" t="s">
        <v>4431</v>
      </c>
      <c r="D1758" s="21" t="s">
        <v>72</v>
      </c>
      <c r="E1758" s="21" t="s">
        <v>3158</v>
      </c>
      <c r="F1758" s="22">
        <v>772141.5</v>
      </c>
      <c r="G1758" s="25" t="s">
        <v>74</v>
      </c>
      <c r="H1758" s="21" t="s">
        <v>74</v>
      </c>
      <c r="I1758" s="24" t="s">
        <v>74</v>
      </c>
    </row>
    <row r="1759" spans="1:9" ht="33.75" x14ac:dyDescent="0.2">
      <c r="A1759" s="19" t="s">
        <v>4253</v>
      </c>
      <c r="B1759" s="20" t="s">
        <v>4338</v>
      </c>
      <c r="C1759" s="36" t="s">
        <v>4432</v>
      </c>
      <c r="D1759" s="21" t="s">
        <v>72</v>
      </c>
      <c r="E1759" s="21" t="s">
        <v>3158</v>
      </c>
      <c r="F1759" s="22">
        <v>2696547.6</v>
      </c>
      <c r="G1759" s="25" t="s">
        <v>74</v>
      </c>
      <c r="H1759" s="21" t="s">
        <v>74</v>
      </c>
      <c r="I1759" s="24" t="s">
        <v>74</v>
      </c>
    </row>
    <row r="1760" spans="1:9" ht="33.75" x14ac:dyDescent="0.2">
      <c r="A1760" s="19" t="s">
        <v>4253</v>
      </c>
      <c r="B1760" s="20" t="s">
        <v>4338</v>
      </c>
      <c r="C1760" s="36" t="s">
        <v>4433</v>
      </c>
      <c r="D1760" s="21" t="s">
        <v>72</v>
      </c>
      <c r="E1760" s="21" t="s">
        <v>3158</v>
      </c>
      <c r="F1760" s="22">
        <v>484500</v>
      </c>
      <c r="G1760" s="25" t="s">
        <v>74</v>
      </c>
      <c r="H1760" s="21" t="s">
        <v>74</v>
      </c>
      <c r="I1760" s="24" t="s">
        <v>74</v>
      </c>
    </row>
    <row r="1761" spans="1:9" ht="33.75" x14ac:dyDescent="0.2">
      <c r="A1761" s="19" t="s">
        <v>4253</v>
      </c>
      <c r="B1761" s="20" t="s">
        <v>4338</v>
      </c>
      <c r="C1761" s="36" t="s">
        <v>4434</v>
      </c>
      <c r="D1761" s="21" t="s">
        <v>72</v>
      </c>
      <c r="E1761" s="21" t="s">
        <v>3158</v>
      </c>
      <c r="F1761" s="22">
        <v>135700</v>
      </c>
      <c r="G1761" s="25" t="s">
        <v>74</v>
      </c>
      <c r="H1761" s="21" t="s">
        <v>74</v>
      </c>
      <c r="I1761" s="24" t="s">
        <v>74</v>
      </c>
    </row>
    <row r="1762" spans="1:9" ht="33.75" x14ac:dyDescent="0.2">
      <c r="A1762" s="19" t="s">
        <v>4253</v>
      </c>
      <c r="B1762" s="20" t="s">
        <v>4338</v>
      </c>
      <c r="C1762" s="36" t="s">
        <v>4435</v>
      </c>
      <c r="D1762" s="21" t="s">
        <v>72</v>
      </c>
      <c r="E1762" s="21" t="s">
        <v>3158</v>
      </c>
      <c r="F1762" s="22">
        <v>17300</v>
      </c>
      <c r="G1762" s="25" t="s">
        <v>74</v>
      </c>
      <c r="H1762" s="21" t="s">
        <v>74</v>
      </c>
      <c r="I1762" s="24" t="s">
        <v>74</v>
      </c>
    </row>
    <row r="1763" spans="1:9" ht="33.75" x14ac:dyDescent="0.2">
      <c r="A1763" s="19" t="s">
        <v>4253</v>
      </c>
      <c r="B1763" s="20" t="s">
        <v>4338</v>
      </c>
      <c r="C1763" s="36" t="s">
        <v>4339</v>
      </c>
      <c r="D1763" s="21" t="s">
        <v>72</v>
      </c>
      <c r="E1763" s="21" t="s">
        <v>3158</v>
      </c>
      <c r="F1763" s="22">
        <v>28600</v>
      </c>
      <c r="G1763" s="25" t="s">
        <v>74</v>
      </c>
      <c r="H1763" s="21" t="s">
        <v>74</v>
      </c>
      <c r="I1763" s="24" t="s">
        <v>74</v>
      </c>
    </row>
    <row r="1764" spans="1:9" ht="33.75" x14ac:dyDescent="0.2">
      <c r="A1764" s="19" t="s">
        <v>4253</v>
      </c>
      <c r="B1764" s="20" t="s">
        <v>4338</v>
      </c>
      <c r="C1764" s="36" t="s">
        <v>4436</v>
      </c>
      <c r="D1764" s="21" t="s">
        <v>72</v>
      </c>
      <c r="E1764" s="21" t="s">
        <v>3158</v>
      </c>
      <c r="F1764" s="22">
        <v>36300</v>
      </c>
      <c r="G1764" s="25" t="s">
        <v>74</v>
      </c>
      <c r="H1764" s="21" t="s">
        <v>74</v>
      </c>
      <c r="I1764" s="24" t="s">
        <v>74</v>
      </c>
    </row>
    <row r="1765" spans="1:9" ht="33.75" x14ac:dyDescent="0.2">
      <c r="A1765" s="19" t="s">
        <v>4253</v>
      </c>
      <c r="B1765" s="20" t="s">
        <v>4338</v>
      </c>
      <c r="C1765" s="36" t="s">
        <v>4437</v>
      </c>
      <c r="D1765" s="21" t="s">
        <v>72</v>
      </c>
      <c r="E1765" s="21" t="s">
        <v>3158</v>
      </c>
      <c r="F1765" s="22">
        <v>274900</v>
      </c>
      <c r="G1765" s="25" t="s">
        <v>74</v>
      </c>
      <c r="H1765" s="21" t="s">
        <v>74</v>
      </c>
      <c r="I1765" s="24" t="s">
        <v>74</v>
      </c>
    </row>
    <row r="1766" spans="1:9" ht="33.75" x14ac:dyDescent="0.2">
      <c r="A1766" s="19" t="s">
        <v>4253</v>
      </c>
      <c r="B1766" s="20" t="s">
        <v>4338</v>
      </c>
      <c r="C1766" s="36" t="s">
        <v>4438</v>
      </c>
      <c r="D1766" s="21" t="s">
        <v>72</v>
      </c>
      <c r="E1766" s="21" t="s">
        <v>3158</v>
      </c>
      <c r="F1766" s="22">
        <v>8800</v>
      </c>
      <c r="G1766" s="25" t="s">
        <v>74</v>
      </c>
      <c r="H1766" s="21" t="s">
        <v>74</v>
      </c>
      <c r="I1766" s="24" t="s">
        <v>74</v>
      </c>
    </row>
    <row r="1767" spans="1:9" ht="33.75" x14ac:dyDescent="0.2">
      <c r="A1767" s="19" t="s">
        <v>4253</v>
      </c>
      <c r="B1767" s="20" t="s">
        <v>4338</v>
      </c>
      <c r="C1767" s="36" t="s">
        <v>4439</v>
      </c>
      <c r="D1767" s="21" t="s">
        <v>72</v>
      </c>
      <c r="E1767" s="21" t="s">
        <v>3158</v>
      </c>
      <c r="F1767" s="26">
        <v>500</v>
      </c>
      <c r="G1767" s="25" t="s">
        <v>74</v>
      </c>
      <c r="H1767" s="21" t="s">
        <v>74</v>
      </c>
      <c r="I1767" s="24" t="s">
        <v>74</v>
      </c>
    </row>
    <row r="1768" spans="1:9" ht="33.75" x14ac:dyDescent="0.2">
      <c r="A1768" s="19" t="s">
        <v>4253</v>
      </c>
      <c r="B1768" s="20" t="s">
        <v>4338</v>
      </c>
      <c r="C1768" s="36" t="s">
        <v>4342</v>
      </c>
      <c r="D1768" s="21" t="s">
        <v>72</v>
      </c>
      <c r="E1768" s="21" t="s">
        <v>3158</v>
      </c>
      <c r="F1768" s="26">
        <v>500</v>
      </c>
      <c r="G1768" s="25" t="s">
        <v>74</v>
      </c>
      <c r="H1768" s="21" t="s">
        <v>74</v>
      </c>
      <c r="I1768" s="24" t="s">
        <v>74</v>
      </c>
    </row>
    <row r="1769" spans="1:9" ht="33.75" x14ac:dyDescent="0.2">
      <c r="A1769" s="19" t="s">
        <v>4253</v>
      </c>
      <c r="B1769" s="20" t="s">
        <v>4338</v>
      </c>
      <c r="C1769" s="36" t="s">
        <v>4345</v>
      </c>
      <c r="D1769" s="21" t="s">
        <v>72</v>
      </c>
      <c r="E1769" s="21" t="s">
        <v>3158</v>
      </c>
      <c r="F1769" s="26">
        <v>500</v>
      </c>
      <c r="G1769" s="25" t="s">
        <v>74</v>
      </c>
      <c r="H1769" s="21" t="s">
        <v>74</v>
      </c>
      <c r="I1769" s="24" t="s">
        <v>74</v>
      </c>
    </row>
    <row r="1770" spans="1:9" ht="33.75" x14ac:dyDescent="0.2">
      <c r="A1770" s="19" t="s">
        <v>4253</v>
      </c>
      <c r="B1770" s="20" t="s">
        <v>4338</v>
      </c>
      <c r="C1770" s="36" t="s">
        <v>4345</v>
      </c>
      <c r="D1770" s="21" t="s">
        <v>72</v>
      </c>
      <c r="E1770" s="21" t="s">
        <v>3158</v>
      </c>
      <c r="F1770" s="26">
        <v>500</v>
      </c>
      <c r="G1770" s="25" t="s">
        <v>74</v>
      </c>
      <c r="H1770" s="21" t="s">
        <v>74</v>
      </c>
      <c r="I1770" s="24" t="s">
        <v>74</v>
      </c>
    </row>
    <row r="1771" spans="1:9" ht="33.75" x14ac:dyDescent="0.2">
      <c r="A1771" s="19" t="s">
        <v>4253</v>
      </c>
      <c r="B1771" s="20" t="s">
        <v>4338</v>
      </c>
      <c r="C1771" s="36" t="s">
        <v>4440</v>
      </c>
      <c r="D1771" s="21" t="s">
        <v>72</v>
      </c>
      <c r="E1771" s="21" t="s">
        <v>3158</v>
      </c>
      <c r="F1771" s="22">
        <v>3900</v>
      </c>
      <c r="G1771" s="25" t="s">
        <v>74</v>
      </c>
      <c r="H1771" s="21" t="s">
        <v>74</v>
      </c>
      <c r="I1771" s="24" t="s">
        <v>74</v>
      </c>
    </row>
    <row r="1772" spans="1:9" ht="33.75" x14ac:dyDescent="0.2">
      <c r="A1772" s="19" t="s">
        <v>4253</v>
      </c>
      <c r="B1772" s="20" t="s">
        <v>4338</v>
      </c>
      <c r="C1772" s="36" t="s">
        <v>4441</v>
      </c>
      <c r="D1772" s="21" t="s">
        <v>72</v>
      </c>
      <c r="E1772" s="21" t="s">
        <v>3158</v>
      </c>
      <c r="F1772" s="22">
        <v>95300</v>
      </c>
      <c r="G1772" s="25" t="s">
        <v>74</v>
      </c>
      <c r="H1772" s="21" t="s">
        <v>74</v>
      </c>
      <c r="I1772" s="24" t="s">
        <v>74</v>
      </c>
    </row>
    <row r="1773" spans="1:9" ht="33.75" x14ac:dyDescent="0.2">
      <c r="A1773" s="19" t="s">
        <v>4253</v>
      </c>
      <c r="B1773" s="20" t="s">
        <v>4338</v>
      </c>
      <c r="C1773" s="36" t="s">
        <v>4342</v>
      </c>
      <c r="D1773" s="21" t="s">
        <v>72</v>
      </c>
      <c r="E1773" s="21" t="s">
        <v>3158</v>
      </c>
      <c r="F1773" s="22">
        <v>5300</v>
      </c>
      <c r="G1773" s="25" t="s">
        <v>74</v>
      </c>
      <c r="H1773" s="21" t="s">
        <v>74</v>
      </c>
      <c r="I1773" s="24" t="s">
        <v>74</v>
      </c>
    </row>
    <row r="1774" spans="1:9" ht="33.75" x14ac:dyDescent="0.2">
      <c r="A1774" s="19" t="s">
        <v>4253</v>
      </c>
      <c r="B1774" s="20" t="s">
        <v>4338</v>
      </c>
      <c r="C1774" s="36" t="s">
        <v>4342</v>
      </c>
      <c r="D1774" s="21" t="s">
        <v>72</v>
      </c>
      <c r="E1774" s="21" t="s">
        <v>3158</v>
      </c>
      <c r="F1774" s="22">
        <v>5300</v>
      </c>
      <c r="G1774" s="25" t="s">
        <v>74</v>
      </c>
      <c r="H1774" s="21" t="s">
        <v>74</v>
      </c>
      <c r="I1774" s="24" t="s">
        <v>74</v>
      </c>
    </row>
    <row r="1775" spans="1:9" ht="33.75" x14ac:dyDescent="0.2">
      <c r="A1775" s="19" t="s">
        <v>4253</v>
      </c>
      <c r="B1775" s="20" t="s">
        <v>4338</v>
      </c>
      <c r="C1775" s="36" t="s">
        <v>4342</v>
      </c>
      <c r="D1775" s="21" t="s">
        <v>72</v>
      </c>
      <c r="E1775" s="21" t="s">
        <v>3158</v>
      </c>
      <c r="F1775" s="22">
        <v>5300</v>
      </c>
      <c r="G1775" s="25" t="s">
        <v>74</v>
      </c>
      <c r="H1775" s="21" t="s">
        <v>74</v>
      </c>
      <c r="I1775" s="24" t="s">
        <v>74</v>
      </c>
    </row>
    <row r="1776" spans="1:9" ht="33.75" x14ac:dyDescent="0.2">
      <c r="A1776" s="19" t="s">
        <v>4253</v>
      </c>
      <c r="B1776" s="20" t="s">
        <v>4338</v>
      </c>
      <c r="C1776" s="36" t="s">
        <v>4442</v>
      </c>
      <c r="D1776" s="21" t="s">
        <v>72</v>
      </c>
      <c r="E1776" s="21" t="s">
        <v>3158</v>
      </c>
      <c r="F1776" s="22">
        <v>75000</v>
      </c>
      <c r="G1776" s="25" t="s">
        <v>74</v>
      </c>
      <c r="H1776" s="21" t="s">
        <v>74</v>
      </c>
      <c r="I1776" s="24" t="s">
        <v>74</v>
      </c>
    </row>
    <row r="1777" spans="1:9" ht="33.75" x14ac:dyDescent="0.2">
      <c r="A1777" s="19" t="s">
        <v>4253</v>
      </c>
      <c r="B1777" s="20" t="s">
        <v>4338</v>
      </c>
      <c r="C1777" s="36" t="s">
        <v>4443</v>
      </c>
      <c r="D1777" s="21" t="s">
        <v>72</v>
      </c>
      <c r="E1777" s="21" t="s">
        <v>3158</v>
      </c>
      <c r="F1777" s="22">
        <v>272000</v>
      </c>
      <c r="G1777" s="25" t="s">
        <v>74</v>
      </c>
      <c r="H1777" s="21" t="s">
        <v>74</v>
      </c>
      <c r="I1777" s="24" t="s">
        <v>74</v>
      </c>
    </row>
    <row r="1778" spans="1:9" ht="33.75" x14ac:dyDescent="0.2">
      <c r="A1778" s="19" t="s">
        <v>4253</v>
      </c>
      <c r="B1778" s="20" t="s">
        <v>4338</v>
      </c>
      <c r="C1778" s="36" t="s">
        <v>4444</v>
      </c>
      <c r="D1778" s="21" t="s">
        <v>72</v>
      </c>
      <c r="E1778" s="21" t="s">
        <v>3158</v>
      </c>
      <c r="F1778" s="22">
        <v>345000</v>
      </c>
      <c r="G1778" s="25" t="s">
        <v>74</v>
      </c>
      <c r="H1778" s="21" t="s">
        <v>74</v>
      </c>
      <c r="I1778" s="24" t="s">
        <v>74</v>
      </c>
    </row>
    <row r="1779" spans="1:9" ht="33.75" x14ac:dyDescent="0.2">
      <c r="A1779" s="19" t="s">
        <v>4253</v>
      </c>
      <c r="B1779" s="20" t="s">
        <v>4338</v>
      </c>
      <c r="C1779" s="36" t="s">
        <v>4445</v>
      </c>
      <c r="D1779" s="21" t="s">
        <v>72</v>
      </c>
      <c r="E1779" s="21" t="s">
        <v>3158</v>
      </c>
      <c r="F1779" s="22">
        <v>191000</v>
      </c>
      <c r="G1779" s="25" t="s">
        <v>74</v>
      </c>
      <c r="H1779" s="21" t="s">
        <v>74</v>
      </c>
      <c r="I1779" s="24" t="s">
        <v>74</v>
      </c>
    </row>
    <row r="1780" spans="1:9" ht="33.75" x14ac:dyDescent="0.2">
      <c r="A1780" s="19" t="s">
        <v>4253</v>
      </c>
      <c r="B1780" s="20" t="s">
        <v>4338</v>
      </c>
      <c r="C1780" s="36" t="s">
        <v>4446</v>
      </c>
      <c r="D1780" s="21" t="s">
        <v>72</v>
      </c>
      <c r="E1780" s="21" t="s">
        <v>3158</v>
      </c>
      <c r="F1780" s="22">
        <v>169000</v>
      </c>
      <c r="G1780" s="25" t="s">
        <v>74</v>
      </c>
      <c r="H1780" s="21" t="s">
        <v>74</v>
      </c>
      <c r="I1780" s="24" t="s">
        <v>74</v>
      </c>
    </row>
    <row r="1781" spans="1:9" ht="33.75" x14ac:dyDescent="0.2">
      <c r="A1781" s="19" t="s">
        <v>4253</v>
      </c>
      <c r="B1781" s="20" t="s">
        <v>4338</v>
      </c>
      <c r="C1781" s="36" t="s">
        <v>4447</v>
      </c>
      <c r="D1781" s="21" t="s">
        <v>72</v>
      </c>
      <c r="E1781" s="21" t="s">
        <v>3158</v>
      </c>
      <c r="F1781" s="22">
        <v>633000</v>
      </c>
      <c r="G1781" s="25" t="s">
        <v>74</v>
      </c>
      <c r="H1781" s="21" t="s">
        <v>74</v>
      </c>
      <c r="I1781" s="24" t="s">
        <v>74</v>
      </c>
    </row>
    <row r="1782" spans="1:9" ht="33.75" x14ac:dyDescent="0.2">
      <c r="A1782" s="19" t="s">
        <v>4253</v>
      </c>
      <c r="B1782" s="20" t="s">
        <v>4338</v>
      </c>
      <c r="C1782" s="36" t="s">
        <v>4448</v>
      </c>
      <c r="D1782" s="21" t="s">
        <v>72</v>
      </c>
      <c r="E1782" s="21" t="s">
        <v>3158</v>
      </c>
      <c r="F1782" s="22">
        <v>441000</v>
      </c>
      <c r="G1782" s="25" t="s">
        <v>74</v>
      </c>
      <c r="H1782" s="21" t="s">
        <v>74</v>
      </c>
      <c r="I1782" s="24" t="s">
        <v>74</v>
      </c>
    </row>
    <row r="1783" spans="1:9" ht="33.75" x14ac:dyDescent="0.2">
      <c r="A1783" s="19" t="s">
        <v>4253</v>
      </c>
      <c r="B1783" s="20" t="s">
        <v>4338</v>
      </c>
      <c r="C1783" s="36" t="s">
        <v>4449</v>
      </c>
      <c r="D1783" s="21" t="s">
        <v>72</v>
      </c>
      <c r="E1783" s="21" t="s">
        <v>3158</v>
      </c>
      <c r="F1783" s="22">
        <v>317000</v>
      </c>
      <c r="G1783" s="25" t="s">
        <v>74</v>
      </c>
      <c r="H1783" s="21" t="s">
        <v>74</v>
      </c>
      <c r="I1783" s="24" t="s">
        <v>74</v>
      </c>
    </row>
    <row r="1784" spans="1:9" ht="33.75" x14ac:dyDescent="0.2">
      <c r="A1784" s="19" t="s">
        <v>4253</v>
      </c>
      <c r="B1784" s="20" t="s">
        <v>4338</v>
      </c>
      <c r="C1784" s="36" t="s">
        <v>4450</v>
      </c>
      <c r="D1784" s="21" t="s">
        <v>72</v>
      </c>
      <c r="E1784" s="21" t="s">
        <v>3158</v>
      </c>
      <c r="F1784" s="22">
        <v>123200</v>
      </c>
      <c r="G1784" s="25" t="s">
        <v>74</v>
      </c>
      <c r="H1784" s="21" t="s">
        <v>74</v>
      </c>
      <c r="I1784" s="24" t="s">
        <v>74</v>
      </c>
    </row>
    <row r="1785" spans="1:9" ht="33.75" x14ac:dyDescent="0.2">
      <c r="A1785" s="19" t="s">
        <v>4253</v>
      </c>
      <c r="B1785" s="20" t="s">
        <v>4338</v>
      </c>
      <c r="C1785" s="36" t="s">
        <v>4363</v>
      </c>
      <c r="D1785" s="21" t="s">
        <v>72</v>
      </c>
      <c r="E1785" s="21" t="s">
        <v>3158</v>
      </c>
      <c r="F1785" s="22">
        <v>3700</v>
      </c>
      <c r="G1785" s="25" t="s">
        <v>74</v>
      </c>
      <c r="H1785" s="21" t="s">
        <v>74</v>
      </c>
      <c r="I1785" s="24" t="s">
        <v>74</v>
      </c>
    </row>
    <row r="1786" spans="1:9" ht="33.75" x14ac:dyDescent="0.2">
      <c r="A1786" s="19" t="s">
        <v>4253</v>
      </c>
      <c r="B1786" s="20" t="s">
        <v>4338</v>
      </c>
      <c r="C1786" s="36" t="s">
        <v>4363</v>
      </c>
      <c r="D1786" s="21" t="s">
        <v>72</v>
      </c>
      <c r="E1786" s="21" t="s">
        <v>3158</v>
      </c>
      <c r="F1786" s="22">
        <v>3700</v>
      </c>
      <c r="G1786" s="25" t="s">
        <v>74</v>
      </c>
      <c r="H1786" s="21" t="s">
        <v>74</v>
      </c>
      <c r="I1786" s="24" t="s">
        <v>74</v>
      </c>
    </row>
    <row r="1787" spans="1:9" ht="33.75" x14ac:dyDescent="0.2">
      <c r="A1787" s="19" t="s">
        <v>4253</v>
      </c>
      <c r="B1787" s="20" t="s">
        <v>4338</v>
      </c>
      <c r="C1787" s="36" t="s">
        <v>4363</v>
      </c>
      <c r="D1787" s="21" t="s">
        <v>72</v>
      </c>
      <c r="E1787" s="21" t="s">
        <v>3158</v>
      </c>
      <c r="F1787" s="22">
        <v>3700</v>
      </c>
      <c r="G1787" s="25" t="s">
        <v>74</v>
      </c>
      <c r="H1787" s="21" t="s">
        <v>74</v>
      </c>
      <c r="I1787" s="24" t="s">
        <v>74</v>
      </c>
    </row>
    <row r="1788" spans="1:9" ht="33.75" x14ac:dyDescent="0.2">
      <c r="A1788" s="19" t="s">
        <v>4253</v>
      </c>
      <c r="B1788" s="20" t="s">
        <v>4338</v>
      </c>
      <c r="C1788" s="36" t="s">
        <v>4363</v>
      </c>
      <c r="D1788" s="21" t="s">
        <v>72</v>
      </c>
      <c r="E1788" s="21" t="s">
        <v>3158</v>
      </c>
      <c r="F1788" s="22">
        <v>3700</v>
      </c>
      <c r="G1788" s="25" t="s">
        <v>74</v>
      </c>
      <c r="H1788" s="21" t="s">
        <v>74</v>
      </c>
      <c r="I1788" s="24" t="s">
        <v>74</v>
      </c>
    </row>
    <row r="1789" spans="1:9" ht="33.75" x14ac:dyDescent="0.2">
      <c r="A1789" s="19" t="s">
        <v>4253</v>
      </c>
      <c r="B1789" s="20" t="s">
        <v>4338</v>
      </c>
      <c r="C1789" s="36" t="s">
        <v>4363</v>
      </c>
      <c r="D1789" s="21" t="s">
        <v>72</v>
      </c>
      <c r="E1789" s="21" t="s">
        <v>3158</v>
      </c>
      <c r="F1789" s="22">
        <v>3700</v>
      </c>
      <c r="G1789" s="25" t="s">
        <v>74</v>
      </c>
      <c r="H1789" s="21" t="s">
        <v>74</v>
      </c>
      <c r="I1789" s="24" t="s">
        <v>74</v>
      </c>
    </row>
    <row r="1790" spans="1:9" ht="33.75" x14ac:dyDescent="0.2">
      <c r="A1790" s="19" t="s">
        <v>4253</v>
      </c>
      <c r="B1790" s="20" t="s">
        <v>4338</v>
      </c>
      <c r="C1790" s="36" t="s">
        <v>4363</v>
      </c>
      <c r="D1790" s="21" t="s">
        <v>72</v>
      </c>
      <c r="E1790" s="21" t="s">
        <v>3158</v>
      </c>
      <c r="F1790" s="22">
        <v>3700</v>
      </c>
      <c r="G1790" s="25" t="s">
        <v>74</v>
      </c>
      <c r="H1790" s="21" t="s">
        <v>74</v>
      </c>
      <c r="I1790" s="24" t="s">
        <v>74</v>
      </c>
    </row>
    <row r="1791" spans="1:9" ht="33.75" x14ac:dyDescent="0.2">
      <c r="A1791" s="19" t="s">
        <v>4253</v>
      </c>
      <c r="B1791" s="20" t="s">
        <v>4338</v>
      </c>
      <c r="C1791" s="36" t="s">
        <v>4363</v>
      </c>
      <c r="D1791" s="21" t="s">
        <v>72</v>
      </c>
      <c r="E1791" s="21" t="s">
        <v>3158</v>
      </c>
      <c r="F1791" s="22">
        <v>3700</v>
      </c>
      <c r="G1791" s="25" t="s">
        <v>74</v>
      </c>
      <c r="H1791" s="21" t="s">
        <v>74</v>
      </c>
      <c r="I1791" s="24" t="s">
        <v>74</v>
      </c>
    </row>
    <row r="1792" spans="1:9" ht="33.75" x14ac:dyDescent="0.2">
      <c r="A1792" s="19" t="s">
        <v>4253</v>
      </c>
      <c r="B1792" s="20" t="s">
        <v>4338</v>
      </c>
      <c r="C1792" s="36" t="s">
        <v>4363</v>
      </c>
      <c r="D1792" s="21" t="s">
        <v>72</v>
      </c>
      <c r="E1792" s="21" t="s">
        <v>3158</v>
      </c>
      <c r="F1792" s="22">
        <v>3700</v>
      </c>
      <c r="G1792" s="25" t="s">
        <v>74</v>
      </c>
      <c r="H1792" s="21" t="s">
        <v>74</v>
      </c>
      <c r="I1792" s="24" t="s">
        <v>74</v>
      </c>
    </row>
    <row r="1793" spans="1:9" ht="33.75" x14ac:dyDescent="0.2">
      <c r="A1793" s="19" t="s">
        <v>4253</v>
      </c>
      <c r="B1793" s="20" t="s">
        <v>4338</v>
      </c>
      <c r="C1793" s="36" t="s">
        <v>4364</v>
      </c>
      <c r="D1793" s="21" t="s">
        <v>72</v>
      </c>
      <c r="E1793" s="21" t="s">
        <v>3158</v>
      </c>
      <c r="F1793" s="22">
        <v>3700</v>
      </c>
      <c r="G1793" s="25" t="s">
        <v>74</v>
      </c>
      <c r="H1793" s="21" t="s">
        <v>74</v>
      </c>
      <c r="I1793" s="24" t="s">
        <v>74</v>
      </c>
    </row>
    <row r="1794" spans="1:9" ht="33.75" x14ac:dyDescent="0.2">
      <c r="A1794" s="19" t="s">
        <v>4253</v>
      </c>
      <c r="B1794" s="20" t="s">
        <v>4338</v>
      </c>
      <c r="C1794" s="36" t="s">
        <v>4364</v>
      </c>
      <c r="D1794" s="21" t="s">
        <v>72</v>
      </c>
      <c r="E1794" s="21" t="s">
        <v>3158</v>
      </c>
      <c r="F1794" s="22">
        <v>3700</v>
      </c>
      <c r="G1794" s="25" t="s">
        <v>74</v>
      </c>
      <c r="H1794" s="21" t="s">
        <v>74</v>
      </c>
      <c r="I1794" s="24" t="s">
        <v>74</v>
      </c>
    </row>
    <row r="1795" spans="1:9" ht="33.75" x14ac:dyDescent="0.2">
      <c r="A1795" s="19" t="s">
        <v>4253</v>
      </c>
      <c r="B1795" s="20" t="s">
        <v>4338</v>
      </c>
      <c r="C1795" s="36" t="s">
        <v>4364</v>
      </c>
      <c r="D1795" s="21" t="s">
        <v>72</v>
      </c>
      <c r="E1795" s="21" t="s">
        <v>3158</v>
      </c>
      <c r="F1795" s="22">
        <v>3700</v>
      </c>
      <c r="G1795" s="25" t="s">
        <v>74</v>
      </c>
      <c r="H1795" s="21" t="s">
        <v>74</v>
      </c>
      <c r="I1795" s="24" t="s">
        <v>74</v>
      </c>
    </row>
    <row r="1796" spans="1:9" ht="33.75" x14ac:dyDescent="0.2">
      <c r="A1796" s="19" t="s">
        <v>4253</v>
      </c>
      <c r="B1796" s="20" t="s">
        <v>4338</v>
      </c>
      <c r="C1796" s="36" t="s">
        <v>4364</v>
      </c>
      <c r="D1796" s="21" t="s">
        <v>72</v>
      </c>
      <c r="E1796" s="21" t="s">
        <v>3158</v>
      </c>
      <c r="F1796" s="22">
        <v>3700</v>
      </c>
      <c r="G1796" s="25" t="s">
        <v>74</v>
      </c>
      <c r="H1796" s="21" t="s">
        <v>74</v>
      </c>
      <c r="I1796" s="24" t="s">
        <v>74</v>
      </c>
    </row>
    <row r="1797" spans="1:9" ht="33.75" x14ac:dyDescent="0.2">
      <c r="A1797" s="19" t="s">
        <v>4253</v>
      </c>
      <c r="B1797" s="20" t="s">
        <v>4338</v>
      </c>
      <c r="C1797" s="36" t="s">
        <v>4451</v>
      </c>
      <c r="D1797" s="21" t="s">
        <v>72</v>
      </c>
      <c r="E1797" s="21" t="s">
        <v>3158</v>
      </c>
      <c r="F1797" s="22">
        <v>8900</v>
      </c>
      <c r="G1797" s="25" t="s">
        <v>74</v>
      </c>
      <c r="H1797" s="21" t="s">
        <v>74</v>
      </c>
      <c r="I1797" s="24" t="s">
        <v>74</v>
      </c>
    </row>
    <row r="1798" spans="1:9" ht="33.75" x14ac:dyDescent="0.2">
      <c r="A1798" s="19" t="s">
        <v>4253</v>
      </c>
      <c r="B1798" s="20" t="s">
        <v>4338</v>
      </c>
      <c r="C1798" s="36" t="s">
        <v>4366</v>
      </c>
      <c r="D1798" s="21" t="s">
        <v>72</v>
      </c>
      <c r="E1798" s="21" t="s">
        <v>3158</v>
      </c>
      <c r="F1798" s="22">
        <v>3700</v>
      </c>
      <c r="G1798" s="25" t="s">
        <v>74</v>
      </c>
      <c r="H1798" s="21" t="s">
        <v>74</v>
      </c>
      <c r="I1798" s="24" t="s">
        <v>74</v>
      </c>
    </row>
    <row r="1799" spans="1:9" ht="33.75" x14ac:dyDescent="0.2">
      <c r="A1799" s="19" t="s">
        <v>4253</v>
      </c>
      <c r="B1799" s="20" t="s">
        <v>4338</v>
      </c>
      <c r="C1799" s="36" t="s">
        <v>4452</v>
      </c>
      <c r="D1799" s="21" t="s">
        <v>72</v>
      </c>
      <c r="E1799" s="21" t="s">
        <v>3158</v>
      </c>
      <c r="F1799" s="22">
        <v>22400</v>
      </c>
      <c r="G1799" s="25" t="s">
        <v>74</v>
      </c>
      <c r="H1799" s="21" t="s">
        <v>74</v>
      </c>
      <c r="I1799" s="24" t="s">
        <v>74</v>
      </c>
    </row>
    <row r="1800" spans="1:9" ht="33.75" x14ac:dyDescent="0.2">
      <c r="A1800" s="19" t="s">
        <v>4253</v>
      </c>
      <c r="B1800" s="20" t="s">
        <v>4338</v>
      </c>
      <c r="C1800" s="36" t="s">
        <v>4453</v>
      </c>
      <c r="D1800" s="21" t="s">
        <v>72</v>
      </c>
      <c r="E1800" s="21" t="s">
        <v>3158</v>
      </c>
      <c r="F1800" s="22">
        <v>6700</v>
      </c>
      <c r="G1800" s="25" t="s">
        <v>74</v>
      </c>
      <c r="H1800" s="21" t="s">
        <v>74</v>
      </c>
      <c r="I1800" s="24" t="s">
        <v>74</v>
      </c>
    </row>
    <row r="1801" spans="1:9" ht="33.75" x14ac:dyDescent="0.2">
      <c r="A1801" s="19" t="s">
        <v>4253</v>
      </c>
      <c r="B1801" s="20" t="s">
        <v>4338</v>
      </c>
      <c r="C1801" s="36" t="s">
        <v>4454</v>
      </c>
      <c r="D1801" s="21" t="s">
        <v>72</v>
      </c>
      <c r="E1801" s="21" t="s">
        <v>3158</v>
      </c>
      <c r="F1801" s="22">
        <v>53800</v>
      </c>
      <c r="G1801" s="25" t="s">
        <v>74</v>
      </c>
      <c r="H1801" s="21" t="s">
        <v>74</v>
      </c>
      <c r="I1801" s="24" t="s">
        <v>74</v>
      </c>
    </row>
    <row r="1802" spans="1:9" ht="33.75" x14ac:dyDescent="0.2">
      <c r="A1802" s="19" t="s">
        <v>4253</v>
      </c>
      <c r="B1802" s="20" t="s">
        <v>4338</v>
      </c>
      <c r="C1802" s="36" t="s">
        <v>4455</v>
      </c>
      <c r="D1802" s="21" t="s">
        <v>72</v>
      </c>
      <c r="E1802" s="21" t="s">
        <v>3158</v>
      </c>
      <c r="F1802" s="22">
        <v>18900</v>
      </c>
      <c r="G1802" s="25" t="s">
        <v>74</v>
      </c>
      <c r="H1802" s="21" t="s">
        <v>74</v>
      </c>
      <c r="I1802" s="24" t="s">
        <v>74</v>
      </c>
    </row>
    <row r="1803" spans="1:9" ht="33.75" x14ac:dyDescent="0.2">
      <c r="A1803" s="19" t="s">
        <v>4253</v>
      </c>
      <c r="B1803" s="20" t="s">
        <v>4338</v>
      </c>
      <c r="C1803" s="36" t="s">
        <v>4456</v>
      </c>
      <c r="D1803" s="21" t="s">
        <v>72</v>
      </c>
      <c r="E1803" s="21" t="s">
        <v>3158</v>
      </c>
      <c r="F1803" s="22">
        <v>23800</v>
      </c>
      <c r="G1803" s="25" t="s">
        <v>74</v>
      </c>
      <c r="H1803" s="21" t="s">
        <v>74</v>
      </c>
      <c r="I1803" s="24" t="s">
        <v>74</v>
      </c>
    </row>
    <row r="1804" spans="1:9" ht="33.75" x14ac:dyDescent="0.2">
      <c r="A1804" s="19" t="s">
        <v>4253</v>
      </c>
      <c r="B1804" s="20" t="s">
        <v>4338</v>
      </c>
      <c r="C1804" s="36" t="s">
        <v>4457</v>
      </c>
      <c r="D1804" s="21" t="s">
        <v>72</v>
      </c>
      <c r="E1804" s="21" t="s">
        <v>3158</v>
      </c>
      <c r="F1804" s="22">
        <v>300400</v>
      </c>
      <c r="G1804" s="25" t="s">
        <v>74</v>
      </c>
      <c r="H1804" s="21" t="s">
        <v>74</v>
      </c>
      <c r="I1804" s="24" t="s">
        <v>74</v>
      </c>
    </row>
    <row r="1805" spans="1:9" ht="33.75" x14ac:dyDescent="0.2">
      <c r="A1805" s="19" t="s">
        <v>4253</v>
      </c>
      <c r="B1805" s="20" t="s">
        <v>4338</v>
      </c>
      <c r="C1805" s="36" t="s">
        <v>4458</v>
      </c>
      <c r="D1805" s="21" t="s">
        <v>72</v>
      </c>
      <c r="E1805" s="21" t="s">
        <v>3158</v>
      </c>
      <c r="F1805" s="22">
        <v>46000</v>
      </c>
      <c r="G1805" s="25" t="s">
        <v>74</v>
      </c>
      <c r="H1805" s="21" t="s">
        <v>74</v>
      </c>
      <c r="I1805" s="24" t="s">
        <v>74</v>
      </c>
    </row>
    <row r="1806" spans="1:9" ht="33.75" x14ac:dyDescent="0.2">
      <c r="A1806" s="19" t="s">
        <v>4253</v>
      </c>
      <c r="B1806" s="20" t="s">
        <v>4338</v>
      </c>
      <c r="C1806" s="36" t="s">
        <v>4459</v>
      </c>
      <c r="D1806" s="21" t="s">
        <v>72</v>
      </c>
      <c r="E1806" s="21" t="s">
        <v>3158</v>
      </c>
      <c r="F1806" s="22">
        <v>6564665.5700000003</v>
      </c>
      <c r="G1806" s="25" t="s">
        <v>74</v>
      </c>
      <c r="H1806" s="21" t="s">
        <v>74</v>
      </c>
      <c r="I1806" s="24" t="s">
        <v>74</v>
      </c>
    </row>
    <row r="1807" spans="1:9" ht="33.75" x14ac:dyDescent="0.2">
      <c r="A1807" s="19" t="s">
        <v>4253</v>
      </c>
      <c r="B1807" s="20" t="s">
        <v>4338</v>
      </c>
      <c r="C1807" s="36" t="s">
        <v>4460</v>
      </c>
      <c r="D1807" s="21" t="s">
        <v>72</v>
      </c>
      <c r="E1807" s="21" t="s">
        <v>3158</v>
      </c>
      <c r="F1807" s="22">
        <v>6293694.1699999999</v>
      </c>
      <c r="G1807" s="25" t="s">
        <v>74</v>
      </c>
      <c r="H1807" s="21" t="s">
        <v>74</v>
      </c>
      <c r="I1807" s="24" t="s">
        <v>74</v>
      </c>
    </row>
    <row r="1808" spans="1:9" ht="33.75" x14ac:dyDescent="0.2">
      <c r="A1808" s="19" t="s">
        <v>4253</v>
      </c>
      <c r="B1808" s="20" t="s">
        <v>4338</v>
      </c>
      <c r="C1808" s="36" t="s">
        <v>4461</v>
      </c>
      <c r="D1808" s="21" t="s">
        <v>72</v>
      </c>
      <c r="E1808" s="21" t="s">
        <v>3158</v>
      </c>
      <c r="F1808" s="22">
        <v>1215497.44</v>
      </c>
      <c r="G1808" s="25" t="s">
        <v>74</v>
      </c>
      <c r="H1808" s="21" t="s">
        <v>74</v>
      </c>
      <c r="I1808" s="24" t="s">
        <v>74</v>
      </c>
    </row>
    <row r="1809" spans="1:9" ht="33.75" x14ac:dyDescent="0.2">
      <c r="A1809" s="19" t="s">
        <v>4253</v>
      </c>
      <c r="B1809" s="20" t="s">
        <v>4338</v>
      </c>
      <c r="C1809" s="36" t="s">
        <v>4423</v>
      </c>
      <c r="D1809" s="21" t="s">
        <v>72</v>
      </c>
      <c r="E1809" s="21" t="s">
        <v>3158</v>
      </c>
      <c r="F1809" s="22">
        <v>5029147.2</v>
      </c>
      <c r="G1809" s="25" t="s">
        <v>74</v>
      </c>
      <c r="H1809" s="21" t="s">
        <v>74</v>
      </c>
      <c r="I1809" s="24" t="s">
        <v>74</v>
      </c>
    </row>
    <row r="1810" spans="1:9" ht="33.75" x14ac:dyDescent="0.2">
      <c r="A1810" s="19" t="s">
        <v>4253</v>
      </c>
      <c r="B1810" s="20" t="s">
        <v>4338</v>
      </c>
      <c r="C1810" s="36" t="s">
        <v>4462</v>
      </c>
      <c r="D1810" s="21" t="s">
        <v>72</v>
      </c>
      <c r="E1810" s="21" t="s">
        <v>3158</v>
      </c>
      <c r="F1810" s="22">
        <v>7827016.5700000003</v>
      </c>
      <c r="G1810" s="25" t="s">
        <v>74</v>
      </c>
      <c r="H1810" s="21" t="s">
        <v>74</v>
      </c>
      <c r="I1810" s="24" t="s">
        <v>74</v>
      </c>
    </row>
    <row r="1811" spans="1:9" ht="33.75" x14ac:dyDescent="0.2">
      <c r="A1811" s="19" t="s">
        <v>4253</v>
      </c>
      <c r="B1811" s="20" t="s">
        <v>4338</v>
      </c>
      <c r="C1811" s="36" t="s">
        <v>4463</v>
      </c>
      <c r="D1811" s="21" t="s">
        <v>72</v>
      </c>
      <c r="E1811" s="21" t="s">
        <v>3158</v>
      </c>
      <c r="F1811" s="22">
        <v>9488922.0899999999</v>
      </c>
      <c r="G1811" s="25" t="s">
        <v>74</v>
      </c>
      <c r="H1811" s="21" t="s">
        <v>74</v>
      </c>
      <c r="I1811" s="24" t="s">
        <v>74</v>
      </c>
    </row>
    <row r="1812" spans="1:9" ht="33.75" x14ac:dyDescent="0.2">
      <c r="A1812" s="19" t="s">
        <v>4253</v>
      </c>
      <c r="B1812" s="20" t="s">
        <v>4338</v>
      </c>
      <c r="C1812" s="36" t="s">
        <v>4464</v>
      </c>
      <c r="D1812" s="21" t="s">
        <v>72</v>
      </c>
      <c r="E1812" s="21" t="s">
        <v>3158</v>
      </c>
      <c r="F1812" s="22">
        <v>7463591.9000000004</v>
      </c>
      <c r="G1812" s="25" t="s">
        <v>74</v>
      </c>
      <c r="H1812" s="21" t="s">
        <v>74</v>
      </c>
      <c r="I1812" s="24" t="s">
        <v>74</v>
      </c>
    </row>
    <row r="1813" spans="1:9" ht="33.75" x14ac:dyDescent="0.2">
      <c r="A1813" s="19" t="s">
        <v>4253</v>
      </c>
      <c r="B1813" s="20" t="s">
        <v>4338</v>
      </c>
      <c r="C1813" s="36" t="s">
        <v>4465</v>
      </c>
      <c r="D1813" s="21" t="s">
        <v>72</v>
      </c>
      <c r="E1813" s="21" t="s">
        <v>3158</v>
      </c>
      <c r="F1813" s="22">
        <v>5798509.8600000003</v>
      </c>
      <c r="G1813" s="25" t="s">
        <v>74</v>
      </c>
      <c r="H1813" s="21" t="s">
        <v>74</v>
      </c>
      <c r="I1813" s="24" t="s">
        <v>74</v>
      </c>
    </row>
    <row r="1814" spans="1:9" ht="33.75" x14ac:dyDescent="0.2">
      <c r="A1814" s="19" t="s">
        <v>4253</v>
      </c>
      <c r="B1814" s="20" t="s">
        <v>4338</v>
      </c>
      <c r="C1814" s="36" t="s">
        <v>4466</v>
      </c>
      <c r="D1814" s="21" t="s">
        <v>72</v>
      </c>
      <c r="E1814" s="21" t="s">
        <v>3158</v>
      </c>
      <c r="F1814" s="22">
        <v>7212503.6600000001</v>
      </c>
      <c r="G1814" s="25" t="s">
        <v>74</v>
      </c>
      <c r="H1814" s="21" t="s">
        <v>74</v>
      </c>
      <c r="I1814" s="24" t="s">
        <v>74</v>
      </c>
    </row>
    <row r="1815" spans="1:9" ht="33.75" x14ac:dyDescent="0.2">
      <c r="A1815" s="19" t="s">
        <v>4253</v>
      </c>
      <c r="B1815" s="20" t="s">
        <v>4338</v>
      </c>
      <c r="C1815" s="36" t="s">
        <v>4467</v>
      </c>
      <c r="D1815" s="21" t="s">
        <v>72</v>
      </c>
      <c r="E1815" s="21" t="s">
        <v>3158</v>
      </c>
      <c r="F1815" s="22">
        <v>8202532.0999999996</v>
      </c>
      <c r="G1815" s="25" t="s">
        <v>74</v>
      </c>
      <c r="H1815" s="21" t="s">
        <v>74</v>
      </c>
      <c r="I1815" s="24" t="s">
        <v>74</v>
      </c>
    </row>
    <row r="1816" spans="1:9" ht="33.75" x14ac:dyDescent="0.2">
      <c r="A1816" s="19" t="s">
        <v>4253</v>
      </c>
      <c r="B1816" s="20" t="s">
        <v>4338</v>
      </c>
      <c r="C1816" s="36" t="s">
        <v>4468</v>
      </c>
      <c r="D1816" s="21" t="s">
        <v>72</v>
      </c>
      <c r="E1816" s="21" t="s">
        <v>3158</v>
      </c>
      <c r="F1816" s="22">
        <v>6656647.0599999996</v>
      </c>
      <c r="G1816" s="25" t="s">
        <v>74</v>
      </c>
      <c r="H1816" s="21" t="s">
        <v>74</v>
      </c>
      <c r="I1816" s="24" t="s">
        <v>74</v>
      </c>
    </row>
    <row r="1817" spans="1:9" ht="33.75" x14ac:dyDescent="0.2">
      <c r="A1817" s="19" t="s">
        <v>4253</v>
      </c>
      <c r="B1817" s="20" t="s">
        <v>4338</v>
      </c>
      <c r="C1817" s="36" t="s">
        <v>4469</v>
      </c>
      <c r="D1817" s="21" t="s">
        <v>72</v>
      </c>
      <c r="E1817" s="21" t="s">
        <v>3158</v>
      </c>
      <c r="F1817" s="22">
        <v>6964239.4800000004</v>
      </c>
      <c r="G1817" s="25" t="s">
        <v>74</v>
      </c>
      <c r="H1817" s="21" t="s">
        <v>74</v>
      </c>
      <c r="I1817" s="24" t="s">
        <v>74</v>
      </c>
    </row>
    <row r="1818" spans="1:9" ht="33.75" x14ac:dyDescent="0.2">
      <c r="A1818" s="19" t="s">
        <v>4253</v>
      </c>
      <c r="B1818" s="20" t="s">
        <v>4338</v>
      </c>
      <c r="C1818" s="36" t="s">
        <v>4470</v>
      </c>
      <c r="D1818" s="21" t="s">
        <v>72</v>
      </c>
      <c r="E1818" s="21" t="s">
        <v>3158</v>
      </c>
      <c r="F1818" s="22">
        <v>7605620.6399999997</v>
      </c>
      <c r="G1818" s="25" t="s">
        <v>74</v>
      </c>
      <c r="H1818" s="21" t="s">
        <v>74</v>
      </c>
      <c r="I1818" s="24" t="s">
        <v>74</v>
      </c>
    </row>
    <row r="1819" spans="1:9" ht="33.75" x14ac:dyDescent="0.2">
      <c r="A1819" s="19" t="s">
        <v>4253</v>
      </c>
      <c r="B1819" s="20" t="s">
        <v>4338</v>
      </c>
      <c r="C1819" s="36" t="s">
        <v>4471</v>
      </c>
      <c r="D1819" s="21" t="s">
        <v>72</v>
      </c>
      <c r="E1819" s="21" t="s">
        <v>3158</v>
      </c>
      <c r="F1819" s="22">
        <v>8242310.2000000002</v>
      </c>
      <c r="G1819" s="25" t="s">
        <v>74</v>
      </c>
      <c r="H1819" s="21" t="s">
        <v>74</v>
      </c>
      <c r="I1819" s="24" t="s">
        <v>74</v>
      </c>
    </row>
    <row r="1820" spans="1:9" ht="33.75" x14ac:dyDescent="0.2">
      <c r="A1820" s="19" t="s">
        <v>4253</v>
      </c>
      <c r="B1820" s="20" t="s">
        <v>4338</v>
      </c>
      <c r="C1820" s="36" t="s">
        <v>4472</v>
      </c>
      <c r="D1820" s="21" t="s">
        <v>72</v>
      </c>
      <c r="E1820" s="21" t="s">
        <v>3158</v>
      </c>
      <c r="F1820" s="22">
        <v>10555501.460000001</v>
      </c>
      <c r="G1820" s="25" t="s">
        <v>74</v>
      </c>
      <c r="H1820" s="21" t="s">
        <v>74</v>
      </c>
      <c r="I1820" s="24" t="s">
        <v>74</v>
      </c>
    </row>
    <row r="1821" spans="1:9" ht="33.75" x14ac:dyDescent="0.2">
      <c r="A1821" s="19" t="s">
        <v>4253</v>
      </c>
      <c r="B1821" s="20" t="s">
        <v>4338</v>
      </c>
      <c r="C1821" s="36" t="s">
        <v>4473</v>
      </c>
      <c r="D1821" s="21" t="s">
        <v>72</v>
      </c>
      <c r="E1821" s="21" t="s">
        <v>3158</v>
      </c>
      <c r="F1821" s="22">
        <v>2413145.6</v>
      </c>
      <c r="G1821" s="25" t="s">
        <v>74</v>
      </c>
      <c r="H1821" s="21" t="s">
        <v>74</v>
      </c>
      <c r="I1821" s="24" t="s">
        <v>74</v>
      </c>
    </row>
    <row r="1822" spans="1:9" ht="33.75" x14ac:dyDescent="0.2">
      <c r="A1822" s="19" t="s">
        <v>4253</v>
      </c>
      <c r="B1822" s="20" t="s">
        <v>4338</v>
      </c>
      <c r="C1822" s="36" t="s">
        <v>4474</v>
      </c>
      <c r="D1822" s="21" t="s">
        <v>72</v>
      </c>
      <c r="E1822" s="21" t="s">
        <v>3158</v>
      </c>
      <c r="F1822" s="22">
        <v>7463967</v>
      </c>
      <c r="G1822" s="25" t="s">
        <v>74</v>
      </c>
      <c r="H1822" s="21" t="s">
        <v>74</v>
      </c>
      <c r="I1822" s="24" t="s">
        <v>74</v>
      </c>
    </row>
    <row r="1823" spans="1:9" ht="33.75" x14ac:dyDescent="0.2">
      <c r="A1823" s="19" t="s">
        <v>4253</v>
      </c>
      <c r="B1823" s="20" t="s">
        <v>4338</v>
      </c>
      <c r="C1823" s="36" t="s">
        <v>4475</v>
      </c>
      <c r="D1823" s="21" t="s">
        <v>72</v>
      </c>
      <c r="E1823" s="21" t="s">
        <v>3158</v>
      </c>
      <c r="F1823" s="22">
        <v>2407737.6</v>
      </c>
      <c r="G1823" s="25" t="s">
        <v>74</v>
      </c>
      <c r="H1823" s="21" t="s">
        <v>74</v>
      </c>
      <c r="I1823" s="24" t="s">
        <v>74</v>
      </c>
    </row>
    <row r="1824" spans="1:9" ht="33.75" x14ac:dyDescent="0.2">
      <c r="A1824" s="19" t="s">
        <v>4253</v>
      </c>
      <c r="B1824" s="20" t="s">
        <v>4338</v>
      </c>
      <c r="C1824" s="36" t="s">
        <v>4476</v>
      </c>
      <c r="D1824" s="21" t="s">
        <v>72</v>
      </c>
      <c r="E1824" s="21" t="s">
        <v>3158</v>
      </c>
      <c r="F1824" s="22">
        <v>7340858.9400000004</v>
      </c>
      <c r="G1824" s="25" t="s">
        <v>74</v>
      </c>
      <c r="H1824" s="21" t="s">
        <v>74</v>
      </c>
      <c r="I1824" s="24" t="s">
        <v>74</v>
      </c>
    </row>
    <row r="1825" spans="1:9" ht="33.75" x14ac:dyDescent="0.2">
      <c r="A1825" s="19" t="s">
        <v>4253</v>
      </c>
      <c r="B1825" s="20" t="s">
        <v>4338</v>
      </c>
      <c r="C1825" s="36" t="s">
        <v>4477</v>
      </c>
      <c r="D1825" s="21" t="s">
        <v>72</v>
      </c>
      <c r="E1825" s="21" t="s">
        <v>3158</v>
      </c>
      <c r="F1825" s="22">
        <v>1102503.5</v>
      </c>
      <c r="G1825" s="25" t="s">
        <v>74</v>
      </c>
      <c r="H1825" s="21" t="s">
        <v>74</v>
      </c>
      <c r="I1825" s="24" t="s">
        <v>74</v>
      </c>
    </row>
    <row r="1826" spans="1:9" ht="33.75" x14ac:dyDescent="0.2">
      <c r="A1826" s="19" t="s">
        <v>4253</v>
      </c>
      <c r="B1826" s="20" t="s">
        <v>4338</v>
      </c>
      <c r="C1826" s="36" t="s">
        <v>4478</v>
      </c>
      <c r="D1826" s="21" t="s">
        <v>72</v>
      </c>
      <c r="E1826" s="21" t="s">
        <v>3158</v>
      </c>
      <c r="F1826" s="22">
        <v>1251995.5</v>
      </c>
      <c r="G1826" s="25" t="s">
        <v>74</v>
      </c>
      <c r="H1826" s="21" t="s">
        <v>74</v>
      </c>
      <c r="I1826" s="24" t="s">
        <v>74</v>
      </c>
    </row>
    <row r="1827" spans="1:9" ht="33.75" x14ac:dyDescent="0.2">
      <c r="A1827" s="19" t="s">
        <v>4253</v>
      </c>
      <c r="B1827" s="20" t="s">
        <v>4338</v>
      </c>
      <c r="C1827" s="36" t="s">
        <v>4479</v>
      </c>
      <c r="D1827" s="21" t="s">
        <v>72</v>
      </c>
      <c r="E1827" s="21" t="s">
        <v>3158</v>
      </c>
      <c r="F1827" s="22">
        <v>5904024.4800000004</v>
      </c>
      <c r="G1827" s="25" t="s">
        <v>74</v>
      </c>
      <c r="H1827" s="21" t="s">
        <v>74</v>
      </c>
      <c r="I1827" s="24" t="s">
        <v>74</v>
      </c>
    </row>
    <row r="1828" spans="1:9" ht="33.75" x14ac:dyDescent="0.2">
      <c r="A1828" s="19" t="s">
        <v>4253</v>
      </c>
      <c r="B1828" s="20" t="s">
        <v>4338</v>
      </c>
      <c r="C1828" s="36" t="s">
        <v>4480</v>
      </c>
      <c r="D1828" s="21" t="s">
        <v>72</v>
      </c>
      <c r="E1828" s="21" t="s">
        <v>3158</v>
      </c>
      <c r="F1828" s="22">
        <v>6674352.7999999998</v>
      </c>
      <c r="G1828" s="25" t="s">
        <v>74</v>
      </c>
      <c r="H1828" s="21" t="s">
        <v>74</v>
      </c>
      <c r="I1828" s="24" t="s">
        <v>74</v>
      </c>
    </row>
    <row r="1829" spans="1:9" ht="33.75" x14ac:dyDescent="0.2">
      <c r="A1829" s="19" t="s">
        <v>4253</v>
      </c>
      <c r="B1829" s="20" t="s">
        <v>4338</v>
      </c>
      <c r="C1829" s="36" t="s">
        <v>4481</v>
      </c>
      <c r="D1829" s="21" t="s">
        <v>72</v>
      </c>
      <c r="E1829" s="21" t="s">
        <v>3158</v>
      </c>
      <c r="F1829" s="22">
        <v>2398068.9700000002</v>
      </c>
      <c r="G1829" s="25" t="s">
        <v>74</v>
      </c>
      <c r="H1829" s="21" t="s">
        <v>74</v>
      </c>
      <c r="I1829" s="24" t="s">
        <v>74</v>
      </c>
    </row>
    <row r="1830" spans="1:9" ht="33.75" x14ac:dyDescent="0.2">
      <c r="A1830" s="19" t="s">
        <v>4253</v>
      </c>
      <c r="B1830" s="20" t="s">
        <v>4338</v>
      </c>
      <c r="C1830" s="36" t="s">
        <v>4482</v>
      </c>
      <c r="D1830" s="21" t="s">
        <v>72</v>
      </c>
      <c r="E1830" s="21" t="s">
        <v>3158</v>
      </c>
      <c r="F1830" s="22">
        <v>6444664.5599999996</v>
      </c>
      <c r="G1830" s="25" t="s">
        <v>74</v>
      </c>
      <c r="H1830" s="21" t="s">
        <v>74</v>
      </c>
      <c r="I1830" s="24" t="s">
        <v>74</v>
      </c>
    </row>
    <row r="1831" spans="1:9" ht="33.75" x14ac:dyDescent="0.2">
      <c r="A1831" s="19" t="s">
        <v>4253</v>
      </c>
      <c r="B1831" s="20" t="s">
        <v>4338</v>
      </c>
      <c r="C1831" s="36" t="s">
        <v>4483</v>
      </c>
      <c r="D1831" s="21" t="s">
        <v>72</v>
      </c>
      <c r="E1831" s="21" t="s">
        <v>3158</v>
      </c>
      <c r="F1831" s="22">
        <v>180787.8</v>
      </c>
      <c r="G1831" s="25" t="s">
        <v>74</v>
      </c>
      <c r="H1831" s="21" t="s">
        <v>74</v>
      </c>
      <c r="I1831" s="24" t="s">
        <v>74</v>
      </c>
    </row>
    <row r="1832" spans="1:9" ht="33.75" x14ac:dyDescent="0.2">
      <c r="A1832" s="19" t="s">
        <v>4253</v>
      </c>
      <c r="B1832" s="20" t="s">
        <v>4338</v>
      </c>
      <c r="C1832" s="36" t="s">
        <v>4484</v>
      </c>
      <c r="D1832" s="21" t="s">
        <v>72</v>
      </c>
      <c r="E1832" s="21" t="s">
        <v>3158</v>
      </c>
      <c r="F1832" s="22">
        <v>475152.48</v>
      </c>
      <c r="G1832" s="25" t="s">
        <v>74</v>
      </c>
      <c r="H1832" s="21" t="s">
        <v>74</v>
      </c>
      <c r="I1832" s="24" t="s">
        <v>74</v>
      </c>
    </row>
    <row r="1833" spans="1:9" ht="33.75" x14ac:dyDescent="0.2">
      <c r="A1833" s="19" t="s">
        <v>4253</v>
      </c>
      <c r="B1833" s="20" t="s">
        <v>4338</v>
      </c>
      <c r="C1833" s="36" t="s">
        <v>4485</v>
      </c>
      <c r="D1833" s="21" t="s">
        <v>72</v>
      </c>
      <c r="E1833" s="21" t="s">
        <v>3158</v>
      </c>
      <c r="F1833" s="22">
        <v>480675</v>
      </c>
      <c r="G1833" s="25" t="s">
        <v>74</v>
      </c>
      <c r="H1833" s="21" t="s">
        <v>74</v>
      </c>
      <c r="I1833" s="24" t="s">
        <v>74</v>
      </c>
    </row>
    <row r="1834" spans="1:9" ht="33.75" x14ac:dyDescent="0.2">
      <c r="A1834" s="19" t="s">
        <v>4253</v>
      </c>
      <c r="B1834" s="20" t="s">
        <v>4338</v>
      </c>
      <c r="C1834" s="36" t="s">
        <v>4486</v>
      </c>
      <c r="D1834" s="21" t="s">
        <v>72</v>
      </c>
      <c r="E1834" s="21" t="s">
        <v>3158</v>
      </c>
      <c r="F1834" s="22">
        <v>23075334.800000001</v>
      </c>
      <c r="G1834" s="25" t="s">
        <v>74</v>
      </c>
      <c r="H1834" s="21" t="s">
        <v>74</v>
      </c>
      <c r="I1834" s="24" t="s">
        <v>74</v>
      </c>
    </row>
    <row r="1835" spans="1:9" ht="33.75" x14ac:dyDescent="0.2">
      <c r="A1835" s="19" t="s">
        <v>4253</v>
      </c>
      <c r="B1835" s="20" t="s">
        <v>4338</v>
      </c>
      <c r="C1835" s="36" t="s">
        <v>4487</v>
      </c>
      <c r="D1835" s="21" t="s">
        <v>72</v>
      </c>
      <c r="E1835" s="21" t="s">
        <v>3158</v>
      </c>
      <c r="F1835" s="22">
        <v>12339032.300000001</v>
      </c>
      <c r="G1835" s="25" t="s">
        <v>74</v>
      </c>
      <c r="H1835" s="21" t="s">
        <v>74</v>
      </c>
      <c r="I1835" s="24" t="s">
        <v>74</v>
      </c>
    </row>
    <row r="1836" spans="1:9" ht="33.75" x14ac:dyDescent="0.2">
      <c r="A1836" s="19" t="s">
        <v>4253</v>
      </c>
      <c r="B1836" s="20" t="s">
        <v>4338</v>
      </c>
      <c r="C1836" s="36" t="s">
        <v>4488</v>
      </c>
      <c r="D1836" s="21" t="s">
        <v>72</v>
      </c>
      <c r="E1836" s="21" t="s">
        <v>3158</v>
      </c>
      <c r="F1836" s="22">
        <v>12785726.15</v>
      </c>
      <c r="G1836" s="25" t="s">
        <v>74</v>
      </c>
      <c r="H1836" s="21" t="s">
        <v>74</v>
      </c>
      <c r="I1836" s="24" t="s">
        <v>74</v>
      </c>
    </row>
    <row r="1837" spans="1:9" ht="33.75" x14ac:dyDescent="0.2">
      <c r="A1837" s="19" t="s">
        <v>4253</v>
      </c>
      <c r="B1837" s="20" t="s">
        <v>4338</v>
      </c>
      <c r="C1837" s="36" t="s">
        <v>4489</v>
      </c>
      <c r="D1837" s="21" t="s">
        <v>72</v>
      </c>
      <c r="E1837" s="21" t="s">
        <v>3158</v>
      </c>
      <c r="F1837" s="22">
        <v>502060.4</v>
      </c>
      <c r="G1837" s="25" t="s">
        <v>74</v>
      </c>
      <c r="H1837" s="21" t="s">
        <v>74</v>
      </c>
      <c r="I1837" s="24" t="s">
        <v>74</v>
      </c>
    </row>
    <row r="1838" spans="1:9" ht="33.75" x14ac:dyDescent="0.2">
      <c r="A1838" s="19" t="s">
        <v>4253</v>
      </c>
      <c r="B1838" s="20" t="s">
        <v>4338</v>
      </c>
      <c r="C1838" s="36" t="s">
        <v>4490</v>
      </c>
      <c r="D1838" s="21" t="s">
        <v>72</v>
      </c>
      <c r="E1838" s="21" t="s">
        <v>3158</v>
      </c>
      <c r="F1838" s="22">
        <v>582748.4</v>
      </c>
      <c r="G1838" s="25" t="s">
        <v>74</v>
      </c>
      <c r="H1838" s="21" t="s">
        <v>74</v>
      </c>
      <c r="I1838" s="24" t="s">
        <v>74</v>
      </c>
    </row>
    <row r="1839" spans="1:9" ht="33.75" x14ac:dyDescent="0.2">
      <c r="A1839" s="19" t="s">
        <v>4253</v>
      </c>
      <c r="B1839" s="20" t="s">
        <v>4338</v>
      </c>
      <c r="C1839" s="36" t="s">
        <v>4491</v>
      </c>
      <c r="D1839" s="21" t="s">
        <v>72</v>
      </c>
      <c r="E1839" s="21" t="s">
        <v>3158</v>
      </c>
      <c r="F1839" s="22">
        <v>537921.6</v>
      </c>
      <c r="G1839" s="25" t="s">
        <v>74</v>
      </c>
      <c r="H1839" s="21" t="s">
        <v>74</v>
      </c>
      <c r="I1839" s="24" t="s">
        <v>74</v>
      </c>
    </row>
    <row r="1840" spans="1:9" ht="33.75" x14ac:dyDescent="0.2">
      <c r="A1840" s="19" t="s">
        <v>4253</v>
      </c>
      <c r="B1840" s="20" t="s">
        <v>4338</v>
      </c>
      <c r="C1840" s="36" t="s">
        <v>4492</v>
      </c>
      <c r="D1840" s="21" t="s">
        <v>72</v>
      </c>
      <c r="E1840" s="21" t="s">
        <v>3158</v>
      </c>
      <c r="F1840" s="22">
        <v>762055.6</v>
      </c>
      <c r="G1840" s="25" t="s">
        <v>74</v>
      </c>
      <c r="H1840" s="21" t="s">
        <v>74</v>
      </c>
      <c r="I1840" s="24" t="s">
        <v>74</v>
      </c>
    </row>
    <row r="1841" spans="1:9" ht="33.75" x14ac:dyDescent="0.2">
      <c r="A1841" s="19" t="s">
        <v>4253</v>
      </c>
      <c r="B1841" s="20" t="s">
        <v>4338</v>
      </c>
      <c r="C1841" s="36" t="s">
        <v>4493</v>
      </c>
      <c r="D1841" s="21" t="s">
        <v>72</v>
      </c>
      <c r="E1841" s="21" t="s">
        <v>3158</v>
      </c>
      <c r="F1841" s="22">
        <v>397281.2</v>
      </c>
      <c r="G1841" s="25" t="s">
        <v>74</v>
      </c>
      <c r="H1841" s="21" t="s">
        <v>74</v>
      </c>
      <c r="I1841" s="24" t="s">
        <v>74</v>
      </c>
    </row>
    <row r="1842" spans="1:9" ht="33.75" x14ac:dyDescent="0.2">
      <c r="A1842" s="19" t="s">
        <v>4253</v>
      </c>
      <c r="B1842" s="20" t="s">
        <v>4338</v>
      </c>
      <c r="C1842" s="36" t="s">
        <v>4494</v>
      </c>
      <c r="D1842" s="21" t="s">
        <v>72</v>
      </c>
      <c r="E1842" s="21" t="s">
        <v>3158</v>
      </c>
      <c r="F1842" s="22">
        <v>521971.6</v>
      </c>
      <c r="G1842" s="25" t="s">
        <v>74</v>
      </c>
      <c r="H1842" s="21" t="s">
        <v>74</v>
      </c>
      <c r="I1842" s="24" t="s">
        <v>74</v>
      </c>
    </row>
    <row r="1843" spans="1:9" ht="33.75" x14ac:dyDescent="0.2">
      <c r="A1843" s="19" t="s">
        <v>4253</v>
      </c>
      <c r="B1843" s="20" t="s">
        <v>4338</v>
      </c>
      <c r="C1843" s="36" t="s">
        <v>4495</v>
      </c>
      <c r="D1843" s="21" t="s">
        <v>72</v>
      </c>
      <c r="E1843" s="21" t="s">
        <v>3158</v>
      </c>
      <c r="F1843" s="22">
        <v>941362.8</v>
      </c>
      <c r="G1843" s="25" t="s">
        <v>74</v>
      </c>
      <c r="H1843" s="21" t="s">
        <v>74</v>
      </c>
      <c r="I1843" s="24" t="s">
        <v>74</v>
      </c>
    </row>
    <row r="1844" spans="1:9" ht="33.75" x14ac:dyDescent="0.2">
      <c r="A1844" s="19" t="s">
        <v>4253</v>
      </c>
      <c r="B1844" s="20" t="s">
        <v>4338</v>
      </c>
      <c r="C1844" s="36" t="s">
        <v>4496</v>
      </c>
      <c r="D1844" s="21" t="s">
        <v>72</v>
      </c>
      <c r="E1844" s="21" t="s">
        <v>3158</v>
      </c>
      <c r="F1844" s="22">
        <v>672402</v>
      </c>
      <c r="G1844" s="25" t="s">
        <v>74</v>
      </c>
      <c r="H1844" s="21" t="s">
        <v>74</v>
      </c>
      <c r="I1844" s="24" t="s">
        <v>74</v>
      </c>
    </row>
    <row r="1845" spans="1:9" ht="33.75" x14ac:dyDescent="0.2">
      <c r="A1845" s="19" t="s">
        <v>4253</v>
      </c>
      <c r="B1845" s="20" t="s">
        <v>4338</v>
      </c>
      <c r="C1845" s="36" t="s">
        <v>4497</v>
      </c>
      <c r="D1845" s="21" t="s">
        <v>72</v>
      </c>
      <c r="E1845" s="21" t="s">
        <v>3158</v>
      </c>
      <c r="F1845" s="22">
        <v>582748.4</v>
      </c>
      <c r="G1845" s="25" t="s">
        <v>74</v>
      </c>
      <c r="H1845" s="21" t="s">
        <v>74</v>
      </c>
      <c r="I1845" s="24" t="s">
        <v>74</v>
      </c>
    </row>
    <row r="1846" spans="1:9" ht="33.75" x14ac:dyDescent="0.2">
      <c r="A1846" s="19" t="s">
        <v>4253</v>
      </c>
      <c r="B1846" s="20" t="s">
        <v>4338</v>
      </c>
      <c r="C1846" s="36" t="s">
        <v>4494</v>
      </c>
      <c r="D1846" s="21" t="s">
        <v>72</v>
      </c>
      <c r="E1846" s="21" t="s">
        <v>3158</v>
      </c>
      <c r="F1846" s="22">
        <v>801950.8</v>
      </c>
      <c r="G1846" s="25" t="s">
        <v>74</v>
      </c>
      <c r="H1846" s="21" t="s">
        <v>74</v>
      </c>
      <c r="I1846" s="24" t="s">
        <v>74</v>
      </c>
    </row>
    <row r="1847" spans="1:9" ht="33.75" x14ac:dyDescent="0.2">
      <c r="A1847" s="19" t="s">
        <v>4253</v>
      </c>
      <c r="B1847" s="20" t="s">
        <v>4338</v>
      </c>
      <c r="C1847" s="36" t="s">
        <v>4498</v>
      </c>
      <c r="D1847" s="21" t="s">
        <v>72</v>
      </c>
      <c r="E1847" s="21" t="s">
        <v>3158</v>
      </c>
      <c r="F1847" s="22">
        <v>851709.2</v>
      </c>
      <c r="G1847" s="25" t="s">
        <v>74</v>
      </c>
      <c r="H1847" s="21" t="s">
        <v>74</v>
      </c>
      <c r="I1847" s="24" t="s">
        <v>74</v>
      </c>
    </row>
    <row r="1848" spans="1:9" ht="33.75" x14ac:dyDescent="0.2">
      <c r="A1848" s="19" t="s">
        <v>4253</v>
      </c>
      <c r="B1848" s="20" t="s">
        <v>4338</v>
      </c>
      <c r="C1848" s="36" t="s">
        <v>4499</v>
      </c>
      <c r="D1848" s="21" t="s">
        <v>72</v>
      </c>
      <c r="E1848" s="21" t="s">
        <v>3158</v>
      </c>
      <c r="F1848" s="22">
        <v>475164</v>
      </c>
      <c r="G1848" s="25" t="s">
        <v>74</v>
      </c>
      <c r="H1848" s="21" t="s">
        <v>74</v>
      </c>
      <c r="I1848" s="24" t="s">
        <v>74</v>
      </c>
    </row>
    <row r="1849" spans="1:9" ht="33.75" x14ac:dyDescent="0.2">
      <c r="A1849" s="19" t="s">
        <v>4253</v>
      </c>
      <c r="B1849" s="20" t="s">
        <v>4338</v>
      </c>
      <c r="C1849" s="36" t="s">
        <v>4500</v>
      </c>
      <c r="D1849" s="21" t="s">
        <v>72</v>
      </c>
      <c r="E1849" s="21" t="s">
        <v>3158</v>
      </c>
      <c r="F1849" s="22">
        <v>537921.6</v>
      </c>
      <c r="G1849" s="25" t="s">
        <v>74</v>
      </c>
      <c r="H1849" s="21" t="s">
        <v>74</v>
      </c>
      <c r="I1849" s="24" t="s">
        <v>74</v>
      </c>
    </row>
    <row r="1850" spans="1:9" ht="33.75" x14ac:dyDescent="0.2">
      <c r="A1850" s="19" t="s">
        <v>4253</v>
      </c>
      <c r="B1850" s="20" t="s">
        <v>4338</v>
      </c>
      <c r="C1850" s="36" t="s">
        <v>4501</v>
      </c>
      <c r="D1850" s="21" t="s">
        <v>72</v>
      </c>
      <c r="E1850" s="21" t="s">
        <v>3158</v>
      </c>
      <c r="F1850" s="22">
        <v>340683.6</v>
      </c>
      <c r="G1850" s="25" t="s">
        <v>74</v>
      </c>
      <c r="H1850" s="21" t="s">
        <v>74</v>
      </c>
      <c r="I1850" s="24" t="s">
        <v>74</v>
      </c>
    </row>
    <row r="1851" spans="1:9" ht="33.75" x14ac:dyDescent="0.2">
      <c r="A1851" s="19" t="s">
        <v>4253</v>
      </c>
      <c r="B1851" s="20" t="s">
        <v>4338</v>
      </c>
      <c r="C1851" s="36" t="s">
        <v>4502</v>
      </c>
      <c r="D1851" s="21" t="s">
        <v>72</v>
      </c>
      <c r="E1851" s="21" t="s">
        <v>3158</v>
      </c>
      <c r="F1851" s="22">
        <v>537921.6</v>
      </c>
      <c r="G1851" s="25" t="s">
        <v>74</v>
      </c>
      <c r="H1851" s="21" t="s">
        <v>74</v>
      </c>
      <c r="I1851" s="24" t="s">
        <v>74</v>
      </c>
    </row>
    <row r="1852" spans="1:9" ht="33.75" x14ac:dyDescent="0.2">
      <c r="A1852" s="19" t="s">
        <v>4253</v>
      </c>
      <c r="B1852" s="20" t="s">
        <v>4338</v>
      </c>
      <c r="C1852" s="36" t="s">
        <v>4503</v>
      </c>
      <c r="D1852" s="21" t="s">
        <v>72</v>
      </c>
      <c r="E1852" s="21" t="s">
        <v>3158</v>
      </c>
      <c r="F1852" s="22">
        <v>537921.6</v>
      </c>
      <c r="G1852" s="25" t="s">
        <v>74</v>
      </c>
      <c r="H1852" s="21" t="s">
        <v>74</v>
      </c>
      <c r="I1852" s="24" t="s">
        <v>74</v>
      </c>
    </row>
    <row r="1853" spans="1:9" ht="33.75" x14ac:dyDescent="0.2">
      <c r="A1853" s="19" t="s">
        <v>4253</v>
      </c>
      <c r="B1853" s="20" t="s">
        <v>4338</v>
      </c>
      <c r="C1853" s="36" t="s">
        <v>4504</v>
      </c>
      <c r="D1853" s="21" t="s">
        <v>72</v>
      </c>
      <c r="E1853" s="21" t="s">
        <v>3158</v>
      </c>
      <c r="F1853" s="22">
        <v>502060.4</v>
      </c>
      <c r="G1853" s="25" t="s">
        <v>74</v>
      </c>
      <c r="H1853" s="21" t="s">
        <v>74</v>
      </c>
      <c r="I1853" s="24" t="s">
        <v>74</v>
      </c>
    </row>
    <row r="1854" spans="1:9" ht="33.75" x14ac:dyDescent="0.2">
      <c r="A1854" s="19" t="s">
        <v>4253</v>
      </c>
      <c r="B1854" s="20" t="s">
        <v>4338</v>
      </c>
      <c r="C1854" s="36" t="s">
        <v>4505</v>
      </c>
      <c r="D1854" s="21" t="s">
        <v>72</v>
      </c>
      <c r="E1854" s="21" t="s">
        <v>3158</v>
      </c>
      <c r="F1854" s="22">
        <v>484129.6</v>
      </c>
      <c r="G1854" s="25" t="s">
        <v>74</v>
      </c>
      <c r="H1854" s="21" t="s">
        <v>74</v>
      </c>
      <c r="I1854" s="24" t="s">
        <v>74</v>
      </c>
    </row>
    <row r="1855" spans="1:9" ht="33.75" x14ac:dyDescent="0.2">
      <c r="A1855" s="19" t="s">
        <v>4253</v>
      </c>
      <c r="B1855" s="20" t="s">
        <v>4338</v>
      </c>
      <c r="C1855" s="36" t="s">
        <v>4506</v>
      </c>
      <c r="D1855" s="21" t="s">
        <v>72</v>
      </c>
      <c r="E1855" s="21" t="s">
        <v>3158</v>
      </c>
      <c r="F1855" s="22">
        <v>339700</v>
      </c>
      <c r="G1855" s="25" t="s">
        <v>74</v>
      </c>
      <c r="H1855" s="21" t="s">
        <v>74</v>
      </c>
      <c r="I1855" s="24" t="s">
        <v>74</v>
      </c>
    </row>
    <row r="1856" spans="1:9" ht="33.75" x14ac:dyDescent="0.2">
      <c r="A1856" s="19" t="s">
        <v>4253</v>
      </c>
      <c r="B1856" s="20" t="s">
        <v>4338</v>
      </c>
      <c r="C1856" s="36" t="s">
        <v>4339</v>
      </c>
      <c r="D1856" s="21" t="s">
        <v>72</v>
      </c>
      <c r="E1856" s="21" t="s">
        <v>3158</v>
      </c>
      <c r="F1856" s="22">
        <v>28600</v>
      </c>
      <c r="G1856" s="25" t="s">
        <v>74</v>
      </c>
      <c r="H1856" s="21" t="s">
        <v>74</v>
      </c>
      <c r="I1856" s="24" t="s">
        <v>74</v>
      </c>
    </row>
    <row r="1857" spans="1:9" ht="33.75" x14ac:dyDescent="0.2">
      <c r="A1857" s="19" t="s">
        <v>4253</v>
      </c>
      <c r="B1857" s="20" t="s">
        <v>4338</v>
      </c>
      <c r="C1857" s="36" t="s">
        <v>4507</v>
      </c>
      <c r="D1857" s="21" t="s">
        <v>72</v>
      </c>
      <c r="E1857" s="21" t="s">
        <v>3158</v>
      </c>
      <c r="F1857" s="22">
        <v>13000</v>
      </c>
      <c r="G1857" s="25" t="s">
        <v>74</v>
      </c>
      <c r="H1857" s="21" t="s">
        <v>74</v>
      </c>
      <c r="I1857" s="24" t="s">
        <v>74</v>
      </c>
    </row>
    <row r="1858" spans="1:9" ht="33.75" x14ac:dyDescent="0.2">
      <c r="A1858" s="19" t="s">
        <v>4253</v>
      </c>
      <c r="B1858" s="20" t="s">
        <v>4338</v>
      </c>
      <c r="C1858" s="36" t="s">
        <v>4508</v>
      </c>
      <c r="D1858" s="21" t="s">
        <v>72</v>
      </c>
      <c r="E1858" s="21" t="s">
        <v>3158</v>
      </c>
      <c r="F1858" s="26">
        <v>500</v>
      </c>
      <c r="G1858" s="25" t="s">
        <v>74</v>
      </c>
      <c r="H1858" s="21" t="s">
        <v>74</v>
      </c>
      <c r="I1858" s="24" t="s">
        <v>74</v>
      </c>
    </row>
    <row r="1859" spans="1:9" ht="33.75" x14ac:dyDescent="0.2">
      <c r="A1859" s="19" t="s">
        <v>4253</v>
      </c>
      <c r="B1859" s="20" t="s">
        <v>4338</v>
      </c>
      <c r="C1859" s="36" t="s">
        <v>4343</v>
      </c>
      <c r="D1859" s="21" t="s">
        <v>72</v>
      </c>
      <c r="E1859" s="21" t="s">
        <v>3158</v>
      </c>
      <c r="F1859" s="26">
        <v>400</v>
      </c>
      <c r="G1859" s="25" t="s">
        <v>74</v>
      </c>
      <c r="H1859" s="21" t="s">
        <v>74</v>
      </c>
      <c r="I1859" s="24" t="s">
        <v>74</v>
      </c>
    </row>
    <row r="1860" spans="1:9" ht="33.75" x14ac:dyDescent="0.2">
      <c r="A1860" s="19" t="s">
        <v>4253</v>
      </c>
      <c r="B1860" s="20" t="s">
        <v>4338</v>
      </c>
      <c r="C1860" s="36" t="s">
        <v>4509</v>
      </c>
      <c r="D1860" s="21" t="s">
        <v>72</v>
      </c>
      <c r="E1860" s="21" t="s">
        <v>3158</v>
      </c>
      <c r="F1860" s="26">
        <v>400</v>
      </c>
      <c r="G1860" s="25" t="s">
        <v>74</v>
      </c>
      <c r="H1860" s="21" t="s">
        <v>74</v>
      </c>
      <c r="I1860" s="24" t="s">
        <v>74</v>
      </c>
    </row>
    <row r="1861" spans="1:9" ht="33.75" x14ac:dyDescent="0.2">
      <c r="A1861" s="19" t="s">
        <v>4253</v>
      </c>
      <c r="B1861" s="20" t="s">
        <v>4338</v>
      </c>
      <c r="C1861" s="36" t="s">
        <v>4439</v>
      </c>
      <c r="D1861" s="21" t="s">
        <v>72</v>
      </c>
      <c r="E1861" s="21" t="s">
        <v>3158</v>
      </c>
      <c r="F1861" s="26">
        <v>500</v>
      </c>
      <c r="G1861" s="25" t="s">
        <v>74</v>
      </c>
      <c r="H1861" s="21" t="s">
        <v>74</v>
      </c>
      <c r="I1861" s="24" t="s">
        <v>74</v>
      </c>
    </row>
    <row r="1862" spans="1:9" ht="33.75" x14ac:dyDescent="0.2">
      <c r="A1862" s="19" t="s">
        <v>4253</v>
      </c>
      <c r="B1862" s="20" t="s">
        <v>4338</v>
      </c>
      <c r="C1862" s="36" t="s">
        <v>4345</v>
      </c>
      <c r="D1862" s="21" t="s">
        <v>72</v>
      </c>
      <c r="E1862" s="21" t="s">
        <v>3158</v>
      </c>
      <c r="F1862" s="26">
        <v>500</v>
      </c>
      <c r="G1862" s="25" t="s">
        <v>74</v>
      </c>
      <c r="H1862" s="21" t="s">
        <v>74</v>
      </c>
      <c r="I1862" s="24" t="s">
        <v>74</v>
      </c>
    </row>
    <row r="1863" spans="1:9" ht="33.75" x14ac:dyDescent="0.2">
      <c r="A1863" s="19" t="s">
        <v>4253</v>
      </c>
      <c r="B1863" s="20" t="s">
        <v>4338</v>
      </c>
      <c r="C1863" s="36" t="s">
        <v>4345</v>
      </c>
      <c r="D1863" s="21" t="s">
        <v>72</v>
      </c>
      <c r="E1863" s="21" t="s">
        <v>3158</v>
      </c>
      <c r="F1863" s="26">
        <v>500</v>
      </c>
      <c r="G1863" s="25" t="s">
        <v>74</v>
      </c>
      <c r="H1863" s="21" t="s">
        <v>74</v>
      </c>
      <c r="I1863" s="24" t="s">
        <v>74</v>
      </c>
    </row>
    <row r="1864" spans="1:9" ht="33.75" x14ac:dyDescent="0.2">
      <c r="A1864" s="19" t="s">
        <v>4253</v>
      </c>
      <c r="B1864" s="20" t="s">
        <v>4338</v>
      </c>
      <c r="C1864" s="36" t="s">
        <v>4345</v>
      </c>
      <c r="D1864" s="21" t="s">
        <v>72</v>
      </c>
      <c r="E1864" s="21" t="s">
        <v>3158</v>
      </c>
      <c r="F1864" s="26">
        <v>500</v>
      </c>
      <c r="G1864" s="25" t="s">
        <v>74</v>
      </c>
      <c r="H1864" s="21" t="s">
        <v>74</v>
      </c>
      <c r="I1864" s="24" t="s">
        <v>74</v>
      </c>
    </row>
    <row r="1865" spans="1:9" ht="33.75" x14ac:dyDescent="0.2">
      <c r="A1865" s="19" t="s">
        <v>4253</v>
      </c>
      <c r="B1865" s="20" t="s">
        <v>4338</v>
      </c>
      <c r="C1865" s="36" t="s">
        <v>4345</v>
      </c>
      <c r="D1865" s="21" t="s">
        <v>72</v>
      </c>
      <c r="E1865" s="21" t="s">
        <v>3158</v>
      </c>
      <c r="F1865" s="26">
        <v>500</v>
      </c>
      <c r="G1865" s="25" t="s">
        <v>74</v>
      </c>
      <c r="H1865" s="21" t="s">
        <v>74</v>
      </c>
      <c r="I1865" s="24" t="s">
        <v>74</v>
      </c>
    </row>
    <row r="1866" spans="1:9" ht="33.75" x14ac:dyDescent="0.2">
      <c r="A1866" s="19" t="s">
        <v>4253</v>
      </c>
      <c r="B1866" s="20" t="s">
        <v>4338</v>
      </c>
      <c r="C1866" s="36" t="s">
        <v>4346</v>
      </c>
      <c r="D1866" s="21" t="s">
        <v>72</v>
      </c>
      <c r="E1866" s="21" t="s">
        <v>3158</v>
      </c>
      <c r="F1866" s="26">
        <v>500</v>
      </c>
      <c r="G1866" s="25" t="s">
        <v>74</v>
      </c>
      <c r="H1866" s="21" t="s">
        <v>74</v>
      </c>
      <c r="I1866" s="24" t="s">
        <v>74</v>
      </c>
    </row>
    <row r="1867" spans="1:9" ht="33.75" x14ac:dyDescent="0.2">
      <c r="A1867" s="19" t="s">
        <v>4253</v>
      </c>
      <c r="B1867" s="20" t="s">
        <v>4338</v>
      </c>
      <c r="C1867" s="36" t="s">
        <v>4510</v>
      </c>
      <c r="D1867" s="21" t="s">
        <v>72</v>
      </c>
      <c r="E1867" s="21" t="s">
        <v>3158</v>
      </c>
      <c r="F1867" s="22">
        <v>15700</v>
      </c>
      <c r="G1867" s="25" t="s">
        <v>74</v>
      </c>
      <c r="H1867" s="21" t="s">
        <v>74</v>
      </c>
      <c r="I1867" s="24" t="s">
        <v>74</v>
      </c>
    </row>
    <row r="1868" spans="1:9" ht="33.75" x14ac:dyDescent="0.2">
      <c r="A1868" s="19" t="s">
        <v>4253</v>
      </c>
      <c r="B1868" s="20" t="s">
        <v>4338</v>
      </c>
      <c r="C1868" s="36" t="s">
        <v>4511</v>
      </c>
      <c r="D1868" s="21" t="s">
        <v>72</v>
      </c>
      <c r="E1868" s="21" t="s">
        <v>3158</v>
      </c>
      <c r="F1868" s="22">
        <v>13100</v>
      </c>
      <c r="G1868" s="25" t="s">
        <v>74</v>
      </c>
      <c r="H1868" s="21" t="s">
        <v>74</v>
      </c>
      <c r="I1868" s="24" t="s">
        <v>74</v>
      </c>
    </row>
    <row r="1869" spans="1:9" ht="33.75" x14ac:dyDescent="0.2">
      <c r="A1869" s="19" t="s">
        <v>4253</v>
      </c>
      <c r="B1869" s="20" t="s">
        <v>4338</v>
      </c>
      <c r="C1869" s="36" t="s">
        <v>4342</v>
      </c>
      <c r="D1869" s="21" t="s">
        <v>72</v>
      </c>
      <c r="E1869" s="21" t="s">
        <v>3158</v>
      </c>
      <c r="F1869" s="22">
        <v>5300</v>
      </c>
      <c r="G1869" s="25" t="s">
        <v>74</v>
      </c>
      <c r="H1869" s="21" t="s">
        <v>74</v>
      </c>
      <c r="I1869" s="24" t="s">
        <v>74</v>
      </c>
    </row>
    <row r="1870" spans="1:9" ht="33.75" x14ac:dyDescent="0.2">
      <c r="A1870" s="19" t="s">
        <v>4253</v>
      </c>
      <c r="B1870" s="20" t="s">
        <v>4338</v>
      </c>
      <c r="C1870" s="36" t="s">
        <v>4342</v>
      </c>
      <c r="D1870" s="21" t="s">
        <v>72</v>
      </c>
      <c r="E1870" s="21" t="s">
        <v>3158</v>
      </c>
      <c r="F1870" s="22">
        <v>5300</v>
      </c>
      <c r="G1870" s="25" t="s">
        <v>74</v>
      </c>
      <c r="H1870" s="21" t="s">
        <v>74</v>
      </c>
      <c r="I1870" s="24" t="s">
        <v>74</v>
      </c>
    </row>
    <row r="1871" spans="1:9" ht="33.75" x14ac:dyDescent="0.2">
      <c r="A1871" s="19" t="s">
        <v>4253</v>
      </c>
      <c r="B1871" s="20" t="s">
        <v>4338</v>
      </c>
      <c r="C1871" s="36" t="s">
        <v>4512</v>
      </c>
      <c r="D1871" s="21" t="s">
        <v>72</v>
      </c>
      <c r="E1871" s="21" t="s">
        <v>3158</v>
      </c>
      <c r="F1871" s="22">
        <v>42000</v>
      </c>
      <c r="G1871" s="25" t="s">
        <v>74</v>
      </c>
      <c r="H1871" s="21" t="s">
        <v>74</v>
      </c>
      <c r="I1871" s="24" t="s">
        <v>74</v>
      </c>
    </row>
    <row r="1872" spans="1:9" ht="33.75" x14ac:dyDescent="0.2">
      <c r="A1872" s="19" t="s">
        <v>4253</v>
      </c>
      <c r="B1872" s="20" t="s">
        <v>4338</v>
      </c>
      <c r="C1872" s="36" t="s">
        <v>4513</v>
      </c>
      <c r="D1872" s="21" t="s">
        <v>72</v>
      </c>
      <c r="E1872" s="21" t="s">
        <v>3158</v>
      </c>
      <c r="F1872" s="22">
        <v>105000</v>
      </c>
      <c r="G1872" s="23">
        <v>1</v>
      </c>
      <c r="H1872" s="21" t="s">
        <v>74</v>
      </c>
      <c r="I1872" s="24" t="s">
        <v>74</v>
      </c>
    </row>
    <row r="1873" spans="1:9" ht="33.75" x14ac:dyDescent="0.2">
      <c r="A1873" s="19" t="s">
        <v>4253</v>
      </c>
      <c r="B1873" s="20" t="s">
        <v>4338</v>
      </c>
      <c r="C1873" s="36" t="s">
        <v>4514</v>
      </c>
      <c r="D1873" s="21" t="s">
        <v>72</v>
      </c>
      <c r="E1873" s="21" t="s">
        <v>3158</v>
      </c>
      <c r="F1873" s="22">
        <v>250000</v>
      </c>
      <c r="G1873" s="23">
        <v>1</v>
      </c>
      <c r="H1873" s="21" t="s">
        <v>74</v>
      </c>
      <c r="I1873" s="24" t="s">
        <v>74</v>
      </c>
    </row>
    <row r="1874" spans="1:9" ht="33.75" x14ac:dyDescent="0.2">
      <c r="A1874" s="19" t="s">
        <v>4253</v>
      </c>
      <c r="B1874" s="20" t="s">
        <v>4338</v>
      </c>
      <c r="C1874" s="36" t="s">
        <v>4515</v>
      </c>
      <c r="D1874" s="21" t="s">
        <v>72</v>
      </c>
      <c r="E1874" s="21" t="s">
        <v>3158</v>
      </c>
      <c r="F1874" s="22">
        <v>169000</v>
      </c>
      <c r="G1874" s="25" t="s">
        <v>74</v>
      </c>
      <c r="H1874" s="21" t="s">
        <v>74</v>
      </c>
      <c r="I1874" s="24" t="s">
        <v>74</v>
      </c>
    </row>
    <row r="1875" spans="1:9" ht="33.75" x14ac:dyDescent="0.2">
      <c r="A1875" s="19" t="s">
        <v>4253</v>
      </c>
      <c r="B1875" s="20" t="s">
        <v>4338</v>
      </c>
      <c r="C1875" s="36" t="s">
        <v>4516</v>
      </c>
      <c r="D1875" s="21" t="s">
        <v>72</v>
      </c>
      <c r="E1875" s="21" t="s">
        <v>3158</v>
      </c>
      <c r="F1875" s="22">
        <v>165000</v>
      </c>
      <c r="G1875" s="25" t="s">
        <v>74</v>
      </c>
      <c r="H1875" s="21" t="s">
        <v>74</v>
      </c>
      <c r="I1875" s="24" t="s">
        <v>74</v>
      </c>
    </row>
    <row r="1876" spans="1:9" ht="33.75" x14ac:dyDescent="0.2">
      <c r="A1876" s="19" t="s">
        <v>4253</v>
      </c>
      <c r="B1876" s="20" t="s">
        <v>4338</v>
      </c>
      <c r="C1876" s="36" t="s">
        <v>4517</v>
      </c>
      <c r="D1876" s="21" t="s">
        <v>72</v>
      </c>
      <c r="E1876" s="21" t="s">
        <v>3158</v>
      </c>
      <c r="F1876" s="22">
        <v>199000</v>
      </c>
      <c r="G1876" s="25" t="s">
        <v>74</v>
      </c>
      <c r="H1876" s="21" t="s">
        <v>74</v>
      </c>
      <c r="I1876" s="24" t="s">
        <v>74</v>
      </c>
    </row>
    <row r="1877" spans="1:9" ht="33.75" x14ac:dyDescent="0.2">
      <c r="A1877" s="19" t="s">
        <v>4253</v>
      </c>
      <c r="B1877" s="20" t="s">
        <v>4338</v>
      </c>
      <c r="C1877" s="36" t="s">
        <v>4518</v>
      </c>
      <c r="D1877" s="21" t="s">
        <v>72</v>
      </c>
      <c r="E1877" s="21" t="s">
        <v>3158</v>
      </c>
      <c r="F1877" s="22">
        <v>746070</v>
      </c>
      <c r="G1877" s="25" t="s">
        <v>74</v>
      </c>
      <c r="H1877" s="21" t="s">
        <v>74</v>
      </c>
      <c r="I1877" s="24" t="s">
        <v>74</v>
      </c>
    </row>
    <row r="1878" spans="1:9" ht="33.75" x14ac:dyDescent="0.2">
      <c r="A1878" s="19" t="s">
        <v>4253</v>
      </c>
      <c r="B1878" s="20" t="s">
        <v>4338</v>
      </c>
      <c r="C1878" s="36" t="s">
        <v>4519</v>
      </c>
      <c r="D1878" s="21" t="s">
        <v>72</v>
      </c>
      <c r="E1878" s="21" t="s">
        <v>3158</v>
      </c>
      <c r="F1878" s="22">
        <v>14400</v>
      </c>
      <c r="G1878" s="25" t="s">
        <v>74</v>
      </c>
      <c r="H1878" s="21" t="s">
        <v>74</v>
      </c>
      <c r="I1878" s="24" t="s">
        <v>74</v>
      </c>
    </row>
    <row r="1879" spans="1:9" ht="33.75" x14ac:dyDescent="0.2">
      <c r="A1879" s="19" t="s">
        <v>4253</v>
      </c>
      <c r="B1879" s="20" t="s">
        <v>4338</v>
      </c>
      <c r="C1879" s="36" t="s">
        <v>4520</v>
      </c>
      <c r="D1879" s="21" t="s">
        <v>72</v>
      </c>
      <c r="E1879" s="21" t="s">
        <v>3158</v>
      </c>
      <c r="F1879" s="22">
        <v>98200</v>
      </c>
      <c r="G1879" s="25" t="s">
        <v>74</v>
      </c>
      <c r="H1879" s="21" t="s">
        <v>74</v>
      </c>
      <c r="I1879" s="24" t="s">
        <v>74</v>
      </c>
    </row>
    <row r="1880" spans="1:9" ht="33.75" x14ac:dyDescent="0.2">
      <c r="A1880" s="19" t="s">
        <v>4253</v>
      </c>
      <c r="B1880" s="20" t="s">
        <v>4338</v>
      </c>
      <c r="C1880" s="36" t="s">
        <v>4450</v>
      </c>
      <c r="D1880" s="21" t="s">
        <v>72</v>
      </c>
      <c r="E1880" s="21" t="s">
        <v>3158</v>
      </c>
      <c r="F1880" s="22">
        <v>21400</v>
      </c>
      <c r="G1880" s="25" t="s">
        <v>74</v>
      </c>
      <c r="H1880" s="21" t="s">
        <v>74</v>
      </c>
      <c r="I1880" s="24" t="s">
        <v>74</v>
      </c>
    </row>
    <row r="1881" spans="1:9" ht="33.75" x14ac:dyDescent="0.2">
      <c r="A1881" s="19" t="s">
        <v>4253</v>
      </c>
      <c r="B1881" s="20" t="s">
        <v>4338</v>
      </c>
      <c r="C1881" s="36" t="s">
        <v>4361</v>
      </c>
      <c r="D1881" s="21" t="s">
        <v>72</v>
      </c>
      <c r="E1881" s="21" t="s">
        <v>3158</v>
      </c>
      <c r="F1881" s="22">
        <v>8100</v>
      </c>
      <c r="G1881" s="25" t="s">
        <v>74</v>
      </c>
      <c r="H1881" s="21" t="s">
        <v>74</v>
      </c>
      <c r="I1881" s="24" t="s">
        <v>74</v>
      </c>
    </row>
    <row r="1882" spans="1:9" ht="33.75" x14ac:dyDescent="0.2">
      <c r="A1882" s="19" t="s">
        <v>4253</v>
      </c>
      <c r="B1882" s="20" t="s">
        <v>4338</v>
      </c>
      <c r="C1882" s="36" t="s">
        <v>4363</v>
      </c>
      <c r="D1882" s="21" t="s">
        <v>72</v>
      </c>
      <c r="E1882" s="21" t="s">
        <v>3158</v>
      </c>
      <c r="F1882" s="22">
        <v>3700</v>
      </c>
      <c r="G1882" s="25" t="s">
        <v>74</v>
      </c>
      <c r="H1882" s="21" t="s">
        <v>74</v>
      </c>
      <c r="I1882" s="24" t="s">
        <v>74</v>
      </c>
    </row>
    <row r="1883" spans="1:9" ht="33.75" x14ac:dyDescent="0.2">
      <c r="A1883" s="19" t="s">
        <v>4253</v>
      </c>
      <c r="B1883" s="20" t="s">
        <v>4338</v>
      </c>
      <c r="C1883" s="36" t="s">
        <v>4363</v>
      </c>
      <c r="D1883" s="21" t="s">
        <v>72</v>
      </c>
      <c r="E1883" s="21" t="s">
        <v>3158</v>
      </c>
      <c r="F1883" s="22">
        <v>3700</v>
      </c>
      <c r="G1883" s="25" t="s">
        <v>74</v>
      </c>
      <c r="H1883" s="21" t="s">
        <v>74</v>
      </c>
      <c r="I1883" s="24" t="s">
        <v>74</v>
      </c>
    </row>
    <row r="1884" spans="1:9" ht="33.75" x14ac:dyDescent="0.2">
      <c r="A1884" s="19" t="s">
        <v>4253</v>
      </c>
      <c r="B1884" s="20" t="s">
        <v>4338</v>
      </c>
      <c r="C1884" s="36" t="s">
        <v>4364</v>
      </c>
      <c r="D1884" s="21" t="s">
        <v>72</v>
      </c>
      <c r="E1884" s="21" t="s">
        <v>3158</v>
      </c>
      <c r="F1884" s="22">
        <v>3700</v>
      </c>
      <c r="G1884" s="25" t="s">
        <v>74</v>
      </c>
      <c r="H1884" s="21" t="s">
        <v>74</v>
      </c>
      <c r="I1884" s="24" t="s">
        <v>74</v>
      </c>
    </row>
    <row r="1885" spans="1:9" ht="33.75" x14ac:dyDescent="0.2">
      <c r="A1885" s="19" t="s">
        <v>4253</v>
      </c>
      <c r="B1885" s="20" t="s">
        <v>4338</v>
      </c>
      <c r="C1885" s="36" t="s">
        <v>4364</v>
      </c>
      <c r="D1885" s="21" t="s">
        <v>72</v>
      </c>
      <c r="E1885" s="21" t="s">
        <v>3158</v>
      </c>
      <c r="F1885" s="22">
        <v>3700</v>
      </c>
      <c r="G1885" s="25" t="s">
        <v>74</v>
      </c>
      <c r="H1885" s="21" t="s">
        <v>74</v>
      </c>
      <c r="I1885" s="24" t="s">
        <v>74</v>
      </c>
    </row>
    <row r="1886" spans="1:9" ht="33.75" x14ac:dyDescent="0.2">
      <c r="A1886" s="19" t="s">
        <v>4253</v>
      </c>
      <c r="B1886" s="20" t="s">
        <v>4338</v>
      </c>
      <c r="C1886" s="36" t="s">
        <v>4364</v>
      </c>
      <c r="D1886" s="21" t="s">
        <v>72</v>
      </c>
      <c r="E1886" s="21" t="s">
        <v>3158</v>
      </c>
      <c r="F1886" s="22">
        <v>3700</v>
      </c>
      <c r="G1886" s="25" t="s">
        <v>74</v>
      </c>
      <c r="H1886" s="21" t="s">
        <v>74</v>
      </c>
      <c r="I1886" s="24" t="s">
        <v>74</v>
      </c>
    </row>
    <row r="1887" spans="1:9" ht="33.75" x14ac:dyDescent="0.2">
      <c r="A1887" s="19" t="s">
        <v>4253</v>
      </c>
      <c r="B1887" s="20" t="s">
        <v>4338</v>
      </c>
      <c r="C1887" s="36" t="s">
        <v>4521</v>
      </c>
      <c r="D1887" s="21" t="s">
        <v>72</v>
      </c>
      <c r="E1887" s="21" t="s">
        <v>3158</v>
      </c>
      <c r="F1887" s="22">
        <v>3700</v>
      </c>
      <c r="G1887" s="25" t="s">
        <v>74</v>
      </c>
      <c r="H1887" s="21" t="s">
        <v>74</v>
      </c>
      <c r="I1887" s="24" t="s">
        <v>74</v>
      </c>
    </row>
    <row r="1888" spans="1:9" ht="33.75" x14ac:dyDescent="0.2">
      <c r="A1888" s="19" t="s">
        <v>4253</v>
      </c>
      <c r="B1888" s="20" t="s">
        <v>4338</v>
      </c>
      <c r="C1888" s="36" t="s">
        <v>4522</v>
      </c>
      <c r="D1888" s="21" t="s">
        <v>72</v>
      </c>
      <c r="E1888" s="21" t="s">
        <v>3158</v>
      </c>
      <c r="F1888" s="22">
        <v>10900</v>
      </c>
      <c r="G1888" s="25" t="s">
        <v>74</v>
      </c>
      <c r="H1888" s="21" t="s">
        <v>74</v>
      </c>
      <c r="I1888" s="24" t="s">
        <v>74</v>
      </c>
    </row>
    <row r="1889" spans="1:9" ht="33.75" x14ac:dyDescent="0.2">
      <c r="A1889" s="19" t="s">
        <v>4253</v>
      </c>
      <c r="B1889" s="20" t="s">
        <v>4338</v>
      </c>
      <c r="C1889" s="36" t="s">
        <v>4366</v>
      </c>
      <c r="D1889" s="21" t="s">
        <v>72</v>
      </c>
      <c r="E1889" s="21" t="s">
        <v>3158</v>
      </c>
      <c r="F1889" s="22">
        <v>3700</v>
      </c>
      <c r="G1889" s="25" t="s">
        <v>74</v>
      </c>
      <c r="H1889" s="21" t="s">
        <v>74</v>
      </c>
      <c r="I1889" s="24" t="s">
        <v>74</v>
      </c>
    </row>
    <row r="1890" spans="1:9" ht="33.75" x14ac:dyDescent="0.2">
      <c r="A1890" s="19" t="s">
        <v>4253</v>
      </c>
      <c r="B1890" s="20" t="s">
        <v>4338</v>
      </c>
      <c r="C1890" s="36" t="s">
        <v>4453</v>
      </c>
      <c r="D1890" s="21" t="s">
        <v>72</v>
      </c>
      <c r="E1890" s="21" t="s">
        <v>3158</v>
      </c>
      <c r="F1890" s="22">
        <v>13400</v>
      </c>
      <c r="G1890" s="25" t="s">
        <v>74</v>
      </c>
      <c r="H1890" s="21" t="s">
        <v>74</v>
      </c>
      <c r="I1890" s="24" t="s">
        <v>74</v>
      </c>
    </row>
    <row r="1891" spans="1:9" ht="33.75" x14ac:dyDescent="0.2">
      <c r="A1891" s="19" t="s">
        <v>4253</v>
      </c>
      <c r="B1891" s="20" t="s">
        <v>4338</v>
      </c>
      <c r="C1891" s="36" t="s">
        <v>4523</v>
      </c>
      <c r="D1891" s="21" t="s">
        <v>72</v>
      </c>
      <c r="E1891" s="21" t="s">
        <v>3158</v>
      </c>
      <c r="F1891" s="22">
        <v>269000</v>
      </c>
      <c r="G1891" s="25" t="s">
        <v>74</v>
      </c>
      <c r="H1891" s="21" t="s">
        <v>74</v>
      </c>
      <c r="I1891" s="24" t="s">
        <v>74</v>
      </c>
    </row>
    <row r="1892" spans="1:9" ht="33.75" x14ac:dyDescent="0.2">
      <c r="A1892" s="19" t="s">
        <v>4253</v>
      </c>
      <c r="B1892" s="20" t="s">
        <v>4338</v>
      </c>
      <c r="C1892" s="36" t="s">
        <v>4524</v>
      </c>
      <c r="D1892" s="21" t="s">
        <v>72</v>
      </c>
      <c r="E1892" s="21" t="s">
        <v>3158</v>
      </c>
      <c r="F1892" s="22">
        <v>2500</v>
      </c>
      <c r="G1892" s="25" t="s">
        <v>74</v>
      </c>
      <c r="H1892" s="21" t="s">
        <v>74</v>
      </c>
      <c r="I1892" s="24" t="s">
        <v>74</v>
      </c>
    </row>
    <row r="1893" spans="1:9" ht="33.75" x14ac:dyDescent="0.2">
      <c r="A1893" s="19" t="s">
        <v>4253</v>
      </c>
      <c r="B1893" s="20" t="s">
        <v>4338</v>
      </c>
      <c r="C1893" s="36" t="s">
        <v>4525</v>
      </c>
      <c r="D1893" s="21" t="s">
        <v>72</v>
      </c>
      <c r="E1893" s="21" t="s">
        <v>3158</v>
      </c>
      <c r="F1893" s="22">
        <v>9100</v>
      </c>
      <c r="G1893" s="25" t="s">
        <v>74</v>
      </c>
      <c r="H1893" s="21" t="s">
        <v>74</v>
      </c>
      <c r="I1893" s="24" t="s">
        <v>74</v>
      </c>
    </row>
    <row r="1894" spans="1:9" ht="33.75" x14ac:dyDescent="0.2">
      <c r="A1894" s="19" t="s">
        <v>4253</v>
      </c>
      <c r="B1894" s="20" t="s">
        <v>4338</v>
      </c>
      <c r="C1894" s="36" t="s">
        <v>4526</v>
      </c>
      <c r="D1894" s="21" t="s">
        <v>72</v>
      </c>
      <c r="E1894" s="21" t="s">
        <v>3158</v>
      </c>
      <c r="F1894" s="22">
        <v>231600</v>
      </c>
      <c r="G1894" s="25" t="s">
        <v>74</v>
      </c>
      <c r="H1894" s="21" t="s">
        <v>74</v>
      </c>
      <c r="I1894" s="24" t="s">
        <v>74</v>
      </c>
    </row>
    <row r="1895" spans="1:9" ht="33.75" x14ac:dyDescent="0.2">
      <c r="A1895" s="19" t="s">
        <v>4253</v>
      </c>
      <c r="B1895" s="20" t="s">
        <v>4338</v>
      </c>
      <c r="C1895" s="36" t="s">
        <v>4527</v>
      </c>
      <c r="D1895" s="21" t="s">
        <v>72</v>
      </c>
      <c r="E1895" s="21" t="s">
        <v>3158</v>
      </c>
      <c r="F1895" s="22">
        <v>33200</v>
      </c>
      <c r="G1895" s="25" t="s">
        <v>74</v>
      </c>
      <c r="H1895" s="21" t="s">
        <v>74</v>
      </c>
      <c r="I1895" s="24" t="s">
        <v>74</v>
      </c>
    </row>
    <row r="1896" spans="1:9" ht="33.75" x14ac:dyDescent="0.2">
      <c r="A1896" s="19" t="s">
        <v>4253</v>
      </c>
      <c r="B1896" s="20" t="s">
        <v>4338</v>
      </c>
      <c r="C1896" s="36" t="s">
        <v>4528</v>
      </c>
      <c r="D1896" s="21" t="s">
        <v>72</v>
      </c>
      <c r="E1896" s="21" t="s">
        <v>3158</v>
      </c>
      <c r="F1896" s="22">
        <v>49600</v>
      </c>
      <c r="G1896" s="25" t="s">
        <v>74</v>
      </c>
      <c r="H1896" s="21" t="s">
        <v>74</v>
      </c>
      <c r="I1896" s="24" t="s">
        <v>74</v>
      </c>
    </row>
    <row r="1897" spans="1:9" ht="33.75" x14ac:dyDescent="0.2">
      <c r="A1897" s="19" t="s">
        <v>4253</v>
      </c>
      <c r="B1897" s="20" t="s">
        <v>4338</v>
      </c>
      <c r="C1897" s="36" t="s">
        <v>4529</v>
      </c>
      <c r="D1897" s="21" t="s">
        <v>72</v>
      </c>
      <c r="E1897" s="21" t="s">
        <v>3158</v>
      </c>
      <c r="F1897" s="22">
        <v>640453.55000000005</v>
      </c>
      <c r="G1897" s="25" t="s">
        <v>74</v>
      </c>
      <c r="H1897" s="21" t="s">
        <v>74</v>
      </c>
      <c r="I1897" s="24" t="s">
        <v>74</v>
      </c>
    </row>
    <row r="1898" spans="1:9" ht="33.75" x14ac:dyDescent="0.2">
      <c r="A1898" s="19" t="s">
        <v>4253</v>
      </c>
      <c r="B1898" s="20" t="s">
        <v>4338</v>
      </c>
      <c r="C1898" s="36" t="s">
        <v>4530</v>
      </c>
      <c r="D1898" s="21" t="s">
        <v>72</v>
      </c>
      <c r="E1898" s="21" t="s">
        <v>3158</v>
      </c>
      <c r="F1898" s="22">
        <v>3052671.86</v>
      </c>
      <c r="G1898" s="25" t="s">
        <v>74</v>
      </c>
      <c r="H1898" s="21" t="s">
        <v>74</v>
      </c>
      <c r="I1898" s="24" t="s">
        <v>74</v>
      </c>
    </row>
    <row r="1899" spans="1:9" ht="33.75" x14ac:dyDescent="0.2">
      <c r="A1899" s="19" t="s">
        <v>4253</v>
      </c>
      <c r="B1899" s="20" t="s">
        <v>4338</v>
      </c>
      <c r="C1899" s="36" t="s">
        <v>4531</v>
      </c>
      <c r="D1899" s="21" t="s">
        <v>72</v>
      </c>
      <c r="E1899" s="21" t="s">
        <v>3158</v>
      </c>
      <c r="F1899" s="22">
        <v>6301003.6100000003</v>
      </c>
      <c r="G1899" s="25" t="s">
        <v>74</v>
      </c>
      <c r="H1899" s="21" t="s">
        <v>74</v>
      </c>
      <c r="I1899" s="24" t="s">
        <v>74</v>
      </c>
    </row>
    <row r="1900" spans="1:9" ht="33.75" x14ac:dyDescent="0.2">
      <c r="A1900" s="19" t="s">
        <v>4253</v>
      </c>
      <c r="B1900" s="20" t="s">
        <v>4338</v>
      </c>
      <c r="C1900" s="36" t="s">
        <v>4532</v>
      </c>
      <c r="D1900" s="21" t="s">
        <v>72</v>
      </c>
      <c r="E1900" s="21" t="s">
        <v>3158</v>
      </c>
      <c r="F1900" s="22">
        <v>8605615.6799999997</v>
      </c>
      <c r="G1900" s="25" t="s">
        <v>74</v>
      </c>
      <c r="H1900" s="21" t="s">
        <v>74</v>
      </c>
      <c r="I1900" s="24" t="s">
        <v>74</v>
      </c>
    </row>
    <row r="1901" spans="1:9" ht="33.75" x14ac:dyDescent="0.2">
      <c r="A1901" s="19" t="s">
        <v>4253</v>
      </c>
      <c r="B1901" s="20" t="s">
        <v>4338</v>
      </c>
      <c r="C1901" s="36" t="s">
        <v>4533</v>
      </c>
      <c r="D1901" s="21" t="s">
        <v>72</v>
      </c>
      <c r="E1901" s="21" t="s">
        <v>3158</v>
      </c>
      <c r="F1901" s="22">
        <v>9629574.8599999994</v>
      </c>
      <c r="G1901" s="25" t="s">
        <v>74</v>
      </c>
      <c r="H1901" s="21" t="s">
        <v>74</v>
      </c>
      <c r="I1901" s="24" t="s">
        <v>74</v>
      </c>
    </row>
    <row r="1902" spans="1:9" ht="33.75" x14ac:dyDescent="0.2">
      <c r="A1902" s="19" t="s">
        <v>4253</v>
      </c>
      <c r="B1902" s="20" t="s">
        <v>4338</v>
      </c>
      <c r="C1902" s="36" t="s">
        <v>4534</v>
      </c>
      <c r="D1902" s="21" t="s">
        <v>72</v>
      </c>
      <c r="E1902" s="21" t="s">
        <v>3158</v>
      </c>
      <c r="F1902" s="22">
        <v>4510943.0199999996</v>
      </c>
      <c r="G1902" s="25" t="s">
        <v>74</v>
      </c>
      <c r="H1902" s="21" t="s">
        <v>74</v>
      </c>
      <c r="I1902" s="24" t="s">
        <v>74</v>
      </c>
    </row>
    <row r="1903" spans="1:9" ht="33.75" x14ac:dyDescent="0.2">
      <c r="A1903" s="19" t="s">
        <v>4253</v>
      </c>
      <c r="B1903" s="20" t="s">
        <v>4338</v>
      </c>
      <c r="C1903" s="36" t="s">
        <v>4535</v>
      </c>
      <c r="D1903" s="21" t="s">
        <v>72</v>
      </c>
      <c r="E1903" s="21" t="s">
        <v>3158</v>
      </c>
      <c r="F1903" s="22">
        <v>4721781.75</v>
      </c>
      <c r="G1903" s="25" t="s">
        <v>74</v>
      </c>
      <c r="H1903" s="21" t="s">
        <v>74</v>
      </c>
      <c r="I1903" s="24" t="s">
        <v>74</v>
      </c>
    </row>
    <row r="1904" spans="1:9" ht="33.75" x14ac:dyDescent="0.2">
      <c r="A1904" s="19" t="s">
        <v>4253</v>
      </c>
      <c r="B1904" s="20" t="s">
        <v>4338</v>
      </c>
      <c r="C1904" s="36" t="s">
        <v>4536</v>
      </c>
      <c r="D1904" s="21" t="s">
        <v>72</v>
      </c>
      <c r="E1904" s="21" t="s">
        <v>3158</v>
      </c>
      <c r="F1904" s="22">
        <v>7503254.5800000001</v>
      </c>
      <c r="G1904" s="25" t="s">
        <v>74</v>
      </c>
      <c r="H1904" s="21" t="s">
        <v>74</v>
      </c>
      <c r="I1904" s="24" t="s">
        <v>74</v>
      </c>
    </row>
    <row r="1905" spans="1:9" ht="33.75" x14ac:dyDescent="0.2">
      <c r="A1905" s="19" t="s">
        <v>4253</v>
      </c>
      <c r="B1905" s="20" t="s">
        <v>4338</v>
      </c>
      <c r="C1905" s="36" t="s">
        <v>4537</v>
      </c>
      <c r="D1905" s="21" t="s">
        <v>72</v>
      </c>
      <c r="E1905" s="21" t="s">
        <v>3158</v>
      </c>
      <c r="F1905" s="22">
        <v>6736805.6799999997</v>
      </c>
      <c r="G1905" s="25" t="s">
        <v>74</v>
      </c>
      <c r="H1905" s="21" t="s">
        <v>74</v>
      </c>
      <c r="I1905" s="24" t="s">
        <v>74</v>
      </c>
    </row>
    <row r="1906" spans="1:9" ht="33.75" x14ac:dyDescent="0.2">
      <c r="A1906" s="19" t="s">
        <v>4253</v>
      </c>
      <c r="B1906" s="20" t="s">
        <v>4338</v>
      </c>
      <c r="C1906" s="36" t="s">
        <v>4538</v>
      </c>
      <c r="D1906" s="21" t="s">
        <v>72</v>
      </c>
      <c r="E1906" s="21" t="s">
        <v>3158</v>
      </c>
      <c r="F1906" s="22">
        <v>2392724.16</v>
      </c>
      <c r="G1906" s="25" t="s">
        <v>74</v>
      </c>
      <c r="H1906" s="21" t="s">
        <v>74</v>
      </c>
      <c r="I1906" s="24" t="s">
        <v>74</v>
      </c>
    </row>
    <row r="1907" spans="1:9" ht="33.75" x14ac:dyDescent="0.2">
      <c r="A1907" s="19" t="s">
        <v>4253</v>
      </c>
      <c r="B1907" s="20" t="s">
        <v>4338</v>
      </c>
      <c r="C1907" s="36" t="s">
        <v>4539</v>
      </c>
      <c r="D1907" s="21" t="s">
        <v>72</v>
      </c>
      <c r="E1907" s="21" t="s">
        <v>3158</v>
      </c>
      <c r="F1907" s="22">
        <v>466716</v>
      </c>
      <c r="G1907" s="25" t="s">
        <v>74</v>
      </c>
      <c r="H1907" s="21" t="s">
        <v>74</v>
      </c>
      <c r="I1907" s="24" t="s">
        <v>74</v>
      </c>
    </row>
    <row r="1908" spans="1:9" ht="33.75" x14ac:dyDescent="0.2">
      <c r="A1908" s="19" t="s">
        <v>4253</v>
      </c>
      <c r="B1908" s="20" t="s">
        <v>4338</v>
      </c>
      <c r="C1908" s="36" t="s">
        <v>4540</v>
      </c>
      <c r="D1908" s="21" t="s">
        <v>72</v>
      </c>
      <c r="E1908" s="21" t="s">
        <v>3158</v>
      </c>
      <c r="F1908" s="22">
        <v>202920</v>
      </c>
      <c r="G1908" s="25" t="s">
        <v>74</v>
      </c>
      <c r="H1908" s="21" t="s">
        <v>74</v>
      </c>
      <c r="I1908" s="24" t="s">
        <v>74</v>
      </c>
    </row>
    <row r="1909" spans="1:9" ht="33.75" x14ac:dyDescent="0.2">
      <c r="A1909" s="19" t="s">
        <v>4253</v>
      </c>
      <c r="B1909" s="20" t="s">
        <v>4338</v>
      </c>
      <c r="C1909" s="36" t="s">
        <v>4541</v>
      </c>
      <c r="D1909" s="21" t="s">
        <v>72</v>
      </c>
      <c r="E1909" s="21" t="s">
        <v>3158</v>
      </c>
      <c r="F1909" s="22">
        <v>142044</v>
      </c>
      <c r="G1909" s="25" t="s">
        <v>74</v>
      </c>
      <c r="H1909" s="21" t="s">
        <v>74</v>
      </c>
      <c r="I1909" s="24" t="s">
        <v>74</v>
      </c>
    </row>
    <row r="1910" spans="1:9" ht="33.75" x14ac:dyDescent="0.2">
      <c r="A1910" s="19" t="s">
        <v>4253</v>
      </c>
      <c r="B1910" s="20" t="s">
        <v>4338</v>
      </c>
      <c r="C1910" s="36" t="s">
        <v>4398</v>
      </c>
      <c r="D1910" s="21" t="s">
        <v>72</v>
      </c>
      <c r="E1910" s="21" t="s">
        <v>3158</v>
      </c>
      <c r="F1910" s="22">
        <v>3355077.2</v>
      </c>
      <c r="G1910" s="25" t="s">
        <v>74</v>
      </c>
      <c r="H1910" s="21" t="s">
        <v>74</v>
      </c>
      <c r="I1910" s="24" t="s">
        <v>74</v>
      </c>
    </row>
    <row r="1911" spans="1:9" ht="33.75" x14ac:dyDescent="0.2">
      <c r="A1911" s="19" t="s">
        <v>4253</v>
      </c>
      <c r="B1911" s="20" t="s">
        <v>4338</v>
      </c>
      <c r="C1911" s="36" t="s">
        <v>4398</v>
      </c>
      <c r="D1911" s="21" t="s">
        <v>72</v>
      </c>
      <c r="E1911" s="21" t="s">
        <v>3158</v>
      </c>
      <c r="F1911" s="22">
        <v>8374667.04</v>
      </c>
      <c r="G1911" s="25" t="s">
        <v>74</v>
      </c>
      <c r="H1911" s="21" t="s">
        <v>74</v>
      </c>
      <c r="I1911" s="24" t="s">
        <v>74</v>
      </c>
    </row>
    <row r="1912" spans="1:9" ht="33.75" x14ac:dyDescent="0.2">
      <c r="A1912" s="19" t="s">
        <v>4253</v>
      </c>
      <c r="B1912" s="20" t="s">
        <v>4338</v>
      </c>
      <c r="C1912" s="36" t="s">
        <v>4542</v>
      </c>
      <c r="D1912" s="21" t="s">
        <v>72</v>
      </c>
      <c r="E1912" s="21" t="s">
        <v>3158</v>
      </c>
      <c r="F1912" s="22">
        <v>4536341.0999999996</v>
      </c>
      <c r="G1912" s="25" t="s">
        <v>74</v>
      </c>
      <c r="H1912" s="21" t="s">
        <v>74</v>
      </c>
      <c r="I1912" s="24" t="s">
        <v>74</v>
      </c>
    </row>
    <row r="1913" spans="1:9" ht="33.75" x14ac:dyDescent="0.2">
      <c r="A1913" s="19" t="s">
        <v>4253</v>
      </c>
      <c r="B1913" s="20" t="s">
        <v>4338</v>
      </c>
      <c r="C1913" s="36" t="s">
        <v>4543</v>
      </c>
      <c r="D1913" s="21" t="s">
        <v>72</v>
      </c>
      <c r="E1913" s="21" t="s">
        <v>3158</v>
      </c>
      <c r="F1913" s="22">
        <v>2142664.56</v>
      </c>
      <c r="G1913" s="25" t="s">
        <v>74</v>
      </c>
      <c r="H1913" s="21" t="s">
        <v>74</v>
      </c>
      <c r="I1913" s="24" t="s">
        <v>74</v>
      </c>
    </row>
    <row r="1914" spans="1:9" ht="33.75" x14ac:dyDescent="0.2">
      <c r="A1914" s="19" t="s">
        <v>4253</v>
      </c>
      <c r="B1914" s="20" t="s">
        <v>4338</v>
      </c>
      <c r="C1914" s="36" t="s">
        <v>4544</v>
      </c>
      <c r="D1914" s="21" t="s">
        <v>72</v>
      </c>
      <c r="E1914" s="21" t="s">
        <v>3158</v>
      </c>
      <c r="F1914" s="22">
        <v>1204768.8</v>
      </c>
      <c r="G1914" s="25" t="s">
        <v>74</v>
      </c>
      <c r="H1914" s="21" t="s">
        <v>74</v>
      </c>
      <c r="I1914" s="24" t="s">
        <v>74</v>
      </c>
    </row>
    <row r="1915" spans="1:9" ht="33.75" x14ac:dyDescent="0.2">
      <c r="A1915" s="19" t="s">
        <v>4253</v>
      </c>
      <c r="B1915" s="20" t="s">
        <v>4338</v>
      </c>
      <c r="C1915" s="36" t="s">
        <v>4545</v>
      </c>
      <c r="D1915" s="21" t="s">
        <v>72</v>
      </c>
      <c r="E1915" s="21" t="s">
        <v>3158</v>
      </c>
      <c r="F1915" s="22">
        <v>4186925.88</v>
      </c>
      <c r="G1915" s="25" t="s">
        <v>74</v>
      </c>
      <c r="H1915" s="21" t="s">
        <v>74</v>
      </c>
      <c r="I1915" s="24" t="s">
        <v>74</v>
      </c>
    </row>
    <row r="1916" spans="1:9" ht="33.75" x14ac:dyDescent="0.2">
      <c r="A1916" s="19" t="s">
        <v>4253</v>
      </c>
      <c r="B1916" s="20" t="s">
        <v>4338</v>
      </c>
      <c r="C1916" s="36" t="s">
        <v>4546</v>
      </c>
      <c r="D1916" s="21" t="s">
        <v>72</v>
      </c>
      <c r="E1916" s="21" t="s">
        <v>3158</v>
      </c>
      <c r="F1916" s="22">
        <v>3273386.31</v>
      </c>
      <c r="G1916" s="25" t="s">
        <v>74</v>
      </c>
      <c r="H1916" s="21" t="s">
        <v>74</v>
      </c>
      <c r="I1916" s="24" t="s">
        <v>74</v>
      </c>
    </row>
    <row r="1917" spans="1:9" ht="33.75" x14ac:dyDescent="0.2">
      <c r="A1917" s="19" t="s">
        <v>4253</v>
      </c>
      <c r="B1917" s="20" t="s">
        <v>4338</v>
      </c>
      <c r="C1917" s="36" t="s">
        <v>4547</v>
      </c>
      <c r="D1917" s="21" t="s">
        <v>72</v>
      </c>
      <c r="E1917" s="21" t="s">
        <v>3158</v>
      </c>
      <c r="F1917" s="22">
        <v>3492843.2</v>
      </c>
      <c r="G1917" s="25" t="s">
        <v>74</v>
      </c>
      <c r="H1917" s="21" t="s">
        <v>74</v>
      </c>
      <c r="I1917" s="24" t="s">
        <v>74</v>
      </c>
    </row>
    <row r="1918" spans="1:9" ht="33.75" x14ac:dyDescent="0.2">
      <c r="A1918" s="19" t="s">
        <v>4253</v>
      </c>
      <c r="B1918" s="20" t="s">
        <v>4338</v>
      </c>
      <c r="C1918" s="36" t="s">
        <v>4548</v>
      </c>
      <c r="D1918" s="21" t="s">
        <v>72</v>
      </c>
      <c r="E1918" s="21" t="s">
        <v>3158</v>
      </c>
      <c r="F1918" s="22">
        <v>2448517.2000000002</v>
      </c>
      <c r="G1918" s="25" t="s">
        <v>74</v>
      </c>
      <c r="H1918" s="21" t="s">
        <v>74</v>
      </c>
      <c r="I1918" s="24" t="s">
        <v>74</v>
      </c>
    </row>
    <row r="1919" spans="1:9" ht="33.75" x14ac:dyDescent="0.2">
      <c r="A1919" s="19" t="s">
        <v>4253</v>
      </c>
      <c r="B1919" s="20" t="s">
        <v>4338</v>
      </c>
      <c r="C1919" s="36" t="s">
        <v>4549</v>
      </c>
      <c r="D1919" s="21" t="s">
        <v>72</v>
      </c>
      <c r="E1919" s="21" t="s">
        <v>3158</v>
      </c>
      <c r="F1919" s="22">
        <v>329543.2</v>
      </c>
      <c r="G1919" s="25" t="s">
        <v>74</v>
      </c>
      <c r="H1919" s="21" t="s">
        <v>74</v>
      </c>
      <c r="I1919" s="24" t="s">
        <v>74</v>
      </c>
    </row>
    <row r="1920" spans="1:9" ht="33.75" x14ac:dyDescent="0.2">
      <c r="A1920" s="19" t="s">
        <v>4253</v>
      </c>
      <c r="B1920" s="20" t="s">
        <v>4338</v>
      </c>
      <c r="C1920" s="36" t="s">
        <v>4550</v>
      </c>
      <c r="D1920" s="21" t="s">
        <v>72</v>
      </c>
      <c r="E1920" s="21" t="s">
        <v>3158</v>
      </c>
      <c r="F1920" s="22">
        <v>1122896.8799999999</v>
      </c>
      <c r="G1920" s="25" t="s">
        <v>74</v>
      </c>
      <c r="H1920" s="21" t="s">
        <v>74</v>
      </c>
      <c r="I1920" s="24" t="s">
        <v>74</v>
      </c>
    </row>
    <row r="1921" spans="1:9" ht="33.75" x14ac:dyDescent="0.2">
      <c r="A1921" s="19" t="s">
        <v>4253</v>
      </c>
      <c r="B1921" s="20" t="s">
        <v>4338</v>
      </c>
      <c r="C1921" s="36" t="s">
        <v>4551</v>
      </c>
      <c r="D1921" s="21" t="s">
        <v>72</v>
      </c>
      <c r="E1921" s="21" t="s">
        <v>3158</v>
      </c>
      <c r="F1921" s="22">
        <v>357445.76</v>
      </c>
      <c r="G1921" s="25" t="s">
        <v>74</v>
      </c>
      <c r="H1921" s="21" t="s">
        <v>74</v>
      </c>
      <c r="I1921" s="24" t="s">
        <v>74</v>
      </c>
    </row>
    <row r="1922" spans="1:9" ht="33.75" x14ac:dyDescent="0.2">
      <c r="A1922" s="19" t="s">
        <v>4253</v>
      </c>
      <c r="B1922" s="20" t="s">
        <v>4338</v>
      </c>
      <c r="C1922" s="36" t="s">
        <v>4552</v>
      </c>
      <c r="D1922" s="21" t="s">
        <v>72</v>
      </c>
      <c r="E1922" s="21" t="s">
        <v>3158</v>
      </c>
      <c r="F1922" s="22">
        <v>220945.36</v>
      </c>
      <c r="G1922" s="25" t="s">
        <v>74</v>
      </c>
      <c r="H1922" s="21" t="s">
        <v>74</v>
      </c>
      <c r="I1922" s="24" t="s">
        <v>74</v>
      </c>
    </row>
    <row r="1923" spans="1:9" ht="33.75" x14ac:dyDescent="0.2">
      <c r="A1923" s="19" t="s">
        <v>4253</v>
      </c>
      <c r="B1923" s="20" t="s">
        <v>4338</v>
      </c>
      <c r="C1923" s="36" t="s">
        <v>4553</v>
      </c>
      <c r="D1923" s="21" t="s">
        <v>72</v>
      </c>
      <c r="E1923" s="21" t="s">
        <v>3158</v>
      </c>
      <c r="F1923" s="22">
        <v>747206.52</v>
      </c>
      <c r="G1923" s="25" t="s">
        <v>74</v>
      </c>
      <c r="H1923" s="21" t="s">
        <v>74</v>
      </c>
      <c r="I1923" s="24" t="s">
        <v>74</v>
      </c>
    </row>
    <row r="1924" spans="1:9" ht="33.75" x14ac:dyDescent="0.2">
      <c r="A1924" s="19" t="s">
        <v>4253</v>
      </c>
      <c r="B1924" s="20" t="s">
        <v>4338</v>
      </c>
      <c r="C1924" s="36" t="s">
        <v>4485</v>
      </c>
      <c r="D1924" s="21" t="s">
        <v>72</v>
      </c>
      <c r="E1924" s="21" t="s">
        <v>3158</v>
      </c>
      <c r="F1924" s="22">
        <v>480675</v>
      </c>
      <c r="G1924" s="25" t="s">
        <v>74</v>
      </c>
      <c r="H1924" s="21" t="s">
        <v>74</v>
      </c>
      <c r="I1924" s="24" t="s">
        <v>74</v>
      </c>
    </row>
    <row r="1925" spans="1:9" ht="33.75" x14ac:dyDescent="0.2">
      <c r="A1925" s="19" t="s">
        <v>4253</v>
      </c>
      <c r="B1925" s="20" t="s">
        <v>4338</v>
      </c>
      <c r="C1925" s="36" t="s">
        <v>4554</v>
      </c>
      <c r="D1925" s="21" t="s">
        <v>72</v>
      </c>
      <c r="E1925" s="21" t="s">
        <v>3158</v>
      </c>
      <c r="F1925" s="22">
        <v>29012288.32</v>
      </c>
      <c r="G1925" s="25" t="s">
        <v>74</v>
      </c>
      <c r="H1925" s="21" t="s">
        <v>74</v>
      </c>
      <c r="I1925" s="24" t="s">
        <v>74</v>
      </c>
    </row>
    <row r="1926" spans="1:9" ht="33.75" x14ac:dyDescent="0.2">
      <c r="A1926" s="19" t="s">
        <v>4253</v>
      </c>
      <c r="B1926" s="20" t="s">
        <v>4338</v>
      </c>
      <c r="C1926" s="36" t="s">
        <v>4555</v>
      </c>
      <c r="D1926" s="21" t="s">
        <v>72</v>
      </c>
      <c r="E1926" s="21" t="s">
        <v>3158</v>
      </c>
      <c r="F1926" s="22">
        <v>11959750.26</v>
      </c>
      <c r="G1926" s="25" t="s">
        <v>74</v>
      </c>
      <c r="H1926" s="21" t="s">
        <v>74</v>
      </c>
      <c r="I1926" s="24" t="s">
        <v>74</v>
      </c>
    </row>
    <row r="1927" spans="1:9" ht="33.75" x14ac:dyDescent="0.2">
      <c r="A1927" s="19" t="s">
        <v>4253</v>
      </c>
      <c r="B1927" s="20" t="s">
        <v>4338</v>
      </c>
      <c r="C1927" s="36" t="s">
        <v>4556</v>
      </c>
      <c r="D1927" s="21" t="s">
        <v>72</v>
      </c>
      <c r="E1927" s="21" t="s">
        <v>3158</v>
      </c>
      <c r="F1927" s="22">
        <v>11934994.32</v>
      </c>
      <c r="G1927" s="25" t="s">
        <v>74</v>
      </c>
      <c r="H1927" s="21" t="s">
        <v>74</v>
      </c>
      <c r="I1927" s="24" t="s">
        <v>74</v>
      </c>
    </row>
    <row r="1928" spans="1:9" ht="33.75" x14ac:dyDescent="0.2">
      <c r="A1928" s="19" t="s">
        <v>4253</v>
      </c>
      <c r="B1928" s="20" t="s">
        <v>4338</v>
      </c>
      <c r="C1928" s="36" t="s">
        <v>4557</v>
      </c>
      <c r="D1928" s="21" t="s">
        <v>72</v>
      </c>
      <c r="E1928" s="21" t="s">
        <v>3158</v>
      </c>
      <c r="F1928" s="22">
        <v>735159.6</v>
      </c>
      <c r="G1928" s="25" t="s">
        <v>74</v>
      </c>
      <c r="H1928" s="21" t="s">
        <v>74</v>
      </c>
      <c r="I1928" s="24" t="s">
        <v>74</v>
      </c>
    </row>
    <row r="1929" spans="1:9" ht="33.75" x14ac:dyDescent="0.2">
      <c r="A1929" s="19" t="s">
        <v>4253</v>
      </c>
      <c r="B1929" s="20" t="s">
        <v>4338</v>
      </c>
      <c r="C1929" s="36" t="s">
        <v>4558</v>
      </c>
      <c r="D1929" s="21" t="s">
        <v>72</v>
      </c>
      <c r="E1929" s="21" t="s">
        <v>3158</v>
      </c>
      <c r="F1929" s="22">
        <v>537921.6</v>
      </c>
      <c r="G1929" s="25" t="s">
        <v>74</v>
      </c>
      <c r="H1929" s="21" t="s">
        <v>74</v>
      </c>
      <c r="I1929" s="24" t="s">
        <v>74</v>
      </c>
    </row>
    <row r="1930" spans="1:9" ht="33.75" x14ac:dyDescent="0.2">
      <c r="A1930" s="19" t="s">
        <v>4253</v>
      </c>
      <c r="B1930" s="20" t="s">
        <v>4338</v>
      </c>
      <c r="C1930" s="36" t="s">
        <v>4559</v>
      </c>
      <c r="D1930" s="21" t="s">
        <v>72</v>
      </c>
      <c r="E1930" s="21" t="s">
        <v>3158</v>
      </c>
      <c r="F1930" s="22">
        <v>600679.19999999995</v>
      </c>
      <c r="G1930" s="25" t="s">
        <v>74</v>
      </c>
      <c r="H1930" s="21" t="s">
        <v>74</v>
      </c>
      <c r="I1930" s="24" t="s">
        <v>74</v>
      </c>
    </row>
    <row r="1931" spans="1:9" ht="33.75" x14ac:dyDescent="0.2">
      <c r="A1931" s="19" t="s">
        <v>4253</v>
      </c>
      <c r="B1931" s="20" t="s">
        <v>4338</v>
      </c>
      <c r="C1931" s="36" t="s">
        <v>4560</v>
      </c>
      <c r="D1931" s="21" t="s">
        <v>72</v>
      </c>
      <c r="E1931" s="21" t="s">
        <v>3158</v>
      </c>
      <c r="F1931" s="22">
        <v>502060.4</v>
      </c>
      <c r="G1931" s="25" t="s">
        <v>74</v>
      </c>
      <c r="H1931" s="21" t="s">
        <v>74</v>
      </c>
      <c r="I1931" s="24" t="s">
        <v>74</v>
      </c>
    </row>
    <row r="1932" spans="1:9" ht="33.75" x14ac:dyDescent="0.2">
      <c r="A1932" s="19" t="s">
        <v>4253</v>
      </c>
      <c r="B1932" s="20" t="s">
        <v>4338</v>
      </c>
      <c r="C1932" s="36" t="s">
        <v>4561</v>
      </c>
      <c r="D1932" s="21" t="s">
        <v>72</v>
      </c>
      <c r="E1932" s="21" t="s">
        <v>3158</v>
      </c>
      <c r="F1932" s="22">
        <v>537921.6</v>
      </c>
      <c r="G1932" s="25" t="s">
        <v>74</v>
      </c>
      <c r="H1932" s="21" t="s">
        <v>74</v>
      </c>
      <c r="I1932" s="24" t="s">
        <v>74</v>
      </c>
    </row>
    <row r="1933" spans="1:9" ht="33.75" x14ac:dyDescent="0.2">
      <c r="A1933" s="19" t="s">
        <v>4253</v>
      </c>
      <c r="B1933" s="20" t="s">
        <v>4338</v>
      </c>
      <c r="C1933" s="36" t="s">
        <v>4562</v>
      </c>
      <c r="D1933" s="21" t="s">
        <v>72</v>
      </c>
      <c r="E1933" s="21" t="s">
        <v>3158</v>
      </c>
      <c r="F1933" s="22">
        <v>1087797.2</v>
      </c>
      <c r="G1933" s="25" t="s">
        <v>74</v>
      </c>
      <c r="H1933" s="21" t="s">
        <v>74</v>
      </c>
      <c r="I1933" s="24" t="s">
        <v>74</v>
      </c>
    </row>
    <row r="1934" spans="1:9" ht="33.75" x14ac:dyDescent="0.2">
      <c r="A1934" s="19" t="s">
        <v>4253</v>
      </c>
      <c r="B1934" s="20" t="s">
        <v>4338</v>
      </c>
      <c r="C1934" s="36" t="s">
        <v>4563</v>
      </c>
      <c r="D1934" s="21" t="s">
        <v>72</v>
      </c>
      <c r="E1934" s="21" t="s">
        <v>3158</v>
      </c>
      <c r="F1934" s="22">
        <v>537921.6</v>
      </c>
      <c r="G1934" s="25" t="s">
        <v>74</v>
      </c>
      <c r="H1934" s="21" t="s">
        <v>74</v>
      </c>
      <c r="I1934" s="24" t="s">
        <v>74</v>
      </c>
    </row>
    <row r="1935" spans="1:9" ht="33.75" x14ac:dyDescent="0.2">
      <c r="A1935" s="19" t="s">
        <v>4253</v>
      </c>
      <c r="B1935" s="20" t="s">
        <v>4338</v>
      </c>
      <c r="C1935" s="36" t="s">
        <v>4564</v>
      </c>
      <c r="D1935" s="21" t="s">
        <v>72</v>
      </c>
      <c r="E1935" s="21" t="s">
        <v>3158</v>
      </c>
      <c r="F1935" s="22">
        <v>1198668.8</v>
      </c>
      <c r="G1935" s="25" t="s">
        <v>74</v>
      </c>
      <c r="H1935" s="21" t="s">
        <v>74</v>
      </c>
      <c r="I1935" s="24" t="s">
        <v>74</v>
      </c>
    </row>
    <row r="1936" spans="1:9" ht="33.75" x14ac:dyDescent="0.2">
      <c r="A1936" s="19" t="s">
        <v>4253</v>
      </c>
      <c r="B1936" s="20" t="s">
        <v>4338</v>
      </c>
      <c r="C1936" s="36" t="s">
        <v>4565</v>
      </c>
      <c r="D1936" s="21" t="s">
        <v>72</v>
      </c>
      <c r="E1936" s="21" t="s">
        <v>3158</v>
      </c>
      <c r="F1936" s="22">
        <v>493094.8</v>
      </c>
      <c r="G1936" s="25" t="s">
        <v>74</v>
      </c>
      <c r="H1936" s="21" t="s">
        <v>74</v>
      </c>
      <c r="I1936" s="24" t="s">
        <v>74</v>
      </c>
    </row>
    <row r="1937" spans="1:9" ht="33.75" x14ac:dyDescent="0.2">
      <c r="A1937" s="19" t="s">
        <v>4253</v>
      </c>
      <c r="B1937" s="20" t="s">
        <v>4338</v>
      </c>
      <c r="C1937" s="36" t="s">
        <v>4566</v>
      </c>
      <c r="D1937" s="21" t="s">
        <v>72</v>
      </c>
      <c r="E1937" s="21" t="s">
        <v>3158</v>
      </c>
      <c r="F1937" s="22">
        <v>537921.6</v>
      </c>
      <c r="G1937" s="25" t="s">
        <v>74</v>
      </c>
      <c r="H1937" s="21" t="s">
        <v>74</v>
      </c>
      <c r="I1937" s="24" t="s">
        <v>74</v>
      </c>
    </row>
    <row r="1938" spans="1:9" ht="33.75" x14ac:dyDescent="0.2">
      <c r="A1938" s="19" t="s">
        <v>4253</v>
      </c>
      <c r="B1938" s="20" t="s">
        <v>4338</v>
      </c>
      <c r="C1938" s="36" t="s">
        <v>4567</v>
      </c>
      <c r="D1938" s="21" t="s">
        <v>72</v>
      </c>
      <c r="E1938" s="21" t="s">
        <v>3158</v>
      </c>
      <c r="F1938" s="22">
        <v>537921.6</v>
      </c>
      <c r="G1938" s="25" t="s">
        <v>74</v>
      </c>
      <c r="H1938" s="21" t="s">
        <v>74</v>
      </c>
      <c r="I1938" s="24" t="s">
        <v>74</v>
      </c>
    </row>
    <row r="1939" spans="1:9" ht="33.75" x14ac:dyDescent="0.2">
      <c r="A1939" s="19" t="s">
        <v>4253</v>
      </c>
      <c r="B1939" s="20" t="s">
        <v>4338</v>
      </c>
      <c r="C1939" s="36" t="s">
        <v>4568</v>
      </c>
      <c r="D1939" s="21" t="s">
        <v>72</v>
      </c>
      <c r="E1939" s="21" t="s">
        <v>3158</v>
      </c>
      <c r="F1939" s="22">
        <v>609644.4</v>
      </c>
      <c r="G1939" s="25" t="s">
        <v>74</v>
      </c>
      <c r="H1939" s="21" t="s">
        <v>74</v>
      </c>
      <c r="I1939" s="24" t="s">
        <v>74</v>
      </c>
    </row>
    <row r="1940" spans="1:9" ht="33.75" x14ac:dyDescent="0.2">
      <c r="A1940" s="19" t="s">
        <v>4253</v>
      </c>
      <c r="B1940" s="20" t="s">
        <v>4338</v>
      </c>
      <c r="C1940" s="36" t="s">
        <v>4569</v>
      </c>
      <c r="D1940" s="21" t="s">
        <v>72</v>
      </c>
      <c r="E1940" s="21" t="s">
        <v>3158</v>
      </c>
      <c r="F1940" s="22">
        <v>537921.6</v>
      </c>
      <c r="G1940" s="25" t="s">
        <v>74</v>
      </c>
      <c r="H1940" s="21" t="s">
        <v>74</v>
      </c>
      <c r="I1940" s="24" t="s">
        <v>74</v>
      </c>
    </row>
    <row r="1941" spans="1:9" ht="33.75" x14ac:dyDescent="0.2">
      <c r="A1941" s="19" t="s">
        <v>4253</v>
      </c>
      <c r="B1941" s="20" t="s">
        <v>4338</v>
      </c>
      <c r="C1941" s="36" t="s">
        <v>4570</v>
      </c>
      <c r="D1941" s="21" t="s">
        <v>72</v>
      </c>
      <c r="E1941" s="21" t="s">
        <v>3158</v>
      </c>
      <c r="F1941" s="22">
        <v>941362.8</v>
      </c>
      <c r="G1941" s="25" t="s">
        <v>74</v>
      </c>
      <c r="H1941" s="21" t="s">
        <v>74</v>
      </c>
      <c r="I1941" s="24" t="s">
        <v>74</v>
      </c>
    </row>
    <row r="1942" spans="1:9" ht="33.75" x14ac:dyDescent="0.2">
      <c r="A1942" s="19" t="s">
        <v>4253</v>
      </c>
      <c r="B1942" s="20" t="s">
        <v>4338</v>
      </c>
      <c r="C1942" s="36" t="s">
        <v>4571</v>
      </c>
      <c r="D1942" s="21" t="s">
        <v>72</v>
      </c>
      <c r="E1942" s="21" t="s">
        <v>3158</v>
      </c>
      <c r="F1942" s="22">
        <v>1010097.2</v>
      </c>
      <c r="G1942" s="25" t="s">
        <v>74</v>
      </c>
      <c r="H1942" s="21" t="s">
        <v>74</v>
      </c>
      <c r="I1942" s="24" t="s">
        <v>74</v>
      </c>
    </row>
    <row r="1943" spans="1:9" ht="33.75" x14ac:dyDescent="0.2">
      <c r="A1943" s="19" t="s">
        <v>4253</v>
      </c>
      <c r="B1943" s="20" t="s">
        <v>4338</v>
      </c>
      <c r="C1943" s="36" t="s">
        <v>4572</v>
      </c>
      <c r="D1943" s="21" t="s">
        <v>72</v>
      </c>
      <c r="E1943" s="21" t="s">
        <v>3158</v>
      </c>
      <c r="F1943" s="22">
        <v>2052709.2</v>
      </c>
      <c r="G1943" s="25" t="s">
        <v>74</v>
      </c>
      <c r="H1943" s="21" t="s">
        <v>74</v>
      </c>
      <c r="I1943" s="24" t="s">
        <v>74</v>
      </c>
    </row>
    <row r="1944" spans="1:9" ht="33.75" x14ac:dyDescent="0.2">
      <c r="A1944" s="19" t="s">
        <v>4253</v>
      </c>
      <c r="B1944" s="20" t="s">
        <v>4338</v>
      </c>
      <c r="C1944" s="36" t="s">
        <v>4573</v>
      </c>
      <c r="D1944" s="21" t="s">
        <v>72</v>
      </c>
      <c r="E1944" s="21" t="s">
        <v>3158</v>
      </c>
      <c r="F1944" s="22">
        <v>582748.4</v>
      </c>
      <c r="G1944" s="25" t="s">
        <v>74</v>
      </c>
      <c r="H1944" s="21" t="s">
        <v>74</v>
      </c>
      <c r="I1944" s="24" t="s">
        <v>74</v>
      </c>
    </row>
    <row r="1945" spans="1:9" ht="33.75" x14ac:dyDescent="0.2">
      <c r="A1945" s="19" t="s">
        <v>4253</v>
      </c>
      <c r="B1945" s="20" t="s">
        <v>4338</v>
      </c>
      <c r="C1945" s="36" t="s">
        <v>4574</v>
      </c>
      <c r="D1945" s="21" t="s">
        <v>72</v>
      </c>
      <c r="E1945" s="21" t="s">
        <v>3158</v>
      </c>
      <c r="F1945" s="22">
        <v>537921.6</v>
      </c>
      <c r="G1945" s="25" t="s">
        <v>74</v>
      </c>
      <c r="H1945" s="21" t="s">
        <v>74</v>
      </c>
      <c r="I1945" s="24" t="s">
        <v>74</v>
      </c>
    </row>
    <row r="1946" spans="1:9" ht="33.75" x14ac:dyDescent="0.2">
      <c r="A1946" s="19" t="s">
        <v>4253</v>
      </c>
      <c r="B1946" s="20" t="s">
        <v>4338</v>
      </c>
      <c r="C1946" s="36" t="s">
        <v>4575</v>
      </c>
      <c r="D1946" s="21" t="s">
        <v>72</v>
      </c>
      <c r="E1946" s="21" t="s">
        <v>3158</v>
      </c>
      <c r="F1946" s="22">
        <v>493094.8</v>
      </c>
      <c r="G1946" s="25" t="s">
        <v>74</v>
      </c>
      <c r="H1946" s="21" t="s">
        <v>74</v>
      </c>
      <c r="I1946" s="24" t="s">
        <v>74</v>
      </c>
    </row>
    <row r="1947" spans="1:9" ht="33.75" x14ac:dyDescent="0.2">
      <c r="A1947" s="19" t="s">
        <v>4253</v>
      </c>
      <c r="B1947" s="20" t="s">
        <v>4338</v>
      </c>
      <c r="C1947" s="36" t="s">
        <v>4576</v>
      </c>
      <c r="D1947" s="21" t="s">
        <v>72</v>
      </c>
      <c r="E1947" s="21" t="s">
        <v>3158</v>
      </c>
      <c r="F1947" s="22">
        <v>237582</v>
      </c>
      <c r="G1947" s="25" t="s">
        <v>74</v>
      </c>
      <c r="H1947" s="21" t="s">
        <v>74</v>
      </c>
      <c r="I1947" s="24" t="s">
        <v>74</v>
      </c>
    </row>
    <row r="1948" spans="1:9" ht="33.75" x14ac:dyDescent="0.2">
      <c r="A1948" s="19" t="s">
        <v>4253</v>
      </c>
      <c r="B1948" s="20" t="s">
        <v>4338</v>
      </c>
      <c r="C1948" s="36" t="s">
        <v>4577</v>
      </c>
      <c r="D1948" s="21" t="s">
        <v>72</v>
      </c>
      <c r="E1948" s="21" t="s">
        <v>3158</v>
      </c>
      <c r="F1948" s="22">
        <v>10000</v>
      </c>
      <c r="G1948" s="25" t="s">
        <v>74</v>
      </c>
      <c r="H1948" s="21" t="s">
        <v>74</v>
      </c>
      <c r="I1948" s="24" t="s">
        <v>74</v>
      </c>
    </row>
    <row r="1949" spans="1:9" ht="33.75" x14ac:dyDescent="0.2">
      <c r="A1949" s="19" t="s">
        <v>4253</v>
      </c>
      <c r="B1949" s="20" t="s">
        <v>4338</v>
      </c>
      <c r="C1949" s="36" t="s">
        <v>4578</v>
      </c>
      <c r="D1949" s="21" t="s">
        <v>72</v>
      </c>
      <c r="E1949" s="21" t="s">
        <v>3158</v>
      </c>
      <c r="F1949" s="22">
        <v>950500</v>
      </c>
      <c r="G1949" s="25" t="s">
        <v>74</v>
      </c>
      <c r="H1949" s="21" t="s">
        <v>74</v>
      </c>
      <c r="I1949" s="24" t="s">
        <v>74</v>
      </c>
    </row>
    <row r="1950" spans="1:9" ht="33.75" x14ac:dyDescent="0.2">
      <c r="A1950" s="19" t="s">
        <v>4253</v>
      </c>
      <c r="B1950" s="20" t="s">
        <v>4338</v>
      </c>
      <c r="C1950" s="36" t="s">
        <v>4579</v>
      </c>
      <c r="D1950" s="21" t="s">
        <v>72</v>
      </c>
      <c r="E1950" s="21" t="s">
        <v>3158</v>
      </c>
      <c r="F1950" s="22">
        <v>2700</v>
      </c>
      <c r="G1950" s="25" t="s">
        <v>74</v>
      </c>
      <c r="H1950" s="21" t="s">
        <v>74</v>
      </c>
      <c r="I1950" s="24" t="s">
        <v>74</v>
      </c>
    </row>
    <row r="1951" spans="1:9" ht="33.75" x14ac:dyDescent="0.2">
      <c r="A1951" s="19" t="s">
        <v>4253</v>
      </c>
      <c r="B1951" s="20" t="s">
        <v>4338</v>
      </c>
      <c r="C1951" s="36" t="s">
        <v>4345</v>
      </c>
      <c r="D1951" s="21" t="s">
        <v>72</v>
      </c>
      <c r="E1951" s="21" t="s">
        <v>3158</v>
      </c>
      <c r="F1951" s="26">
        <v>500</v>
      </c>
      <c r="G1951" s="25" t="s">
        <v>74</v>
      </c>
      <c r="H1951" s="21" t="s">
        <v>74</v>
      </c>
      <c r="I1951" s="24" t="s">
        <v>74</v>
      </c>
    </row>
    <row r="1952" spans="1:9" ht="33.75" x14ac:dyDescent="0.2">
      <c r="A1952" s="19" t="s">
        <v>4253</v>
      </c>
      <c r="B1952" s="20" t="s">
        <v>4338</v>
      </c>
      <c r="C1952" s="36" t="s">
        <v>4345</v>
      </c>
      <c r="D1952" s="21" t="s">
        <v>72</v>
      </c>
      <c r="E1952" s="21" t="s">
        <v>3158</v>
      </c>
      <c r="F1952" s="26">
        <v>500</v>
      </c>
      <c r="G1952" s="25" t="s">
        <v>74</v>
      </c>
      <c r="H1952" s="21" t="s">
        <v>74</v>
      </c>
      <c r="I1952" s="24" t="s">
        <v>74</v>
      </c>
    </row>
    <row r="1953" spans="1:9" ht="33.75" x14ac:dyDescent="0.2">
      <c r="A1953" s="19" t="s">
        <v>4253</v>
      </c>
      <c r="B1953" s="20" t="s">
        <v>4338</v>
      </c>
      <c r="C1953" s="36" t="s">
        <v>4580</v>
      </c>
      <c r="D1953" s="21" t="s">
        <v>72</v>
      </c>
      <c r="E1953" s="21" t="s">
        <v>3158</v>
      </c>
      <c r="F1953" s="22">
        <v>15700</v>
      </c>
      <c r="G1953" s="25" t="s">
        <v>74</v>
      </c>
      <c r="H1953" s="21" t="s">
        <v>74</v>
      </c>
      <c r="I1953" s="24" t="s">
        <v>74</v>
      </c>
    </row>
    <row r="1954" spans="1:9" ht="33.75" x14ac:dyDescent="0.2">
      <c r="A1954" s="19" t="s">
        <v>4253</v>
      </c>
      <c r="B1954" s="20" t="s">
        <v>4338</v>
      </c>
      <c r="C1954" s="36" t="s">
        <v>4581</v>
      </c>
      <c r="D1954" s="21" t="s">
        <v>72</v>
      </c>
      <c r="E1954" s="21" t="s">
        <v>3158</v>
      </c>
      <c r="F1954" s="22">
        <v>5200</v>
      </c>
      <c r="G1954" s="25" t="s">
        <v>74</v>
      </c>
      <c r="H1954" s="21" t="s">
        <v>74</v>
      </c>
      <c r="I1954" s="24" t="s">
        <v>74</v>
      </c>
    </row>
    <row r="1955" spans="1:9" ht="33.75" x14ac:dyDescent="0.2">
      <c r="A1955" s="19" t="s">
        <v>4253</v>
      </c>
      <c r="B1955" s="20" t="s">
        <v>4338</v>
      </c>
      <c r="C1955" s="36" t="s">
        <v>4511</v>
      </c>
      <c r="D1955" s="21" t="s">
        <v>72</v>
      </c>
      <c r="E1955" s="21" t="s">
        <v>3158</v>
      </c>
      <c r="F1955" s="22">
        <v>13100</v>
      </c>
      <c r="G1955" s="25" t="s">
        <v>74</v>
      </c>
      <c r="H1955" s="21" t="s">
        <v>74</v>
      </c>
      <c r="I1955" s="24" t="s">
        <v>74</v>
      </c>
    </row>
    <row r="1956" spans="1:9" ht="33.75" x14ac:dyDescent="0.2">
      <c r="A1956" s="19" t="s">
        <v>4253</v>
      </c>
      <c r="B1956" s="20" t="s">
        <v>4338</v>
      </c>
      <c r="C1956" s="36" t="s">
        <v>4582</v>
      </c>
      <c r="D1956" s="21" t="s">
        <v>72</v>
      </c>
      <c r="E1956" s="21" t="s">
        <v>3158</v>
      </c>
      <c r="F1956" s="22">
        <v>15700</v>
      </c>
      <c r="G1956" s="25" t="s">
        <v>74</v>
      </c>
      <c r="H1956" s="21" t="s">
        <v>74</v>
      </c>
      <c r="I1956" s="24" t="s">
        <v>74</v>
      </c>
    </row>
    <row r="1957" spans="1:9" ht="33.75" x14ac:dyDescent="0.2">
      <c r="A1957" s="19" t="s">
        <v>4253</v>
      </c>
      <c r="B1957" s="20" t="s">
        <v>4338</v>
      </c>
      <c r="C1957" s="36" t="s">
        <v>4342</v>
      </c>
      <c r="D1957" s="21" t="s">
        <v>72</v>
      </c>
      <c r="E1957" s="21" t="s">
        <v>3158</v>
      </c>
      <c r="F1957" s="22">
        <v>5300</v>
      </c>
      <c r="G1957" s="25" t="s">
        <v>74</v>
      </c>
      <c r="H1957" s="21" t="s">
        <v>74</v>
      </c>
      <c r="I1957" s="24" t="s">
        <v>74</v>
      </c>
    </row>
    <row r="1958" spans="1:9" ht="33.75" x14ac:dyDescent="0.2">
      <c r="A1958" s="19" t="s">
        <v>4253</v>
      </c>
      <c r="B1958" s="20" t="s">
        <v>4338</v>
      </c>
      <c r="C1958" s="36" t="s">
        <v>4342</v>
      </c>
      <c r="D1958" s="21" t="s">
        <v>72</v>
      </c>
      <c r="E1958" s="21" t="s">
        <v>3158</v>
      </c>
      <c r="F1958" s="22">
        <v>5300</v>
      </c>
      <c r="G1958" s="25" t="s">
        <v>74</v>
      </c>
      <c r="H1958" s="21" t="s">
        <v>74</v>
      </c>
      <c r="I1958" s="24" t="s">
        <v>74</v>
      </c>
    </row>
    <row r="1959" spans="1:9" ht="33.75" x14ac:dyDescent="0.2">
      <c r="A1959" s="19" t="s">
        <v>4253</v>
      </c>
      <c r="B1959" s="20" t="s">
        <v>4338</v>
      </c>
      <c r="C1959" s="36" t="s">
        <v>4342</v>
      </c>
      <c r="D1959" s="21" t="s">
        <v>72</v>
      </c>
      <c r="E1959" s="21" t="s">
        <v>3158</v>
      </c>
      <c r="F1959" s="22">
        <v>5300</v>
      </c>
      <c r="G1959" s="25" t="s">
        <v>74</v>
      </c>
      <c r="H1959" s="21" t="s">
        <v>74</v>
      </c>
      <c r="I1959" s="24" t="s">
        <v>74</v>
      </c>
    </row>
    <row r="1960" spans="1:9" ht="33.75" x14ac:dyDescent="0.2">
      <c r="A1960" s="19" t="s">
        <v>4253</v>
      </c>
      <c r="B1960" s="20" t="s">
        <v>4338</v>
      </c>
      <c r="C1960" s="36" t="s">
        <v>4583</v>
      </c>
      <c r="D1960" s="21" t="s">
        <v>72</v>
      </c>
      <c r="E1960" s="21" t="s">
        <v>3158</v>
      </c>
      <c r="F1960" s="22">
        <v>141800</v>
      </c>
      <c r="G1960" s="25" t="s">
        <v>74</v>
      </c>
      <c r="H1960" s="21" t="s">
        <v>74</v>
      </c>
      <c r="I1960" s="24" t="s">
        <v>74</v>
      </c>
    </row>
    <row r="1961" spans="1:9" ht="33.75" x14ac:dyDescent="0.2">
      <c r="A1961" s="19" t="s">
        <v>4253</v>
      </c>
      <c r="B1961" s="20" t="s">
        <v>4338</v>
      </c>
      <c r="C1961" s="36" t="s">
        <v>4584</v>
      </c>
      <c r="D1961" s="21" t="s">
        <v>72</v>
      </c>
      <c r="E1961" s="21" t="s">
        <v>3158</v>
      </c>
      <c r="F1961" s="22">
        <v>35000</v>
      </c>
      <c r="G1961" s="25" t="s">
        <v>74</v>
      </c>
      <c r="H1961" s="21" t="s">
        <v>74</v>
      </c>
      <c r="I1961" s="24" t="s">
        <v>74</v>
      </c>
    </row>
    <row r="1962" spans="1:9" ht="33.75" x14ac:dyDescent="0.2">
      <c r="A1962" s="19" t="s">
        <v>4253</v>
      </c>
      <c r="B1962" s="20" t="s">
        <v>4338</v>
      </c>
      <c r="C1962" s="36" t="s">
        <v>4585</v>
      </c>
      <c r="D1962" s="21" t="s">
        <v>72</v>
      </c>
      <c r="E1962" s="21" t="s">
        <v>3158</v>
      </c>
      <c r="F1962" s="22">
        <v>60800</v>
      </c>
      <c r="G1962" s="25" t="s">
        <v>74</v>
      </c>
      <c r="H1962" s="21" t="s">
        <v>74</v>
      </c>
      <c r="I1962" s="24" t="s">
        <v>74</v>
      </c>
    </row>
    <row r="1963" spans="1:9" ht="33.75" x14ac:dyDescent="0.2">
      <c r="A1963" s="19" t="s">
        <v>4253</v>
      </c>
      <c r="B1963" s="20" t="s">
        <v>4338</v>
      </c>
      <c r="C1963" s="36" t="s">
        <v>4586</v>
      </c>
      <c r="D1963" s="21" t="s">
        <v>72</v>
      </c>
      <c r="E1963" s="21" t="s">
        <v>3158</v>
      </c>
      <c r="F1963" s="22">
        <v>281300</v>
      </c>
      <c r="G1963" s="25" t="s">
        <v>74</v>
      </c>
      <c r="H1963" s="21" t="s">
        <v>74</v>
      </c>
      <c r="I1963" s="24" t="s">
        <v>74</v>
      </c>
    </row>
    <row r="1964" spans="1:9" ht="33.75" x14ac:dyDescent="0.2">
      <c r="A1964" s="19" t="s">
        <v>4253</v>
      </c>
      <c r="B1964" s="20" t="s">
        <v>4338</v>
      </c>
      <c r="C1964" s="36" t="s">
        <v>4587</v>
      </c>
      <c r="D1964" s="21" t="s">
        <v>72</v>
      </c>
      <c r="E1964" s="21" t="s">
        <v>3158</v>
      </c>
      <c r="F1964" s="22">
        <v>72000</v>
      </c>
      <c r="G1964" s="25" t="s">
        <v>74</v>
      </c>
      <c r="H1964" s="21" t="s">
        <v>74</v>
      </c>
      <c r="I1964" s="24" t="s">
        <v>74</v>
      </c>
    </row>
    <row r="1965" spans="1:9" ht="33.75" x14ac:dyDescent="0.2">
      <c r="A1965" s="19" t="s">
        <v>4253</v>
      </c>
      <c r="B1965" s="20" t="s">
        <v>4338</v>
      </c>
      <c r="C1965" s="36" t="s">
        <v>4588</v>
      </c>
      <c r="D1965" s="21" t="s">
        <v>72</v>
      </c>
      <c r="E1965" s="21" t="s">
        <v>3158</v>
      </c>
      <c r="F1965" s="22">
        <v>1317000</v>
      </c>
      <c r="G1965" s="25" t="s">
        <v>74</v>
      </c>
      <c r="H1965" s="21" t="s">
        <v>74</v>
      </c>
      <c r="I1965" s="24" t="s">
        <v>74</v>
      </c>
    </row>
    <row r="1966" spans="1:9" ht="33.75" x14ac:dyDescent="0.2">
      <c r="A1966" s="19" t="s">
        <v>4253</v>
      </c>
      <c r="B1966" s="20" t="s">
        <v>4338</v>
      </c>
      <c r="C1966" s="36" t="s">
        <v>4589</v>
      </c>
      <c r="D1966" s="21" t="s">
        <v>72</v>
      </c>
      <c r="E1966" s="21" t="s">
        <v>3158</v>
      </c>
      <c r="F1966" s="22">
        <v>80200</v>
      </c>
      <c r="G1966" s="25" t="s">
        <v>74</v>
      </c>
      <c r="H1966" s="21" t="s">
        <v>74</v>
      </c>
      <c r="I1966" s="24" t="s">
        <v>74</v>
      </c>
    </row>
    <row r="1967" spans="1:9" ht="33.75" x14ac:dyDescent="0.2">
      <c r="A1967" s="19" t="s">
        <v>4253</v>
      </c>
      <c r="B1967" s="20" t="s">
        <v>4338</v>
      </c>
      <c r="C1967" s="36" t="s">
        <v>4590</v>
      </c>
      <c r="D1967" s="21" t="s">
        <v>72</v>
      </c>
      <c r="E1967" s="21" t="s">
        <v>3158</v>
      </c>
      <c r="F1967" s="22">
        <v>117000</v>
      </c>
      <c r="G1967" s="25" t="s">
        <v>74</v>
      </c>
      <c r="H1967" s="21" t="s">
        <v>74</v>
      </c>
      <c r="I1967" s="24" t="s">
        <v>74</v>
      </c>
    </row>
    <row r="1968" spans="1:9" ht="33.75" x14ac:dyDescent="0.2">
      <c r="A1968" s="19" t="s">
        <v>4253</v>
      </c>
      <c r="B1968" s="20" t="s">
        <v>4338</v>
      </c>
      <c r="C1968" s="36" t="s">
        <v>4591</v>
      </c>
      <c r="D1968" s="21" t="s">
        <v>72</v>
      </c>
      <c r="E1968" s="21" t="s">
        <v>3158</v>
      </c>
      <c r="F1968" s="22">
        <v>199000</v>
      </c>
      <c r="G1968" s="25" t="s">
        <v>74</v>
      </c>
      <c r="H1968" s="21" t="s">
        <v>74</v>
      </c>
      <c r="I1968" s="24" t="s">
        <v>74</v>
      </c>
    </row>
    <row r="1969" spans="1:9" ht="33.75" x14ac:dyDescent="0.2">
      <c r="A1969" s="19" t="s">
        <v>4253</v>
      </c>
      <c r="B1969" s="20" t="s">
        <v>4338</v>
      </c>
      <c r="C1969" s="36" t="s">
        <v>4592</v>
      </c>
      <c r="D1969" s="21" t="s">
        <v>72</v>
      </c>
      <c r="E1969" s="21" t="s">
        <v>3158</v>
      </c>
      <c r="F1969" s="22">
        <v>165000</v>
      </c>
      <c r="G1969" s="25" t="s">
        <v>74</v>
      </c>
      <c r="H1969" s="21" t="s">
        <v>74</v>
      </c>
      <c r="I1969" s="24" t="s">
        <v>74</v>
      </c>
    </row>
    <row r="1970" spans="1:9" ht="33.75" x14ac:dyDescent="0.2">
      <c r="A1970" s="19" t="s">
        <v>4253</v>
      </c>
      <c r="B1970" s="20" t="s">
        <v>4338</v>
      </c>
      <c r="C1970" s="36" t="s">
        <v>4593</v>
      </c>
      <c r="D1970" s="21" t="s">
        <v>72</v>
      </c>
      <c r="E1970" s="21" t="s">
        <v>3158</v>
      </c>
      <c r="F1970" s="22">
        <v>2110000</v>
      </c>
      <c r="G1970" s="25" t="s">
        <v>74</v>
      </c>
      <c r="H1970" s="21" t="s">
        <v>74</v>
      </c>
      <c r="I1970" s="24" t="s">
        <v>74</v>
      </c>
    </row>
    <row r="1971" spans="1:9" ht="33.75" x14ac:dyDescent="0.2">
      <c r="A1971" s="19" t="s">
        <v>4253</v>
      </c>
      <c r="B1971" s="20" t="s">
        <v>4338</v>
      </c>
      <c r="C1971" s="36" t="s">
        <v>4594</v>
      </c>
      <c r="D1971" s="21" t="s">
        <v>72</v>
      </c>
      <c r="E1971" s="21" t="s">
        <v>3158</v>
      </c>
      <c r="F1971" s="22">
        <v>449000</v>
      </c>
      <c r="G1971" s="25" t="s">
        <v>74</v>
      </c>
      <c r="H1971" s="21" t="s">
        <v>74</v>
      </c>
      <c r="I1971" s="24" t="s">
        <v>74</v>
      </c>
    </row>
    <row r="1972" spans="1:9" ht="33.75" x14ac:dyDescent="0.2">
      <c r="A1972" s="19" t="s">
        <v>4253</v>
      </c>
      <c r="B1972" s="20" t="s">
        <v>4338</v>
      </c>
      <c r="C1972" s="36" t="s">
        <v>4595</v>
      </c>
      <c r="D1972" s="21" t="s">
        <v>72</v>
      </c>
      <c r="E1972" s="21" t="s">
        <v>3158</v>
      </c>
      <c r="F1972" s="22">
        <v>1903000</v>
      </c>
      <c r="G1972" s="25" t="s">
        <v>74</v>
      </c>
      <c r="H1972" s="21" t="s">
        <v>74</v>
      </c>
      <c r="I1972" s="24" t="s">
        <v>74</v>
      </c>
    </row>
    <row r="1973" spans="1:9" ht="33.75" x14ac:dyDescent="0.2">
      <c r="A1973" s="19" t="s">
        <v>4253</v>
      </c>
      <c r="B1973" s="20" t="s">
        <v>4338</v>
      </c>
      <c r="C1973" s="36" t="s">
        <v>4596</v>
      </c>
      <c r="D1973" s="21" t="s">
        <v>72</v>
      </c>
      <c r="E1973" s="21" t="s">
        <v>3158</v>
      </c>
      <c r="F1973" s="22">
        <v>21800</v>
      </c>
      <c r="G1973" s="25" t="s">
        <v>74</v>
      </c>
      <c r="H1973" s="21" t="s">
        <v>74</v>
      </c>
      <c r="I1973" s="24" t="s">
        <v>74</v>
      </c>
    </row>
    <row r="1974" spans="1:9" ht="33.75" x14ac:dyDescent="0.2">
      <c r="A1974" s="19" t="s">
        <v>4253</v>
      </c>
      <c r="B1974" s="20" t="s">
        <v>4338</v>
      </c>
      <c r="C1974" s="36" t="s">
        <v>4597</v>
      </c>
      <c r="D1974" s="21" t="s">
        <v>72</v>
      </c>
      <c r="E1974" s="21" t="s">
        <v>3158</v>
      </c>
      <c r="F1974" s="22">
        <v>28500</v>
      </c>
      <c r="G1974" s="25" t="s">
        <v>74</v>
      </c>
      <c r="H1974" s="21" t="s">
        <v>74</v>
      </c>
      <c r="I1974" s="24" t="s">
        <v>74</v>
      </c>
    </row>
    <row r="1975" spans="1:9" ht="33.75" x14ac:dyDescent="0.2">
      <c r="A1975" s="19" t="s">
        <v>4253</v>
      </c>
      <c r="B1975" s="20" t="s">
        <v>4338</v>
      </c>
      <c r="C1975" s="36" t="s">
        <v>4598</v>
      </c>
      <c r="D1975" s="21" t="s">
        <v>72</v>
      </c>
      <c r="E1975" s="21" t="s">
        <v>3158</v>
      </c>
      <c r="F1975" s="22">
        <v>9300</v>
      </c>
      <c r="G1975" s="25" t="s">
        <v>74</v>
      </c>
      <c r="H1975" s="21" t="s">
        <v>74</v>
      </c>
      <c r="I1975" s="24" t="s">
        <v>74</v>
      </c>
    </row>
    <row r="1976" spans="1:9" ht="33.75" x14ac:dyDescent="0.2">
      <c r="A1976" s="19" t="s">
        <v>4253</v>
      </c>
      <c r="B1976" s="20" t="s">
        <v>4338</v>
      </c>
      <c r="C1976" s="36" t="s">
        <v>4599</v>
      </c>
      <c r="D1976" s="21" t="s">
        <v>72</v>
      </c>
      <c r="E1976" s="21" t="s">
        <v>3158</v>
      </c>
      <c r="F1976" s="22">
        <v>17800</v>
      </c>
      <c r="G1976" s="25" t="s">
        <v>74</v>
      </c>
      <c r="H1976" s="21" t="s">
        <v>74</v>
      </c>
      <c r="I1976" s="24" t="s">
        <v>74</v>
      </c>
    </row>
    <row r="1977" spans="1:9" ht="33.75" x14ac:dyDescent="0.2">
      <c r="A1977" s="19" t="s">
        <v>4253</v>
      </c>
      <c r="B1977" s="20" t="s">
        <v>4338</v>
      </c>
      <c r="C1977" s="36" t="s">
        <v>4600</v>
      </c>
      <c r="D1977" s="21" t="s">
        <v>72</v>
      </c>
      <c r="E1977" s="21" t="s">
        <v>3158</v>
      </c>
      <c r="F1977" s="22">
        <v>62900</v>
      </c>
      <c r="G1977" s="25" t="s">
        <v>74</v>
      </c>
      <c r="H1977" s="21" t="s">
        <v>74</v>
      </c>
      <c r="I1977" s="24" t="s">
        <v>74</v>
      </c>
    </row>
    <row r="1978" spans="1:9" ht="33.75" x14ac:dyDescent="0.2">
      <c r="A1978" s="19" t="s">
        <v>4253</v>
      </c>
      <c r="B1978" s="20" t="s">
        <v>4338</v>
      </c>
      <c r="C1978" s="36" t="s">
        <v>4363</v>
      </c>
      <c r="D1978" s="21" t="s">
        <v>72</v>
      </c>
      <c r="E1978" s="21" t="s">
        <v>3158</v>
      </c>
      <c r="F1978" s="22">
        <v>3700</v>
      </c>
      <c r="G1978" s="25" t="s">
        <v>74</v>
      </c>
      <c r="H1978" s="21" t="s">
        <v>74</v>
      </c>
      <c r="I1978" s="24" t="s">
        <v>74</v>
      </c>
    </row>
    <row r="1979" spans="1:9" ht="33.75" x14ac:dyDescent="0.2">
      <c r="A1979" s="19" t="s">
        <v>4253</v>
      </c>
      <c r="B1979" s="20" t="s">
        <v>4338</v>
      </c>
      <c r="C1979" s="36" t="s">
        <v>4363</v>
      </c>
      <c r="D1979" s="21" t="s">
        <v>72</v>
      </c>
      <c r="E1979" s="21" t="s">
        <v>3158</v>
      </c>
      <c r="F1979" s="22">
        <v>3700</v>
      </c>
      <c r="G1979" s="25" t="s">
        <v>74</v>
      </c>
      <c r="H1979" s="21" t="s">
        <v>74</v>
      </c>
      <c r="I1979" s="24" t="s">
        <v>74</v>
      </c>
    </row>
    <row r="1980" spans="1:9" ht="33.75" x14ac:dyDescent="0.2">
      <c r="A1980" s="19" t="s">
        <v>4253</v>
      </c>
      <c r="B1980" s="20" t="s">
        <v>4338</v>
      </c>
      <c r="C1980" s="36" t="s">
        <v>4601</v>
      </c>
      <c r="D1980" s="21" t="s">
        <v>72</v>
      </c>
      <c r="E1980" s="21" t="s">
        <v>3158</v>
      </c>
      <c r="F1980" s="22">
        <v>19900</v>
      </c>
      <c r="G1980" s="25" t="s">
        <v>74</v>
      </c>
      <c r="H1980" s="21" t="s">
        <v>74</v>
      </c>
      <c r="I1980" s="24" t="s">
        <v>74</v>
      </c>
    </row>
    <row r="1981" spans="1:9" ht="33.75" x14ac:dyDescent="0.2">
      <c r="A1981" s="19" t="s">
        <v>4253</v>
      </c>
      <c r="B1981" s="20" t="s">
        <v>4338</v>
      </c>
      <c r="C1981" s="36" t="s">
        <v>4364</v>
      </c>
      <c r="D1981" s="21" t="s">
        <v>72</v>
      </c>
      <c r="E1981" s="21" t="s">
        <v>3158</v>
      </c>
      <c r="F1981" s="22">
        <v>3700</v>
      </c>
      <c r="G1981" s="25" t="s">
        <v>74</v>
      </c>
      <c r="H1981" s="21" t="s">
        <v>74</v>
      </c>
      <c r="I1981" s="24" t="s">
        <v>74</v>
      </c>
    </row>
    <row r="1982" spans="1:9" ht="33.75" x14ac:dyDescent="0.2">
      <c r="A1982" s="19" t="s">
        <v>4253</v>
      </c>
      <c r="B1982" s="20" t="s">
        <v>4338</v>
      </c>
      <c r="C1982" s="36" t="s">
        <v>4364</v>
      </c>
      <c r="D1982" s="21" t="s">
        <v>72</v>
      </c>
      <c r="E1982" s="21" t="s">
        <v>3158</v>
      </c>
      <c r="F1982" s="22">
        <v>3700</v>
      </c>
      <c r="G1982" s="25" t="s">
        <v>74</v>
      </c>
      <c r="H1982" s="21" t="s">
        <v>74</v>
      </c>
      <c r="I1982" s="24" t="s">
        <v>74</v>
      </c>
    </row>
    <row r="1983" spans="1:9" ht="33.75" x14ac:dyDescent="0.2">
      <c r="A1983" s="19" t="s">
        <v>4253</v>
      </c>
      <c r="B1983" s="20" t="s">
        <v>4338</v>
      </c>
      <c r="C1983" s="36" t="s">
        <v>4364</v>
      </c>
      <c r="D1983" s="21" t="s">
        <v>72</v>
      </c>
      <c r="E1983" s="21" t="s">
        <v>3158</v>
      </c>
      <c r="F1983" s="22">
        <v>3700</v>
      </c>
      <c r="G1983" s="25" t="s">
        <v>74</v>
      </c>
      <c r="H1983" s="21" t="s">
        <v>74</v>
      </c>
      <c r="I1983" s="24" t="s">
        <v>74</v>
      </c>
    </row>
    <row r="1984" spans="1:9" ht="33.75" x14ac:dyDescent="0.2">
      <c r="A1984" s="19" t="s">
        <v>4253</v>
      </c>
      <c r="B1984" s="20" t="s">
        <v>4338</v>
      </c>
      <c r="C1984" s="36" t="s">
        <v>4364</v>
      </c>
      <c r="D1984" s="21" t="s">
        <v>72</v>
      </c>
      <c r="E1984" s="21" t="s">
        <v>3158</v>
      </c>
      <c r="F1984" s="22">
        <v>3700</v>
      </c>
      <c r="G1984" s="25" t="s">
        <v>74</v>
      </c>
      <c r="H1984" s="21" t="s">
        <v>74</v>
      </c>
      <c r="I1984" s="24" t="s">
        <v>74</v>
      </c>
    </row>
    <row r="1985" spans="1:9" ht="33.75" x14ac:dyDescent="0.2">
      <c r="A1985" s="19" t="s">
        <v>4253</v>
      </c>
      <c r="B1985" s="20" t="s">
        <v>4338</v>
      </c>
      <c r="C1985" s="36" t="s">
        <v>4365</v>
      </c>
      <c r="D1985" s="21" t="s">
        <v>72</v>
      </c>
      <c r="E1985" s="21" t="s">
        <v>3158</v>
      </c>
      <c r="F1985" s="22">
        <v>10300</v>
      </c>
      <c r="G1985" s="25" t="s">
        <v>74</v>
      </c>
      <c r="H1985" s="21" t="s">
        <v>74</v>
      </c>
      <c r="I1985" s="24" t="s">
        <v>74</v>
      </c>
    </row>
    <row r="1986" spans="1:9" ht="33.75" x14ac:dyDescent="0.2">
      <c r="A1986" s="19" t="s">
        <v>4253</v>
      </c>
      <c r="B1986" s="20" t="s">
        <v>4338</v>
      </c>
      <c r="C1986" s="36" t="s">
        <v>4366</v>
      </c>
      <c r="D1986" s="21" t="s">
        <v>72</v>
      </c>
      <c r="E1986" s="21" t="s">
        <v>3158</v>
      </c>
      <c r="F1986" s="22">
        <v>3700</v>
      </c>
      <c r="G1986" s="25" t="s">
        <v>74</v>
      </c>
      <c r="H1986" s="21" t="s">
        <v>74</v>
      </c>
      <c r="I1986" s="24" t="s">
        <v>74</v>
      </c>
    </row>
    <row r="1987" spans="1:9" ht="33.75" x14ac:dyDescent="0.2">
      <c r="A1987" s="19" t="s">
        <v>4253</v>
      </c>
      <c r="B1987" s="20" t="s">
        <v>4338</v>
      </c>
      <c r="C1987" s="36" t="s">
        <v>4366</v>
      </c>
      <c r="D1987" s="21" t="s">
        <v>72</v>
      </c>
      <c r="E1987" s="21" t="s">
        <v>3158</v>
      </c>
      <c r="F1987" s="22">
        <v>3700</v>
      </c>
      <c r="G1987" s="25" t="s">
        <v>74</v>
      </c>
      <c r="H1987" s="21" t="s">
        <v>74</v>
      </c>
      <c r="I1987" s="24" t="s">
        <v>74</v>
      </c>
    </row>
    <row r="1988" spans="1:9" ht="33.75" x14ac:dyDescent="0.2">
      <c r="A1988" s="19" t="s">
        <v>4253</v>
      </c>
      <c r="B1988" s="20" t="s">
        <v>4338</v>
      </c>
      <c r="C1988" s="36" t="s">
        <v>4366</v>
      </c>
      <c r="D1988" s="21" t="s">
        <v>72</v>
      </c>
      <c r="E1988" s="21" t="s">
        <v>3158</v>
      </c>
      <c r="F1988" s="22">
        <v>3700</v>
      </c>
      <c r="G1988" s="25" t="s">
        <v>74</v>
      </c>
      <c r="H1988" s="21" t="s">
        <v>74</v>
      </c>
      <c r="I1988" s="24" t="s">
        <v>74</v>
      </c>
    </row>
    <row r="1989" spans="1:9" ht="33.75" x14ac:dyDescent="0.2">
      <c r="A1989" s="19" t="s">
        <v>4253</v>
      </c>
      <c r="B1989" s="20" t="s">
        <v>4338</v>
      </c>
      <c r="C1989" s="36" t="s">
        <v>4602</v>
      </c>
      <c r="D1989" s="21" t="s">
        <v>72</v>
      </c>
      <c r="E1989" s="21" t="s">
        <v>3158</v>
      </c>
      <c r="F1989" s="22">
        <v>33800</v>
      </c>
      <c r="G1989" s="25" t="s">
        <v>74</v>
      </c>
      <c r="H1989" s="21" t="s">
        <v>74</v>
      </c>
      <c r="I1989" s="24" t="s">
        <v>74</v>
      </c>
    </row>
    <row r="1990" spans="1:9" ht="33.75" x14ac:dyDescent="0.2">
      <c r="A1990" s="19" t="s">
        <v>4253</v>
      </c>
      <c r="B1990" s="20" t="s">
        <v>4338</v>
      </c>
      <c r="C1990" s="36" t="s">
        <v>4368</v>
      </c>
      <c r="D1990" s="21" t="s">
        <v>72</v>
      </c>
      <c r="E1990" s="21" t="s">
        <v>3158</v>
      </c>
      <c r="F1990" s="26">
        <v>200</v>
      </c>
      <c r="G1990" s="25" t="s">
        <v>74</v>
      </c>
      <c r="H1990" s="21" t="s">
        <v>74</v>
      </c>
      <c r="I1990" s="24" t="s">
        <v>74</v>
      </c>
    </row>
    <row r="1991" spans="1:9" ht="33.75" x14ac:dyDescent="0.2">
      <c r="A1991" s="19" t="s">
        <v>4253</v>
      </c>
      <c r="B1991" s="20" t="s">
        <v>4338</v>
      </c>
      <c r="C1991" s="36" t="s">
        <v>4603</v>
      </c>
      <c r="D1991" s="21" t="s">
        <v>72</v>
      </c>
      <c r="E1991" s="21" t="s">
        <v>3158</v>
      </c>
      <c r="F1991" s="22">
        <v>4600</v>
      </c>
      <c r="G1991" s="25" t="s">
        <v>74</v>
      </c>
      <c r="H1991" s="21" t="s">
        <v>74</v>
      </c>
      <c r="I1991" s="24" t="s">
        <v>74</v>
      </c>
    </row>
    <row r="1992" spans="1:9" ht="33.75" x14ac:dyDescent="0.2">
      <c r="A1992" s="19" t="s">
        <v>4253</v>
      </c>
      <c r="B1992" s="20" t="s">
        <v>4338</v>
      </c>
      <c r="C1992" s="36" t="s">
        <v>4604</v>
      </c>
      <c r="D1992" s="21" t="s">
        <v>72</v>
      </c>
      <c r="E1992" s="21" t="s">
        <v>3158</v>
      </c>
      <c r="F1992" s="22">
        <v>15100</v>
      </c>
      <c r="G1992" s="25" t="s">
        <v>74</v>
      </c>
      <c r="H1992" s="21" t="s">
        <v>74</v>
      </c>
      <c r="I1992" s="24" t="s">
        <v>74</v>
      </c>
    </row>
    <row r="1993" spans="1:9" ht="33.75" x14ac:dyDescent="0.2">
      <c r="A1993" s="19" t="s">
        <v>4253</v>
      </c>
      <c r="B1993" s="20" t="s">
        <v>4338</v>
      </c>
      <c r="C1993" s="36" t="s">
        <v>4605</v>
      </c>
      <c r="D1993" s="21" t="s">
        <v>72</v>
      </c>
      <c r="E1993" s="21" t="s">
        <v>3158</v>
      </c>
      <c r="F1993" s="22">
        <v>5000</v>
      </c>
      <c r="G1993" s="25" t="s">
        <v>74</v>
      </c>
      <c r="H1993" s="21" t="s">
        <v>74</v>
      </c>
      <c r="I1993" s="24" t="s">
        <v>74</v>
      </c>
    </row>
    <row r="1994" spans="1:9" ht="33.75" x14ac:dyDescent="0.2">
      <c r="A1994" s="19" t="s">
        <v>4253</v>
      </c>
      <c r="B1994" s="20" t="s">
        <v>4338</v>
      </c>
      <c r="C1994" s="36" t="s">
        <v>4606</v>
      </c>
      <c r="D1994" s="21" t="s">
        <v>72</v>
      </c>
      <c r="E1994" s="21" t="s">
        <v>3158</v>
      </c>
      <c r="F1994" s="22">
        <v>114600</v>
      </c>
      <c r="G1994" s="25" t="s">
        <v>74</v>
      </c>
      <c r="H1994" s="21" t="s">
        <v>74</v>
      </c>
      <c r="I1994" s="24" t="s">
        <v>74</v>
      </c>
    </row>
    <row r="1995" spans="1:9" ht="33.75" x14ac:dyDescent="0.2">
      <c r="A1995" s="19" t="s">
        <v>4253</v>
      </c>
      <c r="B1995" s="20" t="s">
        <v>4338</v>
      </c>
      <c r="C1995" s="36" t="s">
        <v>4607</v>
      </c>
      <c r="D1995" s="21" t="s">
        <v>72</v>
      </c>
      <c r="E1995" s="21" t="s">
        <v>3158</v>
      </c>
      <c r="F1995" s="22">
        <v>46100</v>
      </c>
      <c r="G1995" s="25" t="s">
        <v>74</v>
      </c>
      <c r="H1995" s="21" t="s">
        <v>74</v>
      </c>
      <c r="I1995" s="24" t="s">
        <v>74</v>
      </c>
    </row>
    <row r="1996" spans="1:9" ht="33.75" x14ac:dyDescent="0.2">
      <c r="A1996" s="19" t="s">
        <v>4253</v>
      </c>
      <c r="B1996" s="20" t="s">
        <v>4338</v>
      </c>
      <c r="C1996" s="36" t="s">
        <v>4608</v>
      </c>
      <c r="D1996" s="21" t="s">
        <v>72</v>
      </c>
      <c r="E1996" s="21" t="s">
        <v>3158</v>
      </c>
      <c r="F1996" s="22">
        <v>260800</v>
      </c>
      <c r="G1996" s="25" t="s">
        <v>74</v>
      </c>
      <c r="H1996" s="21" t="s">
        <v>74</v>
      </c>
      <c r="I1996" s="24" t="s">
        <v>74</v>
      </c>
    </row>
    <row r="1997" spans="1:9" ht="33.75" x14ac:dyDescent="0.2">
      <c r="A1997" s="19" t="s">
        <v>4253</v>
      </c>
      <c r="B1997" s="20" t="s">
        <v>4338</v>
      </c>
      <c r="C1997" s="36" t="s">
        <v>4609</v>
      </c>
      <c r="D1997" s="21" t="s">
        <v>72</v>
      </c>
      <c r="E1997" s="21" t="s">
        <v>3158</v>
      </c>
      <c r="F1997" s="22">
        <v>210900</v>
      </c>
      <c r="G1997" s="25" t="s">
        <v>74</v>
      </c>
      <c r="H1997" s="21" t="s">
        <v>74</v>
      </c>
      <c r="I1997" s="24" t="s">
        <v>74</v>
      </c>
    </row>
    <row r="1998" spans="1:9" ht="33.75" x14ac:dyDescent="0.2">
      <c r="A1998" s="19" t="s">
        <v>4253</v>
      </c>
      <c r="B1998" s="20" t="s">
        <v>4338</v>
      </c>
      <c r="C1998" s="36" t="s">
        <v>4610</v>
      </c>
      <c r="D1998" s="21" t="s">
        <v>72</v>
      </c>
      <c r="E1998" s="21" t="s">
        <v>3158</v>
      </c>
      <c r="F1998" s="22">
        <v>111200</v>
      </c>
      <c r="G1998" s="25" t="s">
        <v>74</v>
      </c>
      <c r="H1998" s="21" t="s">
        <v>74</v>
      </c>
      <c r="I1998" s="24" t="s">
        <v>74</v>
      </c>
    </row>
    <row r="1999" spans="1:9" ht="33.75" x14ac:dyDescent="0.2">
      <c r="A1999" s="19" t="s">
        <v>4253</v>
      </c>
      <c r="B1999" s="20" t="s">
        <v>4338</v>
      </c>
      <c r="C1999" s="36" t="s">
        <v>4611</v>
      </c>
      <c r="D1999" s="21" t="s">
        <v>72</v>
      </c>
      <c r="E1999" s="21" t="s">
        <v>3158</v>
      </c>
      <c r="F1999" s="22">
        <v>168900</v>
      </c>
      <c r="G1999" s="25" t="s">
        <v>74</v>
      </c>
      <c r="H1999" s="21" t="s">
        <v>74</v>
      </c>
      <c r="I1999" s="24" t="s">
        <v>74</v>
      </c>
    </row>
    <row r="2000" spans="1:9" ht="33.75" x14ac:dyDescent="0.2">
      <c r="A2000" s="19" t="s">
        <v>4253</v>
      </c>
      <c r="B2000" s="20" t="s">
        <v>4338</v>
      </c>
      <c r="C2000" s="36" t="s">
        <v>4612</v>
      </c>
      <c r="D2000" s="21" t="s">
        <v>72</v>
      </c>
      <c r="E2000" s="21" t="s">
        <v>3158</v>
      </c>
      <c r="F2000" s="22">
        <v>90500</v>
      </c>
      <c r="G2000" s="25" t="s">
        <v>74</v>
      </c>
      <c r="H2000" s="21" t="s">
        <v>74</v>
      </c>
      <c r="I2000" s="24" t="s">
        <v>74</v>
      </c>
    </row>
    <row r="2001" spans="1:9" ht="33.75" x14ac:dyDescent="0.2">
      <c r="A2001" s="19" t="s">
        <v>4253</v>
      </c>
      <c r="B2001" s="20" t="s">
        <v>4338</v>
      </c>
      <c r="C2001" s="36" t="s">
        <v>4613</v>
      </c>
      <c r="D2001" s="21" t="s">
        <v>72</v>
      </c>
      <c r="E2001" s="21" t="s">
        <v>3158</v>
      </c>
      <c r="F2001" s="22">
        <v>60500</v>
      </c>
      <c r="G2001" s="25" t="s">
        <v>74</v>
      </c>
      <c r="H2001" s="21" t="s">
        <v>74</v>
      </c>
      <c r="I2001" s="24" t="s">
        <v>74</v>
      </c>
    </row>
    <row r="2002" spans="1:9" ht="33.75" x14ac:dyDescent="0.2">
      <c r="A2002" s="19" t="s">
        <v>4253</v>
      </c>
      <c r="B2002" s="20" t="s">
        <v>4338</v>
      </c>
      <c r="C2002" s="36" t="s">
        <v>4614</v>
      </c>
      <c r="D2002" s="21" t="s">
        <v>72</v>
      </c>
      <c r="E2002" s="21" t="s">
        <v>3158</v>
      </c>
      <c r="F2002" s="22">
        <v>132240</v>
      </c>
      <c r="G2002" s="25" t="s">
        <v>74</v>
      </c>
      <c r="H2002" s="21" t="s">
        <v>74</v>
      </c>
      <c r="I2002" s="24" t="s">
        <v>74</v>
      </c>
    </row>
    <row r="2003" spans="1:9" ht="33.75" x14ac:dyDescent="0.2">
      <c r="A2003" s="19" t="s">
        <v>4253</v>
      </c>
      <c r="B2003" s="20" t="s">
        <v>4338</v>
      </c>
      <c r="C2003" s="36" t="s">
        <v>4615</v>
      </c>
      <c r="D2003" s="21" t="s">
        <v>72</v>
      </c>
      <c r="E2003" s="21" t="s">
        <v>3158</v>
      </c>
      <c r="F2003" s="22">
        <v>125628</v>
      </c>
      <c r="G2003" s="25" t="s">
        <v>74</v>
      </c>
      <c r="H2003" s="21" t="s">
        <v>74</v>
      </c>
      <c r="I2003" s="24" t="s">
        <v>74</v>
      </c>
    </row>
    <row r="2004" spans="1:9" ht="33.75" x14ac:dyDescent="0.2">
      <c r="A2004" s="19" t="s">
        <v>4253</v>
      </c>
      <c r="B2004" s="20" t="s">
        <v>4338</v>
      </c>
      <c r="C2004" s="36" t="s">
        <v>4616</v>
      </c>
      <c r="D2004" s="21" t="s">
        <v>72</v>
      </c>
      <c r="E2004" s="21" t="s">
        <v>3158</v>
      </c>
      <c r="F2004" s="22">
        <v>2427347.6800000002</v>
      </c>
      <c r="G2004" s="25" t="s">
        <v>74</v>
      </c>
      <c r="H2004" s="21" t="s">
        <v>74</v>
      </c>
      <c r="I2004" s="24" t="s">
        <v>74</v>
      </c>
    </row>
    <row r="2005" spans="1:9" ht="33.75" x14ac:dyDescent="0.2">
      <c r="A2005" s="19" t="s">
        <v>4253</v>
      </c>
      <c r="B2005" s="20" t="s">
        <v>4338</v>
      </c>
      <c r="C2005" s="36" t="s">
        <v>4617</v>
      </c>
      <c r="D2005" s="21" t="s">
        <v>72</v>
      </c>
      <c r="E2005" s="21" t="s">
        <v>3158</v>
      </c>
      <c r="F2005" s="22">
        <v>11820181.539999999</v>
      </c>
      <c r="G2005" s="25" t="s">
        <v>74</v>
      </c>
      <c r="H2005" s="21" t="s">
        <v>74</v>
      </c>
      <c r="I2005" s="24" t="s">
        <v>74</v>
      </c>
    </row>
    <row r="2006" spans="1:9" ht="33.75" x14ac:dyDescent="0.2">
      <c r="A2006" s="19" t="s">
        <v>4253</v>
      </c>
      <c r="B2006" s="20" t="s">
        <v>4338</v>
      </c>
      <c r="C2006" s="36" t="s">
        <v>4618</v>
      </c>
      <c r="D2006" s="21" t="s">
        <v>72</v>
      </c>
      <c r="E2006" s="21" t="s">
        <v>3158</v>
      </c>
      <c r="F2006" s="22">
        <v>2877562.11</v>
      </c>
      <c r="G2006" s="25" t="s">
        <v>74</v>
      </c>
      <c r="H2006" s="21" t="s">
        <v>74</v>
      </c>
      <c r="I2006" s="24" t="s">
        <v>74</v>
      </c>
    </row>
    <row r="2007" spans="1:9" ht="33.75" x14ac:dyDescent="0.2">
      <c r="A2007" s="19" t="s">
        <v>4253</v>
      </c>
      <c r="B2007" s="20" t="s">
        <v>4338</v>
      </c>
      <c r="C2007" s="36" t="s">
        <v>4619</v>
      </c>
      <c r="D2007" s="21" t="s">
        <v>72</v>
      </c>
      <c r="E2007" s="21" t="s">
        <v>3158</v>
      </c>
      <c r="F2007" s="22">
        <v>774118.61</v>
      </c>
      <c r="G2007" s="25" t="s">
        <v>74</v>
      </c>
      <c r="H2007" s="21" t="s">
        <v>74</v>
      </c>
      <c r="I2007" s="24" t="s">
        <v>74</v>
      </c>
    </row>
    <row r="2008" spans="1:9" ht="33.75" x14ac:dyDescent="0.2">
      <c r="A2008" s="19" t="s">
        <v>4253</v>
      </c>
      <c r="B2008" s="20" t="s">
        <v>4338</v>
      </c>
      <c r="C2008" s="36" t="s">
        <v>4620</v>
      </c>
      <c r="D2008" s="21" t="s">
        <v>72</v>
      </c>
      <c r="E2008" s="21" t="s">
        <v>3158</v>
      </c>
      <c r="F2008" s="22">
        <v>2891068.5</v>
      </c>
      <c r="G2008" s="25" t="s">
        <v>74</v>
      </c>
      <c r="H2008" s="21" t="s">
        <v>74</v>
      </c>
      <c r="I2008" s="24" t="s">
        <v>74</v>
      </c>
    </row>
    <row r="2009" spans="1:9" ht="33.75" x14ac:dyDescent="0.2">
      <c r="A2009" s="19" t="s">
        <v>4253</v>
      </c>
      <c r="B2009" s="20" t="s">
        <v>4338</v>
      </c>
      <c r="C2009" s="36" t="s">
        <v>4621</v>
      </c>
      <c r="D2009" s="21" t="s">
        <v>72</v>
      </c>
      <c r="E2009" s="21" t="s">
        <v>3158</v>
      </c>
      <c r="F2009" s="22">
        <v>3344286</v>
      </c>
      <c r="G2009" s="25" t="s">
        <v>74</v>
      </c>
      <c r="H2009" s="21" t="s">
        <v>74</v>
      </c>
      <c r="I2009" s="24" t="s">
        <v>74</v>
      </c>
    </row>
    <row r="2010" spans="1:9" ht="33.75" x14ac:dyDescent="0.2">
      <c r="A2010" s="19" t="s">
        <v>4253</v>
      </c>
      <c r="B2010" s="20" t="s">
        <v>4338</v>
      </c>
      <c r="C2010" s="36" t="s">
        <v>4622</v>
      </c>
      <c r="D2010" s="21" t="s">
        <v>72</v>
      </c>
      <c r="E2010" s="21" t="s">
        <v>3158</v>
      </c>
      <c r="F2010" s="22">
        <v>6360931.29</v>
      </c>
      <c r="G2010" s="25" t="s">
        <v>74</v>
      </c>
      <c r="H2010" s="21" t="s">
        <v>74</v>
      </c>
      <c r="I2010" s="24" t="s">
        <v>74</v>
      </c>
    </row>
    <row r="2011" spans="1:9" ht="33.75" x14ac:dyDescent="0.2">
      <c r="A2011" s="19" t="s">
        <v>4253</v>
      </c>
      <c r="B2011" s="20" t="s">
        <v>4338</v>
      </c>
      <c r="C2011" s="36" t="s">
        <v>4623</v>
      </c>
      <c r="D2011" s="21" t="s">
        <v>72</v>
      </c>
      <c r="E2011" s="21" t="s">
        <v>3158</v>
      </c>
      <c r="F2011" s="22">
        <v>1425492.8</v>
      </c>
      <c r="G2011" s="25" t="s">
        <v>74</v>
      </c>
      <c r="H2011" s="21" t="s">
        <v>74</v>
      </c>
      <c r="I2011" s="24" t="s">
        <v>74</v>
      </c>
    </row>
    <row r="2012" spans="1:9" ht="33.75" x14ac:dyDescent="0.2">
      <c r="A2012" s="19" t="s">
        <v>4253</v>
      </c>
      <c r="B2012" s="20" t="s">
        <v>4338</v>
      </c>
      <c r="C2012" s="36" t="s">
        <v>4624</v>
      </c>
      <c r="D2012" s="21" t="s">
        <v>72</v>
      </c>
      <c r="E2012" s="21" t="s">
        <v>3158</v>
      </c>
      <c r="F2012" s="22">
        <v>5584668.2999999998</v>
      </c>
      <c r="G2012" s="25" t="s">
        <v>74</v>
      </c>
      <c r="H2012" s="21" t="s">
        <v>74</v>
      </c>
      <c r="I2012" s="24" t="s">
        <v>74</v>
      </c>
    </row>
    <row r="2013" spans="1:9" ht="33.75" x14ac:dyDescent="0.2">
      <c r="A2013" s="19" t="s">
        <v>4253</v>
      </c>
      <c r="B2013" s="20" t="s">
        <v>4338</v>
      </c>
      <c r="C2013" s="36" t="s">
        <v>4625</v>
      </c>
      <c r="D2013" s="21" t="s">
        <v>72</v>
      </c>
      <c r="E2013" s="21" t="s">
        <v>3158</v>
      </c>
      <c r="F2013" s="22">
        <v>10218804.199999999</v>
      </c>
      <c r="G2013" s="25" t="s">
        <v>74</v>
      </c>
      <c r="H2013" s="21" t="s">
        <v>74</v>
      </c>
      <c r="I2013" s="24" t="s">
        <v>74</v>
      </c>
    </row>
    <row r="2014" spans="1:9" ht="33.75" x14ac:dyDescent="0.2">
      <c r="A2014" s="19" t="s">
        <v>4253</v>
      </c>
      <c r="B2014" s="20" t="s">
        <v>4338</v>
      </c>
      <c r="C2014" s="36" t="s">
        <v>4626</v>
      </c>
      <c r="D2014" s="21" t="s">
        <v>72</v>
      </c>
      <c r="E2014" s="21" t="s">
        <v>3158</v>
      </c>
      <c r="F2014" s="22">
        <v>7302113.7000000002</v>
      </c>
      <c r="G2014" s="25" t="s">
        <v>74</v>
      </c>
      <c r="H2014" s="21" t="s">
        <v>74</v>
      </c>
      <c r="I2014" s="24" t="s">
        <v>74</v>
      </c>
    </row>
    <row r="2015" spans="1:9" ht="33.75" x14ac:dyDescent="0.2">
      <c r="A2015" s="19" t="s">
        <v>4253</v>
      </c>
      <c r="B2015" s="20" t="s">
        <v>4338</v>
      </c>
      <c r="C2015" s="36" t="s">
        <v>4627</v>
      </c>
      <c r="D2015" s="21" t="s">
        <v>72</v>
      </c>
      <c r="E2015" s="21" t="s">
        <v>3158</v>
      </c>
      <c r="F2015" s="22">
        <v>1620386.5</v>
      </c>
      <c r="G2015" s="25" t="s">
        <v>74</v>
      </c>
      <c r="H2015" s="21" t="s">
        <v>74</v>
      </c>
      <c r="I2015" s="24" t="s">
        <v>74</v>
      </c>
    </row>
    <row r="2016" spans="1:9" ht="33.75" x14ac:dyDescent="0.2">
      <c r="A2016" s="19" t="s">
        <v>4253</v>
      </c>
      <c r="B2016" s="20" t="s">
        <v>4338</v>
      </c>
      <c r="C2016" s="36" t="s">
        <v>4628</v>
      </c>
      <c r="D2016" s="21" t="s">
        <v>72</v>
      </c>
      <c r="E2016" s="21" t="s">
        <v>3158</v>
      </c>
      <c r="F2016" s="22">
        <v>1817929.5</v>
      </c>
      <c r="G2016" s="25" t="s">
        <v>74</v>
      </c>
      <c r="H2016" s="21" t="s">
        <v>74</v>
      </c>
      <c r="I2016" s="24" t="s">
        <v>74</v>
      </c>
    </row>
    <row r="2017" spans="1:9" ht="33.75" x14ac:dyDescent="0.2">
      <c r="A2017" s="19" t="s">
        <v>4253</v>
      </c>
      <c r="B2017" s="20" t="s">
        <v>4338</v>
      </c>
      <c r="C2017" s="36" t="s">
        <v>4629</v>
      </c>
      <c r="D2017" s="21" t="s">
        <v>72</v>
      </c>
      <c r="E2017" s="21" t="s">
        <v>3158</v>
      </c>
      <c r="F2017" s="22">
        <v>1572335.5</v>
      </c>
      <c r="G2017" s="25" t="s">
        <v>74</v>
      </c>
      <c r="H2017" s="21" t="s">
        <v>74</v>
      </c>
      <c r="I2017" s="24" t="s">
        <v>74</v>
      </c>
    </row>
    <row r="2018" spans="1:9" ht="33.75" x14ac:dyDescent="0.2">
      <c r="A2018" s="19" t="s">
        <v>4253</v>
      </c>
      <c r="B2018" s="20" t="s">
        <v>4338</v>
      </c>
      <c r="C2018" s="36" t="s">
        <v>4630</v>
      </c>
      <c r="D2018" s="21" t="s">
        <v>72</v>
      </c>
      <c r="E2018" s="21" t="s">
        <v>3158</v>
      </c>
      <c r="F2018" s="22">
        <v>16491596.4</v>
      </c>
      <c r="G2018" s="25" t="s">
        <v>74</v>
      </c>
      <c r="H2018" s="21" t="s">
        <v>74</v>
      </c>
      <c r="I2018" s="24" t="s">
        <v>74</v>
      </c>
    </row>
    <row r="2019" spans="1:9" ht="33.75" x14ac:dyDescent="0.2">
      <c r="A2019" s="19" t="s">
        <v>4253</v>
      </c>
      <c r="B2019" s="20" t="s">
        <v>4338</v>
      </c>
      <c r="C2019" s="36" t="s">
        <v>4631</v>
      </c>
      <c r="D2019" s="21" t="s">
        <v>72</v>
      </c>
      <c r="E2019" s="21" t="s">
        <v>3158</v>
      </c>
      <c r="F2019" s="22">
        <v>5405996.8799999999</v>
      </c>
      <c r="G2019" s="25" t="s">
        <v>74</v>
      </c>
      <c r="H2019" s="21" t="s">
        <v>74</v>
      </c>
      <c r="I2019" s="24" t="s">
        <v>74</v>
      </c>
    </row>
    <row r="2020" spans="1:9" ht="33.75" x14ac:dyDescent="0.2">
      <c r="A2020" s="19" t="s">
        <v>4253</v>
      </c>
      <c r="B2020" s="20" t="s">
        <v>4338</v>
      </c>
      <c r="C2020" s="36" t="s">
        <v>4632</v>
      </c>
      <c r="D2020" s="21" t="s">
        <v>72</v>
      </c>
      <c r="E2020" s="21" t="s">
        <v>3158</v>
      </c>
      <c r="F2020" s="22">
        <v>18454220.100000001</v>
      </c>
      <c r="G2020" s="25" t="s">
        <v>74</v>
      </c>
      <c r="H2020" s="21" t="s">
        <v>74</v>
      </c>
      <c r="I2020" s="24" t="s">
        <v>74</v>
      </c>
    </row>
    <row r="2021" spans="1:9" ht="33.75" x14ac:dyDescent="0.2">
      <c r="A2021" s="19" t="s">
        <v>4253</v>
      </c>
      <c r="B2021" s="20" t="s">
        <v>4338</v>
      </c>
      <c r="C2021" s="36" t="s">
        <v>4633</v>
      </c>
      <c r="D2021" s="21" t="s">
        <v>72</v>
      </c>
      <c r="E2021" s="21" t="s">
        <v>3158</v>
      </c>
      <c r="F2021" s="22">
        <v>2800199.2</v>
      </c>
      <c r="G2021" s="25" t="s">
        <v>74</v>
      </c>
      <c r="H2021" s="21" t="s">
        <v>74</v>
      </c>
      <c r="I2021" s="24" t="s">
        <v>74</v>
      </c>
    </row>
    <row r="2022" spans="1:9" ht="33.75" x14ac:dyDescent="0.2">
      <c r="A2022" s="19" t="s">
        <v>4253</v>
      </c>
      <c r="B2022" s="20" t="s">
        <v>4338</v>
      </c>
      <c r="C2022" s="36" t="s">
        <v>4634</v>
      </c>
      <c r="D2022" s="21" t="s">
        <v>72</v>
      </c>
      <c r="E2022" s="21" t="s">
        <v>3158</v>
      </c>
      <c r="F2022" s="22">
        <v>5362519.5999999996</v>
      </c>
      <c r="G2022" s="25" t="s">
        <v>74</v>
      </c>
      <c r="H2022" s="21" t="s">
        <v>74</v>
      </c>
      <c r="I2022" s="24" t="s">
        <v>74</v>
      </c>
    </row>
    <row r="2023" spans="1:9" ht="33.75" x14ac:dyDescent="0.2">
      <c r="A2023" s="19" t="s">
        <v>4253</v>
      </c>
      <c r="B2023" s="20" t="s">
        <v>4338</v>
      </c>
      <c r="C2023" s="36" t="s">
        <v>4635</v>
      </c>
      <c r="D2023" s="21" t="s">
        <v>72</v>
      </c>
      <c r="E2023" s="21" t="s">
        <v>3158</v>
      </c>
      <c r="F2023" s="22">
        <v>2463244.9300000002</v>
      </c>
      <c r="G2023" s="25" t="s">
        <v>74</v>
      </c>
      <c r="H2023" s="21" t="s">
        <v>74</v>
      </c>
      <c r="I2023" s="24" t="s">
        <v>74</v>
      </c>
    </row>
    <row r="2024" spans="1:9" ht="33.75" x14ac:dyDescent="0.2">
      <c r="A2024" s="19" t="s">
        <v>4253</v>
      </c>
      <c r="B2024" s="20" t="s">
        <v>4338</v>
      </c>
      <c r="C2024" s="36" t="s">
        <v>4636</v>
      </c>
      <c r="D2024" s="21" t="s">
        <v>72</v>
      </c>
      <c r="E2024" s="21" t="s">
        <v>3158</v>
      </c>
      <c r="F2024" s="22">
        <v>1417973.04</v>
      </c>
      <c r="G2024" s="25" t="s">
        <v>74</v>
      </c>
      <c r="H2024" s="21" t="s">
        <v>74</v>
      </c>
      <c r="I2024" s="24" t="s">
        <v>74</v>
      </c>
    </row>
    <row r="2025" spans="1:9" ht="33.75" x14ac:dyDescent="0.2">
      <c r="A2025" s="19" t="s">
        <v>4253</v>
      </c>
      <c r="B2025" s="20" t="s">
        <v>4338</v>
      </c>
      <c r="C2025" s="36" t="s">
        <v>4637</v>
      </c>
      <c r="D2025" s="21" t="s">
        <v>72</v>
      </c>
      <c r="E2025" s="21" t="s">
        <v>3158</v>
      </c>
      <c r="F2025" s="22">
        <v>2944939.6</v>
      </c>
      <c r="G2025" s="25" t="s">
        <v>74</v>
      </c>
      <c r="H2025" s="21" t="s">
        <v>74</v>
      </c>
      <c r="I2025" s="24" t="s">
        <v>74</v>
      </c>
    </row>
    <row r="2026" spans="1:9" ht="33.75" x14ac:dyDescent="0.2">
      <c r="A2026" s="19" t="s">
        <v>4253</v>
      </c>
      <c r="B2026" s="20" t="s">
        <v>4338</v>
      </c>
      <c r="C2026" s="36" t="s">
        <v>4638</v>
      </c>
      <c r="D2026" s="21" t="s">
        <v>72</v>
      </c>
      <c r="E2026" s="21" t="s">
        <v>3158</v>
      </c>
      <c r="F2026" s="22">
        <v>225010.08</v>
      </c>
      <c r="G2026" s="25" t="s">
        <v>74</v>
      </c>
      <c r="H2026" s="21" t="s">
        <v>74</v>
      </c>
      <c r="I2026" s="24" t="s">
        <v>74</v>
      </c>
    </row>
    <row r="2027" spans="1:9" ht="33.75" x14ac:dyDescent="0.2">
      <c r="A2027" s="19" t="s">
        <v>4253</v>
      </c>
      <c r="B2027" s="20" t="s">
        <v>4338</v>
      </c>
      <c r="C2027" s="36" t="s">
        <v>4639</v>
      </c>
      <c r="D2027" s="21" t="s">
        <v>72</v>
      </c>
      <c r="E2027" s="21" t="s">
        <v>3158</v>
      </c>
      <c r="F2027" s="22">
        <v>467609.76</v>
      </c>
      <c r="G2027" s="25" t="s">
        <v>74</v>
      </c>
      <c r="H2027" s="21" t="s">
        <v>74</v>
      </c>
      <c r="I2027" s="24" t="s">
        <v>74</v>
      </c>
    </row>
    <row r="2028" spans="1:9" ht="33.75" x14ac:dyDescent="0.2">
      <c r="A2028" s="19" t="s">
        <v>4253</v>
      </c>
      <c r="B2028" s="20" t="s">
        <v>4338</v>
      </c>
      <c r="C2028" s="36" t="s">
        <v>4640</v>
      </c>
      <c r="D2028" s="21" t="s">
        <v>72</v>
      </c>
      <c r="E2028" s="21" t="s">
        <v>3158</v>
      </c>
      <c r="F2028" s="22">
        <v>26332282.59</v>
      </c>
      <c r="G2028" s="25" t="s">
        <v>74</v>
      </c>
      <c r="H2028" s="21" t="s">
        <v>74</v>
      </c>
      <c r="I2028" s="24" t="s">
        <v>74</v>
      </c>
    </row>
    <row r="2029" spans="1:9" ht="33.75" x14ac:dyDescent="0.2">
      <c r="A2029" s="19" t="s">
        <v>4253</v>
      </c>
      <c r="B2029" s="20" t="s">
        <v>4338</v>
      </c>
      <c r="C2029" s="36" t="s">
        <v>4641</v>
      </c>
      <c r="D2029" s="21" t="s">
        <v>72</v>
      </c>
      <c r="E2029" s="21" t="s">
        <v>3158</v>
      </c>
      <c r="F2029" s="22">
        <v>47065232.880000003</v>
      </c>
      <c r="G2029" s="25" t="s">
        <v>74</v>
      </c>
      <c r="H2029" s="21" t="s">
        <v>74</v>
      </c>
      <c r="I2029" s="24" t="s">
        <v>74</v>
      </c>
    </row>
    <row r="2030" spans="1:9" ht="33.75" x14ac:dyDescent="0.2">
      <c r="A2030" s="19" t="s">
        <v>4253</v>
      </c>
      <c r="B2030" s="20" t="s">
        <v>4338</v>
      </c>
      <c r="C2030" s="36" t="s">
        <v>4642</v>
      </c>
      <c r="D2030" s="21" t="s">
        <v>72</v>
      </c>
      <c r="E2030" s="21" t="s">
        <v>3158</v>
      </c>
      <c r="F2030" s="22">
        <v>23480660.800000001</v>
      </c>
      <c r="G2030" s="25" t="s">
        <v>74</v>
      </c>
      <c r="H2030" s="21" t="s">
        <v>74</v>
      </c>
      <c r="I2030" s="24" t="s">
        <v>74</v>
      </c>
    </row>
    <row r="2031" spans="1:9" ht="33.75" x14ac:dyDescent="0.2">
      <c r="A2031" s="19" t="s">
        <v>4253</v>
      </c>
      <c r="B2031" s="20" t="s">
        <v>4338</v>
      </c>
      <c r="C2031" s="36" t="s">
        <v>4643</v>
      </c>
      <c r="D2031" s="21" t="s">
        <v>72</v>
      </c>
      <c r="E2031" s="21" t="s">
        <v>3158</v>
      </c>
      <c r="F2031" s="22">
        <v>13612530</v>
      </c>
      <c r="G2031" s="25" t="s">
        <v>74</v>
      </c>
      <c r="H2031" s="21" t="s">
        <v>74</v>
      </c>
      <c r="I2031" s="24" t="s">
        <v>74</v>
      </c>
    </row>
    <row r="2032" spans="1:9" ht="33.75" x14ac:dyDescent="0.2">
      <c r="A2032" s="19" t="s">
        <v>4253</v>
      </c>
      <c r="B2032" s="20" t="s">
        <v>4338</v>
      </c>
      <c r="C2032" s="36" t="s">
        <v>4644</v>
      </c>
      <c r="D2032" s="21" t="s">
        <v>72</v>
      </c>
      <c r="E2032" s="21" t="s">
        <v>3158</v>
      </c>
      <c r="F2032" s="22">
        <v>22506350</v>
      </c>
      <c r="G2032" s="25" t="s">
        <v>74</v>
      </c>
      <c r="H2032" s="21" t="s">
        <v>74</v>
      </c>
      <c r="I2032" s="24" t="s">
        <v>74</v>
      </c>
    </row>
    <row r="2033" spans="1:9" ht="33.75" x14ac:dyDescent="0.2">
      <c r="A2033" s="19" t="s">
        <v>4253</v>
      </c>
      <c r="B2033" s="20" t="s">
        <v>4338</v>
      </c>
      <c r="C2033" s="36" t="s">
        <v>4645</v>
      </c>
      <c r="D2033" s="21" t="s">
        <v>72</v>
      </c>
      <c r="E2033" s="21" t="s">
        <v>3158</v>
      </c>
      <c r="F2033" s="22">
        <v>48419131.68</v>
      </c>
      <c r="G2033" s="25" t="s">
        <v>74</v>
      </c>
      <c r="H2033" s="21" t="s">
        <v>74</v>
      </c>
      <c r="I2033" s="24" t="s">
        <v>74</v>
      </c>
    </row>
    <row r="2034" spans="1:9" ht="33.75" x14ac:dyDescent="0.2">
      <c r="A2034" s="19" t="s">
        <v>4253</v>
      </c>
      <c r="B2034" s="20" t="s">
        <v>4338</v>
      </c>
      <c r="C2034" s="36" t="s">
        <v>4646</v>
      </c>
      <c r="D2034" s="21" t="s">
        <v>72</v>
      </c>
      <c r="E2034" s="21" t="s">
        <v>3158</v>
      </c>
      <c r="F2034" s="22">
        <v>13032131.25</v>
      </c>
      <c r="G2034" s="25" t="s">
        <v>74</v>
      </c>
      <c r="H2034" s="21" t="s">
        <v>74</v>
      </c>
      <c r="I2034" s="24" t="s">
        <v>74</v>
      </c>
    </row>
    <row r="2035" spans="1:9" ht="33.75" x14ac:dyDescent="0.2">
      <c r="A2035" s="19" t="s">
        <v>4253</v>
      </c>
      <c r="B2035" s="20" t="s">
        <v>4338</v>
      </c>
      <c r="C2035" s="36" t="s">
        <v>4647</v>
      </c>
      <c r="D2035" s="21" t="s">
        <v>72</v>
      </c>
      <c r="E2035" s="21" t="s">
        <v>3158</v>
      </c>
      <c r="F2035" s="22">
        <v>6379109.9699999997</v>
      </c>
      <c r="G2035" s="25" t="s">
        <v>74</v>
      </c>
      <c r="H2035" s="21" t="s">
        <v>74</v>
      </c>
      <c r="I2035" s="24" t="s">
        <v>74</v>
      </c>
    </row>
    <row r="2036" spans="1:9" ht="33.75" x14ac:dyDescent="0.2">
      <c r="A2036" s="19" t="s">
        <v>4253</v>
      </c>
      <c r="B2036" s="20" t="s">
        <v>4338</v>
      </c>
      <c r="C2036" s="36" t="s">
        <v>4648</v>
      </c>
      <c r="D2036" s="21" t="s">
        <v>72</v>
      </c>
      <c r="E2036" s="21" t="s">
        <v>3158</v>
      </c>
      <c r="F2036" s="22">
        <v>17197071.84</v>
      </c>
      <c r="G2036" s="25" t="s">
        <v>74</v>
      </c>
      <c r="H2036" s="21" t="s">
        <v>74</v>
      </c>
      <c r="I2036" s="24" t="s">
        <v>74</v>
      </c>
    </row>
    <row r="2037" spans="1:9" ht="33.75" x14ac:dyDescent="0.2">
      <c r="A2037" s="19" t="s">
        <v>4253</v>
      </c>
      <c r="B2037" s="20" t="s">
        <v>4338</v>
      </c>
      <c r="C2037" s="36" t="s">
        <v>4649</v>
      </c>
      <c r="D2037" s="21" t="s">
        <v>72</v>
      </c>
      <c r="E2037" s="21" t="s">
        <v>3158</v>
      </c>
      <c r="F2037" s="22">
        <v>636540.80000000005</v>
      </c>
      <c r="G2037" s="25" t="s">
        <v>74</v>
      </c>
      <c r="H2037" s="21" t="s">
        <v>74</v>
      </c>
      <c r="I2037" s="24" t="s">
        <v>74</v>
      </c>
    </row>
    <row r="2038" spans="1:9" ht="33.75" x14ac:dyDescent="0.2">
      <c r="A2038" s="19" t="s">
        <v>4253</v>
      </c>
      <c r="B2038" s="20" t="s">
        <v>4338</v>
      </c>
      <c r="C2038" s="36" t="s">
        <v>4650</v>
      </c>
      <c r="D2038" s="21" t="s">
        <v>72</v>
      </c>
      <c r="E2038" s="21" t="s">
        <v>3158</v>
      </c>
      <c r="F2038" s="22">
        <v>493094.8</v>
      </c>
      <c r="G2038" s="25" t="s">
        <v>74</v>
      </c>
      <c r="H2038" s="21" t="s">
        <v>74</v>
      </c>
      <c r="I2038" s="24" t="s">
        <v>74</v>
      </c>
    </row>
    <row r="2039" spans="1:9" ht="33.75" x14ac:dyDescent="0.2">
      <c r="A2039" s="19" t="s">
        <v>4253</v>
      </c>
      <c r="B2039" s="20" t="s">
        <v>4338</v>
      </c>
      <c r="C2039" s="36" t="s">
        <v>4651</v>
      </c>
      <c r="D2039" s="21" t="s">
        <v>72</v>
      </c>
      <c r="E2039" s="21" t="s">
        <v>3158</v>
      </c>
      <c r="F2039" s="22">
        <v>537921.6</v>
      </c>
      <c r="G2039" s="25" t="s">
        <v>74</v>
      </c>
      <c r="H2039" s="21" t="s">
        <v>74</v>
      </c>
      <c r="I2039" s="24" t="s">
        <v>74</v>
      </c>
    </row>
    <row r="2040" spans="1:9" ht="33.75" x14ac:dyDescent="0.2">
      <c r="A2040" s="19" t="s">
        <v>4253</v>
      </c>
      <c r="B2040" s="20" t="s">
        <v>4338</v>
      </c>
      <c r="C2040" s="36" t="s">
        <v>4652</v>
      </c>
      <c r="D2040" s="21" t="s">
        <v>72</v>
      </c>
      <c r="E2040" s="21" t="s">
        <v>3158</v>
      </c>
      <c r="F2040" s="22">
        <v>3852864</v>
      </c>
      <c r="G2040" s="25" t="s">
        <v>74</v>
      </c>
      <c r="H2040" s="21" t="s">
        <v>74</v>
      </c>
      <c r="I2040" s="24" t="s">
        <v>74</v>
      </c>
    </row>
    <row r="2041" spans="1:9" ht="33.75" x14ac:dyDescent="0.2">
      <c r="A2041" s="19" t="s">
        <v>4253</v>
      </c>
      <c r="B2041" s="20" t="s">
        <v>4338</v>
      </c>
      <c r="C2041" s="36" t="s">
        <v>4653</v>
      </c>
      <c r="D2041" s="21" t="s">
        <v>72</v>
      </c>
      <c r="E2041" s="21" t="s">
        <v>3158</v>
      </c>
      <c r="F2041" s="22">
        <v>564817.6</v>
      </c>
      <c r="G2041" s="25" t="s">
        <v>74</v>
      </c>
      <c r="H2041" s="21" t="s">
        <v>74</v>
      </c>
      <c r="I2041" s="24" t="s">
        <v>74</v>
      </c>
    </row>
    <row r="2042" spans="1:9" ht="33.75" x14ac:dyDescent="0.2">
      <c r="A2042" s="19" t="s">
        <v>4253</v>
      </c>
      <c r="B2042" s="20" t="s">
        <v>4338</v>
      </c>
      <c r="C2042" s="36" t="s">
        <v>4654</v>
      </c>
      <c r="D2042" s="21" t="s">
        <v>72</v>
      </c>
      <c r="E2042" s="21" t="s">
        <v>3158</v>
      </c>
      <c r="F2042" s="22">
        <v>627575.19999999995</v>
      </c>
      <c r="G2042" s="25" t="s">
        <v>74</v>
      </c>
      <c r="H2042" s="21" t="s">
        <v>74</v>
      </c>
      <c r="I2042" s="24" t="s">
        <v>74</v>
      </c>
    </row>
    <row r="2043" spans="1:9" ht="33.75" x14ac:dyDescent="0.2">
      <c r="A2043" s="19" t="s">
        <v>4253</v>
      </c>
      <c r="B2043" s="20" t="s">
        <v>4338</v>
      </c>
      <c r="C2043" s="36" t="s">
        <v>4655</v>
      </c>
      <c r="D2043" s="21" t="s">
        <v>72</v>
      </c>
      <c r="E2043" s="21" t="s">
        <v>3158</v>
      </c>
      <c r="F2043" s="22">
        <v>554358</v>
      </c>
      <c r="G2043" s="25" t="s">
        <v>74</v>
      </c>
      <c r="H2043" s="21" t="s">
        <v>74</v>
      </c>
      <c r="I2043" s="24" t="s">
        <v>74</v>
      </c>
    </row>
    <row r="2044" spans="1:9" ht="33.75" x14ac:dyDescent="0.2">
      <c r="A2044" s="19" t="s">
        <v>4253</v>
      </c>
      <c r="B2044" s="20" t="s">
        <v>4338</v>
      </c>
      <c r="C2044" s="36" t="s">
        <v>4656</v>
      </c>
      <c r="D2044" s="21" t="s">
        <v>72</v>
      </c>
      <c r="E2044" s="21" t="s">
        <v>3158</v>
      </c>
      <c r="F2044" s="22">
        <v>475164</v>
      </c>
      <c r="G2044" s="25" t="s">
        <v>74</v>
      </c>
      <c r="H2044" s="21" t="s">
        <v>74</v>
      </c>
      <c r="I2044" s="24" t="s">
        <v>74</v>
      </c>
    </row>
    <row r="2045" spans="1:9" ht="33.75" x14ac:dyDescent="0.2">
      <c r="A2045" s="19" t="s">
        <v>4253</v>
      </c>
      <c r="B2045" s="20" t="s">
        <v>4338</v>
      </c>
      <c r="C2045" s="36" t="s">
        <v>4657</v>
      </c>
      <c r="D2045" s="21" t="s">
        <v>72</v>
      </c>
      <c r="E2045" s="21" t="s">
        <v>3158</v>
      </c>
      <c r="F2045" s="22">
        <v>582748.4</v>
      </c>
      <c r="G2045" s="25" t="s">
        <v>74</v>
      </c>
      <c r="H2045" s="21" t="s">
        <v>74</v>
      </c>
      <c r="I2045" s="24" t="s">
        <v>74</v>
      </c>
    </row>
    <row r="2046" spans="1:9" ht="33.75" x14ac:dyDescent="0.2">
      <c r="A2046" s="19" t="s">
        <v>4253</v>
      </c>
      <c r="B2046" s="20" t="s">
        <v>4338</v>
      </c>
      <c r="C2046" s="36" t="s">
        <v>4658</v>
      </c>
      <c r="D2046" s="21" t="s">
        <v>72</v>
      </c>
      <c r="E2046" s="21" t="s">
        <v>3158</v>
      </c>
      <c r="F2046" s="22">
        <v>137842.4</v>
      </c>
      <c r="G2046" s="25" t="s">
        <v>74</v>
      </c>
      <c r="H2046" s="21" t="s">
        <v>74</v>
      </c>
      <c r="I2046" s="24" t="s">
        <v>74</v>
      </c>
    </row>
    <row r="2047" spans="1:9" ht="33.75" x14ac:dyDescent="0.2">
      <c r="A2047" s="19" t="s">
        <v>4253</v>
      </c>
      <c r="B2047" s="20" t="s">
        <v>4338</v>
      </c>
      <c r="C2047" s="36" t="s">
        <v>4659</v>
      </c>
      <c r="D2047" s="21" t="s">
        <v>72</v>
      </c>
      <c r="E2047" s="21" t="s">
        <v>3158</v>
      </c>
      <c r="F2047" s="22">
        <v>712746</v>
      </c>
      <c r="G2047" s="25" t="s">
        <v>74</v>
      </c>
      <c r="H2047" s="21" t="s">
        <v>74</v>
      </c>
      <c r="I2047" s="24" t="s">
        <v>74</v>
      </c>
    </row>
    <row r="2048" spans="1:9" ht="33.75" x14ac:dyDescent="0.2">
      <c r="A2048" s="19" t="s">
        <v>4253</v>
      </c>
      <c r="B2048" s="20" t="s">
        <v>4338</v>
      </c>
      <c r="C2048" s="36" t="s">
        <v>4660</v>
      </c>
      <c r="D2048" s="21" t="s">
        <v>72</v>
      </c>
      <c r="E2048" s="21" t="s">
        <v>3158</v>
      </c>
      <c r="F2048" s="22">
        <v>745245.9</v>
      </c>
      <c r="G2048" s="25" t="s">
        <v>74</v>
      </c>
      <c r="H2048" s="21" t="s">
        <v>74</v>
      </c>
      <c r="I2048" s="24" t="s">
        <v>74</v>
      </c>
    </row>
    <row r="2049" spans="1:9" ht="33.75" x14ac:dyDescent="0.2">
      <c r="A2049" s="19" t="s">
        <v>4253</v>
      </c>
      <c r="B2049" s="20" t="s">
        <v>4338</v>
      </c>
      <c r="C2049" s="36" t="s">
        <v>4661</v>
      </c>
      <c r="D2049" s="21" t="s">
        <v>72</v>
      </c>
      <c r="E2049" s="21" t="s">
        <v>3158</v>
      </c>
      <c r="F2049" s="22">
        <v>1376700</v>
      </c>
      <c r="G2049" s="25" t="s">
        <v>74</v>
      </c>
      <c r="H2049" s="21" t="s">
        <v>74</v>
      </c>
      <c r="I2049" s="24" t="s">
        <v>74</v>
      </c>
    </row>
    <row r="2050" spans="1:9" ht="33.75" x14ac:dyDescent="0.2">
      <c r="A2050" s="19" t="s">
        <v>4253</v>
      </c>
      <c r="B2050" s="20" t="s">
        <v>4338</v>
      </c>
      <c r="C2050" s="36" t="s">
        <v>4662</v>
      </c>
      <c r="D2050" s="21" t="s">
        <v>72</v>
      </c>
      <c r="E2050" s="21" t="s">
        <v>3158</v>
      </c>
      <c r="F2050" s="22">
        <v>19800</v>
      </c>
      <c r="G2050" s="25" t="s">
        <v>74</v>
      </c>
      <c r="H2050" s="21" t="s">
        <v>74</v>
      </c>
      <c r="I2050" s="24" t="s">
        <v>74</v>
      </c>
    </row>
    <row r="2051" spans="1:9" ht="33.75" x14ac:dyDescent="0.2">
      <c r="A2051" s="19" t="s">
        <v>4253</v>
      </c>
      <c r="B2051" s="20" t="s">
        <v>4338</v>
      </c>
      <c r="C2051" s="36" t="s">
        <v>4342</v>
      </c>
      <c r="D2051" s="21" t="s">
        <v>72</v>
      </c>
      <c r="E2051" s="21" t="s">
        <v>3158</v>
      </c>
      <c r="F2051" s="26">
        <v>500</v>
      </c>
      <c r="G2051" s="25" t="s">
        <v>74</v>
      </c>
      <c r="H2051" s="21" t="s">
        <v>74</v>
      </c>
      <c r="I2051" s="24" t="s">
        <v>74</v>
      </c>
    </row>
    <row r="2052" spans="1:9" ht="33.75" x14ac:dyDescent="0.2">
      <c r="A2052" s="19" t="s">
        <v>4253</v>
      </c>
      <c r="B2052" s="20" t="s">
        <v>4338</v>
      </c>
      <c r="C2052" s="36" t="s">
        <v>4663</v>
      </c>
      <c r="D2052" s="21" t="s">
        <v>72</v>
      </c>
      <c r="E2052" s="21" t="s">
        <v>3158</v>
      </c>
      <c r="F2052" s="22">
        <v>1700</v>
      </c>
      <c r="G2052" s="25" t="s">
        <v>74</v>
      </c>
      <c r="H2052" s="21" t="s">
        <v>74</v>
      </c>
      <c r="I2052" s="24" t="s">
        <v>74</v>
      </c>
    </row>
    <row r="2053" spans="1:9" ht="33.75" x14ac:dyDescent="0.2">
      <c r="A2053" s="19" t="s">
        <v>4253</v>
      </c>
      <c r="B2053" s="20" t="s">
        <v>4338</v>
      </c>
      <c r="C2053" s="36" t="s">
        <v>4664</v>
      </c>
      <c r="D2053" s="21" t="s">
        <v>72</v>
      </c>
      <c r="E2053" s="21" t="s">
        <v>3158</v>
      </c>
      <c r="F2053" s="26">
        <v>200</v>
      </c>
      <c r="G2053" s="25" t="s">
        <v>74</v>
      </c>
      <c r="H2053" s="21" t="s">
        <v>74</v>
      </c>
      <c r="I2053" s="24" t="s">
        <v>74</v>
      </c>
    </row>
    <row r="2054" spans="1:9" ht="33.75" x14ac:dyDescent="0.2">
      <c r="A2054" s="19" t="s">
        <v>4253</v>
      </c>
      <c r="B2054" s="20" t="s">
        <v>4338</v>
      </c>
      <c r="C2054" s="36" t="s">
        <v>4345</v>
      </c>
      <c r="D2054" s="21" t="s">
        <v>72</v>
      </c>
      <c r="E2054" s="21" t="s">
        <v>3158</v>
      </c>
      <c r="F2054" s="26">
        <v>500</v>
      </c>
      <c r="G2054" s="25" t="s">
        <v>74</v>
      </c>
      <c r="H2054" s="21" t="s">
        <v>74</v>
      </c>
      <c r="I2054" s="24" t="s">
        <v>74</v>
      </c>
    </row>
    <row r="2055" spans="1:9" ht="33.75" x14ac:dyDescent="0.2">
      <c r="A2055" s="19" t="s">
        <v>4253</v>
      </c>
      <c r="B2055" s="20" t="s">
        <v>4338</v>
      </c>
      <c r="C2055" s="36" t="s">
        <v>4345</v>
      </c>
      <c r="D2055" s="21" t="s">
        <v>72</v>
      </c>
      <c r="E2055" s="21" t="s">
        <v>3158</v>
      </c>
      <c r="F2055" s="26">
        <v>500</v>
      </c>
      <c r="G2055" s="25" t="s">
        <v>74</v>
      </c>
      <c r="H2055" s="21" t="s">
        <v>74</v>
      </c>
      <c r="I2055" s="24" t="s">
        <v>74</v>
      </c>
    </row>
    <row r="2056" spans="1:9" ht="33.75" x14ac:dyDescent="0.2">
      <c r="A2056" s="19" t="s">
        <v>4253</v>
      </c>
      <c r="B2056" s="20" t="s">
        <v>4338</v>
      </c>
      <c r="C2056" s="36" t="s">
        <v>4665</v>
      </c>
      <c r="D2056" s="21" t="s">
        <v>72</v>
      </c>
      <c r="E2056" s="21" t="s">
        <v>3158</v>
      </c>
      <c r="F2056" s="22">
        <v>35000</v>
      </c>
      <c r="G2056" s="25" t="s">
        <v>74</v>
      </c>
      <c r="H2056" s="21" t="s">
        <v>74</v>
      </c>
      <c r="I2056" s="24" t="s">
        <v>74</v>
      </c>
    </row>
    <row r="2057" spans="1:9" ht="33.75" x14ac:dyDescent="0.2">
      <c r="A2057" s="19" t="s">
        <v>4253</v>
      </c>
      <c r="B2057" s="20" t="s">
        <v>4338</v>
      </c>
      <c r="C2057" s="36" t="s">
        <v>4350</v>
      </c>
      <c r="D2057" s="21" t="s">
        <v>72</v>
      </c>
      <c r="E2057" s="21" t="s">
        <v>3158</v>
      </c>
      <c r="F2057" s="22">
        <v>61700</v>
      </c>
      <c r="G2057" s="25" t="s">
        <v>74</v>
      </c>
      <c r="H2057" s="21" t="s">
        <v>74</v>
      </c>
      <c r="I2057" s="24" t="s">
        <v>74</v>
      </c>
    </row>
    <row r="2058" spans="1:9" ht="33.75" x14ac:dyDescent="0.2">
      <c r="A2058" s="19" t="s">
        <v>4253</v>
      </c>
      <c r="B2058" s="20" t="s">
        <v>4338</v>
      </c>
      <c r="C2058" s="36" t="s">
        <v>4349</v>
      </c>
      <c r="D2058" s="21" t="s">
        <v>72</v>
      </c>
      <c r="E2058" s="21" t="s">
        <v>3158</v>
      </c>
      <c r="F2058" s="22">
        <v>5200</v>
      </c>
      <c r="G2058" s="25" t="s">
        <v>74</v>
      </c>
      <c r="H2058" s="21" t="s">
        <v>74</v>
      </c>
      <c r="I2058" s="24" t="s">
        <v>74</v>
      </c>
    </row>
    <row r="2059" spans="1:9" ht="33.75" x14ac:dyDescent="0.2">
      <c r="A2059" s="19" t="s">
        <v>4253</v>
      </c>
      <c r="B2059" s="20" t="s">
        <v>4338</v>
      </c>
      <c r="C2059" s="36" t="s">
        <v>4342</v>
      </c>
      <c r="D2059" s="21" t="s">
        <v>72</v>
      </c>
      <c r="E2059" s="21" t="s">
        <v>3158</v>
      </c>
      <c r="F2059" s="22">
        <v>5300</v>
      </c>
      <c r="G2059" s="25" t="s">
        <v>74</v>
      </c>
      <c r="H2059" s="21" t="s">
        <v>74</v>
      </c>
      <c r="I2059" s="24" t="s">
        <v>74</v>
      </c>
    </row>
    <row r="2060" spans="1:9" ht="33.75" x14ac:dyDescent="0.2">
      <c r="A2060" s="19" t="s">
        <v>4253</v>
      </c>
      <c r="B2060" s="20" t="s">
        <v>4338</v>
      </c>
      <c r="C2060" s="36" t="s">
        <v>4342</v>
      </c>
      <c r="D2060" s="21" t="s">
        <v>72</v>
      </c>
      <c r="E2060" s="21" t="s">
        <v>3158</v>
      </c>
      <c r="F2060" s="22">
        <v>5300</v>
      </c>
      <c r="G2060" s="25" t="s">
        <v>74</v>
      </c>
      <c r="H2060" s="21" t="s">
        <v>74</v>
      </c>
      <c r="I2060" s="24" t="s">
        <v>74</v>
      </c>
    </row>
    <row r="2061" spans="1:9" ht="33.75" x14ac:dyDescent="0.2">
      <c r="A2061" s="19" t="s">
        <v>4253</v>
      </c>
      <c r="B2061" s="20" t="s">
        <v>4338</v>
      </c>
      <c r="C2061" s="36" t="s">
        <v>4342</v>
      </c>
      <c r="D2061" s="21" t="s">
        <v>72</v>
      </c>
      <c r="E2061" s="21" t="s">
        <v>3158</v>
      </c>
      <c r="F2061" s="22">
        <v>5300</v>
      </c>
      <c r="G2061" s="25" t="s">
        <v>74</v>
      </c>
      <c r="H2061" s="21" t="s">
        <v>74</v>
      </c>
      <c r="I2061" s="24" t="s">
        <v>74</v>
      </c>
    </row>
    <row r="2062" spans="1:9" ht="33.75" x14ac:dyDescent="0.2">
      <c r="A2062" s="19" t="s">
        <v>4253</v>
      </c>
      <c r="B2062" s="20" t="s">
        <v>4338</v>
      </c>
      <c r="C2062" s="36" t="s">
        <v>4666</v>
      </c>
      <c r="D2062" s="21" t="s">
        <v>72</v>
      </c>
      <c r="E2062" s="21" t="s">
        <v>3158</v>
      </c>
      <c r="F2062" s="22">
        <v>18200</v>
      </c>
      <c r="G2062" s="25" t="s">
        <v>74</v>
      </c>
      <c r="H2062" s="21" t="s">
        <v>74</v>
      </c>
      <c r="I2062" s="24" t="s">
        <v>74</v>
      </c>
    </row>
    <row r="2063" spans="1:9" ht="33.75" x14ac:dyDescent="0.2">
      <c r="A2063" s="19" t="s">
        <v>4253</v>
      </c>
      <c r="B2063" s="20" t="s">
        <v>4338</v>
      </c>
      <c r="C2063" s="36" t="s">
        <v>4667</v>
      </c>
      <c r="D2063" s="21" t="s">
        <v>72</v>
      </c>
      <c r="E2063" s="21" t="s">
        <v>3158</v>
      </c>
      <c r="F2063" s="22">
        <v>112200</v>
      </c>
      <c r="G2063" s="25" t="s">
        <v>74</v>
      </c>
      <c r="H2063" s="21" t="s">
        <v>74</v>
      </c>
      <c r="I2063" s="24" t="s">
        <v>74</v>
      </c>
    </row>
    <row r="2064" spans="1:9" ht="33.75" x14ac:dyDescent="0.2">
      <c r="A2064" s="19" t="s">
        <v>4253</v>
      </c>
      <c r="B2064" s="20" t="s">
        <v>4338</v>
      </c>
      <c r="C2064" s="36" t="s">
        <v>4668</v>
      </c>
      <c r="D2064" s="21" t="s">
        <v>72</v>
      </c>
      <c r="E2064" s="21" t="s">
        <v>3158</v>
      </c>
      <c r="F2064" s="22">
        <v>272000</v>
      </c>
      <c r="G2064" s="25" t="s">
        <v>74</v>
      </c>
      <c r="H2064" s="21" t="s">
        <v>74</v>
      </c>
      <c r="I2064" s="24" t="s">
        <v>74</v>
      </c>
    </row>
    <row r="2065" spans="1:9" ht="33.75" x14ac:dyDescent="0.2">
      <c r="A2065" s="19" t="s">
        <v>4253</v>
      </c>
      <c r="B2065" s="20" t="s">
        <v>4338</v>
      </c>
      <c r="C2065" s="36" t="s">
        <v>4669</v>
      </c>
      <c r="D2065" s="21" t="s">
        <v>72</v>
      </c>
      <c r="E2065" s="21" t="s">
        <v>3158</v>
      </c>
      <c r="F2065" s="22">
        <v>308000</v>
      </c>
      <c r="G2065" s="25" t="s">
        <v>74</v>
      </c>
      <c r="H2065" s="21" t="s">
        <v>74</v>
      </c>
      <c r="I2065" s="24" t="s">
        <v>74</v>
      </c>
    </row>
    <row r="2066" spans="1:9" ht="33.75" x14ac:dyDescent="0.2">
      <c r="A2066" s="19" t="s">
        <v>4253</v>
      </c>
      <c r="B2066" s="20" t="s">
        <v>4338</v>
      </c>
      <c r="C2066" s="36" t="s">
        <v>4670</v>
      </c>
      <c r="D2066" s="21" t="s">
        <v>72</v>
      </c>
      <c r="E2066" s="21" t="s">
        <v>3158</v>
      </c>
      <c r="F2066" s="22">
        <v>975000</v>
      </c>
      <c r="G2066" s="25" t="s">
        <v>74</v>
      </c>
      <c r="H2066" s="21" t="s">
        <v>74</v>
      </c>
      <c r="I2066" s="24" t="s">
        <v>74</v>
      </c>
    </row>
    <row r="2067" spans="1:9" ht="33.75" x14ac:dyDescent="0.2">
      <c r="A2067" s="19" t="s">
        <v>4253</v>
      </c>
      <c r="B2067" s="20" t="s">
        <v>4338</v>
      </c>
      <c r="C2067" s="36" t="s">
        <v>4671</v>
      </c>
      <c r="D2067" s="21" t="s">
        <v>72</v>
      </c>
      <c r="E2067" s="21" t="s">
        <v>3158</v>
      </c>
      <c r="F2067" s="22">
        <v>407000</v>
      </c>
      <c r="G2067" s="25" t="s">
        <v>74</v>
      </c>
      <c r="H2067" s="21" t="s">
        <v>74</v>
      </c>
      <c r="I2067" s="24" t="s">
        <v>74</v>
      </c>
    </row>
    <row r="2068" spans="1:9" ht="33.75" x14ac:dyDescent="0.2">
      <c r="A2068" s="19" t="s">
        <v>4253</v>
      </c>
      <c r="B2068" s="20" t="s">
        <v>4338</v>
      </c>
      <c r="C2068" s="36" t="s">
        <v>4672</v>
      </c>
      <c r="D2068" s="21" t="s">
        <v>72</v>
      </c>
      <c r="E2068" s="21" t="s">
        <v>3158</v>
      </c>
      <c r="F2068" s="22">
        <v>90000</v>
      </c>
      <c r="G2068" s="25" t="s">
        <v>74</v>
      </c>
      <c r="H2068" s="21" t="s">
        <v>74</v>
      </c>
      <c r="I2068" s="24" t="s">
        <v>74</v>
      </c>
    </row>
    <row r="2069" spans="1:9" ht="33.75" x14ac:dyDescent="0.2">
      <c r="A2069" s="19" t="s">
        <v>4253</v>
      </c>
      <c r="B2069" s="20" t="s">
        <v>4338</v>
      </c>
      <c r="C2069" s="36" t="s">
        <v>4673</v>
      </c>
      <c r="D2069" s="21" t="s">
        <v>72</v>
      </c>
      <c r="E2069" s="21" t="s">
        <v>3158</v>
      </c>
      <c r="F2069" s="22">
        <v>572000</v>
      </c>
      <c r="G2069" s="25" t="s">
        <v>74</v>
      </c>
      <c r="H2069" s="21" t="s">
        <v>74</v>
      </c>
      <c r="I2069" s="24" t="s">
        <v>74</v>
      </c>
    </row>
    <row r="2070" spans="1:9" ht="33.75" x14ac:dyDescent="0.2">
      <c r="A2070" s="19" t="s">
        <v>4253</v>
      </c>
      <c r="B2070" s="20" t="s">
        <v>4338</v>
      </c>
      <c r="C2070" s="36" t="s">
        <v>4674</v>
      </c>
      <c r="D2070" s="21" t="s">
        <v>72</v>
      </c>
      <c r="E2070" s="21" t="s">
        <v>3158</v>
      </c>
      <c r="F2070" s="22">
        <v>712000</v>
      </c>
      <c r="G2070" s="25" t="s">
        <v>74</v>
      </c>
      <c r="H2070" s="21" t="s">
        <v>74</v>
      </c>
      <c r="I2070" s="24" t="s">
        <v>74</v>
      </c>
    </row>
    <row r="2071" spans="1:9" ht="33.75" x14ac:dyDescent="0.2">
      <c r="A2071" s="19" t="s">
        <v>4253</v>
      </c>
      <c r="B2071" s="20" t="s">
        <v>4338</v>
      </c>
      <c r="C2071" s="36" t="s">
        <v>4675</v>
      </c>
      <c r="D2071" s="21" t="s">
        <v>72</v>
      </c>
      <c r="E2071" s="21" t="s">
        <v>3158</v>
      </c>
      <c r="F2071" s="22">
        <v>614000</v>
      </c>
      <c r="G2071" s="25" t="s">
        <v>74</v>
      </c>
      <c r="H2071" s="21" t="s">
        <v>74</v>
      </c>
      <c r="I2071" s="24" t="s">
        <v>74</v>
      </c>
    </row>
    <row r="2072" spans="1:9" ht="33.75" x14ac:dyDescent="0.2">
      <c r="A2072" s="19" t="s">
        <v>4253</v>
      </c>
      <c r="B2072" s="20" t="s">
        <v>4338</v>
      </c>
      <c r="C2072" s="36" t="s">
        <v>4676</v>
      </c>
      <c r="D2072" s="21" t="s">
        <v>72</v>
      </c>
      <c r="E2072" s="21" t="s">
        <v>3158</v>
      </c>
      <c r="F2072" s="22">
        <v>1570000</v>
      </c>
      <c r="G2072" s="25" t="s">
        <v>74</v>
      </c>
      <c r="H2072" s="21" t="s">
        <v>74</v>
      </c>
      <c r="I2072" s="24" t="s">
        <v>74</v>
      </c>
    </row>
    <row r="2073" spans="1:9" ht="33.75" x14ac:dyDescent="0.2">
      <c r="A2073" s="19" t="s">
        <v>4253</v>
      </c>
      <c r="B2073" s="20" t="s">
        <v>4338</v>
      </c>
      <c r="C2073" s="36" t="s">
        <v>4677</v>
      </c>
      <c r="D2073" s="21" t="s">
        <v>72</v>
      </c>
      <c r="E2073" s="21" t="s">
        <v>3158</v>
      </c>
      <c r="F2073" s="22">
        <v>199000</v>
      </c>
      <c r="G2073" s="25" t="s">
        <v>74</v>
      </c>
      <c r="H2073" s="21" t="s">
        <v>74</v>
      </c>
      <c r="I2073" s="24" t="s">
        <v>74</v>
      </c>
    </row>
    <row r="2074" spans="1:9" ht="33.75" x14ac:dyDescent="0.2">
      <c r="A2074" s="19" t="s">
        <v>4253</v>
      </c>
      <c r="B2074" s="20" t="s">
        <v>4338</v>
      </c>
      <c r="C2074" s="36" t="s">
        <v>4678</v>
      </c>
      <c r="D2074" s="21" t="s">
        <v>72</v>
      </c>
      <c r="E2074" s="21" t="s">
        <v>3158</v>
      </c>
      <c r="F2074" s="22">
        <v>348000</v>
      </c>
      <c r="G2074" s="25" t="s">
        <v>74</v>
      </c>
      <c r="H2074" s="21" t="s">
        <v>74</v>
      </c>
      <c r="I2074" s="24" t="s">
        <v>74</v>
      </c>
    </row>
    <row r="2075" spans="1:9" ht="33.75" x14ac:dyDescent="0.2">
      <c r="A2075" s="19" t="s">
        <v>4253</v>
      </c>
      <c r="B2075" s="20" t="s">
        <v>4338</v>
      </c>
      <c r="C2075" s="36" t="s">
        <v>4679</v>
      </c>
      <c r="D2075" s="21" t="s">
        <v>72</v>
      </c>
      <c r="E2075" s="21" t="s">
        <v>3158</v>
      </c>
      <c r="F2075" s="22">
        <v>407000</v>
      </c>
      <c r="G2075" s="25" t="s">
        <v>74</v>
      </c>
      <c r="H2075" s="21" t="s">
        <v>74</v>
      </c>
      <c r="I2075" s="24" t="s">
        <v>74</v>
      </c>
    </row>
    <row r="2076" spans="1:9" ht="33.75" x14ac:dyDescent="0.2">
      <c r="A2076" s="19" t="s">
        <v>4253</v>
      </c>
      <c r="B2076" s="20" t="s">
        <v>4338</v>
      </c>
      <c r="C2076" s="36" t="s">
        <v>4680</v>
      </c>
      <c r="D2076" s="21" t="s">
        <v>72</v>
      </c>
      <c r="E2076" s="21" t="s">
        <v>3158</v>
      </c>
      <c r="F2076" s="22">
        <v>1258000</v>
      </c>
      <c r="G2076" s="25" t="s">
        <v>74</v>
      </c>
      <c r="H2076" s="21" t="s">
        <v>74</v>
      </c>
      <c r="I2076" s="24" t="s">
        <v>74</v>
      </c>
    </row>
    <row r="2077" spans="1:9" ht="33.75" x14ac:dyDescent="0.2">
      <c r="A2077" s="19" t="s">
        <v>4253</v>
      </c>
      <c r="B2077" s="20" t="s">
        <v>4338</v>
      </c>
      <c r="C2077" s="36" t="s">
        <v>4681</v>
      </c>
      <c r="D2077" s="21" t="s">
        <v>72</v>
      </c>
      <c r="E2077" s="21" t="s">
        <v>3158</v>
      </c>
      <c r="F2077" s="22">
        <v>117800</v>
      </c>
      <c r="G2077" s="25" t="s">
        <v>74</v>
      </c>
      <c r="H2077" s="21" t="s">
        <v>74</v>
      </c>
      <c r="I2077" s="24" t="s">
        <v>74</v>
      </c>
    </row>
    <row r="2078" spans="1:9" ht="33.75" x14ac:dyDescent="0.2">
      <c r="A2078" s="19" t="s">
        <v>4253</v>
      </c>
      <c r="B2078" s="20" t="s">
        <v>4338</v>
      </c>
      <c r="C2078" s="36" t="s">
        <v>4584</v>
      </c>
      <c r="D2078" s="21" t="s">
        <v>72</v>
      </c>
      <c r="E2078" s="21" t="s">
        <v>3158</v>
      </c>
      <c r="F2078" s="22">
        <v>35000</v>
      </c>
      <c r="G2078" s="25" t="s">
        <v>74</v>
      </c>
      <c r="H2078" s="21" t="s">
        <v>74</v>
      </c>
      <c r="I2078" s="24" t="s">
        <v>74</v>
      </c>
    </row>
    <row r="2079" spans="1:9" ht="33.75" x14ac:dyDescent="0.2">
      <c r="A2079" s="19" t="s">
        <v>4253</v>
      </c>
      <c r="B2079" s="20" t="s">
        <v>4338</v>
      </c>
      <c r="C2079" s="36" t="s">
        <v>4682</v>
      </c>
      <c r="D2079" s="21" t="s">
        <v>72</v>
      </c>
      <c r="E2079" s="21" t="s">
        <v>3158</v>
      </c>
      <c r="F2079" s="22">
        <v>207200</v>
      </c>
      <c r="G2079" s="25" t="s">
        <v>74</v>
      </c>
      <c r="H2079" s="21" t="s">
        <v>74</v>
      </c>
      <c r="I2079" s="24" t="s">
        <v>74</v>
      </c>
    </row>
    <row r="2080" spans="1:9" ht="33.75" x14ac:dyDescent="0.2">
      <c r="A2080" s="19" t="s">
        <v>4253</v>
      </c>
      <c r="B2080" s="20" t="s">
        <v>4338</v>
      </c>
      <c r="C2080" s="36" t="s">
        <v>4363</v>
      </c>
      <c r="D2080" s="21" t="s">
        <v>72</v>
      </c>
      <c r="E2080" s="21" t="s">
        <v>3158</v>
      </c>
      <c r="F2080" s="22">
        <v>3700</v>
      </c>
      <c r="G2080" s="25" t="s">
        <v>74</v>
      </c>
      <c r="H2080" s="21" t="s">
        <v>74</v>
      </c>
      <c r="I2080" s="24" t="s">
        <v>74</v>
      </c>
    </row>
    <row r="2081" spans="1:9" ht="33.75" x14ac:dyDescent="0.2">
      <c r="A2081" s="19" t="s">
        <v>4253</v>
      </c>
      <c r="B2081" s="20" t="s">
        <v>4338</v>
      </c>
      <c r="C2081" s="36" t="s">
        <v>4363</v>
      </c>
      <c r="D2081" s="21" t="s">
        <v>72</v>
      </c>
      <c r="E2081" s="21" t="s">
        <v>3158</v>
      </c>
      <c r="F2081" s="22">
        <v>3700</v>
      </c>
      <c r="G2081" s="25" t="s">
        <v>74</v>
      </c>
      <c r="H2081" s="21" t="s">
        <v>74</v>
      </c>
      <c r="I2081" s="24" t="s">
        <v>74</v>
      </c>
    </row>
    <row r="2082" spans="1:9" ht="33.75" x14ac:dyDescent="0.2">
      <c r="A2082" s="19" t="s">
        <v>4253</v>
      </c>
      <c r="B2082" s="20" t="s">
        <v>4338</v>
      </c>
      <c r="C2082" s="36" t="s">
        <v>4363</v>
      </c>
      <c r="D2082" s="21" t="s">
        <v>72</v>
      </c>
      <c r="E2082" s="21" t="s">
        <v>3158</v>
      </c>
      <c r="F2082" s="22">
        <v>3700</v>
      </c>
      <c r="G2082" s="25" t="s">
        <v>74</v>
      </c>
      <c r="H2082" s="21" t="s">
        <v>74</v>
      </c>
      <c r="I2082" s="24" t="s">
        <v>74</v>
      </c>
    </row>
    <row r="2083" spans="1:9" ht="33.75" x14ac:dyDescent="0.2">
      <c r="A2083" s="19" t="s">
        <v>4253</v>
      </c>
      <c r="B2083" s="20" t="s">
        <v>4338</v>
      </c>
      <c r="C2083" s="36" t="s">
        <v>4364</v>
      </c>
      <c r="D2083" s="21" t="s">
        <v>72</v>
      </c>
      <c r="E2083" s="21" t="s">
        <v>3158</v>
      </c>
      <c r="F2083" s="22">
        <v>3700</v>
      </c>
      <c r="G2083" s="25" t="s">
        <v>74</v>
      </c>
      <c r="H2083" s="21" t="s">
        <v>74</v>
      </c>
      <c r="I2083" s="24" t="s">
        <v>74</v>
      </c>
    </row>
    <row r="2084" spans="1:9" ht="33.75" x14ac:dyDescent="0.2">
      <c r="A2084" s="19" t="s">
        <v>4253</v>
      </c>
      <c r="B2084" s="20" t="s">
        <v>4338</v>
      </c>
      <c r="C2084" s="36" t="s">
        <v>4364</v>
      </c>
      <c r="D2084" s="21" t="s">
        <v>72</v>
      </c>
      <c r="E2084" s="21" t="s">
        <v>3158</v>
      </c>
      <c r="F2084" s="22">
        <v>3700</v>
      </c>
      <c r="G2084" s="25" t="s">
        <v>74</v>
      </c>
      <c r="H2084" s="21" t="s">
        <v>74</v>
      </c>
      <c r="I2084" s="24" t="s">
        <v>74</v>
      </c>
    </row>
    <row r="2085" spans="1:9" ht="33.75" x14ac:dyDescent="0.2">
      <c r="A2085" s="19" t="s">
        <v>4253</v>
      </c>
      <c r="B2085" s="20" t="s">
        <v>4338</v>
      </c>
      <c r="C2085" s="36" t="s">
        <v>4366</v>
      </c>
      <c r="D2085" s="21" t="s">
        <v>72</v>
      </c>
      <c r="E2085" s="21" t="s">
        <v>3158</v>
      </c>
      <c r="F2085" s="22">
        <v>3700</v>
      </c>
      <c r="G2085" s="25" t="s">
        <v>74</v>
      </c>
      <c r="H2085" s="21" t="s">
        <v>74</v>
      </c>
      <c r="I2085" s="24" t="s">
        <v>74</v>
      </c>
    </row>
    <row r="2086" spans="1:9" ht="33.75" x14ac:dyDescent="0.2">
      <c r="A2086" s="19" t="s">
        <v>4253</v>
      </c>
      <c r="B2086" s="20" t="s">
        <v>4338</v>
      </c>
      <c r="C2086" s="36" t="s">
        <v>4366</v>
      </c>
      <c r="D2086" s="21" t="s">
        <v>72</v>
      </c>
      <c r="E2086" s="21" t="s">
        <v>3158</v>
      </c>
      <c r="F2086" s="22">
        <v>3700</v>
      </c>
      <c r="G2086" s="25" t="s">
        <v>74</v>
      </c>
      <c r="H2086" s="21" t="s">
        <v>74</v>
      </c>
      <c r="I2086" s="24" t="s">
        <v>74</v>
      </c>
    </row>
    <row r="2087" spans="1:9" ht="33.75" x14ac:dyDescent="0.2">
      <c r="A2087" s="19" t="s">
        <v>4253</v>
      </c>
      <c r="B2087" s="20" t="s">
        <v>4338</v>
      </c>
      <c r="C2087" s="36" t="s">
        <v>4683</v>
      </c>
      <c r="D2087" s="21" t="s">
        <v>72</v>
      </c>
      <c r="E2087" s="21" t="s">
        <v>3158</v>
      </c>
      <c r="F2087" s="22">
        <v>4500</v>
      </c>
      <c r="G2087" s="25" t="s">
        <v>74</v>
      </c>
      <c r="H2087" s="21" t="s">
        <v>74</v>
      </c>
      <c r="I2087" s="24" t="s">
        <v>74</v>
      </c>
    </row>
    <row r="2088" spans="1:9" ht="33.75" x14ac:dyDescent="0.2">
      <c r="A2088" s="19" t="s">
        <v>4253</v>
      </c>
      <c r="B2088" s="20" t="s">
        <v>4338</v>
      </c>
      <c r="C2088" s="36" t="s">
        <v>4684</v>
      </c>
      <c r="D2088" s="21" t="s">
        <v>72</v>
      </c>
      <c r="E2088" s="21" t="s">
        <v>3158</v>
      </c>
      <c r="F2088" s="22">
        <v>22400</v>
      </c>
      <c r="G2088" s="25" t="s">
        <v>74</v>
      </c>
      <c r="H2088" s="21" t="s">
        <v>74</v>
      </c>
      <c r="I2088" s="24" t="s">
        <v>74</v>
      </c>
    </row>
    <row r="2089" spans="1:9" ht="33.75" x14ac:dyDescent="0.2">
      <c r="A2089" s="19" t="s">
        <v>4253</v>
      </c>
      <c r="B2089" s="20" t="s">
        <v>4338</v>
      </c>
      <c r="C2089" s="36" t="s">
        <v>4685</v>
      </c>
      <c r="D2089" s="21" t="s">
        <v>72</v>
      </c>
      <c r="E2089" s="21" t="s">
        <v>3158</v>
      </c>
      <c r="F2089" s="22">
        <v>19400</v>
      </c>
      <c r="G2089" s="25" t="s">
        <v>74</v>
      </c>
      <c r="H2089" s="21" t="s">
        <v>74</v>
      </c>
      <c r="I2089" s="24" t="s">
        <v>74</v>
      </c>
    </row>
    <row r="2090" spans="1:9" ht="33.75" x14ac:dyDescent="0.2">
      <c r="A2090" s="19" t="s">
        <v>4253</v>
      </c>
      <c r="B2090" s="20" t="s">
        <v>4338</v>
      </c>
      <c r="C2090" s="36" t="s">
        <v>4686</v>
      </c>
      <c r="D2090" s="21" t="s">
        <v>72</v>
      </c>
      <c r="E2090" s="21" t="s">
        <v>3158</v>
      </c>
      <c r="F2090" s="22">
        <v>116400</v>
      </c>
      <c r="G2090" s="25" t="s">
        <v>74</v>
      </c>
      <c r="H2090" s="21" t="s">
        <v>74</v>
      </c>
      <c r="I2090" s="24" t="s">
        <v>74</v>
      </c>
    </row>
    <row r="2091" spans="1:9" ht="33.75" x14ac:dyDescent="0.2">
      <c r="A2091" s="19" t="s">
        <v>4253</v>
      </c>
      <c r="B2091" s="20" t="s">
        <v>4338</v>
      </c>
      <c r="C2091" s="36" t="s">
        <v>4687</v>
      </c>
      <c r="D2091" s="21" t="s">
        <v>72</v>
      </c>
      <c r="E2091" s="21" t="s">
        <v>3158</v>
      </c>
      <c r="F2091" s="22">
        <v>15300</v>
      </c>
      <c r="G2091" s="25" t="s">
        <v>74</v>
      </c>
      <c r="H2091" s="21" t="s">
        <v>74</v>
      </c>
      <c r="I2091" s="24" t="s">
        <v>74</v>
      </c>
    </row>
    <row r="2092" spans="1:9" ht="33.75" x14ac:dyDescent="0.2">
      <c r="A2092" s="19" t="s">
        <v>4253</v>
      </c>
      <c r="B2092" s="20" t="s">
        <v>4338</v>
      </c>
      <c r="C2092" s="36" t="s">
        <v>4688</v>
      </c>
      <c r="D2092" s="21" t="s">
        <v>72</v>
      </c>
      <c r="E2092" s="21" t="s">
        <v>3158</v>
      </c>
      <c r="F2092" s="26">
        <v>200</v>
      </c>
      <c r="G2092" s="25" t="s">
        <v>74</v>
      </c>
      <c r="H2092" s="21" t="s">
        <v>74</v>
      </c>
      <c r="I2092" s="24" t="s">
        <v>74</v>
      </c>
    </row>
    <row r="2093" spans="1:9" ht="33.75" x14ac:dyDescent="0.2">
      <c r="A2093" s="19" t="s">
        <v>4253</v>
      </c>
      <c r="B2093" s="20" t="s">
        <v>4338</v>
      </c>
      <c r="C2093" s="36" t="s">
        <v>4689</v>
      </c>
      <c r="D2093" s="21" t="s">
        <v>72</v>
      </c>
      <c r="E2093" s="21" t="s">
        <v>3158</v>
      </c>
      <c r="F2093" s="22">
        <v>50600</v>
      </c>
      <c r="G2093" s="25" t="s">
        <v>74</v>
      </c>
      <c r="H2093" s="21" t="s">
        <v>74</v>
      </c>
      <c r="I2093" s="24" t="s">
        <v>74</v>
      </c>
    </row>
    <row r="2094" spans="1:9" ht="33.75" x14ac:dyDescent="0.2">
      <c r="A2094" s="19" t="s">
        <v>4253</v>
      </c>
      <c r="B2094" s="20" t="s">
        <v>4338</v>
      </c>
      <c r="C2094" s="36" t="s">
        <v>4690</v>
      </c>
      <c r="D2094" s="21" t="s">
        <v>72</v>
      </c>
      <c r="E2094" s="21" t="s">
        <v>3158</v>
      </c>
      <c r="F2094" s="22">
        <v>23200</v>
      </c>
      <c r="G2094" s="25" t="s">
        <v>74</v>
      </c>
      <c r="H2094" s="21" t="s">
        <v>74</v>
      </c>
      <c r="I2094" s="24" t="s">
        <v>74</v>
      </c>
    </row>
    <row r="2095" spans="1:9" ht="33.75" x14ac:dyDescent="0.2">
      <c r="A2095" s="19" t="s">
        <v>4253</v>
      </c>
      <c r="B2095" s="20" t="s">
        <v>4338</v>
      </c>
      <c r="C2095" s="36" t="s">
        <v>4691</v>
      </c>
      <c r="D2095" s="21" t="s">
        <v>72</v>
      </c>
      <c r="E2095" s="21" t="s">
        <v>3158</v>
      </c>
      <c r="F2095" s="22">
        <v>14000</v>
      </c>
      <c r="G2095" s="25" t="s">
        <v>74</v>
      </c>
      <c r="H2095" s="21" t="s">
        <v>74</v>
      </c>
      <c r="I2095" s="24" t="s">
        <v>74</v>
      </c>
    </row>
    <row r="2096" spans="1:9" ht="33.75" x14ac:dyDescent="0.2">
      <c r="A2096" s="19" t="s">
        <v>4253</v>
      </c>
      <c r="B2096" s="20" t="s">
        <v>4338</v>
      </c>
      <c r="C2096" s="36" t="s">
        <v>4692</v>
      </c>
      <c r="D2096" s="21" t="s">
        <v>72</v>
      </c>
      <c r="E2096" s="21" t="s">
        <v>3158</v>
      </c>
      <c r="F2096" s="22">
        <v>469300</v>
      </c>
      <c r="G2096" s="25" t="s">
        <v>74</v>
      </c>
      <c r="H2096" s="21" t="s">
        <v>74</v>
      </c>
      <c r="I2096" s="24" t="s">
        <v>74</v>
      </c>
    </row>
    <row r="2097" spans="1:9" ht="33.75" x14ac:dyDescent="0.2">
      <c r="A2097" s="19" t="s">
        <v>4253</v>
      </c>
      <c r="B2097" s="20" t="s">
        <v>4338</v>
      </c>
      <c r="C2097" s="36" t="s">
        <v>4693</v>
      </c>
      <c r="D2097" s="21" t="s">
        <v>72</v>
      </c>
      <c r="E2097" s="21" t="s">
        <v>3158</v>
      </c>
      <c r="F2097" s="22">
        <v>260536</v>
      </c>
      <c r="G2097" s="25" t="s">
        <v>74</v>
      </c>
      <c r="H2097" s="21" t="s">
        <v>74</v>
      </c>
      <c r="I2097" s="24" t="s">
        <v>74</v>
      </c>
    </row>
    <row r="2098" spans="1:9" ht="33.75" x14ac:dyDescent="0.2">
      <c r="A2098" s="19" t="s">
        <v>4253</v>
      </c>
      <c r="B2098" s="20" t="s">
        <v>4338</v>
      </c>
      <c r="C2098" s="36" t="s">
        <v>4694</v>
      </c>
      <c r="D2098" s="21" t="s">
        <v>72</v>
      </c>
      <c r="E2098" s="21" t="s">
        <v>3158</v>
      </c>
      <c r="F2098" s="22">
        <v>1646891.91</v>
      </c>
      <c r="G2098" s="25" t="s">
        <v>74</v>
      </c>
      <c r="H2098" s="21" t="s">
        <v>74</v>
      </c>
      <c r="I2098" s="24" t="s">
        <v>74</v>
      </c>
    </row>
    <row r="2099" spans="1:9" ht="33.75" x14ac:dyDescent="0.2">
      <c r="A2099" s="19" t="s">
        <v>4253</v>
      </c>
      <c r="B2099" s="20" t="s">
        <v>4338</v>
      </c>
      <c r="C2099" s="36" t="s">
        <v>4557</v>
      </c>
      <c r="D2099" s="21" t="s">
        <v>72</v>
      </c>
      <c r="E2099" s="21" t="s">
        <v>3158</v>
      </c>
      <c r="F2099" s="22">
        <v>6402610.5</v>
      </c>
      <c r="G2099" s="25" t="s">
        <v>74</v>
      </c>
      <c r="H2099" s="21" t="s">
        <v>74</v>
      </c>
      <c r="I2099" s="24" t="s">
        <v>74</v>
      </c>
    </row>
    <row r="2100" spans="1:9" ht="33.75" x14ac:dyDescent="0.2">
      <c r="A2100" s="19" t="s">
        <v>4253</v>
      </c>
      <c r="B2100" s="20" t="s">
        <v>4338</v>
      </c>
      <c r="C2100" s="36" t="s">
        <v>4695</v>
      </c>
      <c r="D2100" s="21" t="s">
        <v>72</v>
      </c>
      <c r="E2100" s="21" t="s">
        <v>3158</v>
      </c>
      <c r="F2100" s="22">
        <v>7991027.0999999996</v>
      </c>
      <c r="G2100" s="25" t="s">
        <v>74</v>
      </c>
      <c r="H2100" s="21" t="s">
        <v>74</v>
      </c>
      <c r="I2100" s="24" t="s">
        <v>74</v>
      </c>
    </row>
    <row r="2101" spans="1:9" ht="33.75" x14ac:dyDescent="0.2">
      <c r="A2101" s="19" t="s">
        <v>4253</v>
      </c>
      <c r="B2101" s="20" t="s">
        <v>4338</v>
      </c>
      <c r="C2101" s="36" t="s">
        <v>4696</v>
      </c>
      <c r="D2101" s="21" t="s">
        <v>72</v>
      </c>
      <c r="E2101" s="21" t="s">
        <v>3158</v>
      </c>
      <c r="F2101" s="22">
        <v>6253695.5999999996</v>
      </c>
      <c r="G2101" s="25" t="s">
        <v>74</v>
      </c>
      <c r="H2101" s="21" t="s">
        <v>74</v>
      </c>
      <c r="I2101" s="24" t="s">
        <v>74</v>
      </c>
    </row>
    <row r="2102" spans="1:9" ht="33.75" x14ac:dyDescent="0.2">
      <c r="A2102" s="19" t="s">
        <v>4253</v>
      </c>
      <c r="B2102" s="20" t="s">
        <v>4338</v>
      </c>
      <c r="C2102" s="36" t="s">
        <v>4697</v>
      </c>
      <c r="D2102" s="21" t="s">
        <v>72</v>
      </c>
      <c r="E2102" s="21" t="s">
        <v>3158</v>
      </c>
      <c r="F2102" s="22">
        <v>9341112.4800000004</v>
      </c>
      <c r="G2102" s="25" t="s">
        <v>74</v>
      </c>
      <c r="H2102" s="21" t="s">
        <v>74</v>
      </c>
      <c r="I2102" s="24" t="s">
        <v>74</v>
      </c>
    </row>
    <row r="2103" spans="1:9" ht="33.75" x14ac:dyDescent="0.2">
      <c r="A2103" s="19" t="s">
        <v>4253</v>
      </c>
      <c r="B2103" s="20" t="s">
        <v>4338</v>
      </c>
      <c r="C2103" s="36" t="s">
        <v>4698</v>
      </c>
      <c r="D2103" s="21" t="s">
        <v>72</v>
      </c>
      <c r="E2103" s="21" t="s">
        <v>3158</v>
      </c>
      <c r="F2103" s="22">
        <v>6243655.5999999996</v>
      </c>
      <c r="G2103" s="25" t="s">
        <v>74</v>
      </c>
      <c r="H2103" s="21" t="s">
        <v>74</v>
      </c>
      <c r="I2103" s="24" t="s">
        <v>74</v>
      </c>
    </row>
    <row r="2104" spans="1:9" ht="33.75" x14ac:dyDescent="0.2">
      <c r="A2104" s="19" t="s">
        <v>4253</v>
      </c>
      <c r="B2104" s="20" t="s">
        <v>4338</v>
      </c>
      <c r="C2104" s="36" t="s">
        <v>4699</v>
      </c>
      <c r="D2104" s="21" t="s">
        <v>72</v>
      </c>
      <c r="E2104" s="21" t="s">
        <v>3158</v>
      </c>
      <c r="F2104" s="22">
        <v>8153271.3600000003</v>
      </c>
      <c r="G2104" s="25" t="s">
        <v>74</v>
      </c>
      <c r="H2104" s="21" t="s">
        <v>74</v>
      </c>
      <c r="I2104" s="24" t="s">
        <v>74</v>
      </c>
    </row>
    <row r="2105" spans="1:9" ht="33.75" x14ac:dyDescent="0.2">
      <c r="A2105" s="19" t="s">
        <v>4253</v>
      </c>
      <c r="B2105" s="20" t="s">
        <v>4338</v>
      </c>
      <c r="C2105" s="36" t="s">
        <v>4700</v>
      </c>
      <c r="D2105" s="21" t="s">
        <v>72</v>
      </c>
      <c r="E2105" s="21" t="s">
        <v>3158</v>
      </c>
      <c r="F2105" s="22">
        <v>14000</v>
      </c>
      <c r="G2105" s="25" t="s">
        <v>74</v>
      </c>
      <c r="H2105" s="21" t="s">
        <v>74</v>
      </c>
      <c r="I2105" s="24" t="s">
        <v>74</v>
      </c>
    </row>
    <row r="2106" spans="1:9" ht="33.75" x14ac:dyDescent="0.2">
      <c r="A2106" s="19" t="s">
        <v>4253</v>
      </c>
      <c r="B2106" s="20" t="s">
        <v>4338</v>
      </c>
      <c r="C2106" s="36" t="s">
        <v>4701</v>
      </c>
      <c r="D2106" s="21" t="s">
        <v>72</v>
      </c>
      <c r="E2106" s="21" t="s">
        <v>3158</v>
      </c>
      <c r="F2106" s="22">
        <v>121768762.92</v>
      </c>
      <c r="G2106" s="25" t="s">
        <v>74</v>
      </c>
      <c r="H2106" s="21" t="s">
        <v>74</v>
      </c>
      <c r="I2106" s="24" t="s">
        <v>74</v>
      </c>
    </row>
    <row r="2107" spans="1:9" ht="33.75" x14ac:dyDescent="0.2">
      <c r="A2107" s="19" t="s">
        <v>4253</v>
      </c>
      <c r="B2107" s="20" t="s">
        <v>4338</v>
      </c>
      <c r="C2107" s="36" t="s">
        <v>4702</v>
      </c>
      <c r="D2107" s="21" t="s">
        <v>72</v>
      </c>
      <c r="E2107" s="21" t="s">
        <v>3158</v>
      </c>
      <c r="F2107" s="22">
        <v>1571794</v>
      </c>
      <c r="G2107" s="25" t="s">
        <v>74</v>
      </c>
      <c r="H2107" s="21" t="s">
        <v>74</v>
      </c>
      <c r="I2107" s="24" t="s">
        <v>74</v>
      </c>
    </row>
    <row r="2108" spans="1:9" ht="33.75" x14ac:dyDescent="0.2">
      <c r="A2108" s="19" t="s">
        <v>4253</v>
      </c>
      <c r="B2108" s="20" t="s">
        <v>4338</v>
      </c>
      <c r="C2108" s="36" t="s">
        <v>4703</v>
      </c>
      <c r="D2108" s="21" t="s">
        <v>72</v>
      </c>
      <c r="E2108" s="21" t="s">
        <v>3158</v>
      </c>
      <c r="F2108" s="22">
        <v>7707674.8799999999</v>
      </c>
      <c r="G2108" s="25" t="s">
        <v>74</v>
      </c>
      <c r="H2108" s="21" t="s">
        <v>74</v>
      </c>
      <c r="I2108" s="24" t="s">
        <v>74</v>
      </c>
    </row>
    <row r="2109" spans="1:9" ht="33.75" x14ac:dyDescent="0.2">
      <c r="A2109" s="19" t="s">
        <v>4253</v>
      </c>
      <c r="B2109" s="20" t="s">
        <v>4338</v>
      </c>
      <c r="C2109" s="36" t="s">
        <v>4704</v>
      </c>
      <c r="D2109" s="21" t="s">
        <v>72</v>
      </c>
      <c r="E2109" s="21" t="s">
        <v>3158</v>
      </c>
      <c r="F2109" s="22">
        <v>953812.16</v>
      </c>
      <c r="G2109" s="25" t="s">
        <v>74</v>
      </c>
      <c r="H2109" s="21" t="s">
        <v>74</v>
      </c>
      <c r="I2109" s="24" t="s">
        <v>74</v>
      </c>
    </row>
    <row r="2110" spans="1:9" ht="33.75" x14ac:dyDescent="0.2">
      <c r="A2110" s="19" t="s">
        <v>4253</v>
      </c>
      <c r="B2110" s="20" t="s">
        <v>4338</v>
      </c>
      <c r="C2110" s="36" t="s">
        <v>4705</v>
      </c>
      <c r="D2110" s="21" t="s">
        <v>72</v>
      </c>
      <c r="E2110" s="21" t="s">
        <v>3158</v>
      </c>
      <c r="F2110" s="22">
        <v>758852.64</v>
      </c>
      <c r="G2110" s="25" t="s">
        <v>74</v>
      </c>
      <c r="H2110" s="21" t="s">
        <v>74</v>
      </c>
      <c r="I2110" s="24" t="s">
        <v>74</v>
      </c>
    </row>
    <row r="2111" spans="1:9" ht="33.75" x14ac:dyDescent="0.2">
      <c r="A2111" s="19" t="s">
        <v>4253</v>
      </c>
      <c r="B2111" s="20" t="s">
        <v>4338</v>
      </c>
      <c r="C2111" s="36" t="s">
        <v>4706</v>
      </c>
      <c r="D2111" s="21" t="s">
        <v>72</v>
      </c>
      <c r="E2111" s="21" t="s">
        <v>3158</v>
      </c>
      <c r="F2111" s="22">
        <v>794529.36</v>
      </c>
      <c r="G2111" s="25" t="s">
        <v>74</v>
      </c>
      <c r="H2111" s="21" t="s">
        <v>74</v>
      </c>
      <c r="I2111" s="24" t="s">
        <v>74</v>
      </c>
    </row>
    <row r="2112" spans="1:9" ht="33.75" x14ac:dyDescent="0.2">
      <c r="A2112" s="19" t="s">
        <v>4253</v>
      </c>
      <c r="B2112" s="20" t="s">
        <v>4338</v>
      </c>
      <c r="C2112" s="36" t="s">
        <v>4707</v>
      </c>
      <c r="D2112" s="21" t="s">
        <v>72</v>
      </c>
      <c r="E2112" s="21" t="s">
        <v>3158</v>
      </c>
      <c r="F2112" s="22">
        <v>836123.4</v>
      </c>
      <c r="G2112" s="25" t="s">
        <v>74</v>
      </c>
      <c r="H2112" s="21" t="s">
        <v>74</v>
      </c>
      <c r="I2112" s="24" t="s">
        <v>74</v>
      </c>
    </row>
    <row r="2113" spans="1:9" ht="33.75" x14ac:dyDescent="0.2">
      <c r="A2113" s="19" t="s">
        <v>4253</v>
      </c>
      <c r="B2113" s="20" t="s">
        <v>4338</v>
      </c>
      <c r="C2113" s="36" t="s">
        <v>4708</v>
      </c>
      <c r="D2113" s="21" t="s">
        <v>72</v>
      </c>
      <c r="E2113" s="21" t="s">
        <v>3158</v>
      </c>
      <c r="F2113" s="22">
        <v>4495148.6399999997</v>
      </c>
      <c r="G2113" s="25" t="s">
        <v>74</v>
      </c>
      <c r="H2113" s="21" t="s">
        <v>74</v>
      </c>
      <c r="I2113" s="24" t="s">
        <v>74</v>
      </c>
    </row>
    <row r="2114" spans="1:9" ht="33.75" x14ac:dyDescent="0.2">
      <c r="A2114" s="19" t="s">
        <v>4253</v>
      </c>
      <c r="B2114" s="20" t="s">
        <v>4338</v>
      </c>
      <c r="C2114" s="36" t="s">
        <v>4709</v>
      </c>
      <c r="D2114" s="21" t="s">
        <v>72</v>
      </c>
      <c r="E2114" s="21" t="s">
        <v>3158</v>
      </c>
      <c r="F2114" s="22">
        <v>895216.16</v>
      </c>
      <c r="G2114" s="25" t="s">
        <v>74</v>
      </c>
      <c r="H2114" s="21" t="s">
        <v>74</v>
      </c>
      <c r="I2114" s="24" t="s">
        <v>74</v>
      </c>
    </row>
    <row r="2115" spans="1:9" ht="33.75" x14ac:dyDescent="0.2">
      <c r="A2115" s="19" t="s">
        <v>4253</v>
      </c>
      <c r="B2115" s="20" t="s">
        <v>4338</v>
      </c>
      <c r="C2115" s="36" t="s">
        <v>4710</v>
      </c>
      <c r="D2115" s="21" t="s">
        <v>72</v>
      </c>
      <c r="E2115" s="21" t="s">
        <v>3158</v>
      </c>
      <c r="F2115" s="22">
        <v>239618.12</v>
      </c>
      <c r="G2115" s="25" t="s">
        <v>74</v>
      </c>
      <c r="H2115" s="21" t="s">
        <v>74</v>
      </c>
      <c r="I2115" s="24" t="s">
        <v>74</v>
      </c>
    </row>
    <row r="2116" spans="1:9" ht="33.75" x14ac:dyDescent="0.2">
      <c r="A2116" s="19" t="s">
        <v>4253</v>
      </c>
      <c r="B2116" s="20" t="s">
        <v>4338</v>
      </c>
      <c r="C2116" s="36" t="s">
        <v>4711</v>
      </c>
      <c r="D2116" s="21" t="s">
        <v>72</v>
      </c>
      <c r="E2116" s="21" t="s">
        <v>3158</v>
      </c>
      <c r="F2116" s="22">
        <v>321264.92</v>
      </c>
      <c r="G2116" s="25" t="s">
        <v>74</v>
      </c>
      <c r="H2116" s="21" t="s">
        <v>74</v>
      </c>
      <c r="I2116" s="24" t="s">
        <v>74</v>
      </c>
    </row>
    <row r="2117" spans="1:9" ht="33.75" x14ac:dyDescent="0.2">
      <c r="A2117" s="19" t="s">
        <v>4253</v>
      </c>
      <c r="B2117" s="20" t="s">
        <v>4338</v>
      </c>
      <c r="C2117" s="36" t="s">
        <v>4712</v>
      </c>
      <c r="D2117" s="21" t="s">
        <v>72</v>
      </c>
      <c r="E2117" s="21" t="s">
        <v>3158</v>
      </c>
      <c r="F2117" s="22">
        <v>311354.68</v>
      </c>
      <c r="G2117" s="25" t="s">
        <v>74</v>
      </c>
      <c r="H2117" s="21" t="s">
        <v>74</v>
      </c>
      <c r="I2117" s="24" t="s">
        <v>74</v>
      </c>
    </row>
    <row r="2118" spans="1:9" ht="33.75" x14ac:dyDescent="0.2">
      <c r="A2118" s="19" t="s">
        <v>4253</v>
      </c>
      <c r="B2118" s="20" t="s">
        <v>4338</v>
      </c>
      <c r="C2118" s="36" t="s">
        <v>4713</v>
      </c>
      <c r="D2118" s="21" t="s">
        <v>72</v>
      </c>
      <c r="E2118" s="21" t="s">
        <v>3158</v>
      </c>
      <c r="F2118" s="22">
        <v>1214140.5</v>
      </c>
      <c r="G2118" s="25" t="s">
        <v>74</v>
      </c>
      <c r="H2118" s="21" t="s">
        <v>74</v>
      </c>
      <c r="I2118" s="24" t="s">
        <v>74</v>
      </c>
    </row>
    <row r="2119" spans="1:9" ht="33.75" x14ac:dyDescent="0.2">
      <c r="A2119" s="19" t="s">
        <v>4253</v>
      </c>
      <c r="B2119" s="20" t="s">
        <v>4338</v>
      </c>
      <c r="C2119" s="36" t="s">
        <v>4714</v>
      </c>
      <c r="D2119" s="21" t="s">
        <v>72</v>
      </c>
      <c r="E2119" s="21" t="s">
        <v>3158</v>
      </c>
      <c r="F2119" s="22">
        <v>362470.08</v>
      </c>
      <c r="G2119" s="25" t="s">
        <v>74</v>
      </c>
      <c r="H2119" s="21" t="s">
        <v>74</v>
      </c>
      <c r="I2119" s="24" t="s">
        <v>74</v>
      </c>
    </row>
    <row r="2120" spans="1:9" ht="33.75" x14ac:dyDescent="0.2">
      <c r="A2120" s="19" t="s">
        <v>4253</v>
      </c>
      <c r="B2120" s="20" t="s">
        <v>4338</v>
      </c>
      <c r="C2120" s="36" t="s">
        <v>4715</v>
      </c>
      <c r="D2120" s="21" t="s">
        <v>72</v>
      </c>
      <c r="E2120" s="21" t="s">
        <v>3158</v>
      </c>
      <c r="F2120" s="22">
        <v>30039197.5</v>
      </c>
      <c r="G2120" s="25" t="s">
        <v>74</v>
      </c>
      <c r="H2120" s="21" t="s">
        <v>74</v>
      </c>
      <c r="I2120" s="24" t="s">
        <v>74</v>
      </c>
    </row>
    <row r="2121" spans="1:9" ht="33.75" x14ac:dyDescent="0.2">
      <c r="A2121" s="19" t="s">
        <v>4253</v>
      </c>
      <c r="B2121" s="20" t="s">
        <v>4338</v>
      </c>
      <c r="C2121" s="36" t="s">
        <v>4716</v>
      </c>
      <c r="D2121" s="21" t="s">
        <v>72</v>
      </c>
      <c r="E2121" s="21" t="s">
        <v>3158</v>
      </c>
      <c r="F2121" s="22">
        <v>42082137.270000003</v>
      </c>
      <c r="G2121" s="25" t="s">
        <v>74</v>
      </c>
      <c r="H2121" s="21" t="s">
        <v>74</v>
      </c>
      <c r="I2121" s="24" t="s">
        <v>74</v>
      </c>
    </row>
    <row r="2122" spans="1:9" ht="33.75" x14ac:dyDescent="0.2">
      <c r="A2122" s="19" t="s">
        <v>4253</v>
      </c>
      <c r="B2122" s="20" t="s">
        <v>4338</v>
      </c>
      <c r="C2122" s="36" t="s">
        <v>4717</v>
      </c>
      <c r="D2122" s="21" t="s">
        <v>72</v>
      </c>
      <c r="E2122" s="21" t="s">
        <v>3158</v>
      </c>
      <c r="F2122" s="22">
        <v>6925517.0999999996</v>
      </c>
      <c r="G2122" s="25" t="s">
        <v>74</v>
      </c>
      <c r="H2122" s="21" t="s">
        <v>74</v>
      </c>
      <c r="I2122" s="24" t="s">
        <v>74</v>
      </c>
    </row>
    <row r="2123" spans="1:9" ht="33.75" x14ac:dyDescent="0.2">
      <c r="A2123" s="19" t="s">
        <v>4253</v>
      </c>
      <c r="B2123" s="20" t="s">
        <v>4338</v>
      </c>
      <c r="C2123" s="36" t="s">
        <v>4718</v>
      </c>
      <c r="D2123" s="21" t="s">
        <v>72</v>
      </c>
      <c r="E2123" s="21" t="s">
        <v>3158</v>
      </c>
      <c r="F2123" s="22">
        <v>5259149.2</v>
      </c>
      <c r="G2123" s="25" t="s">
        <v>74</v>
      </c>
      <c r="H2123" s="21" t="s">
        <v>74</v>
      </c>
      <c r="I2123" s="24" t="s">
        <v>74</v>
      </c>
    </row>
    <row r="2124" spans="1:9" ht="33.75" x14ac:dyDescent="0.2">
      <c r="A2124" s="19" t="s">
        <v>4253</v>
      </c>
      <c r="B2124" s="20" t="s">
        <v>4338</v>
      </c>
      <c r="C2124" s="36" t="s">
        <v>4719</v>
      </c>
      <c r="D2124" s="21" t="s">
        <v>72</v>
      </c>
      <c r="E2124" s="21" t="s">
        <v>3158</v>
      </c>
      <c r="F2124" s="22">
        <v>762055.6</v>
      </c>
      <c r="G2124" s="25" t="s">
        <v>74</v>
      </c>
      <c r="H2124" s="21" t="s">
        <v>74</v>
      </c>
      <c r="I2124" s="24" t="s">
        <v>74</v>
      </c>
    </row>
    <row r="2125" spans="1:9" ht="33.75" x14ac:dyDescent="0.2">
      <c r="A2125" s="19" t="s">
        <v>4253</v>
      </c>
      <c r="B2125" s="20" t="s">
        <v>4338</v>
      </c>
      <c r="C2125" s="36" t="s">
        <v>4720</v>
      </c>
      <c r="D2125" s="21" t="s">
        <v>72</v>
      </c>
      <c r="E2125" s="21" t="s">
        <v>3158</v>
      </c>
      <c r="F2125" s="22">
        <v>1029522.4</v>
      </c>
      <c r="G2125" s="25" t="s">
        <v>74</v>
      </c>
      <c r="H2125" s="21" t="s">
        <v>74</v>
      </c>
      <c r="I2125" s="24" t="s">
        <v>74</v>
      </c>
    </row>
    <row r="2126" spans="1:9" ht="33.75" x14ac:dyDescent="0.2">
      <c r="A2126" s="19" t="s">
        <v>4253</v>
      </c>
      <c r="B2126" s="20" t="s">
        <v>4338</v>
      </c>
      <c r="C2126" s="36" t="s">
        <v>4721</v>
      </c>
      <c r="D2126" s="21" t="s">
        <v>72</v>
      </c>
      <c r="E2126" s="21" t="s">
        <v>3158</v>
      </c>
      <c r="F2126" s="22">
        <v>358614.4</v>
      </c>
      <c r="G2126" s="25" t="s">
        <v>74</v>
      </c>
      <c r="H2126" s="21" t="s">
        <v>74</v>
      </c>
      <c r="I2126" s="24" t="s">
        <v>74</v>
      </c>
    </row>
    <row r="2127" spans="1:9" ht="33.75" x14ac:dyDescent="0.2">
      <c r="A2127" s="19" t="s">
        <v>4253</v>
      </c>
      <c r="B2127" s="20" t="s">
        <v>4338</v>
      </c>
      <c r="C2127" s="36" t="s">
        <v>4722</v>
      </c>
      <c r="D2127" s="21" t="s">
        <v>72</v>
      </c>
      <c r="E2127" s="21" t="s">
        <v>3158</v>
      </c>
      <c r="F2127" s="22">
        <v>493094.8</v>
      </c>
      <c r="G2127" s="25" t="s">
        <v>74</v>
      </c>
      <c r="H2127" s="21" t="s">
        <v>74</v>
      </c>
      <c r="I2127" s="24" t="s">
        <v>74</v>
      </c>
    </row>
    <row r="2128" spans="1:9" ht="33.75" x14ac:dyDescent="0.2">
      <c r="A2128" s="19" t="s">
        <v>4253</v>
      </c>
      <c r="B2128" s="20" t="s">
        <v>4338</v>
      </c>
      <c r="C2128" s="36" t="s">
        <v>4723</v>
      </c>
      <c r="D2128" s="21" t="s">
        <v>72</v>
      </c>
      <c r="E2128" s="21" t="s">
        <v>3158</v>
      </c>
      <c r="F2128" s="22">
        <v>537921.6</v>
      </c>
      <c r="G2128" s="25" t="s">
        <v>74</v>
      </c>
      <c r="H2128" s="21" t="s">
        <v>74</v>
      </c>
      <c r="I2128" s="24" t="s">
        <v>74</v>
      </c>
    </row>
    <row r="2129" spans="1:9" ht="33.75" x14ac:dyDescent="0.2">
      <c r="A2129" s="19" t="s">
        <v>4253</v>
      </c>
      <c r="B2129" s="20" t="s">
        <v>4338</v>
      </c>
      <c r="C2129" s="36" t="s">
        <v>4649</v>
      </c>
      <c r="D2129" s="21" t="s">
        <v>72</v>
      </c>
      <c r="E2129" s="21" t="s">
        <v>3158</v>
      </c>
      <c r="F2129" s="22">
        <v>537921.6</v>
      </c>
      <c r="G2129" s="25" t="s">
        <v>74</v>
      </c>
      <c r="H2129" s="21" t="s">
        <v>74</v>
      </c>
      <c r="I2129" s="24" t="s">
        <v>74</v>
      </c>
    </row>
    <row r="2130" spans="1:9" ht="33.75" x14ac:dyDescent="0.2">
      <c r="A2130" s="19" t="s">
        <v>4253</v>
      </c>
      <c r="B2130" s="20" t="s">
        <v>4338</v>
      </c>
      <c r="C2130" s="36" t="s">
        <v>4724</v>
      </c>
      <c r="D2130" s="21" t="s">
        <v>72</v>
      </c>
      <c r="E2130" s="21" t="s">
        <v>3158</v>
      </c>
      <c r="F2130" s="22">
        <v>885777.6</v>
      </c>
      <c r="G2130" s="25" t="s">
        <v>74</v>
      </c>
      <c r="H2130" s="21" t="s">
        <v>74</v>
      </c>
      <c r="I2130" s="24" t="s">
        <v>74</v>
      </c>
    </row>
    <row r="2131" spans="1:9" ht="33.75" x14ac:dyDescent="0.2">
      <c r="A2131" s="19" t="s">
        <v>4253</v>
      </c>
      <c r="B2131" s="20" t="s">
        <v>4338</v>
      </c>
      <c r="C2131" s="36" t="s">
        <v>4725</v>
      </c>
      <c r="D2131" s="21" t="s">
        <v>72</v>
      </c>
      <c r="E2131" s="21" t="s">
        <v>3158</v>
      </c>
      <c r="F2131" s="22">
        <v>2197559.6</v>
      </c>
      <c r="G2131" s="25" t="s">
        <v>74</v>
      </c>
      <c r="H2131" s="21" t="s">
        <v>74</v>
      </c>
      <c r="I2131" s="24" t="s">
        <v>74</v>
      </c>
    </row>
    <row r="2132" spans="1:9" ht="33.75" x14ac:dyDescent="0.2">
      <c r="A2132" s="19" t="s">
        <v>4253</v>
      </c>
      <c r="B2132" s="20" t="s">
        <v>4338</v>
      </c>
      <c r="C2132" s="36" t="s">
        <v>4726</v>
      </c>
      <c r="D2132" s="21" t="s">
        <v>72</v>
      </c>
      <c r="E2132" s="21" t="s">
        <v>3158</v>
      </c>
      <c r="F2132" s="22">
        <v>537921.6</v>
      </c>
      <c r="G2132" s="25" t="s">
        <v>74</v>
      </c>
      <c r="H2132" s="21" t="s">
        <v>74</v>
      </c>
      <c r="I2132" s="24" t="s">
        <v>74</v>
      </c>
    </row>
    <row r="2133" spans="1:9" ht="33.75" x14ac:dyDescent="0.2">
      <c r="A2133" s="19" t="s">
        <v>4253</v>
      </c>
      <c r="B2133" s="20" t="s">
        <v>4338</v>
      </c>
      <c r="C2133" s="36" t="s">
        <v>4727</v>
      </c>
      <c r="D2133" s="21" t="s">
        <v>72</v>
      </c>
      <c r="E2133" s="21" t="s">
        <v>3158</v>
      </c>
      <c r="F2133" s="22">
        <v>776998</v>
      </c>
      <c r="G2133" s="25" t="s">
        <v>74</v>
      </c>
      <c r="H2133" s="21" t="s">
        <v>74</v>
      </c>
      <c r="I2133" s="24" t="s">
        <v>74</v>
      </c>
    </row>
    <row r="2134" spans="1:9" ht="33.75" x14ac:dyDescent="0.2">
      <c r="A2134" s="19" t="s">
        <v>4253</v>
      </c>
      <c r="B2134" s="20" t="s">
        <v>4338</v>
      </c>
      <c r="C2134" s="36" t="s">
        <v>4728</v>
      </c>
      <c r="D2134" s="21" t="s">
        <v>72</v>
      </c>
      <c r="E2134" s="21" t="s">
        <v>3158</v>
      </c>
      <c r="F2134" s="22">
        <v>537921.6</v>
      </c>
      <c r="G2134" s="25" t="s">
        <v>74</v>
      </c>
      <c r="H2134" s="21" t="s">
        <v>74</v>
      </c>
      <c r="I2134" s="24" t="s">
        <v>74</v>
      </c>
    </row>
    <row r="2135" spans="1:9" ht="33.75" x14ac:dyDescent="0.2">
      <c r="A2135" s="19" t="s">
        <v>4253</v>
      </c>
      <c r="B2135" s="20" t="s">
        <v>4338</v>
      </c>
      <c r="C2135" s="36" t="s">
        <v>4729</v>
      </c>
      <c r="D2135" s="21" t="s">
        <v>72</v>
      </c>
      <c r="E2135" s="21" t="s">
        <v>3158</v>
      </c>
      <c r="F2135" s="22">
        <v>537921.6</v>
      </c>
      <c r="G2135" s="25" t="s">
        <v>74</v>
      </c>
      <c r="H2135" s="21" t="s">
        <v>74</v>
      </c>
      <c r="I2135" s="24" t="s">
        <v>74</v>
      </c>
    </row>
    <row r="2136" spans="1:9" ht="33.75" x14ac:dyDescent="0.2">
      <c r="A2136" s="19" t="s">
        <v>4253</v>
      </c>
      <c r="B2136" s="20" t="s">
        <v>4338</v>
      </c>
      <c r="C2136" s="36" t="s">
        <v>4730</v>
      </c>
      <c r="D2136" s="21" t="s">
        <v>72</v>
      </c>
      <c r="E2136" s="21" t="s">
        <v>3158</v>
      </c>
      <c r="F2136" s="22">
        <v>537921.6</v>
      </c>
      <c r="G2136" s="25" t="s">
        <v>74</v>
      </c>
      <c r="H2136" s="21" t="s">
        <v>74</v>
      </c>
      <c r="I2136" s="24" t="s">
        <v>74</v>
      </c>
    </row>
    <row r="2137" spans="1:9" ht="33.75" x14ac:dyDescent="0.2">
      <c r="A2137" s="19" t="s">
        <v>4253</v>
      </c>
      <c r="B2137" s="20" t="s">
        <v>4338</v>
      </c>
      <c r="C2137" s="36" t="s">
        <v>4731</v>
      </c>
      <c r="D2137" s="21" t="s">
        <v>72</v>
      </c>
      <c r="E2137" s="21" t="s">
        <v>3158</v>
      </c>
      <c r="F2137" s="22">
        <v>871134.4</v>
      </c>
      <c r="G2137" s="25" t="s">
        <v>74</v>
      </c>
      <c r="H2137" s="21" t="s">
        <v>74</v>
      </c>
      <c r="I2137" s="24" t="s">
        <v>74</v>
      </c>
    </row>
    <row r="2138" spans="1:9" ht="33.75" x14ac:dyDescent="0.2">
      <c r="A2138" s="19" t="s">
        <v>4253</v>
      </c>
      <c r="B2138" s="20" t="s">
        <v>4338</v>
      </c>
      <c r="C2138" s="36" t="s">
        <v>4661</v>
      </c>
      <c r="D2138" s="21" t="s">
        <v>72</v>
      </c>
      <c r="E2138" s="21" t="s">
        <v>3158</v>
      </c>
      <c r="F2138" s="22">
        <v>1376700</v>
      </c>
      <c r="G2138" s="25" t="s">
        <v>74</v>
      </c>
      <c r="H2138" s="21" t="s">
        <v>74</v>
      </c>
      <c r="I2138" s="24" t="s">
        <v>74</v>
      </c>
    </row>
    <row r="2139" spans="1:9" ht="33.75" x14ac:dyDescent="0.2">
      <c r="A2139" s="19" t="s">
        <v>4253</v>
      </c>
      <c r="B2139" s="20" t="s">
        <v>4338</v>
      </c>
      <c r="C2139" s="36" t="s">
        <v>4732</v>
      </c>
      <c r="D2139" s="21" t="s">
        <v>72</v>
      </c>
      <c r="E2139" s="21" t="s">
        <v>3158</v>
      </c>
      <c r="F2139" s="22">
        <v>316200</v>
      </c>
      <c r="G2139" s="25" t="s">
        <v>74</v>
      </c>
      <c r="H2139" s="21" t="s">
        <v>74</v>
      </c>
      <c r="I2139" s="24" t="s">
        <v>74</v>
      </c>
    </row>
    <row r="2140" spans="1:9" ht="33.75" x14ac:dyDescent="0.2">
      <c r="A2140" s="19" t="s">
        <v>4253</v>
      </c>
      <c r="B2140" s="20" t="s">
        <v>4338</v>
      </c>
      <c r="C2140" s="36" t="s">
        <v>4733</v>
      </c>
      <c r="D2140" s="21" t="s">
        <v>72</v>
      </c>
      <c r="E2140" s="21" t="s">
        <v>3158</v>
      </c>
      <c r="F2140" s="22">
        <v>74300</v>
      </c>
      <c r="G2140" s="25" t="s">
        <v>74</v>
      </c>
      <c r="H2140" s="21" t="s">
        <v>74</v>
      </c>
      <c r="I2140" s="24" t="s">
        <v>74</v>
      </c>
    </row>
    <row r="2141" spans="1:9" ht="33.75" x14ac:dyDescent="0.2">
      <c r="A2141" s="19" t="s">
        <v>4253</v>
      </c>
      <c r="B2141" s="20" t="s">
        <v>4338</v>
      </c>
      <c r="C2141" s="36" t="s">
        <v>4584</v>
      </c>
      <c r="D2141" s="21" t="s">
        <v>72</v>
      </c>
      <c r="E2141" s="21" t="s">
        <v>3158</v>
      </c>
      <c r="F2141" s="22">
        <v>35000</v>
      </c>
      <c r="G2141" s="25" t="s">
        <v>74</v>
      </c>
      <c r="H2141" s="21" t="s">
        <v>74</v>
      </c>
      <c r="I2141" s="24" t="s">
        <v>74</v>
      </c>
    </row>
    <row r="2142" spans="1:9" ht="33.75" x14ac:dyDescent="0.2">
      <c r="A2142" s="19" t="s">
        <v>4253</v>
      </c>
      <c r="B2142" s="20" t="s">
        <v>4338</v>
      </c>
      <c r="C2142" s="36" t="s">
        <v>4734</v>
      </c>
      <c r="D2142" s="21" t="s">
        <v>72</v>
      </c>
      <c r="E2142" s="21" t="s">
        <v>3158</v>
      </c>
      <c r="F2142" s="22">
        <v>206500</v>
      </c>
      <c r="G2142" s="25" t="s">
        <v>74</v>
      </c>
      <c r="H2142" s="21" t="s">
        <v>74</v>
      </c>
      <c r="I2142" s="24" t="s">
        <v>74</v>
      </c>
    </row>
    <row r="2143" spans="1:9" ht="33.75" x14ac:dyDescent="0.2">
      <c r="A2143" s="19" t="s">
        <v>4253</v>
      </c>
      <c r="B2143" s="20" t="s">
        <v>4338</v>
      </c>
      <c r="C2143" s="36" t="s">
        <v>4438</v>
      </c>
      <c r="D2143" s="21" t="s">
        <v>72</v>
      </c>
      <c r="E2143" s="21" t="s">
        <v>3158</v>
      </c>
      <c r="F2143" s="22">
        <v>8800</v>
      </c>
      <c r="G2143" s="25" t="s">
        <v>74</v>
      </c>
      <c r="H2143" s="21" t="s">
        <v>74</v>
      </c>
      <c r="I2143" s="24" t="s">
        <v>74</v>
      </c>
    </row>
    <row r="2144" spans="1:9" ht="33.75" x14ac:dyDescent="0.2">
      <c r="A2144" s="19" t="s">
        <v>4253</v>
      </c>
      <c r="B2144" s="20" t="s">
        <v>4338</v>
      </c>
      <c r="C2144" s="36" t="s">
        <v>4735</v>
      </c>
      <c r="D2144" s="21" t="s">
        <v>72</v>
      </c>
      <c r="E2144" s="21" t="s">
        <v>3158</v>
      </c>
      <c r="F2144" s="22">
        <v>135000</v>
      </c>
      <c r="G2144" s="25" t="s">
        <v>74</v>
      </c>
      <c r="H2144" s="21" t="s">
        <v>74</v>
      </c>
      <c r="I2144" s="24" t="s">
        <v>74</v>
      </c>
    </row>
    <row r="2145" spans="1:9" ht="33.75" x14ac:dyDescent="0.2">
      <c r="A2145" s="19" t="s">
        <v>4253</v>
      </c>
      <c r="B2145" s="20" t="s">
        <v>4338</v>
      </c>
      <c r="C2145" s="36" t="s">
        <v>4342</v>
      </c>
      <c r="D2145" s="21" t="s">
        <v>72</v>
      </c>
      <c r="E2145" s="21" t="s">
        <v>3158</v>
      </c>
      <c r="F2145" s="26">
        <v>500</v>
      </c>
      <c r="G2145" s="25" t="s">
        <v>74</v>
      </c>
      <c r="H2145" s="21" t="s">
        <v>74</v>
      </c>
      <c r="I2145" s="24" t="s">
        <v>74</v>
      </c>
    </row>
    <row r="2146" spans="1:9" ht="33.75" x14ac:dyDescent="0.2">
      <c r="A2146" s="19" t="s">
        <v>4253</v>
      </c>
      <c r="B2146" s="20" t="s">
        <v>4338</v>
      </c>
      <c r="C2146" s="36" t="s">
        <v>4342</v>
      </c>
      <c r="D2146" s="21" t="s">
        <v>72</v>
      </c>
      <c r="E2146" s="21" t="s">
        <v>3158</v>
      </c>
      <c r="F2146" s="26">
        <v>500</v>
      </c>
      <c r="G2146" s="25" t="s">
        <v>74</v>
      </c>
      <c r="H2146" s="21" t="s">
        <v>74</v>
      </c>
      <c r="I2146" s="24" t="s">
        <v>74</v>
      </c>
    </row>
    <row r="2147" spans="1:9" ht="33.75" x14ac:dyDescent="0.2">
      <c r="A2147" s="19" t="s">
        <v>4253</v>
      </c>
      <c r="B2147" s="20" t="s">
        <v>4338</v>
      </c>
      <c r="C2147" s="36" t="s">
        <v>4342</v>
      </c>
      <c r="D2147" s="21" t="s">
        <v>72</v>
      </c>
      <c r="E2147" s="21" t="s">
        <v>3158</v>
      </c>
      <c r="F2147" s="26">
        <v>500</v>
      </c>
      <c r="G2147" s="25" t="s">
        <v>74</v>
      </c>
      <c r="H2147" s="21" t="s">
        <v>74</v>
      </c>
      <c r="I2147" s="24" t="s">
        <v>74</v>
      </c>
    </row>
    <row r="2148" spans="1:9" ht="33.75" x14ac:dyDescent="0.2">
      <c r="A2148" s="19" t="s">
        <v>4253</v>
      </c>
      <c r="B2148" s="20" t="s">
        <v>4338</v>
      </c>
      <c r="C2148" s="36" t="s">
        <v>4345</v>
      </c>
      <c r="D2148" s="21" t="s">
        <v>72</v>
      </c>
      <c r="E2148" s="21" t="s">
        <v>3158</v>
      </c>
      <c r="F2148" s="26">
        <v>500</v>
      </c>
      <c r="G2148" s="25" t="s">
        <v>74</v>
      </c>
      <c r="H2148" s="21" t="s">
        <v>74</v>
      </c>
      <c r="I2148" s="24" t="s">
        <v>74</v>
      </c>
    </row>
    <row r="2149" spans="1:9" ht="33.75" x14ac:dyDescent="0.2">
      <c r="A2149" s="19" t="s">
        <v>4253</v>
      </c>
      <c r="B2149" s="20" t="s">
        <v>4338</v>
      </c>
      <c r="C2149" s="36" t="s">
        <v>4736</v>
      </c>
      <c r="D2149" s="21" t="s">
        <v>72</v>
      </c>
      <c r="E2149" s="21" t="s">
        <v>3158</v>
      </c>
      <c r="F2149" s="22">
        <v>13200</v>
      </c>
      <c r="G2149" s="25" t="s">
        <v>74</v>
      </c>
      <c r="H2149" s="21" t="s">
        <v>74</v>
      </c>
      <c r="I2149" s="24" t="s">
        <v>74</v>
      </c>
    </row>
    <row r="2150" spans="1:9" ht="33.75" x14ac:dyDescent="0.2">
      <c r="A2150" s="19" t="s">
        <v>4253</v>
      </c>
      <c r="B2150" s="20" t="s">
        <v>4338</v>
      </c>
      <c r="C2150" s="36" t="s">
        <v>4737</v>
      </c>
      <c r="D2150" s="21" t="s">
        <v>72</v>
      </c>
      <c r="E2150" s="21" t="s">
        <v>3158</v>
      </c>
      <c r="F2150" s="22">
        <v>15700</v>
      </c>
      <c r="G2150" s="25" t="s">
        <v>74</v>
      </c>
      <c r="H2150" s="21" t="s">
        <v>74</v>
      </c>
      <c r="I2150" s="24" t="s">
        <v>74</v>
      </c>
    </row>
    <row r="2151" spans="1:9" ht="33.75" x14ac:dyDescent="0.2">
      <c r="A2151" s="19" t="s">
        <v>4253</v>
      </c>
      <c r="B2151" s="20" t="s">
        <v>4338</v>
      </c>
      <c r="C2151" s="36" t="s">
        <v>4738</v>
      </c>
      <c r="D2151" s="21" t="s">
        <v>72</v>
      </c>
      <c r="E2151" s="21" t="s">
        <v>3158</v>
      </c>
      <c r="F2151" s="22">
        <v>533000</v>
      </c>
      <c r="G2151" s="25" t="s">
        <v>74</v>
      </c>
      <c r="H2151" s="21" t="s">
        <v>74</v>
      </c>
      <c r="I2151" s="24" t="s">
        <v>74</v>
      </c>
    </row>
    <row r="2152" spans="1:9" ht="33.75" x14ac:dyDescent="0.2">
      <c r="A2152" s="19" t="s">
        <v>4253</v>
      </c>
      <c r="B2152" s="20" t="s">
        <v>4338</v>
      </c>
      <c r="C2152" s="36" t="s">
        <v>4739</v>
      </c>
      <c r="D2152" s="21" t="s">
        <v>72</v>
      </c>
      <c r="E2152" s="21" t="s">
        <v>3158</v>
      </c>
      <c r="F2152" s="22">
        <v>117000</v>
      </c>
      <c r="G2152" s="25" t="s">
        <v>74</v>
      </c>
      <c r="H2152" s="21" t="s">
        <v>74</v>
      </c>
      <c r="I2152" s="24" t="s">
        <v>74</v>
      </c>
    </row>
    <row r="2153" spans="1:9" ht="33.75" x14ac:dyDescent="0.2">
      <c r="A2153" s="19" t="s">
        <v>4253</v>
      </c>
      <c r="B2153" s="20" t="s">
        <v>4338</v>
      </c>
      <c r="C2153" s="36" t="s">
        <v>4740</v>
      </c>
      <c r="D2153" s="21" t="s">
        <v>72</v>
      </c>
      <c r="E2153" s="21" t="s">
        <v>3158</v>
      </c>
      <c r="F2153" s="22">
        <v>1245000</v>
      </c>
      <c r="G2153" s="25" t="s">
        <v>74</v>
      </c>
      <c r="H2153" s="21" t="s">
        <v>74</v>
      </c>
      <c r="I2153" s="24" t="s">
        <v>74</v>
      </c>
    </row>
    <row r="2154" spans="1:9" ht="33.75" x14ac:dyDescent="0.2">
      <c r="A2154" s="19" t="s">
        <v>4253</v>
      </c>
      <c r="B2154" s="20" t="s">
        <v>4338</v>
      </c>
      <c r="C2154" s="36" t="s">
        <v>4741</v>
      </c>
      <c r="D2154" s="21" t="s">
        <v>72</v>
      </c>
      <c r="E2154" s="21" t="s">
        <v>3158</v>
      </c>
      <c r="F2154" s="22">
        <v>152000</v>
      </c>
      <c r="G2154" s="25" t="s">
        <v>74</v>
      </c>
      <c r="H2154" s="21" t="s">
        <v>74</v>
      </c>
      <c r="I2154" s="24" t="s">
        <v>74</v>
      </c>
    </row>
    <row r="2155" spans="1:9" ht="33.75" x14ac:dyDescent="0.2">
      <c r="A2155" s="19" t="s">
        <v>4253</v>
      </c>
      <c r="B2155" s="20" t="s">
        <v>4338</v>
      </c>
      <c r="C2155" s="36" t="s">
        <v>4742</v>
      </c>
      <c r="D2155" s="21" t="s">
        <v>72</v>
      </c>
      <c r="E2155" s="21" t="s">
        <v>3158</v>
      </c>
      <c r="F2155" s="22">
        <v>293000</v>
      </c>
      <c r="G2155" s="25" t="s">
        <v>74</v>
      </c>
      <c r="H2155" s="21" t="s">
        <v>74</v>
      </c>
      <c r="I2155" s="24" t="s">
        <v>74</v>
      </c>
    </row>
    <row r="2156" spans="1:9" ht="33.75" x14ac:dyDescent="0.2">
      <c r="A2156" s="19" t="s">
        <v>4253</v>
      </c>
      <c r="B2156" s="20" t="s">
        <v>4338</v>
      </c>
      <c r="C2156" s="36" t="s">
        <v>4743</v>
      </c>
      <c r="D2156" s="21" t="s">
        <v>72</v>
      </c>
      <c r="E2156" s="21" t="s">
        <v>3158</v>
      </c>
      <c r="F2156" s="22">
        <v>465000</v>
      </c>
      <c r="G2156" s="25" t="s">
        <v>74</v>
      </c>
      <c r="H2156" s="21" t="s">
        <v>74</v>
      </c>
      <c r="I2156" s="24" t="s">
        <v>74</v>
      </c>
    </row>
    <row r="2157" spans="1:9" ht="33.75" x14ac:dyDescent="0.2">
      <c r="A2157" s="19" t="s">
        <v>4253</v>
      </c>
      <c r="B2157" s="20" t="s">
        <v>4338</v>
      </c>
      <c r="C2157" s="36" t="s">
        <v>4744</v>
      </c>
      <c r="D2157" s="21" t="s">
        <v>72</v>
      </c>
      <c r="E2157" s="21" t="s">
        <v>3158</v>
      </c>
      <c r="F2157" s="22">
        <v>407000</v>
      </c>
      <c r="G2157" s="25" t="s">
        <v>74</v>
      </c>
      <c r="H2157" s="21" t="s">
        <v>74</v>
      </c>
      <c r="I2157" s="24" t="s">
        <v>74</v>
      </c>
    </row>
    <row r="2158" spans="1:9" ht="33.75" x14ac:dyDescent="0.2">
      <c r="A2158" s="19" t="s">
        <v>4253</v>
      </c>
      <c r="B2158" s="20" t="s">
        <v>4338</v>
      </c>
      <c r="C2158" s="36" t="s">
        <v>4745</v>
      </c>
      <c r="D2158" s="21" t="s">
        <v>72</v>
      </c>
      <c r="E2158" s="21" t="s">
        <v>3158</v>
      </c>
      <c r="F2158" s="22">
        <v>3186000</v>
      </c>
      <c r="G2158" s="25" t="s">
        <v>74</v>
      </c>
      <c r="H2158" s="21" t="s">
        <v>74</v>
      </c>
      <c r="I2158" s="24" t="s">
        <v>74</v>
      </c>
    </row>
    <row r="2159" spans="1:9" ht="33.75" x14ac:dyDescent="0.2">
      <c r="A2159" s="19" t="s">
        <v>4253</v>
      </c>
      <c r="B2159" s="20" t="s">
        <v>4338</v>
      </c>
      <c r="C2159" s="36" t="s">
        <v>4746</v>
      </c>
      <c r="D2159" s="21" t="s">
        <v>72</v>
      </c>
      <c r="E2159" s="21" t="s">
        <v>3158</v>
      </c>
      <c r="F2159" s="22">
        <v>3081000</v>
      </c>
      <c r="G2159" s="25" t="s">
        <v>74</v>
      </c>
      <c r="H2159" s="21" t="s">
        <v>74</v>
      </c>
      <c r="I2159" s="24" t="s">
        <v>74</v>
      </c>
    </row>
    <row r="2160" spans="1:9" ht="33.75" x14ac:dyDescent="0.2">
      <c r="A2160" s="19" t="s">
        <v>4253</v>
      </c>
      <c r="B2160" s="20" t="s">
        <v>4338</v>
      </c>
      <c r="C2160" s="36" t="s">
        <v>4747</v>
      </c>
      <c r="D2160" s="21" t="s">
        <v>72</v>
      </c>
      <c r="E2160" s="21" t="s">
        <v>3158</v>
      </c>
      <c r="F2160" s="22">
        <v>10900</v>
      </c>
      <c r="G2160" s="25" t="s">
        <v>74</v>
      </c>
      <c r="H2160" s="21" t="s">
        <v>74</v>
      </c>
      <c r="I2160" s="24" t="s">
        <v>74</v>
      </c>
    </row>
    <row r="2161" spans="1:9" ht="33.75" x14ac:dyDescent="0.2">
      <c r="A2161" s="19" t="s">
        <v>4253</v>
      </c>
      <c r="B2161" s="20" t="s">
        <v>4338</v>
      </c>
      <c r="C2161" s="36" t="s">
        <v>4748</v>
      </c>
      <c r="D2161" s="21" t="s">
        <v>72</v>
      </c>
      <c r="E2161" s="21" t="s">
        <v>3158</v>
      </c>
      <c r="F2161" s="22">
        <v>28500</v>
      </c>
      <c r="G2161" s="25" t="s">
        <v>74</v>
      </c>
      <c r="H2161" s="21" t="s">
        <v>74</v>
      </c>
      <c r="I2161" s="24" t="s">
        <v>74</v>
      </c>
    </row>
    <row r="2162" spans="1:9" ht="33.75" x14ac:dyDescent="0.2">
      <c r="A2162" s="19" t="s">
        <v>4253</v>
      </c>
      <c r="B2162" s="20" t="s">
        <v>4338</v>
      </c>
      <c r="C2162" s="36" t="s">
        <v>4749</v>
      </c>
      <c r="D2162" s="21" t="s">
        <v>72</v>
      </c>
      <c r="E2162" s="21" t="s">
        <v>3158</v>
      </c>
      <c r="F2162" s="22">
        <v>11100</v>
      </c>
      <c r="G2162" s="25" t="s">
        <v>74</v>
      </c>
      <c r="H2162" s="21" t="s">
        <v>74</v>
      </c>
      <c r="I2162" s="24" t="s">
        <v>74</v>
      </c>
    </row>
    <row r="2163" spans="1:9" ht="33.75" x14ac:dyDescent="0.2">
      <c r="A2163" s="19" t="s">
        <v>4253</v>
      </c>
      <c r="B2163" s="20" t="s">
        <v>4338</v>
      </c>
      <c r="C2163" s="36" t="s">
        <v>4750</v>
      </c>
      <c r="D2163" s="21" t="s">
        <v>72</v>
      </c>
      <c r="E2163" s="21" t="s">
        <v>3158</v>
      </c>
      <c r="F2163" s="22">
        <v>8900</v>
      </c>
      <c r="G2163" s="25" t="s">
        <v>74</v>
      </c>
      <c r="H2163" s="21" t="s">
        <v>74</v>
      </c>
      <c r="I2163" s="24" t="s">
        <v>74</v>
      </c>
    </row>
    <row r="2164" spans="1:9" ht="33.75" x14ac:dyDescent="0.2">
      <c r="A2164" s="19" t="s">
        <v>4253</v>
      </c>
      <c r="B2164" s="20" t="s">
        <v>4338</v>
      </c>
      <c r="C2164" s="36" t="s">
        <v>4363</v>
      </c>
      <c r="D2164" s="21" t="s">
        <v>72</v>
      </c>
      <c r="E2164" s="21" t="s">
        <v>3158</v>
      </c>
      <c r="F2164" s="22">
        <v>3700</v>
      </c>
      <c r="G2164" s="25" t="s">
        <v>74</v>
      </c>
      <c r="H2164" s="21" t="s">
        <v>74</v>
      </c>
      <c r="I2164" s="24" t="s">
        <v>74</v>
      </c>
    </row>
    <row r="2165" spans="1:9" ht="33.75" x14ac:dyDescent="0.2">
      <c r="A2165" s="19" t="s">
        <v>4253</v>
      </c>
      <c r="B2165" s="20" t="s">
        <v>4338</v>
      </c>
      <c r="C2165" s="36" t="s">
        <v>4363</v>
      </c>
      <c r="D2165" s="21" t="s">
        <v>72</v>
      </c>
      <c r="E2165" s="21" t="s">
        <v>3158</v>
      </c>
      <c r="F2165" s="22">
        <v>3700</v>
      </c>
      <c r="G2165" s="25" t="s">
        <v>74</v>
      </c>
      <c r="H2165" s="21" t="s">
        <v>74</v>
      </c>
      <c r="I2165" s="24" t="s">
        <v>74</v>
      </c>
    </row>
    <row r="2166" spans="1:9" ht="33.75" x14ac:dyDescent="0.2">
      <c r="A2166" s="19" t="s">
        <v>4253</v>
      </c>
      <c r="B2166" s="20" t="s">
        <v>4338</v>
      </c>
      <c r="C2166" s="36" t="s">
        <v>4363</v>
      </c>
      <c r="D2166" s="21" t="s">
        <v>72</v>
      </c>
      <c r="E2166" s="21" t="s">
        <v>3158</v>
      </c>
      <c r="F2166" s="22">
        <v>3700</v>
      </c>
      <c r="G2166" s="25" t="s">
        <v>74</v>
      </c>
      <c r="H2166" s="21" t="s">
        <v>74</v>
      </c>
      <c r="I2166" s="24" t="s">
        <v>74</v>
      </c>
    </row>
    <row r="2167" spans="1:9" ht="33.75" x14ac:dyDescent="0.2">
      <c r="A2167" s="19" t="s">
        <v>4253</v>
      </c>
      <c r="B2167" s="20" t="s">
        <v>4338</v>
      </c>
      <c r="C2167" s="36" t="s">
        <v>4363</v>
      </c>
      <c r="D2167" s="21" t="s">
        <v>72</v>
      </c>
      <c r="E2167" s="21" t="s">
        <v>3158</v>
      </c>
      <c r="F2167" s="22">
        <v>3700</v>
      </c>
      <c r="G2167" s="25" t="s">
        <v>74</v>
      </c>
      <c r="H2167" s="21" t="s">
        <v>74</v>
      </c>
      <c r="I2167" s="24" t="s">
        <v>74</v>
      </c>
    </row>
    <row r="2168" spans="1:9" ht="33.75" x14ac:dyDescent="0.2">
      <c r="A2168" s="19" t="s">
        <v>4253</v>
      </c>
      <c r="B2168" s="20" t="s">
        <v>4338</v>
      </c>
      <c r="C2168" s="36" t="s">
        <v>4363</v>
      </c>
      <c r="D2168" s="21" t="s">
        <v>72</v>
      </c>
      <c r="E2168" s="21" t="s">
        <v>3158</v>
      </c>
      <c r="F2168" s="22">
        <v>3700</v>
      </c>
      <c r="G2168" s="25" t="s">
        <v>74</v>
      </c>
      <c r="H2168" s="21" t="s">
        <v>74</v>
      </c>
      <c r="I2168" s="24" t="s">
        <v>74</v>
      </c>
    </row>
    <row r="2169" spans="1:9" ht="33.75" x14ac:dyDescent="0.2">
      <c r="A2169" s="19" t="s">
        <v>4253</v>
      </c>
      <c r="B2169" s="20" t="s">
        <v>4338</v>
      </c>
      <c r="C2169" s="36" t="s">
        <v>4363</v>
      </c>
      <c r="D2169" s="21" t="s">
        <v>72</v>
      </c>
      <c r="E2169" s="21" t="s">
        <v>3158</v>
      </c>
      <c r="F2169" s="22">
        <v>3700</v>
      </c>
      <c r="G2169" s="25" t="s">
        <v>74</v>
      </c>
      <c r="H2169" s="21" t="s">
        <v>74</v>
      </c>
      <c r="I2169" s="24" t="s">
        <v>74</v>
      </c>
    </row>
    <row r="2170" spans="1:9" ht="33.75" x14ac:dyDescent="0.2">
      <c r="A2170" s="19" t="s">
        <v>4253</v>
      </c>
      <c r="B2170" s="20" t="s">
        <v>4338</v>
      </c>
      <c r="C2170" s="36" t="s">
        <v>4363</v>
      </c>
      <c r="D2170" s="21" t="s">
        <v>72</v>
      </c>
      <c r="E2170" s="21" t="s">
        <v>3158</v>
      </c>
      <c r="F2170" s="22">
        <v>3700</v>
      </c>
      <c r="G2170" s="25" t="s">
        <v>74</v>
      </c>
      <c r="H2170" s="21" t="s">
        <v>74</v>
      </c>
      <c r="I2170" s="24" t="s">
        <v>74</v>
      </c>
    </row>
    <row r="2171" spans="1:9" ht="33.75" x14ac:dyDescent="0.2">
      <c r="A2171" s="19" t="s">
        <v>4253</v>
      </c>
      <c r="B2171" s="20" t="s">
        <v>4338</v>
      </c>
      <c r="C2171" s="36" t="s">
        <v>4363</v>
      </c>
      <c r="D2171" s="21" t="s">
        <v>72</v>
      </c>
      <c r="E2171" s="21" t="s">
        <v>3158</v>
      </c>
      <c r="F2171" s="22">
        <v>3700</v>
      </c>
      <c r="G2171" s="25" t="s">
        <v>74</v>
      </c>
      <c r="H2171" s="21" t="s">
        <v>74</v>
      </c>
      <c r="I2171" s="24" t="s">
        <v>74</v>
      </c>
    </row>
    <row r="2172" spans="1:9" ht="33.75" x14ac:dyDescent="0.2">
      <c r="A2172" s="19" t="s">
        <v>4253</v>
      </c>
      <c r="B2172" s="20" t="s">
        <v>4338</v>
      </c>
      <c r="C2172" s="36" t="s">
        <v>4363</v>
      </c>
      <c r="D2172" s="21" t="s">
        <v>72</v>
      </c>
      <c r="E2172" s="21" t="s">
        <v>3158</v>
      </c>
      <c r="F2172" s="22">
        <v>3700</v>
      </c>
      <c r="G2172" s="25" t="s">
        <v>74</v>
      </c>
      <c r="H2172" s="21" t="s">
        <v>74</v>
      </c>
      <c r="I2172" s="24" t="s">
        <v>74</v>
      </c>
    </row>
    <row r="2173" spans="1:9" ht="33.75" x14ac:dyDescent="0.2">
      <c r="A2173" s="19" t="s">
        <v>4253</v>
      </c>
      <c r="B2173" s="20" t="s">
        <v>4338</v>
      </c>
      <c r="C2173" s="36" t="s">
        <v>4363</v>
      </c>
      <c r="D2173" s="21" t="s">
        <v>72</v>
      </c>
      <c r="E2173" s="21" t="s">
        <v>3158</v>
      </c>
      <c r="F2173" s="22">
        <v>3700</v>
      </c>
      <c r="G2173" s="25" t="s">
        <v>74</v>
      </c>
      <c r="H2173" s="21" t="s">
        <v>74</v>
      </c>
      <c r="I2173" s="24" t="s">
        <v>74</v>
      </c>
    </row>
    <row r="2174" spans="1:9" ht="33.75" x14ac:dyDescent="0.2">
      <c r="A2174" s="19" t="s">
        <v>4253</v>
      </c>
      <c r="B2174" s="20" t="s">
        <v>4338</v>
      </c>
      <c r="C2174" s="36" t="s">
        <v>4363</v>
      </c>
      <c r="D2174" s="21" t="s">
        <v>72</v>
      </c>
      <c r="E2174" s="21" t="s">
        <v>3158</v>
      </c>
      <c r="F2174" s="22">
        <v>3700</v>
      </c>
      <c r="G2174" s="25" t="s">
        <v>74</v>
      </c>
      <c r="H2174" s="21" t="s">
        <v>74</v>
      </c>
      <c r="I2174" s="24" t="s">
        <v>74</v>
      </c>
    </row>
    <row r="2175" spans="1:9" ht="33.75" x14ac:dyDescent="0.2">
      <c r="A2175" s="19" t="s">
        <v>4253</v>
      </c>
      <c r="B2175" s="20" t="s">
        <v>4338</v>
      </c>
      <c r="C2175" s="36" t="s">
        <v>4364</v>
      </c>
      <c r="D2175" s="21" t="s">
        <v>72</v>
      </c>
      <c r="E2175" s="21" t="s">
        <v>3158</v>
      </c>
      <c r="F2175" s="22">
        <v>3700</v>
      </c>
      <c r="G2175" s="25" t="s">
        <v>74</v>
      </c>
      <c r="H2175" s="21" t="s">
        <v>74</v>
      </c>
      <c r="I2175" s="24" t="s">
        <v>74</v>
      </c>
    </row>
    <row r="2176" spans="1:9" ht="33.75" x14ac:dyDescent="0.2">
      <c r="A2176" s="19" t="s">
        <v>4253</v>
      </c>
      <c r="B2176" s="20" t="s">
        <v>4338</v>
      </c>
      <c r="C2176" s="36" t="s">
        <v>4364</v>
      </c>
      <c r="D2176" s="21" t="s">
        <v>72</v>
      </c>
      <c r="E2176" s="21" t="s">
        <v>3158</v>
      </c>
      <c r="F2176" s="22">
        <v>3700</v>
      </c>
      <c r="G2176" s="25" t="s">
        <v>74</v>
      </c>
      <c r="H2176" s="21" t="s">
        <v>74</v>
      </c>
      <c r="I2176" s="24" t="s">
        <v>74</v>
      </c>
    </row>
    <row r="2177" spans="1:9" ht="33.75" x14ac:dyDescent="0.2">
      <c r="A2177" s="19" t="s">
        <v>4253</v>
      </c>
      <c r="B2177" s="20" t="s">
        <v>4338</v>
      </c>
      <c r="C2177" s="36" t="s">
        <v>4366</v>
      </c>
      <c r="D2177" s="21" t="s">
        <v>72</v>
      </c>
      <c r="E2177" s="21" t="s">
        <v>3158</v>
      </c>
      <c r="F2177" s="22">
        <v>3700</v>
      </c>
      <c r="G2177" s="25" t="s">
        <v>74</v>
      </c>
      <c r="H2177" s="21" t="s">
        <v>74</v>
      </c>
      <c r="I2177" s="24" t="s">
        <v>74</v>
      </c>
    </row>
    <row r="2178" spans="1:9" ht="33.75" x14ac:dyDescent="0.2">
      <c r="A2178" s="19" t="s">
        <v>4253</v>
      </c>
      <c r="B2178" s="20" t="s">
        <v>4338</v>
      </c>
      <c r="C2178" s="36" t="s">
        <v>4366</v>
      </c>
      <c r="D2178" s="21" t="s">
        <v>72</v>
      </c>
      <c r="E2178" s="21" t="s">
        <v>3158</v>
      </c>
      <c r="F2178" s="22">
        <v>3700</v>
      </c>
      <c r="G2178" s="25" t="s">
        <v>74</v>
      </c>
      <c r="H2178" s="21" t="s">
        <v>74</v>
      </c>
      <c r="I2178" s="24" t="s">
        <v>74</v>
      </c>
    </row>
    <row r="2179" spans="1:9" ht="33.75" x14ac:dyDescent="0.2">
      <c r="A2179" s="19" t="s">
        <v>4253</v>
      </c>
      <c r="B2179" s="20" t="s">
        <v>4338</v>
      </c>
      <c r="C2179" s="36" t="s">
        <v>4683</v>
      </c>
      <c r="D2179" s="21" t="s">
        <v>72</v>
      </c>
      <c r="E2179" s="21" t="s">
        <v>3158</v>
      </c>
      <c r="F2179" s="22">
        <v>4500</v>
      </c>
      <c r="G2179" s="25" t="s">
        <v>74</v>
      </c>
      <c r="H2179" s="21" t="s">
        <v>74</v>
      </c>
      <c r="I2179" s="24" t="s">
        <v>74</v>
      </c>
    </row>
    <row r="2180" spans="1:9" ht="33.75" x14ac:dyDescent="0.2">
      <c r="A2180" s="19" t="s">
        <v>4253</v>
      </c>
      <c r="B2180" s="20" t="s">
        <v>4338</v>
      </c>
      <c r="C2180" s="36" t="s">
        <v>4751</v>
      </c>
      <c r="D2180" s="21" t="s">
        <v>72</v>
      </c>
      <c r="E2180" s="21" t="s">
        <v>3158</v>
      </c>
      <c r="F2180" s="22">
        <v>332600</v>
      </c>
      <c r="G2180" s="25" t="s">
        <v>74</v>
      </c>
      <c r="H2180" s="21" t="s">
        <v>74</v>
      </c>
      <c r="I2180" s="24" t="s">
        <v>74</v>
      </c>
    </row>
    <row r="2181" spans="1:9" ht="33.75" x14ac:dyDescent="0.2">
      <c r="A2181" s="19" t="s">
        <v>4253</v>
      </c>
      <c r="B2181" s="20" t="s">
        <v>4338</v>
      </c>
      <c r="C2181" s="36" t="s">
        <v>4752</v>
      </c>
      <c r="D2181" s="21" t="s">
        <v>72</v>
      </c>
      <c r="E2181" s="21" t="s">
        <v>3158</v>
      </c>
      <c r="F2181" s="22">
        <v>28400</v>
      </c>
      <c r="G2181" s="25" t="s">
        <v>74</v>
      </c>
      <c r="H2181" s="21" t="s">
        <v>74</v>
      </c>
      <c r="I2181" s="24" t="s">
        <v>74</v>
      </c>
    </row>
    <row r="2182" spans="1:9" ht="33.75" x14ac:dyDescent="0.2">
      <c r="A2182" s="19" t="s">
        <v>4253</v>
      </c>
      <c r="B2182" s="20" t="s">
        <v>4338</v>
      </c>
      <c r="C2182" s="36" t="s">
        <v>4753</v>
      </c>
      <c r="D2182" s="21" t="s">
        <v>72</v>
      </c>
      <c r="E2182" s="21" t="s">
        <v>3158</v>
      </c>
      <c r="F2182" s="26">
        <v>300</v>
      </c>
      <c r="G2182" s="25" t="s">
        <v>74</v>
      </c>
      <c r="H2182" s="21" t="s">
        <v>74</v>
      </c>
      <c r="I2182" s="24" t="s">
        <v>74</v>
      </c>
    </row>
    <row r="2183" spans="1:9" ht="33.75" x14ac:dyDescent="0.2">
      <c r="A2183" s="19" t="s">
        <v>4253</v>
      </c>
      <c r="B2183" s="20" t="s">
        <v>4338</v>
      </c>
      <c r="C2183" s="36" t="s">
        <v>4754</v>
      </c>
      <c r="D2183" s="21" t="s">
        <v>72</v>
      </c>
      <c r="E2183" s="21" t="s">
        <v>3158</v>
      </c>
      <c r="F2183" s="22">
        <v>12500</v>
      </c>
      <c r="G2183" s="25" t="s">
        <v>74</v>
      </c>
      <c r="H2183" s="21" t="s">
        <v>74</v>
      </c>
      <c r="I2183" s="24" t="s">
        <v>74</v>
      </c>
    </row>
    <row r="2184" spans="1:9" ht="33.75" x14ac:dyDescent="0.2">
      <c r="A2184" s="19" t="s">
        <v>4253</v>
      </c>
      <c r="B2184" s="20" t="s">
        <v>4338</v>
      </c>
      <c r="C2184" s="36" t="s">
        <v>4755</v>
      </c>
      <c r="D2184" s="21" t="s">
        <v>72</v>
      </c>
      <c r="E2184" s="21" t="s">
        <v>3158</v>
      </c>
      <c r="F2184" s="22">
        <v>84300</v>
      </c>
      <c r="G2184" s="25" t="s">
        <v>74</v>
      </c>
      <c r="H2184" s="21" t="s">
        <v>74</v>
      </c>
      <c r="I2184" s="24" t="s">
        <v>74</v>
      </c>
    </row>
    <row r="2185" spans="1:9" ht="33.75" x14ac:dyDescent="0.2">
      <c r="A2185" s="19" t="s">
        <v>4253</v>
      </c>
      <c r="B2185" s="20" t="s">
        <v>4338</v>
      </c>
      <c r="C2185" s="36" t="s">
        <v>4756</v>
      </c>
      <c r="D2185" s="21" t="s">
        <v>72</v>
      </c>
      <c r="E2185" s="21" t="s">
        <v>3158</v>
      </c>
      <c r="F2185" s="22">
        <v>22500</v>
      </c>
      <c r="G2185" s="25" t="s">
        <v>74</v>
      </c>
      <c r="H2185" s="21" t="s">
        <v>74</v>
      </c>
      <c r="I2185" s="24" t="s">
        <v>74</v>
      </c>
    </row>
    <row r="2186" spans="1:9" ht="33.75" x14ac:dyDescent="0.2">
      <c r="A2186" s="19" t="s">
        <v>4253</v>
      </c>
      <c r="B2186" s="20" t="s">
        <v>4338</v>
      </c>
      <c r="C2186" s="36" t="s">
        <v>4757</v>
      </c>
      <c r="D2186" s="21" t="s">
        <v>72</v>
      </c>
      <c r="E2186" s="21" t="s">
        <v>3158</v>
      </c>
      <c r="F2186" s="22">
        <v>61800</v>
      </c>
      <c r="G2186" s="25" t="s">
        <v>74</v>
      </c>
      <c r="H2186" s="21" t="s">
        <v>74</v>
      </c>
      <c r="I2186" s="24" t="s">
        <v>74</v>
      </c>
    </row>
    <row r="2187" spans="1:9" ht="33.75" x14ac:dyDescent="0.2">
      <c r="A2187" s="19" t="s">
        <v>4253</v>
      </c>
      <c r="B2187" s="20" t="s">
        <v>4338</v>
      </c>
      <c r="C2187" s="36" t="s">
        <v>4758</v>
      </c>
      <c r="D2187" s="21" t="s">
        <v>72</v>
      </c>
      <c r="E2187" s="21" t="s">
        <v>3158</v>
      </c>
      <c r="F2187" s="22">
        <v>55400</v>
      </c>
      <c r="G2187" s="25" t="s">
        <v>74</v>
      </c>
      <c r="H2187" s="21" t="s">
        <v>74</v>
      </c>
      <c r="I2187" s="24" t="s">
        <v>74</v>
      </c>
    </row>
    <row r="2188" spans="1:9" ht="33.75" x14ac:dyDescent="0.2">
      <c r="A2188" s="19" t="s">
        <v>4253</v>
      </c>
      <c r="B2188" s="20" t="s">
        <v>4338</v>
      </c>
      <c r="C2188" s="36" t="s">
        <v>4759</v>
      </c>
      <c r="D2188" s="21" t="s">
        <v>72</v>
      </c>
      <c r="E2188" s="21" t="s">
        <v>3158</v>
      </c>
      <c r="F2188" s="22">
        <v>516600</v>
      </c>
      <c r="G2188" s="25" t="s">
        <v>74</v>
      </c>
      <c r="H2188" s="21" t="s">
        <v>74</v>
      </c>
      <c r="I2188" s="24" t="s">
        <v>74</v>
      </c>
    </row>
    <row r="2189" spans="1:9" ht="45" x14ac:dyDescent="0.2">
      <c r="A2189" s="19" t="s">
        <v>4253</v>
      </c>
      <c r="B2189" s="20" t="s">
        <v>4338</v>
      </c>
      <c r="C2189" s="36" t="s">
        <v>4760</v>
      </c>
      <c r="D2189" s="21" t="s">
        <v>72</v>
      </c>
      <c r="E2189" s="21" t="s">
        <v>3158</v>
      </c>
      <c r="F2189" s="22">
        <v>1226700</v>
      </c>
      <c r="G2189" s="25" t="s">
        <v>74</v>
      </c>
      <c r="H2189" s="21" t="s">
        <v>74</v>
      </c>
      <c r="I2189" s="24" t="s">
        <v>74</v>
      </c>
    </row>
    <row r="2190" spans="1:9" ht="33.75" x14ac:dyDescent="0.2">
      <c r="A2190" s="19" t="s">
        <v>4253</v>
      </c>
      <c r="B2190" s="20" t="s">
        <v>4338</v>
      </c>
      <c r="C2190" s="36" t="s">
        <v>4383</v>
      </c>
      <c r="D2190" s="21" t="s">
        <v>72</v>
      </c>
      <c r="E2190" s="21" t="s">
        <v>3158</v>
      </c>
      <c r="F2190" s="22">
        <v>436273</v>
      </c>
      <c r="G2190" s="25" t="s">
        <v>74</v>
      </c>
      <c r="H2190" s="21" t="s">
        <v>74</v>
      </c>
      <c r="I2190" s="24" t="s">
        <v>74</v>
      </c>
    </row>
    <row r="2191" spans="1:9" ht="33.75" x14ac:dyDescent="0.2">
      <c r="A2191" s="19" t="s">
        <v>4253</v>
      </c>
      <c r="B2191" s="20" t="s">
        <v>4338</v>
      </c>
      <c r="C2191" s="36" t="s">
        <v>4761</v>
      </c>
      <c r="D2191" s="21" t="s">
        <v>72</v>
      </c>
      <c r="E2191" s="21" t="s">
        <v>3158</v>
      </c>
      <c r="F2191" s="22">
        <v>9647017.1999999993</v>
      </c>
      <c r="G2191" s="25" t="s">
        <v>74</v>
      </c>
      <c r="H2191" s="21" t="s">
        <v>74</v>
      </c>
      <c r="I2191" s="24" t="s">
        <v>74</v>
      </c>
    </row>
    <row r="2192" spans="1:9" ht="33.75" x14ac:dyDescent="0.2">
      <c r="A2192" s="19" t="s">
        <v>4253</v>
      </c>
      <c r="B2192" s="20" t="s">
        <v>4338</v>
      </c>
      <c r="C2192" s="36" t="s">
        <v>4762</v>
      </c>
      <c r="D2192" s="21" t="s">
        <v>72</v>
      </c>
      <c r="E2192" s="21" t="s">
        <v>3158</v>
      </c>
      <c r="F2192" s="22">
        <v>1941546.8</v>
      </c>
      <c r="G2192" s="25" t="s">
        <v>74</v>
      </c>
      <c r="H2192" s="21" t="s">
        <v>74</v>
      </c>
      <c r="I2192" s="24" t="s">
        <v>74</v>
      </c>
    </row>
    <row r="2193" spans="1:9" ht="33.75" x14ac:dyDescent="0.2">
      <c r="A2193" s="19" t="s">
        <v>4253</v>
      </c>
      <c r="B2193" s="20" t="s">
        <v>4338</v>
      </c>
      <c r="C2193" s="36" t="s">
        <v>4763</v>
      </c>
      <c r="D2193" s="21" t="s">
        <v>72</v>
      </c>
      <c r="E2193" s="21" t="s">
        <v>3158</v>
      </c>
      <c r="F2193" s="22">
        <v>6545285.2800000003</v>
      </c>
      <c r="G2193" s="25" t="s">
        <v>74</v>
      </c>
      <c r="H2193" s="21" t="s">
        <v>74</v>
      </c>
      <c r="I2193" s="24" t="s">
        <v>74</v>
      </c>
    </row>
    <row r="2194" spans="1:9" ht="33.75" x14ac:dyDescent="0.2">
      <c r="A2194" s="19" t="s">
        <v>4253</v>
      </c>
      <c r="B2194" s="20" t="s">
        <v>4338</v>
      </c>
      <c r="C2194" s="36" t="s">
        <v>4764</v>
      </c>
      <c r="D2194" s="21" t="s">
        <v>72</v>
      </c>
      <c r="E2194" s="21" t="s">
        <v>3158</v>
      </c>
      <c r="F2194" s="22">
        <v>8514680.5800000001</v>
      </c>
      <c r="G2194" s="25" t="s">
        <v>74</v>
      </c>
      <c r="H2194" s="21" t="s">
        <v>74</v>
      </c>
      <c r="I2194" s="24" t="s">
        <v>74</v>
      </c>
    </row>
    <row r="2195" spans="1:9" ht="33.75" x14ac:dyDescent="0.2">
      <c r="A2195" s="19" t="s">
        <v>4253</v>
      </c>
      <c r="B2195" s="20" t="s">
        <v>4338</v>
      </c>
      <c r="C2195" s="36" t="s">
        <v>4765</v>
      </c>
      <c r="D2195" s="21" t="s">
        <v>72</v>
      </c>
      <c r="E2195" s="21" t="s">
        <v>3158</v>
      </c>
      <c r="F2195" s="22">
        <v>1028438.79</v>
      </c>
      <c r="G2195" s="25" t="s">
        <v>74</v>
      </c>
      <c r="H2195" s="21" t="s">
        <v>74</v>
      </c>
      <c r="I2195" s="24" t="s">
        <v>74</v>
      </c>
    </row>
    <row r="2196" spans="1:9" ht="33.75" x14ac:dyDescent="0.2">
      <c r="A2196" s="19" t="s">
        <v>4253</v>
      </c>
      <c r="B2196" s="20" t="s">
        <v>4338</v>
      </c>
      <c r="C2196" s="36" t="s">
        <v>4766</v>
      </c>
      <c r="D2196" s="21" t="s">
        <v>72</v>
      </c>
      <c r="E2196" s="21" t="s">
        <v>3158</v>
      </c>
      <c r="F2196" s="22">
        <v>13889.5</v>
      </c>
      <c r="G2196" s="25" t="s">
        <v>74</v>
      </c>
      <c r="H2196" s="21" t="s">
        <v>74</v>
      </c>
      <c r="I2196" s="24" t="s">
        <v>74</v>
      </c>
    </row>
    <row r="2197" spans="1:9" ht="33.75" x14ac:dyDescent="0.2">
      <c r="A2197" s="19" t="s">
        <v>4253</v>
      </c>
      <c r="B2197" s="20" t="s">
        <v>4338</v>
      </c>
      <c r="C2197" s="36" t="s">
        <v>4767</v>
      </c>
      <c r="D2197" s="21" t="s">
        <v>72</v>
      </c>
      <c r="E2197" s="21" t="s">
        <v>3158</v>
      </c>
      <c r="F2197" s="22">
        <v>2559904.83</v>
      </c>
      <c r="G2197" s="25" t="s">
        <v>74</v>
      </c>
      <c r="H2197" s="21" t="s">
        <v>74</v>
      </c>
      <c r="I2197" s="24" t="s">
        <v>74</v>
      </c>
    </row>
    <row r="2198" spans="1:9" ht="33.75" x14ac:dyDescent="0.2">
      <c r="A2198" s="19" t="s">
        <v>4253</v>
      </c>
      <c r="B2198" s="20" t="s">
        <v>4338</v>
      </c>
      <c r="C2198" s="36" t="s">
        <v>4768</v>
      </c>
      <c r="D2198" s="21" t="s">
        <v>72</v>
      </c>
      <c r="E2198" s="21" t="s">
        <v>3158</v>
      </c>
      <c r="F2198" s="22">
        <v>1286507.1000000001</v>
      </c>
      <c r="G2198" s="25" t="s">
        <v>74</v>
      </c>
      <c r="H2198" s="21" t="s">
        <v>74</v>
      </c>
      <c r="I2198" s="24" t="s">
        <v>74</v>
      </c>
    </row>
    <row r="2199" spans="1:9" ht="33.75" x14ac:dyDescent="0.2">
      <c r="A2199" s="19" t="s">
        <v>4253</v>
      </c>
      <c r="B2199" s="20" t="s">
        <v>4338</v>
      </c>
      <c r="C2199" s="36" t="s">
        <v>4769</v>
      </c>
      <c r="D2199" s="21" t="s">
        <v>72</v>
      </c>
      <c r="E2199" s="21" t="s">
        <v>3158</v>
      </c>
      <c r="F2199" s="22">
        <v>37113.449999999997</v>
      </c>
      <c r="G2199" s="25" t="s">
        <v>74</v>
      </c>
      <c r="H2199" s="21" t="s">
        <v>74</v>
      </c>
      <c r="I2199" s="24" t="s">
        <v>74</v>
      </c>
    </row>
    <row r="2200" spans="1:9" ht="33.75" x14ac:dyDescent="0.2">
      <c r="A2200" s="19" t="s">
        <v>4253</v>
      </c>
      <c r="B2200" s="20" t="s">
        <v>4338</v>
      </c>
      <c r="C2200" s="36" t="s">
        <v>4770</v>
      </c>
      <c r="D2200" s="21" t="s">
        <v>72</v>
      </c>
      <c r="E2200" s="21" t="s">
        <v>3158</v>
      </c>
      <c r="F2200" s="22">
        <v>10530622.800000001</v>
      </c>
      <c r="G2200" s="25" t="s">
        <v>74</v>
      </c>
      <c r="H2200" s="21" t="s">
        <v>74</v>
      </c>
      <c r="I2200" s="24" t="s">
        <v>74</v>
      </c>
    </row>
    <row r="2201" spans="1:9" ht="33.75" x14ac:dyDescent="0.2">
      <c r="A2201" s="19" t="s">
        <v>4253</v>
      </c>
      <c r="B2201" s="20" t="s">
        <v>4338</v>
      </c>
      <c r="C2201" s="36" t="s">
        <v>4771</v>
      </c>
      <c r="D2201" s="21" t="s">
        <v>72</v>
      </c>
      <c r="E2201" s="21" t="s">
        <v>3158</v>
      </c>
      <c r="F2201" s="22">
        <v>6762842.7999999998</v>
      </c>
      <c r="G2201" s="25" t="s">
        <v>74</v>
      </c>
      <c r="H2201" s="21" t="s">
        <v>74</v>
      </c>
      <c r="I2201" s="24" t="s">
        <v>74</v>
      </c>
    </row>
    <row r="2202" spans="1:9" ht="33.75" x14ac:dyDescent="0.2">
      <c r="A2202" s="19" t="s">
        <v>4253</v>
      </c>
      <c r="B2202" s="20" t="s">
        <v>4338</v>
      </c>
      <c r="C2202" s="36" t="s">
        <v>4772</v>
      </c>
      <c r="D2202" s="21" t="s">
        <v>72</v>
      </c>
      <c r="E2202" s="21" t="s">
        <v>3158</v>
      </c>
      <c r="F2202" s="22">
        <v>597093.12</v>
      </c>
      <c r="G2202" s="25" t="s">
        <v>74</v>
      </c>
      <c r="H2202" s="21" t="s">
        <v>74</v>
      </c>
      <c r="I2202" s="24" t="s">
        <v>74</v>
      </c>
    </row>
    <row r="2203" spans="1:9" ht="33.75" x14ac:dyDescent="0.2">
      <c r="A2203" s="19" t="s">
        <v>4253</v>
      </c>
      <c r="B2203" s="20" t="s">
        <v>4338</v>
      </c>
      <c r="C2203" s="36" t="s">
        <v>4773</v>
      </c>
      <c r="D2203" s="21" t="s">
        <v>72</v>
      </c>
      <c r="E2203" s="21" t="s">
        <v>3158</v>
      </c>
      <c r="F2203" s="22">
        <v>1980223.89</v>
      </c>
      <c r="G2203" s="25" t="s">
        <v>74</v>
      </c>
      <c r="H2203" s="21" t="s">
        <v>74</v>
      </c>
      <c r="I2203" s="24" t="s">
        <v>74</v>
      </c>
    </row>
    <row r="2204" spans="1:9" ht="33.75" x14ac:dyDescent="0.2">
      <c r="A2204" s="19" t="s">
        <v>4253</v>
      </c>
      <c r="B2204" s="20" t="s">
        <v>4338</v>
      </c>
      <c r="C2204" s="36" t="s">
        <v>4774</v>
      </c>
      <c r="D2204" s="21" t="s">
        <v>72</v>
      </c>
      <c r="E2204" s="21" t="s">
        <v>3158</v>
      </c>
      <c r="F2204" s="22">
        <v>6757338.2400000002</v>
      </c>
      <c r="G2204" s="25" t="s">
        <v>74</v>
      </c>
      <c r="H2204" s="21" t="s">
        <v>74</v>
      </c>
      <c r="I2204" s="24" t="s">
        <v>74</v>
      </c>
    </row>
    <row r="2205" spans="1:9" ht="33.75" x14ac:dyDescent="0.2">
      <c r="A2205" s="19" t="s">
        <v>4253</v>
      </c>
      <c r="B2205" s="20" t="s">
        <v>4338</v>
      </c>
      <c r="C2205" s="36" t="s">
        <v>4775</v>
      </c>
      <c r="D2205" s="21" t="s">
        <v>72</v>
      </c>
      <c r="E2205" s="21" t="s">
        <v>3158</v>
      </c>
      <c r="F2205" s="22">
        <v>1652420.5</v>
      </c>
      <c r="G2205" s="25" t="s">
        <v>74</v>
      </c>
      <c r="H2205" s="21" t="s">
        <v>74</v>
      </c>
      <c r="I2205" s="24" t="s">
        <v>74</v>
      </c>
    </row>
    <row r="2206" spans="1:9" ht="33.75" x14ac:dyDescent="0.2">
      <c r="A2206" s="19" t="s">
        <v>4253</v>
      </c>
      <c r="B2206" s="20" t="s">
        <v>4338</v>
      </c>
      <c r="C2206" s="36" t="s">
        <v>4776</v>
      </c>
      <c r="D2206" s="21" t="s">
        <v>72</v>
      </c>
      <c r="E2206" s="21" t="s">
        <v>3158</v>
      </c>
      <c r="F2206" s="22">
        <v>8000</v>
      </c>
      <c r="G2206" s="25" t="s">
        <v>74</v>
      </c>
      <c r="H2206" s="21" t="s">
        <v>74</v>
      </c>
      <c r="I2206" s="24" t="s">
        <v>74</v>
      </c>
    </row>
    <row r="2207" spans="1:9" ht="33.75" x14ac:dyDescent="0.2">
      <c r="A2207" s="19" t="s">
        <v>4253</v>
      </c>
      <c r="B2207" s="20" t="s">
        <v>4338</v>
      </c>
      <c r="C2207" s="36" t="s">
        <v>4777</v>
      </c>
      <c r="D2207" s="21" t="s">
        <v>72</v>
      </c>
      <c r="E2207" s="21" t="s">
        <v>3158</v>
      </c>
      <c r="F2207" s="22">
        <v>926699.73</v>
      </c>
      <c r="G2207" s="25" t="s">
        <v>74</v>
      </c>
      <c r="H2207" s="21" t="s">
        <v>74</v>
      </c>
      <c r="I2207" s="24" t="s">
        <v>74</v>
      </c>
    </row>
    <row r="2208" spans="1:9" ht="33.75" x14ac:dyDescent="0.2">
      <c r="A2208" s="19" t="s">
        <v>4253</v>
      </c>
      <c r="B2208" s="20" t="s">
        <v>4338</v>
      </c>
      <c r="C2208" s="36" t="s">
        <v>4778</v>
      </c>
      <c r="D2208" s="21" t="s">
        <v>72</v>
      </c>
      <c r="E2208" s="21" t="s">
        <v>3158</v>
      </c>
      <c r="F2208" s="22">
        <v>3441873.6</v>
      </c>
      <c r="G2208" s="25" t="s">
        <v>74</v>
      </c>
      <c r="H2208" s="21" t="s">
        <v>74</v>
      </c>
      <c r="I2208" s="24" t="s">
        <v>74</v>
      </c>
    </row>
    <row r="2209" spans="1:9" ht="33.75" x14ac:dyDescent="0.2">
      <c r="A2209" s="19" t="s">
        <v>4253</v>
      </c>
      <c r="B2209" s="20" t="s">
        <v>4338</v>
      </c>
      <c r="C2209" s="36" t="s">
        <v>4779</v>
      </c>
      <c r="D2209" s="21" t="s">
        <v>72</v>
      </c>
      <c r="E2209" s="21" t="s">
        <v>3158</v>
      </c>
      <c r="F2209" s="22">
        <v>2026297.32</v>
      </c>
      <c r="G2209" s="25" t="s">
        <v>74</v>
      </c>
      <c r="H2209" s="21" t="s">
        <v>74</v>
      </c>
      <c r="I2209" s="24" t="s">
        <v>74</v>
      </c>
    </row>
    <row r="2210" spans="1:9" ht="33.75" x14ac:dyDescent="0.2">
      <c r="A2210" s="19" t="s">
        <v>4253</v>
      </c>
      <c r="B2210" s="20" t="s">
        <v>4338</v>
      </c>
      <c r="C2210" s="36" t="s">
        <v>4780</v>
      </c>
      <c r="D2210" s="21" t="s">
        <v>72</v>
      </c>
      <c r="E2210" s="21" t="s">
        <v>3158</v>
      </c>
      <c r="F2210" s="22">
        <v>217170</v>
      </c>
      <c r="G2210" s="25" t="s">
        <v>74</v>
      </c>
      <c r="H2210" s="21" t="s">
        <v>74</v>
      </c>
      <c r="I2210" s="24" t="s">
        <v>74</v>
      </c>
    </row>
    <row r="2211" spans="1:9" ht="33.75" x14ac:dyDescent="0.2">
      <c r="A2211" s="19" t="s">
        <v>4253</v>
      </c>
      <c r="B2211" s="20" t="s">
        <v>4338</v>
      </c>
      <c r="C2211" s="36" t="s">
        <v>4781</v>
      </c>
      <c r="D2211" s="21" t="s">
        <v>72</v>
      </c>
      <c r="E2211" s="21" t="s">
        <v>3158</v>
      </c>
      <c r="F2211" s="22">
        <v>934584</v>
      </c>
      <c r="G2211" s="25" t="s">
        <v>74</v>
      </c>
      <c r="H2211" s="21" t="s">
        <v>74</v>
      </c>
      <c r="I2211" s="24" t="s">
        <v>74</v>
      </c>
    </row>
    <row r="2212" spans="1:9" ht="33.75" x14ac:dyDescent="0.2">
      <c r="A2212" s="19" t="s">
        <v>4253</v>
      </c>
      <c r="B2212" s="20" t="s">
        <v>4338</v>
      </c>
      <c r="C2212" s="36" t="s">
        <v>4782</v>
      </c>
      <c r="D2212" s="21" t="s">
        <v>72</v>
      </c>
      <c r="E2212" s="21" t="s">
        <v>3158</v>
      </c>
      <c r="F2212" s="22">
        <v>632748.4</v>
      </c>
      <c r="G2212" s="25" t="s">
        <v>74</v>
      </c>
      <c r="H2212" s="21" t="s">
        <v>74</v>
      </c>
      <c r="I2212" s="24" t="s">
        <v>74</v>
      </c>
    </row>
    <row r="2213" spans="1:9" ht="33.75" x14ac:dyDescent="0.2">
      <c r="A2213" s="19" t="s">
        <v>4253</v>
      </c>
      <c r="B2213" s="20" t="s">
        <v>4338</v>
      </c>
      <c r="C2213" s="36" t="s">
        <v>4783</v>
      </c>
      <c r="D2213" s="21" t="s">
        <v>72</v>
      </c>
      <c r="E2213" s="21" t="s">
        <v>3158</v>
      </c>
      <c r="F2213" s="22">
        <v>828232.56</v>
      </c>
      <c r="G2213" s="25" t="s">
        <v>74</v>
      </c>
      <c r="H2213" s="21" t="s">
        <v>74</v>
      </c>
      <c r="I2213" s="24" t="s">
        <v>74</v>
      </c>
    </row>
    <row r="2214" spans="1:9" ht="33.75" x14ac:dyDescent="0.2">
      <c r="A2214" s="19" t="s">
        <v>4253</v>
      </c>
      <c r="B2214" s="20" t="s">
        <v>4338</v>
      </c>
      <c r="C2214" s="36" t="s">
        <v>4784</v>
      </c>
      <c r="D2214" s="21" t="s">
        <v>72</v>
      </c>
      <c r="E2214" s="21" t="s">
        <v>3158</v>
      </c>
      <c r="F2214" s="22">
        <v>470110</v>
      </c>
      <c r="G2214" s="25" t="s">
        <v>74</v>
      </c>
      <c r="H2214" s="21" t="s">
        <v>74</v>
      </c>
      <c r="I2214" s="24" t="s">
        <v>74</v>
      </c>
    </row>
    <row r="2215" spans="1:9" ht="33.75" x14ac:dyDescent="0.2">
      <c r="A2215" s="19" t="s">
        <v>4253</v>
      </c>
      <c r="B2215" s="20" t="s">
        <v>4338</v>
      </c>
      <c r="C2215" s="36" t="s">
        <v>4785</v>
      </c>
      <c r="D2215" s="21" t="s">
        <v>72</v>
      </c>
      <c r="E2215" s="21" t="s">
        <v>3158</v>
      </c>
      <c r="F2215" s="22">
        <v>483212.16</v>
      </c>
      <c r="G2215" s="25" t="s">
        <v>74</v>
      </c>
      <c r="H2215" s="21" t="s">
        <v>74</v>
      </c>
      <c r="I2215" s="24" t="s">
        <v>74</v>
      </c>
    </row>
    <row r="2216" spans="1:9" ht="33.75" x14ac:dyDescent="0.2">
      <c r="A2216" s="19" t="s">
        <v>4253</v>
      </c>
      <c r="B2216" s="20" t="s">
        <v>4338</v>
      </c>
      <c r="C2216" s="36" t="s">
        <v>4786</v>
      </c>
      <c r="D2216" s="21" t="s">
        <v>72</v>
      </c>
      <c r="E2216" s="21" t="s">
        <v>3158</v>
      </c>
      <c r="F2216" s="22">
        <v>560264.4</v>
      </c>
      <c r="G2216" s="25" t="s">
        <v>74</v>
      </c>
      <c r="H2216" s="21" t="s">
        <v>74</v>
      </c>
      <c r="I2216" s="24" t="s">
        <v>74</v>
      </c>
    </row>
    <row r="2217" spans="1:9" ht="33.75" x14ac:dyDescent="0.2">
      <c r="A2217" s="19" t="s">
        <v>4253</v>
      </c>
      <c r="B2217" s="20" t="s">
        <v>4338</v>
      </c>
      <c r="C2217" s="36" t="s">
        <v>4787</v>
      </c>
      <c r="D2217" s="21" t="s">
        <v>72</v>
      </c>
      <c r="E2217" s="21" t="s">
        <v>3158</v>
      </c>
      <c r="F2217" s="22">
        <v>43762456.079999998</v>
      </c>
      <c r="G2217" s="25" t="s">
        <v>74</v>
      </c>
      <c r="H2217" s="21" t="s">
        <v>74</v>
      </c>
      <c r="I2217" s="24" t="s">
        <v>74</v>
      </c>
    </row>
    <row r="2218" spans="1:9" ht="33.75" x14ac:dyDescent="0.2">
      <c r="A2218" s="19" t="s">
        <v>4253</v>
      </c>
      <c r="B2218" s="20" t="s">
        <v>4338</v>
      </c>
      <c r="C2218" s="36" t="s">
        <v>4788</v>
      </c>
      <c r="D2218" s="21" t="s">
        <v>72</v>
      </c>
      <c r="E2218" s="21" t="s">
        <v>3158</v>
      </c>
      <c r="F2218" s="22">
        <v>609644.4</v>
      </c>
      <c r="G2218" s="25" t="s">
        <v>74</v>
      </c>
      <c r="H2218" s="21" t="s">
        <v>74</v>
      </c>
      <c r="I2218" s="24" t="s">
        <v>74</v>
      </c>
    </row>
    <row r="2219" spans="1:9" ht="33.75" x14ac:dyDescent="0.2">
      <c r="A2219" s="19" t="s">
        <v>4253</v>
      </c>
      <c r="B2219" s="20" t="s">
        <v>4338</v>
      </c>
      <c r="C2219" s="36" t="s">
        <v>4789</v>
      </c>
      <c r="D2219" s="21" t="s">
        <v>72</v>
      </c>
      <c r="E2219" s="21" t="s">
        <v>3158</v>
      </c>
      <c r="F2219" s="22">
        <v>1029522.4</v>
      </c>
      <c r="G2219" s="25" t="s">
        <v>74</v>
      </c>
      <c r="H2219" s="21" t="s">
        <v>74</v>
      </c>
      <c r="I2219" s="24" t="s">
        <v>74</v>
      </c>
    </row>
    <row r="2220" spans="1:9" ht="33.75" x14ac:dyDescent="0.2">
      <c r="A2220" s="19" t="s">
        <v>4253</v>
      </c>
      <c r="B2220" s="20" t="s">
        <v>4338</v>
      </c>
      <c r="C2220" s="36" t="s">
        <v>4790</v>
      </c>
      <c r="D2220" s="21" t="s">
        <v>72</v>
      </c>
      <c r="E2220" s="21" t="s">
        <v>3158</v>
      </c>
      <c r="F2220" s="22">
        <v>627575.19999999995</v>
      </c>
      <c r="G2220" s="25" t="s">
        <v>74</v>
      </c>
      <c r="H2220" s="21" t="s">
        <v>74</v>
      </c>
      <c r="I2220" s="24" t="s">
        <v>74</v>
      </c>
    </row>
    <row r="2221" spans="1:9" ht="33.75" x14ac:dyDescent="0.2">
      <c r="A2221" s="19" t="s">
        <v>4253</v>
      </c>
      <c r="B2221" s="20" t="s">
        <v>4338</v>
      </c>
      <c r="C2221" s="36" t="s">
        <v>4791</v>
      </c>
      <c r="D2221" s="21" t="s">
        <v>72</v>
      </c>
      <c r="E2221" s="21" t="s">
        <v>3158</v>
      </c>
      <c r="F2221" s="22">
        <v>645506</v>
      </c>
      <c r="G2221" s="25" t="s">
        <v>74</v>
      </c>
      <c r="H2221" s="21" t="s">
        <v>74</v>
      </c>
      <c r="I2221" s="24" t="s">
        <v>74</v>
      </c>
    </row>
    <row r="2222" spans="1:9" ht="33.75" x14ac:dyDescent="0.2">
      <c r="A2222" s="19" t="s">
        <v>4253</v>
      </c>
      <c r="B2222" s="20" t="s">
        <v>4338</v>
      </c>
      <c r="C2222" s="36" t="s">
        <v>4792</v>
      </c>
      <c r="D2222" s="21" t="s">
        <v>72</v>
      </c>
      <c r="E2222" s="21" t="s">
        <v>3158</v>
      </c>
      <c r="F2222" s="22">
        <v>791940.4</v>
      </c>
      <c r="G2222" s="25" t="s">
        <v>74</v>
      </c>
      <c r="H2222" s="21" t="s">
        <v>74</v>
      </c>
      <c r="I2222" s="24" t="s">
        <v>74</v>
      </c>
    </row>
    <row r="2223" spans="1:9" ht="33.75" x14ac:dyDescent="0.2">
      <c r="A2223" s="19" t="s">
        <v>4253</v>
      </c>
      <c r="B2223" s="20" t="s">
        <v>4338</v>
      </c>
      <c r="C2223" s="36" t="s">
        <v>4793</v>
      </c>
      <c r="D2223" s="21" t="s">
        <v>72</v>
      </c>
      <c r="E2223" s="21" t="s">
        <v>3158</v>
      </c>
      <c r="F2223" s="22">
        <v>537921.6</v>
      </c>
      <c r="G2223" s="25" t="s">
        <v>74</v>
      </c>
      <c r="H2223" s="21" t="s">
        <v>74</v>
      </c>
      <c r="I2223" s="24" t="s">
        <v>74</v>
      </c>
    </row>
    <row r="2224" spans="1:9" ht="33.75" x14ac:dyDescent="0.2">
      <c r="A2224" s="19" t="s">
        <v>4253</v>
      </c>
      <c r="B2224" s="20" t="s">
        <v>4338</v>
      </c>
      <c r="C2224" s="36" t="s">
        <v>4794</v>
      </c>
      <c r="D2224" s="21" t="s">
        <v>72</v>
      </c>
      <c r="E2224" s="21" t="s">
        <v>3158</v>
      </c>
      <c r="F2224" s="22">
        <v>537921.6</v>
      </c>
      <c r="G2224" s="25" t="s">
        <v>74</v>
      </c>
      <c r="H2224" s="21" t="s">
        <v>74</v>
      </c>
      <c r="I2224" s="24" t="s">
        <v>74</v>
      </c>
    </row>
    <row r="2225" spans="1:9" ht="33.75" x14ac:dyDescent="0.2">
      <c r="A2225" s="19" t="s">
        <v>4253</v>
      </c>
      <c r="B2225" s="20" t="s">
        <v>4338</v>
      </c>
      <c r="C2225" s="36" t="s">
        <v>4795</v>
      </c>
      <c r="D2225" s="21" t="s">
        <v>72</v>
      </c>
      <c r="E2225" s="21" t="s">
        <v>3158</v>
      </c>
      <c r="F2225" s="22">
        <v>600679.19999999995</v>
      </c>
      <c r="G2225" s="25" t="s">
        <v>74</v>
      </c>
      <c r="H2225" s="21" t="s">
        <v>74</v>
      </c>
      <c r="I2225" s="24" t="s">
        <v>74</v>
      </c>
    </row>
    <row r="2226" spans="1:9" ht="33.75" x14ac:dyDescent="0.2">
      <c r="A2226" s="19" t="s">
        <v>4253</v>
      </c>
      <c r="B2226" s="20" t="s">
        <v>4338</v>
      </c>
      <c r="C2226" s="36" t="s">
        <v>4796</v>
      </c>
      <c r="D2226" s="21" t="s">
        <v>72</v>
      </c>
      <c r="E2226" s="21" t="s">
        <v>3158</v>
      </c>
      <c r="F2226" s="22">
        <v>17700077.190000001</v>
      </c>
      <c r="G2226" s="25" t="s">
        <v>74</v>
      </c>
      <c r="H2226" s="21" t="s">
        <v>74</v>
      </c>
      <c r="I2226" s="24" t="s">
        <v>74</v>
      </c>
    </row>
    <row r="2227" spans="1:9" ht="33.75" x14ac:dyDescent="0.2">
      <c r="A2227" s="19" t="s">
        <v>4253</v>
      </c>
      <c r="B2227" s="20" t="s">
        <v>4338</v>
      </c>
      <c r="C2227" s="36" t="s">
        <v>4797</v>
      </c>
      <c r="D2227" s="21" t="s">
        <v>72</v>
      </c>
      <c r="E2227" s="21" t="s">
        <v>3158</v>
      </c>
      <c r="F2227" s="22">
        <v>947711.6</v>
      </c>
      <c r="G2227" s="25" t="s">
        <v>74</v>
      </c>
      <c r="H2227" s="21" t="s">
        <v>74</v>
      </c>
      <c r="I2227" s="24" t="s">
        <v>74</v>
      </c>
    </row>
    <row r="2228" spans="1:9" ht="33.75" x14ac:dyDescent="0.2">
      <c r="A2228" s="19" t="s">
        <v>4253</v>
      </c>
      <c r="B2228" s="20" t="s">
        <v>4338</v>
      </c>
      <c r="C2228" s="36" t="s">
        <v>4470</v>
      </c>
      <c r="D2228" s="21" t="s">
        <v>72</v>
      </c>
      <c r="E2228" s="21" t="s">
        <v>3158</v>
      </c>
      <c r="F2228" s="22">
        <v>493094.8</v>
      </c>
      <c r="G2228" s="25" t="s">
        <v>74</v>
      </c>
      <c r="H2228" s="21" t="s">
        <v>74</v>
      </c>
      <c r="I2228" s="24" t="s">
        <v>74</v>
      </c>
    </row>
    <row r="2229" spans="1:9" ht="33.75" x14ac:dyDescent="0.2">
      <c r="A2229" s="19" t="s">
        <v>4253</v>
      </c>
      <c r="B2229" s="20" t="s">
        <v>4338</v>
      </c>
      <c r="C2229" s="36" t="s">
        <v>4798</v>
      </c>
      <c r="D2229" s="21" t="s">
        <v>72</v>
      </c>
      <c r="E2229" s="21" t="s">
        <v>3158</v>
      </c>
      <c r="F2229" s="22">
        <v>712746.4</v>
      </c>
      <c r="G2229" s="25" t="s">
        <v>74</v>
      </c>
      <c r="H2229" s="21" t="s">
        <v>74</v>
      </c>
      <c r="I2229" s="24" t="s">
        <v>74</v>
      </c>
    </row>
    <row r="2230" spans="1:9" ht="33.75" x14ac:dyDescent="0.2">
      <c r="A2230" s="19" t="s">
        <v>4253</v>
      </c>
      <c r="B2230" s="20" t="s">
        <v>4338</v>
      </c>
      <c r="C2230" s="36" t="s">
        <v>4799</v>
      </c>
      <c r="D2230" s="21" t="s">
        <v>72</v>
      </c>
      <c r="E2230" s="21" t="s">
        <v>3158</v>
      </c>
      <c r="F2230" s="22">
        <v>493094.8</v>
      </c>
      <c r="G2230" s="25" t="s">
        <v>74</v>
      </c>
      <c r="H2230" s="21" t="s">
        <v>74</v>
      </c>
      <c r="I2230" s="24" t="s">
        <v>74</v>
      </c>
    </row>
    <row r="2231" spans="1:9" ht="33.75" x14ac:dyDescent="0.2">
      <c r="A2231" s="19" t="s">
        <v>4253</v>
      </c>
      <c r="B2231" s="20" t="s">
        <v>4338</v>
      </c>
      <c r="C2231" s="36" t="s">
        <v>4800</v>
      </c>
      <c r="D2231" s="21" t="s">
        <v>72</v>
      </c>
      <c r="E2231" s="21" t="s">
        <v>3158</v>
      </c>
      <c r="F2231" s="22">
        <v>871134.4</v>
      </c>
      <c r="G2231" s="25" t="s">
        <v>74</v>
      </c>
      <c r="H2231" s="21" t="s">
        <v>74</v>
      </c>
      <c r="I2231" s="24" t="s">
        <v>74</v>
      </c>
    </row>
    <row r="2232" spans="1:9" ht="33.75" x14ac:dyDescent="0.2">
      <c r="A2232" s="19" t="s">
        <v>4253</v>
      </c>
      <c r="B2232" s="20" t="s">
        <v>4338</v>
      </c>
      <c r="C2232" s="36" t="s">
        <v>4801</v>
      </c>
      <c r="D2232" s="21" t="s">
        <v>72</v>
      </c>
      <c r="E2232" s="21" t="s">
        <v>3158</v>
      </c>
      <c r="F2232" s="22">
        <v>493094.8</v>
      </c>
      <c r="G2232" s="25" t="s">
        <v>74</v>
      </c>
      <c r="H2232" s="21" t="s">
        <v>74</v>
      </c>
      <c r="I2232" s="24" t="s">
        <v>74</v>
      </c>
    </row>
    <row r="2233" spans="1:9" ht="33.75" x14ac:dyDescent="0.2">
      <c r="A2233" s="19" t="s">
        <v>4253</v>
      </c>
      <c r="B2233" s="20" t="s">
        <v>4338</v>
      </c>
      <c r="C2233" s="36" t="s">
        <v>4802</v>
      </c>
      <c r="D2233" s="21" t="s">
        <v>72</v>
      </c>
      <c r="E2233" s="21" t="s">
        <v>3158</v>
      </c>
      <c r="F2233" s="22">
        <v>502060.4</v>
      </c>
      <c r="G2233" s="25" t="s">
        <v>74</v>
      </c>
      <c r="H2233" s="21" t="s">
        <v>74</v>
      </c>
      <c r="I2233" s="24" t="s">
        <v>74</v>
      </c>
    </row>
    <row r="2234" spans="1:9" ht="33.75" x14ac:dyDescent="0.2">
      <c r="A2234" s="19" t="s">
        <v>4253</v>
      </c>
      <c r="B2234" s="20" t="s">
        <v>4338</v>
      </c>
      <c r="C2234" s="36" t="s">
        <v>4803</v>
      </c>
      <c r="D2234" s="21" t="s">
        <v>72</v>
      </c>
      <c r="E2234" s="21" t="s">
        <v>3158</v>
      </c>
      <c r="F2234" s="22">
        <v>692014.05</v>
      </c>
      <c r="G2234" s="25" t="s">
        <v>74</v>
      </c>
      <c r="H2234" s="21" t="s">
        <v>74</v>
      </c>
      <c r="I2234" s="24" t="s">
        <v>74</v>
      </c>
    </row>
    <row r="2235" spans="1:9" ht="33.75" x14ac:dyDescent="0.2">
      <c r="A2235" s="19" t="s">
        <v>4804</v>
      </c>
      <c r="B2235" s="20" t="s">
        <v>4805</v>
      </c>
      <c r="C2235" s="20" t="s">
        <v>4806</v>
      </c>
      <c r="D2235" s="21" t="s">
        <v>72</v>
      </c>
      <c r="E2235" s="21" t="s">
        <v>3158</v>
      </c>
      <c r="F2235" s="22">
        <v>-10353.73</v>
      </c>
      <c r="G2235" s="23">
        <v>-1</v>
      </c>
      <c r="H2235" s="21" t="s">
        <v>74</v>
      </c>
      <c r="I2235" s="24" t="s">
        <v>74</v>
      </c>
    </row>
    <row r="2236" spans="1:9" ht="33.75" x14ac:dyDescent="0.2">
      <c r="A2236" s="19" t="s">
        <v>4804</v>
      </c>
      <c r="B2236" s="20" t="s">
        <v>4805</v>
      </c>
      <c r="C2236" s="20" t="s">
        <v>4807</v>
      </c>
      <c r="D2236" s="21" t="s">
        <v>72</v>
      </c>
      <c r="E2236" s="21" t="s">
        <v>3158</v>
      </c>
      <c r="F2236" s="22">
        <v>-11800</v>
      </c>
      <c r="G2236" s="23">
        <v>-1</v>
      </c>
      <c r="H2236" s="21" t="s">
        <v>74</v>
      </c>
      <c r="I2236" s="24" t="s">
        <v>74</v>
      </c>
    </row>
    <row r="2237" spans="1:9" ht="34.5" thickBot="1" x14ac:dyDescent="0.25">
      <c r="A2237" s="19" t="s">
        <v>4804</v>
      </c>
      <c r="B2237" s="20" t="s">
        <v>4805</v>
      </c>
      <c r="C2237" s="20" t="s">
        <v>4808</v>
      </c>
      <c r="D2237" s="21" t="s">
        <v>72</v>
      </c>
      <c r="E2237" s="21" t="s">
        <v>3158</v>
      </c>
      <c r="F2237" s="22">
        <v>-10353.73</v>
      </c>
      <c r="G2237" s="23">
        <v>-1</v>
      </c>
      <c r="H2237" s="21" t="s">
        <v>74</v>
      </c>
      <c r="I2237" s="24" t="s">
        <v>74</v>
      </c>
    </row>
    <row r="2238" spans="1:9" ht="12" thickBot="1" x14ac:dyDescent="0.25">
      <c r="A2238" s="298" t="s">
        <v>3150</v>
      </c>
      <c r="B2238" s="298"/>
      <c r="C2238" s="298"/>
      <c r="D2238" s="298"/>
      <c r="E2238" s="298"/>
      <c r="F2238" s="27">
        <v>2120323664.02</v>
      </c>
      <c r="G2238" s="28"/>
      <c r="H2238" s="29"/>
      <c r="I2238" s="30" t="s">
        <v>74</v>
      </c>
    </row>
  </sheetData>
  <autoFilter ref="A4:I2238"/>
  <mergeCells count="1">
    <mergeCell ref="A2238:E2238"/>
  </mergeCells>
  <pageMargins left="0.75" right="0.75" top="1" bottom="1" header="0.5" footer="0.5"/>
  <pageSetup paperSize="0" orientation="portrait" horizontalDpi="0" verticalDpi="0" copies="0" r:id="rId1"/>
  <headerFooter>
    <oddHeader>&amp;RЖурнал проводок (01.01.17-31.12.17) Горэлектросеть АО   Страница #P</oddHeader>
    <oddFooter>&amp;RОтчет сформирован 28.03.19 15:27:29  Пользователь: ТолмачевВВ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"/>
  <sheetViews>
    <sheetView workbookViewId="0">
      <selection activeCell="J81" sqref="J81"/>
    </sheetView>
  </sheetViews>
  <sheetFormatPr defaultRowHeight="11.25" x14ac:dyDescent="0.2"/>
  <cols>
    <col min="1" max="1" width="8.28515625" style="12" customWidth="1"/>
    <col min="2" max="2" width="12.5703125" style="12" customWidth="1"/>
    <col min="3" max="3" width="95.140625" style="12" customWidth="1"/>
    <col min="4" max="5" width="8.85546875" style="12" customWidth="1"/>
    <col min="6" max="6" width="13.42578125" style="12" customWidth="1"/>
    <col min="7" max="7" width="12.42578125" style="12" customWidth="1"/>
    <col min="8" max="8" width="8.85546875" style="12" customWidth="1"/>
    <col min="9" max="9" width="13.42578125" style="12" customWidth="1"/>
    <col min="10" max="256" width="8.85546875" style="12" customWidth="1"/>
    <col min="257" max="257" width="8.28515625" style="12" customWidth="1"/>
    <col min="258" max="258" width="12.5703125" style="12" customWidth="1"/>
    <col min="259" max="259" width="26.85546875" style="12" customWidth="1"/>
    <col min="260" max="261" width="8.85546875" style="12" customWidth="1"/>
    <col min="262" max="262" width="13.42578125" style="12" customWidth="1"/>
    <col min="263" max="263" width="12.42578125" style="12" customWidth="1"/>
    <col min="264" max="264" width="8.85546875" style="12" customWidth="1"/>
    <col min="265" max="265" width="13.42578125" style="12" customWidth="1"/>
    <col min="266" max="512" width="8.85546875" style="12" customWidth="1"/>
    <col min="513" max="513" width="8.28515625" style="12" customWidth="1"/>
    <col min="514" max="514" width="12.5703125" style="12" customWidth="1"/>
    <col min="515" max="515" width="26.85546875" style="12" customWidth="1"/>
    <col min="516" max="517" width="8.85546875" style="12" customWidth="1"/>
    <col min="518" max="518" width="13.42578125" style="12" customWidth="1"/>
    <col min="519" max="519" width="12.42578125" style="12" customWidth="1"/>
    <col min="520" max="520" width="8.85546875" style="12" customWidth="1"/>
    <col min="521" max="521" width="13.42578125" style="12" customWidth="1"/>
    <col min="522" max="768" width="8.85546875" style="12" customWidth="1"/>
    <col min="769" max="769" width="8.28515625" style="12" customWidth="1"/>
    <col min="770" max="770" width="12.5703125" style="12" customWidth="1"/>
    <col min="771" max="771" width="26.85546875" style="12" customWidth="1"/>
    <col min="772" max="773" width="8.85546875" style="12" customWidth="1"/>
    <col min="774" max="774" width="13.42578125" style="12" customWidth="1"/>
    <col min="775" max="775" width="12.42578125" style="12" customWidth="1"/>
    <col min="776" max="776" width="8.85546875" style="12" customWidth="1"/>
    <col min="777" max="777" width="13.42578125" style="12" customWidth="1"/>
    <col min="778" max="1024" width="8.85546875" style="12" customWidth="1"/>
    <col min="1025" max="1025" width="8.28515625" style="12" customWidth="1"/>
    <col min="1026" max="1026" width="12.5703125" style="12" customWidth="1"/>
    <col min="1027" max="1027" width="26.85546875" style="12" customWidth="1"/>
    <col min="1028" max="1029" width="8.85546875" style="12" customWidth="1"/>
    <col min="1030" max="1030" width="13.42578125" style="12" customWidth="1"/>
    <col min="1031" max="1031" width="12.42578125" style="12" customWidth="1"/>
    <col min="1032" max="1032" width="8.85546875" style="12" customWidth="1"/>
    <col min="1033" max="1033" width="13.42578125" style="12" customWidth="1"/>
    <col min="1034" max="1280" width="8.85546875" style="12" customWidth="1"/>
    <col min="1281" max="1281" width="8.28515625" style="12" customWidth="1"/>
    <col min="1282" max="1282" width="12.5703125" style="12" customWidth="1"/>
    <col min="1283" max="1283" width="26.85546875" style="12" customWidth="1"/>
    <col min="1284" max="1285" width="8.85546875" style="12" customWidth="1"/>
    <col min="1286" max="1286" width="13.42578125" style="12" customWidth="1"/>
    <col min="1287" max="1287" width="12.42578125" style="12" customWidth="1"/>
    <col min="1288" max="1288" width="8.85546875" style="12" customWidth="1"/>
    <col min="1289" max="1289" width="13.42578125" style="12" customWidth="1"/>
    <col min="1290" max="1536" width="8.85546875" style="12" customWidth="1"/>
    <col min="1537" max="1537" width="8.28515625" style="12" customWidth="1"/>
    <col min="1538" max="1538" width="12.5703125" style="12" customWidth="1"/>
    <col min="1539" max="1539" width="26.85546875" style="12" customWidth="1"/>
    <col min="1540" max="1541" width="8.85546875" style="12" customWidth="1"/>
    <col min="1542" max="1542" width="13.42578125" style="12" customWidth="1"/>
    <col min="1543" max="1543" width="12.42578125" style="12" customWidth="1"/>
    <col min="1544" max="1544" width="8.85546875" style="12" customWidth="1"/>
    <col min="1545" max="1545" width="13.42578125" style="12" customWidth="1"/>
    <col min="1546" max="1792" width="8.85546875" style="12" customWidth="1"/>
    <col min="1793" max="1793" width="8.28515625" style="12" customWidth="1"/>
    <col min="1794" max="1794" width="12.5703125" style="12" customWidth="1"/>
    <col min="1795" max="1795" width="26.85546875" style="12" customWidth="1"/>
    <col min="1796" max="1797" width="8.85546875" style="12" customWidth="1"/>
    <col min="1798" max="1798" width="13.42578125" style="12" customWidth="1"/>
    <col min="1799" max="1799" width="12.42578125" style="12" customWidth="1"/>
    <col min="1800" max="1800" width="8.85546875" style="12" customWidth="1"/>
    <col min="1801" max="1801" width="13.42578125" style="12" customWidth="1"/>
    <col min="1802" max="2048" width="8.85546875" style="12" customWidth="1"/>
    <col min="2049" max="2049" width="8.28515625" style="12" customWidth="1"/>
    <col min="2050" max="2050" width="12.5703125" style="12" customWidth="1"/>
    <col min="2051" max="2051" width="26.85546875" style="12" customWidth="1"/>
    <col min="2052" max="2053" width="8.85546875" style="12" customWidth="1"/>
    <col min="2054" max="2054" width="13.42578125" style="12" customWidth="1"/>
    <col min="2055" max="2055" width="12.42578125" style="12" customWidth="1"/>
    <col min="2056" max="2056" width="8.85546875" style="12" customWidth="1"/>
    <col min="2057" max="2057" width="13.42578125" style="12" customWidth="1"/>
    <col min="2058" max="2304" width="8.85546875" style="12" customWidth="1"/>
    <col min="2305" max="2305" width="8.28515625" style="12" customWidth="1"/>
    <col min="2306" max="2306" width="12.5703125" style="12" customWidth="1"/>
    <col min="2307" max="2307" width="26.85546875" style="12" customWidth="1"/>
    <col min="2308" max="2309" width="8.85546875" style="12" customWidth="1"/>
    <col min="2310" max="2310" width="13.42578125" style="12" customWidth="1"/>
    <col min="2311" max="2311" width="12.42578125" style="12" customWidth="1"/>
    <col min="2312" max="2312" width="8.85546875" style="12" customWidth="1"/>
    <col min="2313" max="2313" width="13.42578125" style="12" customWidth="1"/>
    <col min="2314" max="2560" width="8.85546875" style="12" customWidth="1"/>
    <col min="2561" max="2561" width="8.28515625" style="12" customWidth="1"/>
    <col min="2562" max="2562" width="12.5703125" style="12" customWidth="1"/>
    <col min="2563" max="2563" width="26.85546875" style="12" customWidth="1"/>
    <col min="2564" max="2565" width="8.85546875" style="12" customWidth="1"/>
    <col min="2566" max="2566" width="13.42578125" style="12" customWidth="1"/>
    <col min="2567" max="2567" width="12.42578125" style="12" customWidth="1"/>
    <col min="2568" max="2568" width="8.85546875" style="12" customWidth="1"/>
    <col min="2569" max="2569" width="13.42578125" style="12" customWidth="1"/>
    <col min="2570" max="2816" width="8.85546875" style="12" customWidth="1"/>
    <col min="2817" max="2817" width="8.28515625" style="12" customWidth="1"/>
    <col min="2818" max="2818" width="12.5703125" style="12" customWidth="1"/>
    <col min="2819" max="2819" width="26.85546875" style="12" customWidth="1"/>
    <col min="2820" max="2821" width="8.85546875" style="12" customWidth="1"/>
    <col min="2822" max="2822" width="13.42578125" style="12" customWidth="1"/>
    <col min="2823" max="2823" width="12.42578125" style="12" customWidth="1"/>
    <col min="2824" max="2824" width="8.85546875" style="12" customWidth="1"/>
    <col min="2825" max="2825" width="13.42578125" style="12" customWidth="1"/>
    <col min="2826" max="3072" width="8.85546875" style="12" customWidth="1"/>
    <col min="3073" max="3073" width="8.28515625" style="12" customWidth="1"/>
    <col min="3074" max="3074" width="12.5703125" style="12" customWidth="1"/>
    <col min="3075" max="3075" width="26.85546875" style="12" customWidth="1"/>
    <col min="3076" max="3077" width="8.85546875" style="12" customWidth="1"/>
    <col min="3078" max="3078" width="13.42578125" style="12" customWidth="1"/>
    <col min="3079" max="3079" width="12.42578125" style="12" customWidth="1"/>
    <col min="3080" max="3080" width="8.85546875" style="12" customWidth="1"/>
    <col min="3081" max="3081" width="13.42578125" style="12" customWidth="1"/>
    <col min="3082" max="3328" width="8.85546875" style="12" customWidth="1"/>
    <col min="3329" max="3329" width="8.28515625" style="12" customWidth="1"/>
    <col min="3330" max="3330" width="12.5703125" style="12" customWidth="1"/>
    <col min="3331" max="3331" width="26.85546875" style="12" customWidth="1"/>
    <col min="3332" max="3333" width="8.85546875" style="12" customWidth="1"/>
    <col min="3334" max="3334" width="13.42578125" style="12" customWidth="1"/>
    <col min="3335" max="3335" width="12.42578125" style="12" customWidth="1"/>
    <col min="3336" max="3336" width="8.85546875" style="12" customWidth="1"/>
    <col min="3337" max="3337" width="13.42578125" style="12" customWidth="1"/>
    <col min="3338" max="3584" width="8.85546875" style="12" customWidth="1"/>
    <col min="3585" max="3585" width="8.28515625" style="12" customWidth="1"/>
    <col min="3586" max="3586" width="12.5703125" style="12" customWidth="1"/>
    <col min="3587" max="3587" width="26.85546875" style="12" customWidth="1"/>
    <col min="3588" max="3589" width="8.85546875" style="12" customWidth="1"/>
    <col min="3590" max="3590" width="13.42578125" style="12" customWidth="1"/>
    <col min="3591" max="3591" width="12.42578125" style="12" customWidth="1"/>
    <col min="3592" max="3592" width="8.85546875" style="12" customWidth="1"/>
    <col min="3593" max="3593" width="13.42578125" style="12" customWidth="1"/>
    <col min="3594" max="3840" width="8.85546875" style="12" customWidth="1"/>
    <col min="3841" max="3841" width="8.28515625" style="12" customWidth="1"/>
    <col min="3842" max="3842" width="12.5703125" style="12" customWidth="1"/>
    <col min="3843" max="3843" width="26.85546875" style="12" customWidth="1"/>
    <col min="3844" max="3845" width="8.85546875" style="12" customWidth="1"/>
    <col min="3846" max="3846" width="13.42578125" style="12" customWidth="1"/>
    <col min="3847" max="3847" width="12.42578125" style="12" customWidth="1"/>
    <col min="3848" max="3848" width="8.85546875" style="12" customWidth="1"/>
    <col min="3849" max="3849" width="13.42578125" style="12" customWidth="1"/>
    <col min="3850" max="4096" width="8.85546875" style="12" customWidth="1"/>
    <col min="4097" max="4097" width="8.28515625" style="12" customWidth="1"/>
    <col min="4098" max="4098" width="12.5703125" style="12" customWidth="1"/>
    <col min="4099" max="4099" width="26.85546875" style="12" customWidth="1"/>
    <col min="4100" max="4101" width="8.85546875" style="12" customWidth="1"/>
    <col min="4102" max="4102" width="13.42578125" style="12" customWidth="1"/>
    <col min="4103" max="4103" width="12.42578125" style="12" customWidth="1"/>
    <col min="4104" max="4104" width="8.85546875" style="12" customWidth="1"/>
    <col min="4105" max="4105" width="13.42578125" style="12" customWidth="1"/>
    <col min="4106" max="4352" width="8.85546875" style="12" customWidth="1"/>
    <col min="4353" max="4353" width="8.28515625" style="12" customWidth="1"/>
    <col min="4354" max="4354" width="12.5703125" style="12" customWidth="1"/>
    <col min="4355" max="4355" width="26.85546875" style="12" customWidth="1"/>
    <col min="4356" max="4357" width="8.85546875" style="12" customWidth="1"/>
    <col min="4358" max="4358" width="13.42578125" style="12" customWidth="1"/>
    <col min="4359" max="4359" width="12.42578125" style="12" customWidth="1"/>
    <col min="4360" max="4360" width="8.85546875" style="12" customWidth="1"/>
    <col min="4361" max="4361" width="13.42578125" style="12" customWidth="1"/>
    <col min="4362" max="4608" width="8.85546875" style="12" customWidth="1"/>
    <col min="4609" max="4609" width="8.28515625" style="12" customWidth="1"/>
    <col min="4610" max="4610" width="12.5703125" style="12" customWidth="1"/>
    <col min="4611" max="4611" width="26.85546875" style="12" customWidth="1"/>
    <col min="4612" max="4613" width="8.85546875" style="12" customWidth="1"/>
    <col min="4614" max="4614" width="13.42578125" style="12" customWidth="1"/>
    <col min="4615" max="4615" width="12.42578125" style="12" customWidth="1"/>
    <col min="4616" max="4616" width="8.85546875" style="12" customWidth="1"/>
    <col min="4617" max="4617" width="13.42578125" style="12" customWidth="1"/>
    <col min="4618" max="4864" width="8.85546875" style="12" customWidth="1"/>
    <col min="4865" max="4865" width="8.28515625" style="12" customWidth="1"/>
    <col min="4866" max="4866" width="12.5703125" style="12" customWidth="1"/>
    <col min="4867" max="4867" width="26.85546875" style="12" customWidth="1"/>
    <col min="4868" max="4869" width="8.85546875" style="12" customWidth="1"/>
    <col min="4870" max="4870" width="13.42578125" style="12" customWidth="1"/>
    <col min="4871" max="4871" width="12.42578125" style="12" customWidth="1"/>
    <col min="4872" max="4872" width="8.85546875" style="12" customWidth="1"/>
    <col min="4873" max="4873" width="13.42578125" style="12" customWidth="1"/>
    <col min="4874" max="5120" width="8.85546875" style="12" customWidth="1"/>
    <col min="5121" max="5121" width="8.28515625" style="12" customWidth="1"/>
    <col min="5122" max="5122" width="12.5703125" style="12" customWidth="1"/>
    <col min="5123" max="5123" width="26.85546875" style="12" customWidth="1"/>
    <col min="5124" max="5125" width="8.85546875" style="12" customWidth="1"/>
    <col min="5126" max="5126" width="13.42578125" style="12" customWidth="1"/>
    <col min="5127" max="5127" width="12.42578125" style="12" customWidth="1"/>
    <col min="5128" max="5128" width="8.85546875" style="12" customWidth="1"/>
    <col min="5129" max="5129" width="13.42578125" style="12" customWidth="1"/>
    <col min="5130" max="5376" width="8.85546875" style="12" customWidth="1"/>
    <col min="5377" max="5377" width="8.28515625" style="12" customWidth="1"/>
    <col min="5378" max="5378" width="12.5703125" style="12" customWidth="1"/>
    <col min="5379" max="5379" width="26.85546875" style="12" customWidth="1"/>
    <col min="5380" max="5381" width="8.85546875" style="12" customWidth="1"/>
    <col min="5382" max="5382" width="13.42578125" style="12" customWidth="1"/>
    <col min="5383" max="5383" width="12.42578125" style="12" customWidth="1"/>
    <col min="5384" max="5384" width="8.85546875" style="12" customWidth="1"/>
    <col min="5385" max="5385" width="13.42578125" style="12" customWidth="1"/>
    <col min="5386" max="5632" width="8.85546875" style="12" customWidth="1"/>
    <col min="5633" max="5633" width="8.28515625" style="12" customWidth="1"/>
    <col min="5634" max="5634" width="12.5703125" style="12" customWidth="1"/>
    <col min="5635" max="5635" width="26.85546875" style="12" customWidth="1"/>
    <col min="5636" max="5637" width="8.85546875" style="12" customWidth="1"/>
    <col min="5638" max="5638" width="13.42578125" style="12" customWidth="1"/>
    <col min="5639" max="5639" width="12.42578125" style="12" customWidth="1"/>
    <col min="5640" max="5640" width="8.85546875" style="12" customWidth="1"/>
    <col min="5641" max="5641" width="13.42578125" style="12" customWidth="1"/>
    <col min="5642" max="5888" width="8.85546875" style="12" customWidth="1"/>
    <col min="5889" max="5889" width="8.28515625" style="12" customWidth="1"/>
    <col min="5890" max="5890" width="12.5703125" style="12" customWidth="1"/>
    <col min="5891" max="5891" width="26.85546875" style="12" customWidth="1"/>
    <col min="5892" max="5893" width="8.85546875" style="12" customWidth="1"/>
    <col min="5894" max="5894" width="13.42578125" style="12" customWidth="1"/>
    <col min="5895" max="5895" width="12.42578125" style="12" customWidth="1"/>
    <col min="5896" max="5896" width="8.85546875" style="12" customWidth="1"/>
    <col min="5897" max="5897" width="13.42578125" style="12" customWidth="1"/>
    <col min="5898" max="6144" width="8.85546875" style="12" customWidth="1"/>
    <col min="6145" max="6145" width="8.28515625" style="12" customWidth="1"/>
    <col min="6146" max="6146" width="12.5703125" style="12" customWidth="1"/>
    <col min="6147" max="6147" width="26.85546875" style="12" customWidth="1"/>
    <col min="6148" max="6149" width="8.85546875" style="12" customWidth="1"/>
    <col min="6150" max="6150" width="13.42578125" style="12" customWidth="1"/>
    <col min="6151" max="6151" width="12.42578125" style="12" customWidth="1"/>
    <col min="6152" max="6152" width="8.85546875" style="12" customWidth="1"/>
    <col min="6153" max="6153" width="13.42578125" style="12" customWidth="1"/>
    <col min="6154" max="6400" width="8.85546875" style="12" customWidth="1"/>
    <col min="6401" max="6401" width="8.28515625" style="12" customWidth="1"/>
    <col min="6402" max="6402" width="12.5703125" style="12" customWidth="1"/>
    <col min="6403" max="6403" width="26.85546875" style="12" customWidth="1"/>
    <col min="6404" max="6405" width="8.85546875" style="12" customWidth="1"/>
    <col min="6406" max="6406" width="13.42578125" style="12" customWidth="1"/>
    <col min="6407" max="6407" width="12.42578125" style="12" customWidth="1"/>
    <col min="6408" max="6408" width="8.85546875" style="12" customWidth="1"/>
    <col min="6409" max="6409" width="13.42578125" style="12" customWidth="1"/>
    <col min="6410" max="6656" width="8.85546875" style="12" customWidth="1"/>
    <col min="6657" max="6657" width="8.28515625" style="12" customWidth="1"/>
    <col min="6658" max="6658" width="12.5703125" style="12" customWidth="1"/>
    <col min="6659" max="6659" width="26.85546875" style="12" customWidth="1"/>
    <col min="6660" max="6661" width="8.85546875" style="12" customWidth="1"/>
    <col min="6662" max="6662" width="13.42578125" style="12" customWidth="1"/>
    <col min="6663" max="6663" width="12.42578125" style="12" customWidth="1"/>
    <col min="6664" max="6664" width="8.85546875" style="12" customWidth="1"/>
    <col min="6665" max="6665" width="13.42578125" style="12" customWidth="1"/>
    <col min="6666" max="6912" width="8.85546875" style="12" customWidth="1"/>
    <col min="6913" max="6913" width="8.28515625" style="12" customWidth="1"/>
    <col min="6914" max="6914" width="12.5703125" style="12" customWidth="1"/>
    <col min="6915" max="6915" width="26.85546875" style="12" customWidth="1"/>
    <col min="6916" max="6917" width="8.85546875" style="12" customWidth="1"/>
    <col min="6918" max="6918" width="13.42578125" style="12" customWidth="1"/>
    <col min="6919" max="6919" width="12.42578125" style="12" customWidth="1"/>
    <col min="6920" max="6920" width="8.85546875" style="12" customWidth="1"/>
    <col min="6921" max="6921" width="13.42578125" style="12" customWidth="1"/>
    <col min="6922" max="7168" width="8.85546875" style="12" customWidth="1"/>
    <col min="7169" max="7169" width="8.28515625" style="12" customWidth="1"/>
    <col min="7170" max="7170" width="12.5703125" style="12" customWidth="1"/>
    <col min="7171" max="7171" width="26.85546875" style="12" customWidth="1"/>
    <col min="7172" max="7173" width="8.85546875" style="12" customWidth="1"/>
    <col min="7174" max="7174" width="13.42578125" style="12" customWidth="1"/>
    <col min="7175" max="7175" width="12.42578125" style="12" customWidth="1"/>
    <col min="7176" max="7176" width="8.85546875" style="12" customWidth="1"/>
    <col min="7177" max="7177" width="13.42578125" style="12" customWidth="1"/>
    <col min="7178" max="7424" width="8.85546875" style="12" customWidth="1"/>
    <col min="7425" max="7425" width="8.28515625" style="12" customWidth="1"/>
    <col min="7426" max="7426" width="12.5703125" style="12" customWidth="1"/>
    <col min="7427" max="7427" width="26.85546875" style="12" customWidth="1"/>
    <col min="7428" max="7429" width="8.85546875" style="12" customWidth="1"/>
    <col min="7430" max="7430" width="13.42578125" style="12" customWidth="1"/>
    <col min="7431" max="7431" width="12.42578125" style="12" customWidth="1"/>
    <col min="7432" max="7432" width="8.85546875" style="12" customWidth="1"/>
    <col min="7433" max="7433" width="13.42578125" style="12" customWidth="1"/>
    <col min="7434" max="7680" width="8.85546875" style="12" customWidth="1"/>
    <col min="7681" max="7681" width="8.28515625" style="12" customWidth="1"/>
    <col min="7682" max="7682" width="12.5703125" style="12" customWidth="1"/>
    <col min="7683" max="7683" width="26.85546875" style="12" customWidth="1"/>
    <col min="7684" max="7685" width="8.85546875" style="12" customWidth="1"/>
    <col min="7686" max="7686" width="13.42578125" style="12" customWidth="1"/>
    <col min="7687" max="7687" width="12.42578125" style="12" customWidth="1"/>
    <col min="7688" max="7688" width="8.85546875" style="12" customWidth="1"/>
    <col min="7689" max="7689" width="13.42578125" style="12" customWidth="1"/>
    <col min="7690" max="7936" width="8.85546875" style="12" customWidth="1"/>
    <col min="7937" max="7937" width="8.28515625" style="12" customWidth="1"/>
    <col min="7938" max="7938" width="12.5703125" style="12" customWidth="1"/>
    <col min="7939" max="7939" width="26.85546875" style="12" customWidth="1"/>
    <col min="7940" max="7941" width="8.85546875" style="12" customWidth="1"/>
    <col min="7942" max="7942" width="13.42578125" style="12" customWidth="1"/>
    <col min="7943" max="7943" width="12.42578125" style="12" customWidth="1"/>
    <col min="7944" max="7944" width="8.85546875" style="12" customWidth="1"/>
    <col min="7945" max="7945" width="13.42578125" style="12" customWidth="1"/>
    <col min="7946" max="8192" width="8.85546875" style="12" customWidth="1"/>
    <col min="8193" max="8193" width="8.28515625" style="12" customWidth="1"/>
    <col min="8194" max="8194" width="12.5703125" style="12" customWidth="1"/>
    <col min="8195" max="8195" width="26.85546875" style="12" customWidth="1"/>
    <col min="8196" max="8197" width="8.85546875" style="12" customWidth="1"/>
    <col min="8198" max="8198" width="13.42578125" style="12" customWidth="1"/>
    <col min="8199" max="8199" width="12.42578125" style="12" customWidth="1"/>
    <col min="8200" max="8200" width="8.85546875" style="12" customWidth="1"/>
    <col min="8201" max="8201" width="13.42578125" style="12" customWidth="1"/>
    <col min="8202" max="8448" width="8.85546875" style="12" customWidth="1"/>
    <col min="8449" max="8449" width="8.28515625" style="12" customWidth="1"/>
    <col min="8450" max="8450" width="12.5703125" style="12" customWidth="1"/>
    <col min="8451" max="8451" width="26.85546875" style="12" customWidth="1"/>
    <col min="8452" max="8453" width="8.85546875" style="12" customWidth="1"/>
    <col min="8454" max="8454" width="13.42578125" style="12" customWidth="1"/>
    <col min="8455" max="8455" width="12.42578125" style="12" customWidth="1"/>
    <col min="8456" max="8456" width="8.85546875" style="12" customWidth="1"/>
    <col min="8457" max="8457" width="13.42578125" style="12" customWidth="1"/>
    <col min="8458" max="8704" width="8.85546875" style="12" customWidth="1"/>
    <col min="8705" max="8705" width="8.28515625" style="12" customWidth="1"/>
    <col min="8706" max="8706" width="12.5703125" style="12" customWidth="1"/>
    <col min="8707" max="8707" width="26.85546875" style="12" customWidth="1"/>
    <col min="8708" max="8709" width="8.85546875" style="12" customWidth="1"/>
    <col min="8710" max="8710" width="13.42578125" style="12" customWidth="1"/>
    <col min="8711" max="8711" width="12.42578125" style="12" customWidth="1"/>
    <col min="8712" max="8712" width="8.85546875" style="12" customWidth="1"/>
    <col min="8713" max="8713" width="13.42578125" style="12" customWidth="1"/>
    <col min="8714" max="8960" width="8.85546875" style="12" customWidth="1"/>
    <col min="8961" max="8961" width="8.28515625" style="12" customWidth="1"/>
    <col min="8962" max="8962" width="12.5703125" style="12" customWidth="1"/>
    <col min="8963" max="8963" width="26.85546875" style="12" customWidth="1"/>
    <col min="8964" max="8965" width="8.85546875" style="12" customWidth="1"/>
    <col min="8966" max="8966" width="13.42578125" style="12" customWidth="1"/>
    <col min="8967" max="8967" width="12.42578125" style="12" customWidth="1"/>
    <col min="8968" max="8968" width="8.85546875" style="12" customWidth="1"/>
    <col min="8969" max="8969" width="13.42578125" style="12" customWidth="1"/>
    <col min="8970" max="9216" width="8.85546875" style="12" customWidth="1"/>
    <col min="9217" max="9217" width="8.28515625" style="12" customWidth="1"/>
    <col min="9218" max="9218" width="12.5703125" style="12" customWidth="1"/>
    <col min="9219" max="9219" width="26.85546875" style="12" customWidth="1"/>
    <col min="9220" max="9221" width="8.85546875" style="12" customWidth="1"/>
    <col min="9222" max="9222" width="13.42578125" style="12" customWidth="1"/>
    <col min="9223" max="9223" width="12.42578125" style="12" customWidth="1"/>
    <col min="9224" max="9224" width="8.85546875" style="12" customWidth="1"/>
    <col min="9225" max="9225" width="13.42578125" style="12" customWidth="1"/>
    <col min="9226" max="9472" width="8.85546875" style="12" customWidth="1"/>
    <col min="9473" max="9473" width="8.28515625" style="12" customWidth="1"/>
    <col min="9474" max="9474" width="12.5703125" style="12" customWidth="1"/>
    <col min="9475" max="9475" width="26.85546875" style="12" customWidth="1"/>
    <col min="9476" max="9477" width="8.85546875" style="12" customWidth="1"/>
    <col min="9478" max="9478" width="13.42578125" style="12" customWidth="1"/>
    <col min="9479" max="9479" width="12.42578125" style="12" customWidth="1"/>
    <col min="9480" max="9480" width="8.85546875" style="12" customWidth="1"/>
    <col min="9481" max="9481" width="13.42578125" style="12" customWidth="1"/>
    <col min="9482" max="9728" width="8.85546875" style="12" customWidth="1"/>
    <col min="9729" max="9729" width="8.28515625" style="12" customWidth="1"/>
    <col min="9730" max="9730" width="12.5703125" style="12" customWidth="1"/>
    <col min="9731" max="9731" width="26.85546875" style="12" customWidth="1"/>
    <col min="9732" max="9733" width="8.85546875" style="12" customWidth="1"/>
    <col min="9734" max="9734" width="13.42578125" style="12" customWidth="1"/>
    <col min="9735" max="9735" width="12.42578125" style="12" customWidth="1"/>
    <col min="9736" max="9736" width="8.85546875" style="12" customWidth="1"/>
    <col min="9737" max="9737" width="13.42578125" style="12" customWidth="1"/>
    <col min="9738" max="9984" width="8.85546875" style="12" customWidth="1"/>
    <col min="9985" max="9985" width="8.28515625" style="12" customWidth="1"/>
    <col min="9986" max="9986" width="12.5703125" style="12" customWidth="1"/>
    <col min="9987" max="9987" width="26.85546875" style="12" customWidth="1"/>
    <col min="9988" max="9989" width="8.85546875" style="12" customWidth="1"/>
    <col min="9990" max="9990" width="13.42578125" style="12" customWidth="1"/>
    <col min="9991" max="9991" width="12.42578125" style="12" customWidth="1"/>
    <col min="9992" max="9992" width="8.85546875" style="12" customWidth="1"/>
    <col min="9993" max="9993" width="13.42578125" style="12" customWidth="1"/>
    <col min="9994" max="10240" width="8.85546875" style="12" customWidth="1"/>
    <col min="10241" max="10241" width="8.28515625" style="12" customWidth="1"/>
    <col min="10242" max="10242" width="12.5703125" style="12" customWidth="1"/>
    <col min="10243" max="10243" width="26.85546875" style="12" customWidth="1"/>
    <col min="10244" max="10245" width="8.85546875" style="12" customWidth="1"/>
    <col min="10246" max="10246" width="13.42578125" style="12" customWidth="1"/>
    <col min="10247" max="10247" width="12.42578125" style="12" customWidth="1"/>
    <col min="10248" max="10248" width="8.85546875" style="12" customWidth="1"/>
    <col min="10249" max="10249" width="13.42578125" style="12" customWidth="1"/>
    <col min="10250" max="10496" width="8.85546875" style="12" customWidth="1"/>
    <col min="10497" max="10497" width="8.28515625" style="12" customWidth="1"/>
    <col min="10498" max="10498" width="12.5703125" style="12" customWidth="1"/>
    <col min="10499" max="10499" width="26.85546875" style="12" customWidth="1"/>
    <col min="10500" max="10501" width="8.85546875" style="12" customWidth="1"/>
    <col min="10502" max="10502" width="13.42578125" style="12" customWidth="1"/>
    <col min="10503" max="10503" width="12.42578125" style="12" customWidth="1"/>
    <col min="10504" max="10504" width="8.85546875" style="12" customWidth="1"/>
    <col min="10505" max="10505" width="13.42578125" style="12" customWidth="1"/>
    <col min="10506" max="10752" width="8.85546875" style="12" customWidth="1"/>
    <col min="10753" max="10753" width="8.28515625" style="12" customWidth="1"/>
    <col min="10754" max="10754" width="12.5703125" style="12" customWidth="1"/>
    <col min="10755" max="10755" width="26.85546875" style="12" customWidth="1"/>
    <col min="10756" max="10757" width="8.85546875" style="12" customWidth="1"/>
    <col min="10758" max="10758" width="13.42578125" style="12" customWidth="1"/>
    <col min="10759" max="10759" width="12.42578125" style="12" customWidth="1"/>
    <col min="10760" max="10760" width="8.85546875" style="12" customWidth="1"/>
    <col min="10761" max="10761" width="13.42578125" style="12" customWidth="1"/>
    <col min="10762" max="11008" width="8.85546875" style="12" customWidth="1"/>
    <col min="11009" max="11009" width="8.28515625" style="12" customWidth="1"/>
    <col min="11010" max="11010" width="12.5703125" style="12" customWidth="1"/>
    <col min="11011" max="11011" width="26.85546875" style="12" customWidth="1"/>
    <col min="11012" max="11013" width="8.85546875" style="12" customWidth="1"/>
    <col min="11014" max="11014" width="13.42578125" style="12" customWidth="1"/>
    <col min="11015" max="11015" width="12.42578125" style="12" customWidth="1"/>
    <col min="11016" max="11016" width="8.85546875" style="12" customWidth="1"/>
    <col min="11017" max="11017" width="13.42578125" style="12" customWidth="1"/>
    <col min="11018" max="11264" width="8.85546875" style="12" customWidth="1"/>
    <col min="11265" max="11265" width="8.28515625" style="12" customWidth="1"/>
    <col min="11266" max="11266" width="12.5703125" style="12" customWidth="1"/>
    <col min="11267" max="11267" width="26.85546875" style="12" customWidth="1"/>
    <col min="11268" max="11269" width="8.85546875" style="12" customWidth="1"/>
    <col min="11270" max="11270" width="13.42578125" style="12" customWidth="1"/>
    <col min="11271" max="11271" width="12.42578125" style="12" customWidth="1"/>
    <col min="11272" max="11272" width="8.85546875" style="12" customWidth="1"/>
    <col min="11273" max="11273" width="13.42578125" style="12" customWidth="1"/>
    <col min="11274" max="11520" width="8.85546875" style="12" customWidth="1"/>
    <col min="11521" max="11521" width="8.28515625" style="12" customWidth="1"/>
    <col min="11522" max="11522" width="12.5703125" style="12" customWidth="1"/>
    <col min="11523" max="11523" width="26.85546875" style="12" customWidth="1"/>
    <col min="11524" max="11525" width="8.85546875" style="12" customWidth="1"/>
    <col min="11526" max="11526" width="13.42578125" style="12" customWidth="1"/>
    <col min="11527" max="11527" width="12.42578125" style="12" customWidth="1"/>
    <col min="11528" max="11528" width="8.85546875" style="12" customWidth="1"/>
    <col min="11529" max="11529" width="13.42578125" style="12" customWidth="1"/>
    <col min="11530" max="11776" width="8.85546875" style="12" customWidth="1"/>
    <col min="11777" max="11777" width="8.28515625" style="12" customWidth="1"/>
    <col min="11778" max="11778" width="12.5703125" style="12" customWidth="1"/>
    <col min="11779" max="11779" width="26.85546875" style="12" customWidth="1"/>
    <col min="11780" max="11781" width="8.85546875" style="12" customWidth="1"/>
    <col min="11782" max="11782" width="13.42578125" style="12" customWidth="1"/>
    <col min="11783" max="11783" width="12.42578125" style="12" customWidth="1"/>
    <col min="11784" max="11784" width="8.85546875" style="12" customWidth="1"/>
    <col min="11785" max="11785" width="13.42578125" style="12" customWidth="1"/>
    <col min="11786" max="12032" width="8.85546875" style="12" customWidth="1"/>
    <col min="12033" max="12033" width="8.28515625" style="12" customWidth="1"/>
    <col min="12034" max="12034" width="12.5703125" style="12" customWidth="1"/>
    <col min="12035" max="12035" width="26.85546875" style="12" customWidth="1"/>
    <col min="12036" max="12037" width="8.85546875" style="12" customWidth="1"/>
    <col min="12038" max="12038" width="13.42578125" style="12" customWidth="1"/>
    <col min="12039" max="12039" width="12.42578125" style="12" customWidth="1"/>
    <col min="12040" max="12040" width="8.85546875" style="12" customWidth="1"/>
    <col min="12041" max="12041" width="13.42578125" style="12" customWidth="1"/>
    <col min="12042" max="12288" width="8.85546875" style="12" customWidth="1"/>
    <col min="12289" max="12289" width="8.28515625" style="12" customWidth="1"/>
    <col min="12290" max="12290" width="12.5703125" style="12" customWidth="1"/>
    <col min="12291" max="12291" width="26.85546875" style="12" customWidth="1"/>
    <col min="12292" max="12293" width="8.85546875" style="12" customWidth="1"/>
    <col min="12294" max="12294" width="13.42578125" style="12" customWidth="1"/>
    <col min="12295" max="12295" width="12.42578125" style="12" customWidth="1"/>
    <col min="12296" max="12296" width="8.85546875" style="12" customWidth="1"/>
    <col min="12297" max="12297" width="13.42578125" style="12" customWidth="1"/>
    <col min="12298" max="12544" width="8.85546875" style="12" customWidth="1"/>
    <col min="12545" max="12545" width="8.28515625" style="12" customWidth="1"/>
    <col min="12546" max="12546" width="12.5703125" style="12" customWidth="1"/>
    <col min="12547" max="12547" width="26.85546875" style="12" customWidth="1"/>
    <col min="12548" max="12549" width="8.85546875" style="12" customWidth="1"/>
    <col min="12550" max="12550" width="13.42578125" style="12" customWidth="1"/>
    <col min="12551" max="12551" width="12.42578125" style="12" customWidth="1"/>
    <col min="12552" max="12552" width="8.85546875" style="12" customWidth="1"/>
    <col min="12553" max="12553" width="13.42578125" style="12" customWidth="1"/>
    <col min="12554" max="12800" width="8.85546875" style="12" customWidth="1"/>
    <col min="12801" max="12801" width="8.28515625" style="12" customWidth="1"/>
    <col min="12802" max="12802" width="12.5703125" style="12" customWidth="1"/>
    <col min="12803" max="12803" width="26.85546875" style="12" customWidth="1"/>
    <col min="12804" max="12805" width="8.85546875" style="12" customWidth="1"/>
    <col min="12806" max="12806" width="13.42578125" style="12" customWidth="1"/>
    <col min="12807" max="12807" width="12.42578125" style="12" customWidth="1"/>
    <col min="12808" max="12808" width="8.85546875" style="12" customWidth="1"/>
    <col min="12809" max="12809" width="13.42578125" style="12" customWidth="1"/>
    <col min="12810" max="13056" width="8.85546875" style="12" customWidth="1"/>
    <col min="13057" max="13057" width="8.28515625" style="12" customWidth="1"/>
    <col min="13058" max="13058" width="12.5703125" style="12" customWidth="1"/>
    <col min="13059" max="13059" width="26.85546875" style="12" customWidth="1"/>
    <col min="13060" max="13061" width="8.85546875" style="12" customWidth="1"/>
    <col min="13062" max="13062" width="13.42578125" style="12" customWidth="1"/>
    <col min="13063" max="13063" width="12.42578125" style="12" customWidth="1"/>
    <col min="13064" max="13064" width="8.85546875" style="12" customWidth="1"/>
    <col min="13065" max="13065" width="13.42578125" style="12" customWidth="1"/>
    <col min="13066" max="13312" width="8.85546875" style="12" customWidth="1"/>
    <col min="13313" max="13313" width="8.28515625" style="12" customWidth="1"/>
    <col min="13314" max="13314" width="12.5703125" style="12" customWidth="1"/>
    <col min="13315" max="13315" width="26.85546875" style="12" customWidth="1"/>
    <col min="13316" max="13317" width="8.85546875" style="12" customWidth="1"/>
    <col min="13318" max="13318" width="13.42578125" style="12" customWidth="1"/>
    <col min="13319" max="13319" width="12.42578125" style="12" customWidth="1"/>
    <col min="13320" max="13320" width="8.85546875" style="12" customWidth="1"/>
    <col min="13321" max="13321" width="13.42578125" style="12" customWidth="1"/>
    <col min="13322" max="13568" width="8.85546875" style="12" customWidth="1"/>
    <col min="13569" max="13569" width="8.28515625" style="12" customWidth="1"/>
    <col min="13570" max="13570" width="12.5703125" style="12" customWidth="1"/>
    <col min="13571" max="13571" width="26.85546875" style="12" customWidth="1"/>
    <col min="13572" max="13573" width="8.85546875" style="12" customWidth="1"/>
    <col min="13574" max="13574" width="13.42578125" style="12" customWidth="1"/>
    <col min="13575" max="13575" width="12.42578125" style="12" customWidth="1"/>
    <col min="13576" max="13576" width="8.85546875" style="12" customWidth="1"/>
    <col min="13577" max="13577" width="13.42578125" style="12" customWidth="1"/>
    <col min="13578" max="13824" width="8.85546875" style="12" customWidth="1"/>
    <col min="13825" max="13825" width="8.28515625" style="12" customWidth="1"/>
    <col min="13826" max="13826" width="12.5703125" style="12" customWidth="1"/>
    <col min="13827" max="13827" width="26.85546875" style="12" customWidth="1"/>
    <col min="13828" max="13829" width="8.85546875" style="12" customWidth="1"/>
    <col min="13830" max="13830" width="13.42578125" style="12" customWidth="1"/>
    <col min="13831" max="13831" width="12.42578125" style="12" customWidth="1"/>
    <col min="13832" max="13832" width="8.85546875" style="12" customWidth="1"/>
    <col min="13833" max="13833" width="13.42578125" style="12" customWidth="1"/>
    <col min="13834" max="14080" width="8.85546875" style="12" customWidth="1"/>
    <col min="14081" max="14081" width="8.28515625" style="12" customWidth="1"/>
    <col min="14082" max="14082" width="12.5703125" style="12" customWidth="1"/>
    <col min="14083" max="14083" width="26.85546875" style="12" customWidth="1"/>
    <col min="14084" max="14085" width="8.85546875" style="12" customWidth="1"/>
    <col min="14086" max="14086" width="13.42578125" style="12" customWidth="1"/>
    <col min="14087" max="14087" width="12.42578125" style="12" customWidth="1"/>
    <col min="14088" max="14088" width="8.85546875" style="12" customWidth="1"/>
    <col min="14089" max="14089" width="13.42578125" style="12" customWidth="1"/>
    <col min="14090" max="14336" width="8.85546875" style="12" customWidth="1"/>
    <col min="14337" max="14337" width="8.28515625" style="12" customWidth="1"/>
    <col min="14338" max="14338" width="12.5703125" style="12" customWidth="1"/>
    <col min="14339" max="14339" width="26.85546875" style="12" customWidth="1"/>
    <col min="14340" max="14341" width="8.85546875" style="12" customWidth="1"/>
    <col min="14342" max="14342" width="13.42578125" style="12" customWidth="1"/>
    <col min="14343" max="14343" width="12.42578125" style="12" customWidth="1"/>
    <col min="14344" max="14344" width="8.85546875" style="12" customWidth="1"/>
    <col min="14345" max="14345" width="13.42578125" style="12" customWidth="1"/>
    <col min="14346" max="14592" width="8.85546875" style="12" customWidth="1"/>
    <col min="14593" max="14593" width="8.28515625" style="12" customWidth="1"/>
    <col min="14594" max="14594" width="12.5703125" style="12" customWidth="1"/>
    <col min="14595" max="14595" width="26.85546875" style="12" customWidth="1"/>
    <col min="14596" max="14597" width="8.85546875" style="12" customWidth="1"/>
    <col min="14598" max="14598" width="13.42578125" style="12" customWidth="1"/>
    <col min="14599" max="14599" width="12.42578125" style="12" customWidth="1"/>
    <col min="14600" max="14600" width="8.85546875" style="12" customWidth="1"/>
    <col min="14601" max="14601" width="13.42578125" style="12" customWidth="1"/>
    <col min="14602" max="14848" width="8.85546875" style="12" customWidth="1"/>
    <col min="14849" max="14849" width="8.28515625" style="12" customWidth="1"/>
    <col min="14850" max="14850" width="12.5703125" style="12" customWidth="1"/>
    <col min="14851" max="14851" width="26.85546875" style="12" customWidth="1"/>
    <col min="14852" max="14853" width="8.85546875" style="12" customWidth="1"/>
    <col min="14854" max="14854" width="13.42578125" style="12" customWidth="1"/>
    <col min="14855" max="14855" width="12.42578125" style="12" customWidth="1"/>
    <col min="14856" max="14856" width="8.85546875" style="12" customWidth="1"/>
    <col min="14857" max="14857" width="13.42578125" style="12" customWidth="1"/>
    <col min="14858" max="15104" width="8.85546875" style="12" customWidth="1"/>
    <col min="15105" max="15105" width="8.28515625" style="12" customWidth="1"/>
    <col min="15106" max="15106" width="12.5703125" style="12" customWidth="1"/>
    <col min="15107" max="15107" width="26.85546875" style="12" customWidth="1"/>
    <col min="15108" max="15109" width="8.85546875" style="12" customWidth="1"/>
    <col min="15110" max="15110" width="13.42578125" style="12" customWidth="1"/>
    <col min="15111" max="15111" width="12.42578125" style="12" customWidth="1"/>
    <col min="15112" max="15112" width="8.85546875" style="12" customWidth="1"/>
    <col min="15113" max="15113" width="13.42578125" style="12" customWidth="1"/>
    <col min="15114" max="15360" width="8.85546875" style="12" customWidth="1"/>
    <col min="15361" max="15361" width="8.28515625" style="12" customWidth="1"/>
    <col min="15362" max="15362" width="12.5703125" style="12" customWidth="1"/>
    <col min="15363" max="15363" width="26.85546875" style="12" customWidth="1"/>
    <col min="15364" max="15365" width="8.85546875" style="12" customWidth="1"/>
    <col min="15366" max="15366" width="13.42578125" style="12" customWidth="1"/>
    <col min="15367" max="15367" width="12.42578125" style="12" customWidth="1"/>
    <col min="15368" max="15368" width="8.85546875" style="12" customWidth="1"/>
    <col min="15369" max="15369" width="13.42578125" style="12" customWidth="1"/>
    <col min="15370" max="15616" width="8.85546875" style="12" customWidth="1"/>
    <col min="15617" max="15617" width="8.28515625" style="12" customWidth="1"/>
    <col min="15618" max="15618" width="12.5703125" style="12" customWidth="1"/>
    <col min="15619" max="15619" width="26.85546875" style="12" customWidth="1"/>
    <col min="15620" max="15621" width="8.85546875" style="12" customWidth="1"/>
    <col min="15622" max="15622" width="13.42578125" style="12" customWidth="1"/>
    <col min="15623" max="15623" width="12.42578125" style="12" customWidth="1"/>
    <col min="15624" max="15624" width="8.85546875" style="12" customWidth="1"/>
    <col min="15625" max="15625" width="13.42578125" style="12" customWidth="1"/>
    <col min="15626" max="15872" width="8.85546875" style="12" customWidth="1"/>
    <col min="15873" max="15873" width="8.28515625" style="12" customWidth="1"/>
    <col min="15874" max="15874" width="12.5703125" style="12" customWidth="1"/>
    <col min="15875" max="15875" width="26.85546875" style="12" customWidth="1"/>
    <col min="15876" max="15877" width="8.85546875" style="12" customWidth="1"/>
    <col min="15878" max="15878" width="13.42578125" style="12" customWidth="1"/>
    <col min="15879" max="15879" width="12.42578125" style="12" customWidth="1"/>
    <col min="15880" max="15880" width="8.85546875" style="12" customWidth="1"/>
    <col min="15881" max="15881" width="13.42578125" style="12" customWidth="1"/>
    <col min="15882" max="16128" width="8.85546875" style="12" customWidth="1"/>
    <col min="16129" max="16129" width="8.28515625" style="12" customWidth="1"/>
    <col min="16130" max="16130" width="12.5703125" style="12" customWidth="1"/>
    <col min="16131" max="16131" width="26.85546875" style="12" customWidth="1"/>
    <col min="16132" max="16133" width="8.85546875" style="12" customWidth="1"/>
    <col min="16134" max="16134" width="13.42578125" style="12" customWidth="1"/>
    <col min="16135" max="16135" width="12.42578125" style="12" customWidth="1"/>
    <col min="16136" max="16136" width="8.85546875" style="12" customWidth="1"/>
    <col min="16137" max="16137" width="13.42578125" style="12" customWidth="1"/>
    <col min="16138" max="16384" width="8.85546875" style="12" customWidth="1"/>
  </cols>
  <sheetData>
    <row r="1" spans="1:9" s="9" customFormat="1" x14ac:dyDescent="0.2">
      <c r="A1" s="8"/>
    </row>
    <row r="2" spans="1:9" ht="15.75" x14ac:dyDescent="0.25">
      <c r="A2" s="10" t="s">
        <v>3153</v>
      </c>
      <c r="B2" s="11"/>
      <c r="C2" s="11"/>
      <c r="D2" s="11"/>
      <c r="E2" s="11"/>
      <c r="F2" s="11"/>
      <c r="G2" s="11"/>
      <c r="H2" s="11"/>
      <c r="I2" s="11"/>
    </row>
    <row r="3" spans="1:9" s="15" customFormat="1" ht="13.5" thickBot="1" x14ac:dyDescent="0.25">
      <c r="A3" s="13" t="s">
        <v>59</v>
      </c>
      <c r="B3" s="14"/>
      <c r="C3" s="14"/>
      <c r="D3" s="14"/>
      <c r="E3" s="14"/>
      <c r="F3" s="14"/>
      <c r="G3" s="14"/>
      <c r="H3" s="14"/>
      <c r="I3" s="14"/>
    </row>
    <row r="4" spans="1:9" ht="12" thickBot="1" x14ac:dyDescent="0.25">
      <c r="A4" s="16" t="s">
        <v>60</v>
      </c>
      <c r="B4" s="17" t="s">
        <v>61</v>
      </c>
      <c r="C4" s="17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8" t="s">
        <v>68</v>
      </c>
    </row>
    <row r="5" spans="1:9" ht="45" x14ac:dyDescent="0.2">
      <c r="A5" s="19" t="s">
        <v>4826</v>
      </c>
      <c r="B5" s="20" t="s">
        <v>92</v>
      </c>
      <c r="C5" s="20" t="s">
        <v>4827</v>
      </c>
      <c r="D5" s="21" t="s">
        <v>72</v>
      </c>
      <c r="E5" s="21" t="s">
        <v>73</v>
      </c>
      <c r="F5" s="22">
        <v>64970</v>
      </c>
      <c r="G5" s="23">
        <v>1</v>
      </c>
      <c r="H5" s="21" t="s">
        <v>74</v>
      </c>
      <c r="I5" s="24" t="s">
        <v>74</v>
      </c>
    </row>
    <row r="6" spans="1:9" ht="45" x14ac:dyDescent="0.2">
      <c r="A6" s="19" t="s">
        <v>4828</v>
      </c>
      <c r="B6" s="20" t="s">
        <v>79</v>
      </c>
      <c r="C6" s="20" t="s">
        <v>4829</v>
      </c>
      <c r="D6" s="21" t="s">
        <v>72</v>
      </c>
      <c r="E6" s="21" t="s">
        <v>73</v>
      </c>
      <c r="F6" s="22">
        <v>42000</v>
      </c>
      <c r="G6" s="23">
        <v>1</v>
      </c>
      <c r="H6" s="21" t="s">
        <v>74</v>
      </c>
      <c r="I6" s="24" t="s">
        <v>74</v>
      </c>
    </row>
    <row r="7" spans="1:9" ht="45" x14ac:dyDescent="0.2">
      <c r="A7" s="19" t="s">
        <v>4828</v>
      </c>
      <c r="B7" s="20" t="s">
        <v>82</v>
      </c>
      <c r="C7" s="20" t="s">
        <v>4829</v>
      </c>
      <c r="D7" s="21" t="s">
        <v>72</v>
      </c>
      <c r="E7" s="21" t="s">
        <v>73</v>
      </c>
      <c r="F7" s="22">
        <v>42000</v>
      </c>
      <c r="G7" s="23">
        <v>1</v>
      </c>
      <c r="H7" s="21" t="s">
        <v>74</v>
      </c>
      <c r="I7" s="24" t="s">
        <v>74</v>
      </c>
    </row>
    <row r="8" spans="1:9" ht="67.5" x14ac:dyDescent="0.2">
      <c r="A8" s="19" t="s">
        <v>4828</v>
      </c>
      <c r="B8" s="20" t="s">
        <v>4830</v>
      </c>
      <c r="C8" s="20" t="s">
        <v>4831</v>
      </c>
      <c r="D8" s="21" t="s">
        <v>72</v>
      </c>
      <c r="E8" s="21" t="s">
        <v>73</v>
      </c>
      <c r="F8" s="22">
        <v>84724.58</v>
      </c>
      <c r="G8" s="23">
        <v>1</v>
      </c>
      <c r="H8" s="21" t="s">
        <v>74</v>
      </c>
      <c r="I8" s="24" t="s">
        <v>74</v>
      </c>
    </row>
    <row r="9" spans="1:9" ht="67.5" x14ac:dyDescent="0.2">
      <c r="A9" s="19" t="s">
        <v>4828</v>
      </c>
      <c r="B9" s="20" t="s">
        <v>4832</v>
      </c>
      <c r="C9" s="20" t="s">
        <v>4831</v>
      </c>
      <c r="D9" s="21" t="s">
        <v>72</v>
      </c>
      <c r="E9" s="21" t="s">
        <v>73</v>
      </c>
      <c r="F9" s="22">
        <v>84724.58</v>
      </c>
      <c r="G9" s="23">
        <v>1</v>
      </c>
      <c r="H9" s="21" t="s">
        <v>74</v>
      </c>
      <c r="I9" s="24" t="s">
        <v>74</v>
      </c>
    </row>
    <row r="10" spans="1:9" ht="45" x14ac:dyDescent="0.2">
      <c r="A10" s="19" t="s">
        <v>4833</v>
      </c>
      <c r="B10" s="20" t="s">
        <v>4834</v>
      </c>
      <c r="C10" s="20" t="s">
        <v>4835</v>
      </c>
      <c r="D10" s="21" t="s">
        <v>72</v>
      </c>
      <c r="E10" s="21" t="s">
        <v>73</v>
      </c>
      <c r="F10" s="22">
        <v>944915.25</v>
      </c>
      <c r="G10" s="23">
        <v>1</v>
      </c>
      <c r="H10" s="21" t="s">
        <v>74</v>
      </c>
      <c r="I10" s="24" t="s">
        <v>74</v>
      </c>
    </row>
    <row r="11" spans="1:9" ht="45" x14ac:dyDescent="0.2">
      <c r="A11" s="19" t="s">
        <v>4836</v>
      </c>
      <c r="B11" s="20" t="s">
        <v>76</v>
      </c>
      <c r="C11" s="20" t="s">
        <v>4837</v>
      </c>
      <c r="D11" s="21" t="s">
        <v>72</v>
      </c>
      <c r="E11" s="21" t="s">
        <v>73</v>
      </c>
      <c r="F11" s="22">
        <v>42733.9</v>
      </c>
      <c r="G11" s="23">
        <v>1</v>
      </c>
      <c r="H11" s="21" t="s">
        <v>74</v>
      </c>
      <c r="I11" s="24" t="s">
        <v>74</v>
      </c>
    </row>
    <row r="12" spans="1:9" ht="45" x14ac:dyDescent="0.2">
      <c r="A12" s="19" t="s">
        <v>4838</v>
      </c>
      <c r="B12" s="20" t="s">
        <v>4839</v>
      </c>
      <c r="C12" s="20" t="s">
        <v>4840</v>
      </c>
      <c r="D12" s="21" t="s">
        <v>72</v>
      </c>
      <c r="E12" s="21" t="s">
        <v>73</v>
      </c>
      <c r="F12" s="22">
        <v>49152.54</v>
      </c>
      <c r="G12" s="23">
        <v>1</v>
      </c>
      <c r="H12" s="21" t="s">
        <v>74</v>
      </c>
      <c r="I12" s="24" t="s">
        <v>74</v>
      </c>
    </row>
    <row r="13" spans="1:9" ht="45" x14ac:dyDescent="0.2">
      <c r="A13" s="19" t="s">
        <v>4841</v>
      </c>
      <c r="B13" s="20" t="s">
        <v>85</v>
      </c>
      <c r="C13" s="20" t="s">
        <v>4842</v>
      </c>
      <c r="D13" s="21" t="s">
        <v>72</v>
      </c>
      <c r="E13" s="21" t="s">
        <v>73</v>
      </c>
      <c r="F13" s="22">
        <v>872881.36</v>
      </c>
      <c r="G13" s="23">
        <v>1</v>
      </c>
      <c r="H13" s="21" t="s">
        <v>74</v>
      </c>
      <c r="I13" s="24" t="s">
        <v>74</v>
      </c>
    </row>
    <row r="14" spans="1:9" ht="45" x14ac:dyDescent="0.2">
      <c r="A14" s="19" t="s">
        <v>4843</v>
      </c>
      <c r="B14" s="20" t="s">
        <v>115</v>
      </c>
      <c r="C14" s="20" t="s">
        <v>4844</v>
      </c>
      <c r="D14" s="21" t="s">
        <v>72</v>
      </c>
      <c r="E14" s="21" t="s">
        <v>73</v>
      </c>
      <c r="F14" s="22">
        <v>50690</v>
      </c>
      <c r="G14" s="23">
        <v>1</v>
      </c>
      <c r="H14" s="21" t="s">
        <v>74</v>
      </c>
      <c r="I14" s="24" t="s">
        <v>74</v>
      </c>
    </row>
    <row r="15" spans="1:9" ht="67.5" x14ac:dyDescent="0.2">
      <c r="A15" s="19" t="s">
        <v>4845</v>
      </c>
      <c r="B15" s="20" t="s">
        <v>4846</v>
      </c>
      <c r="C15" s="20" t="s">
        <v>4847</v>
      </c>
      <c r="D15" s="21" t="s">
        <v>72</v>
      </c>
      <c r="E15" s="21" t="s">
        <v>123</v>
      </c>
      <c r="F15" s="22">
        <v>172886.2</v>
      </c>
      <c r="G15" s="23">
        <v>1</v>
      </c>
      <c r="H15" s="21" t="s">
        <v>74</v>
      </c>
      <c r="I15" s="24" t="s">
        <v>74</v>
      </c>
    </row>
    <row r="16" spans="1:9" ht="67.5" x14ac:dyDescent="0.2">
      <c r="A16" s="19" t="s">
        <v>4845</v>
      </c>
      <c r="B16" s="20" t="s">
        <v>4846</v>
      </c>
      <c r="C16" s="20" t="s">
        <v>4848</v>
      </c>
      <c r="D16" s="21" t="s">
        <v>72</v>
      </c>
      <c r="E16" s="21" t="s">
        <v>123</v>
      </c>
      <c r="F16" s="22">
        <v>415000</v>
      </c>
      <c r="G16" s="25" t="s">
        <v>74</v>
      </c>
      <c r="H16" s="21" t="s">
        <v>74</v>
      </c>
      <c r="I16" s="24" t="s">
        <v>74</v>
      </c>
    </row>
    <row r="17" spans="1:9" ht="67.5" x14ac:dyDescent="0.2">
      <c r="A17" s="19" t="s">
        <v>4845</v>
      </c>
      <c r="B17" s="20" t="s">
        <v>4846</v>
      </c>
      <c r="C17" s="20" t="s">
        <v>4848</v>
      </c>
      <c r="D17" s="21" t="s">
        <v>72</v>
      </c>
      <c r="E17" s="21" t="s">
        <v>123</v>
      </c>
      <c r="F17" s="22">
        <v>77721</v>
      </c>
      <c r="G17" s="25" t="s">
        <v>74</v>
      </c>
      <c r="H17" s="21" t="s">
        <v>74</v>
      </c>
      <c r="I17" s="24" t="s">
        <v>74</v>
      </c>
    </row>
    <row r="18" spans="1:9" ht="67.5" x14ac:dyDescent="0.2">
      <c r="A18" s="19" t="s">
        <v>4845</v>
      </c>
      <c r="B18" s="20" t="s">
        <v>4846</v>
      </c>
      <c r="C18" s="20" t="s">
        <v>4849</v>
      </c>
      <c r="D18" s="21" t="s">
        <v>72</v>
      </c>
      <c r="E18" s="21" t="s">
        <v>123</v>
      </c>
      <c r="F18" s="22">
        <v>46610.17</v>
      </c>
      <c r="G18" s="25" t="s">
        <v>74</v>
      </c>
      <c r="H18" s="21" t="s">
        <v>74</v>
      </c>
      <c r="I18" s="24" t="s">
        <v>74</v>
      </c>
    </row>
    <row r="19" spans="1:9" ht="67.5" x14ac:dyDescent="0.2">
      <c r="A19" s="19" t="s">
        <v>4845</v>
      </c>
      <c r="B19" s="20" t="s">
        <v>4846</v>
      </c>
      <c r="C19" s="20" t="s">
        <v>4850</v>
      </c>
      <c r="D19" s="21" t="s">
        <v>72</v>
      </c>
      <c r="E19" s="21" t="s">
        <v>123</v>
      </c>
      <c r="F19" s="26">
        <v>580.76</v>
      </c>
      <c r="G19" s="25" t="s">
        <v>74</v>
      </c>
      <c r="H19" s="21" t="s">
        <v>74</v>
      </c>
      <c r="I19" s="24" t="s">
        <v>74</v>
      </c>
    </row>
    <row r="20" spans="1:9" ht="67.5" x14ac:dyDescent="0.2">
      <c r="A20" s="19" t="s">
        <v>4845</v>
      </c>
      <c r="B20" s="20" t="s">
        <v>4846</v>
      </c>
      <c r="C20" s="20" t="s">
        <v>4851</v>
      </c>
      <c r="D20" s="21" t="s">
        <v>72</v>
      </c>
      <c r="E20" s="21" t="s">
        <v>123</v>
      </c>
      <c r="F20" s="22">
        <v>46704.42</v>
      </c>
      <c r="G20" s="25" t="s">
        <v>74</v>
      </c>
      <c r="H20" s="21" t="s">
        <v>74</v>
      </c>
      <c r="I20" s="24" t="s">
        <v>74</v>
      </c>
    </row>
    <row r="21" spans="1:9" ht="67.5" x14ac:dyDescent="0.2">
      <c r="A21" s="19" t="s">
        <v>4845</v>
      </c>
      <c r="B21" s="20" t="s">
        <v>4846</v>
      </c>
      <c r="C21" s="20" t="s">
        <v>4852</v>
      </c>
      <c r="D21" s="21" t="s">
        <v>72</v>
      </c>
      <c r="E21" s="21" t="s">
        <v>123</v>
      </c>
      <c r="F21" s="22">
        <v>654885</v>
      </c>
      <c r="G21" s="25" t="s">
        <v>74</v>
      </c>
      <c r="H21" s="21" t="s">
        <v>74</v>
      </c>
      <c r="I21" s="24" t="s">
        <v>74</v>
      </c>
    </row>
    <row r="22" spans="1:9" ht="67.5" x14ac:dyDescent="0.2">
      <c r="A22" s="19" t="s">
        <v>4845</v>
      </c>
      <c r="B22" s="20" t="s">
        <v>4853</v>
      </c>
      <c r="C22" s="20" t="s">
        <v>4854</v>
      </c>
      <c r="D22" s="21" t="s">
        <v>72</v>
      </c>
      <c r="E22" s="21" t="s">
        <v>123</v>
      </c>
      <c r="F22" s="22">
        <v>325256</v>
      </c>
      <c r="G22" s="23">
        <v>1</v>
      </c>
      <c r="H22" s="21" t="s">
        <v>74</v>
      </c>
      <c r="I22" s="24" t="s">
        <v>74</v>
      </c>
    </row>
    <row r="23" spans="1:9" ht="67.5" x14ac:dyDescent="0.2">
      <c r="A23" s="19" t="s">
        <v>4845</v>
      </c>
      <c r="B23" s="20" t="s">
        <v>4853</v>
      </c>
      <c r="C23" s="20" t="s">
        <v>4855</v>
      </c>
      <c r="D23" s="21" t="s">
        <v>72</v>
      </c>
      <c r="E23" s="21" t="s">
        <v>123</v>
      </c>
      <c r="F23" s="22">
        <v>77454.31</v>
      </c>
      <c r="G23" s="25" t="s">
        <v>74</v>
      </c>
      <c r="H23" s="21" t="s">
        <v>74</v>
      </c>
      <c r="I23" s="24" t="s">
        <v>74</v>
      </c>
    </row>
    <row r="24" spans="1:9" ht="67.5" x14ac:dyDescent="0.2">
      <c r="A24" s="19" t="s">
        <v>4845</v>
      </c>
      <c r="B24" s="20" t="s">
        <v>4853</v>
      </c>
      <c r="C24" s="20" t="s">
        <v>4856</v>
      </c>
      <c r="D24" s="21" t="s">
        <v>72</v>
      </c>
      <c r="E24" s="21" t="s">
        <v>123</v>
      </c>
      <c r="F24" s="22">
        <v>51021</v>
      </c>
      <c r="G24" s="25" t="s">
        <v>74</v>
      </c>
      <c r="H24" s="21" t="s">
        <v>74</v>
      </c>
      <c r="I24" s="24" t="s">
        <v>74</v>
      </c>
    </row>
    <row r="25" spans="1:9" ht="67.5" x14ac:dyDescent="0.2">
      <c r="A25" s="19" t="s">
        <v>4845</v>
      </c>
      <c r="B25" s="20" t="s">
        <v>4853</v>
      </c>
      <c r="C25" s="20" t="s">
        <v>4857</v>
      </c>
      <c r="D25" s="21" t="s">
        <v>72</v>
      </c>
      <c r="E25" s="21" t="s">
        <v>123</v>
      </c>
      <c r="F25" s="22">
        <v>33898.31</v>
      </c>
      <c r="G25" s="25" t="s">
        <v>74</v>
      </c>
      <c r="H25" s="21" t="s">
        <v>74</v>
      </c>
      <c r="I25" s="24" t="s">
        <v>74</v>
      </c>
    </row>
    <row r="26" spans="1:9" ht="67.5" x14ac:dyDescent="0.2">
      <c r="A26" s="19" t="s">
        <v>4845</v>
      </c>
      <c r="B26" s="20" t="s">
        <v>4853</v>
      </c>
      <c r="C26" s="20" t="s">
        <v>4858</v>
      </c>
      <c r="D26" s="21" t="s">
        <v>72</v>
      </c>
      <c r="E26" s="21" t="s">
        <v>123</v>
      </c>
      <c r="F26" s="26">
        <v>271.68</v>
      </c>
      <c r="G26" s="25" t="s">
        <v>74</v>
      </c>
      <c r="H26" s="21" t="s">
        <v>74</v>
      </c>
      <c r="I26" s="24" t="s">
        <v>74</v>
      </c>
    </row>
    <row r="27" spans="1:9" ht="67.5" x14ac:dyDescent="0.2">
      <c r="A27" s="19" t="s">
        <v>4845</v>
      </c>
      <c r="B27" s="20" t="s">
        <v>4853</v>
      </c>
      <c r="C27" s="20" t="s">
        <v>4859</v>
      </c>
      <c r="D27" s="21" t="s">
        <v>72</v>
      </c>
      <c r="E27" s="21" t="s">
        <v>123</v>
      </c>
      <c r="F27" s="22">
        <v>19528.689999999999</v>
      </c>
      <c r="G27" s="25" t="s">
        <v>74</v>
      </c>
      <c r="H27" s="21" t="s">
        <v>74</v>
      </c>
      <c r="I27" s="24" t="s">
        <v>74</v>
      </c>
    </row>
    <row r="28" spans="1:9" ht="67.5" x14ac:dyDescent="0.2">
      <c r="A28" s="19" t="s">
        <v>4845</v>
      </c>
      <c r="B28" s="20" t="s">
        <v>109</v>
      </c>
      <c r="C28" s="20" t="s">
        <v>4860</v>
      </c>
      <c r="D28" s="21" t="s">
        <v>72</v>
      </c>
      <c r="E28" s="21" t="s">
        <v>123</v>
      </c>
      <c r="F28" s="22">
        <v>127898.54</v>
      </c>
      <c r="G28" s="23">
        <v>1</v>
      </c>
      <c r="H28" s="21" t="s">
        <v>74</v>
      </c>
      <c r="I28" s="24" t="s">
        <v>74</v>
      </c>
    </row>
    <row r="29" spans="1:9" ht="67.5" x14ac:dyDescent="0.2">
      <c r="A29" s="19" t="s">
        <v>4845</v>
      </c>
      <c r="B29" s="20" t="s">
        <v>109</v>
      </c>
      <c r="C29" s="20" t="s">
        <v>4861</v>
      </c>
      <c r="D29" s="21" t="s">
        <v>72</v>
      </c>
      <c r="E29" s="21" t="s">
        <v>123</v>
      </c>
      <c r="F29" s="22">
        <v>456609</v>
      </c>
      <c r="G29" s="25" t="s">
        <v>74</v>
      </c>
      <c r="H29" s="21" t="s">
        <v>74</v>
      </c>
      <c r="I29" s="24" t="s">
        <v>74</v>
      </c>
    </row>
    <row r="30" spans="1:9" ht="67.5" x14ac:dyDescent="0.2">
      <c r="A30" s="19" t="s">
        <v>4845</v>
      </c>
      <c r="B30" s="20" t="s">
        <v>109</v>
      </c>
      <c r="C30" s="20" t="s">
        <v>4862</v>
      </c>
      <c r="D30" s="21" t="s">
        <v>72</v>
      </c>
      <c r="E30" s="21" t="s">
        <v>123</v>
      </c>
      <c r="F30" s="22">
        <v>29661.02</v>
      </c>
      <c r="G30" s="25" t="s">
        <v>74</v>
      </c>
      <c r="H30" s="21" t="s">
        <v>74</v>
      </c>
      <c r="I30" s="24" t="s">
        <v>74</v>
      </c>
    </row>
    <row r="31" spans="1:9" ht="67.5" x14ac:dyDescent="0.2">
      <c r="A31" s="19" t="s">
        <v>4845</v>
      </c>
      <c r="B31" s="20" t="s">
        <v>109</v>
      </c>
      <c r="C31" s="20" t="s">
        <v>4863</v>
      </c>
      <c r="D31" s="21" t="s">
        <v>72</v>
      </c>
      <c r="E31" s="21" t="s">
        <v>123</v>
      </c>
      <c r="F31" s="26">
        <v>425.39</v>
      </c>
      <c r="G31" s="25" t="s">
        <v>74</v>
      </c>
      <c r="H31" s="21" t="s">
        <v>74</v>
      </c>
      <c r="I31" s="24" t="s">
        <v>74</v>
      </c>
    </row>
    <row r="32" spans="1:9" ht="67.5" x14ac:dyDescent="0.2">
      <c r="A32" s="19" t="s">
        <v>4845</v>
      </c>
      <c r="B32" s="20" t="s">
        <v>109</v>
      </c>
      <c r="C32" s="20" t="s">
        <v>4864</v>
      </c>
      <c r="D32" s="21" t="s">
        <v>72</v>
      </c>
      <c r="E32" s="21" t="s">
        <v>123</v>
      </c>
      <c r="F32" s="22">
        <v>35067.96</v>
      </c>
      <c r="G32" s="25" t="s">
        <v>74</v>
      </c>
      <c r="H32" s="21" t="s">
        <v>74</v>
      </c>
      <c r="I32" s="24" t="s">
        <v>74</v>
      </c>
    </row>
    <row r="33" spans="1:9" ht="67.5" x14ac:dyDescent="0.2">
      <c r="A33" s="19" t="s">
        <v>4845</v>
      </c>
      <c r="B33" s="20" t="s">
        <v>109</v>
      </c>
      <c r="C33" s="20" t="s">
        <v>4865</v>
      </c>
      <c r="D33" s="21" t="s">
        <v>72</v>
      </c>
      <c r="E33" s="21" t="s">
        <v>123</v>
      </c>
      <c r="F33" s="22">
        <v>443426</v>
      </c>
      <c r="G33" s="25" t="s">
        <v>74</v>
      </c>
      <c r="H33" s="21" t="s">
        <v>74</v>
      </c>
      <c r="I33" s="24" t="s">
        <v>74</v>
      </c>
    </row>
    <row r="34" spans="1:9" ht="67.5" x14ac:dyDescent="0.2">
      <c r="A34" s="19" t="s">
        <v>4845</v>
      </c>
      <c r="B34" s="20" t="s">
        <v>105</v>
      </c>
      <c r="C34" s="20" t="s">
        <v>4866</v>
      </c>
      <c r="D34" s="21" t="s">
        <v>72</v>
      </c>
      <c r="E34" s="21" t="s">
        <v>123</v>
      </c>
      <c r="F34" s="22">
        <v>42593.59</v>
      </c>
      <c r="G34" s="23">
        <v>1</v>
      </c>
      <c r="H34" s="21" t="s">
        <v>74</v>
      </c>
      <c r="I34" s="24" t="s">
        <v>74</v>
      </c>
    </row>
    <row r="35" spans="1:9" ht="67.5" x14ac:dyDescent="0.2">
      <c r="A35" s="19" t="s">
        <v>4845</v>
      </c>
      <c r="B35" s="20" t="s">
        <v>105</v>
      </c>
      <c r="C35" s="20" t="s">
        <v>4867</v>
      </c>
      <c r="D35" s="21" t="s">
        <v>72</v>
      </c>
      <c r="E35" s="21" t="s">
        <v>123</v>
      </c>
      <c r="F35" s="22">
        <v>129438</v>
      </c>
      <c r="G35" s="25" t="s">
        <v>74</v>
      </c>
      <c r="H35" s="21" t="s">
        <v>74</v>
      </c>
      <c r="I35" s="24" t="s">
        <v>74</v>
      </c>
    </row>
    <row r="36" spans="1:9" ht="67.5" x14ac:dyDescent="0.2">
      <c r="A36" s="19" t="s">
        <v>4845</v>
      </c>
      <c r="B36" s="20" t="s">
        <v>105</v>
      </c>
      <c r="C36" s="20" t="s">
        <v>4868</v>
      </c>
      <c r="D36" s="21" t="s">
        <v>72</v>
      </c>
      <c r="E36" s="21" t="s">
        <v>123</v>
      </c>
      <c r="F36" s="22">
        <v>5651</v>
      </c>
      <c r="G36" s="25" t="s">
        <v>74</v>
      </c>
      <c r="H36" s="21" t="s">
        <v>74</v>
      </c>
      <c r="I36" s="24" t="s">
        <v>74</v>
      </c>
    </row>
    <row r="37" spans="1:9" ht="67.5" x14ac:dyDescent="0.2">
      <c r="A37" s="19" t="s">
        <v>4845</v>
      </c>
      <c r="B37" s="20" t="s">
        <v>105</v>
      </c>
      <c r="C37" s="20" t="s">
        <v>4869</v>
      </c>
      <c r="D37" s="21" t="s">
        <v>72</v>
      </c>
      <c r="E37" s="21" t="s">
        <v>123</v>
      </c>
      <c r="F37" s="22">
        <v>25423.73</v>
      </c>
      <c r="G37" s="25" t="s">
        <v>74</v>
      </c>
      <c r="H37" s="21" t="s">
        <v>74</v>
      </c>
      <c r="I37" s="24" t="s">
        <v>74</v>
      </c>
    </row>
    <row r="38" spans="1:9" ht="67.5" x14ac:dyDescent="0.2">
      <c r="A38" s="19" t="s">
        <v>4845</v>
      </c>
      <c r="B38" s="20" t="s">
        <v>105</v>
      </c>
      <c r="C38" s="20" t="s">
        <v>4870</v>
      </c>
      <c r="D38" s="21" t="s">
        <v>72</v>
      </c>
      <c r="E38" s="21" t="s">
        <v>123</v>
      </c>
      <c r="F38" s="26">
        <v>155.37</v>
      </c>
      <c r="G38" s="25" t="s">
        <v>74</v>
      </c>
      <c r="H38" s="21" t="s">
        <v>74</v>
      </c>
      <c r="I38" s="24" t="s">
        <v>74</v>
      </c>
    </row>
    <row r="39" spans="1:9" ht="67.5" x14ac:dyDescent="0.2">
      <c r="A39" s="19" t="s">
        <v>4845</v>
      </c>
      <c r="B39" s="20" t="s">
        <v>105</v>
      </c>
      <c r="C39" s="20" t="s">
        <v>4871</v>
      </c>
      <c r="D39" s="21" t="s">
        <v>72</v>
      </c>
      <c r="E39" s="21" t="s">
        <v>123</v>
      </c>
      <c r="F39" s="22">
        <v>10012.219999999999</v>
      </c>
      <c r="G39" s="25" t="s">
        <v>74</v>
      </c>
      <c r="H39" s="21" t="s">
        <v>74</v>
      </c>
      <c r="I39" s="24" t="s">
        <v>74</v>
      </c>
    </row>
    <row r="40" spans="1:9" ht="67.5" x14ac:dyDescent="0.2">
      <c r="A40" s="19" t="s">
        <v>4845</v>
      </c>
      <c r="B40" s="20" t="s">
        <v>107</v>
      </c>
      <c r="C40" s="20" t="s">
        <v>4872</v>
      </c>
      <c r="D40" s="21" t="s">
        <v>72</v>
      </c>
      <c r="E40" s="21" t="s">
        <v>123</v>
      </c>
      <c r="F40" s="22">
        <v>507002</v>
      </c>
      <c r="G40" s="23">
        <v>1</v>
      </c>
      <c r="H40" s="21" t="s">
        <v>74</v>
      </c>
      <c r="I40" s="24" t="s">
        <v>74</v>
      </c>
    </row>
    <row r="41" spans="1:9" ht="67.5" x14ac:dyDescent="0.2">
      <c r="A41" s="19" t="s">
        <v>4845</v>
      </c>
      <c r="B41" s="20" t="s">
        <v>107</v>
      </c>
      <c r="C41" s="20" t="s">
        <v>4873</v>
      </c>
      <c r="D41" s="21" t="s">
        <v>72</v>
      </c>
      <c r="E41" s="21" t="s">
        <v>123</v>
      </c>
      <c r="F41" s="22">
        <v>81770.06</v>
      </c>
      <c r="G41" s="25" t="s">
        <v>74</v>
      </c>
      <c r="H41" s="21" t="s">
        <v>74</v>
      </c>
      <c r="I41" s="24" t="s">
        <v>74</v>
      </c>
    </row>
    <row r="42" spans="1:9" ht="67.5" x14ac:dyDescent="0.2">
      <c r="A42" s="19" t="s">
        <v>4845</v>
      </c>
      <c r="B42" s="20" t="s">
        <v>107</v>
      </c>
      <c r="C42" s="20" t="s">
        <v>4874</v>
      </c>
      <c r="D42" s="21" t="s">
        <v>72</v>
      </c>
      <c r="E42" s="21" t="s">
        <v>123</v>
      </c>
      <c r="F42" s="22">
        <v>25423.73</v>
      </c>
      <c r="G42" s="25" t="s">
        <v>74</v>
      </c>
      <c r="H42" s="21" t="s">
        <v>74</v>
      </c>
      <c r="I42" s="24" t="s">
        <v>74</v>
      </c>
    </row>
    <row r="43" spans="1:9" ht="67.5" x14ac:dyDescent="0.2">
      <c r="A43" s="19" t="s">
        <v>4845</v>
      </c>
      <c r="B43" s="20" t="s">
        <v>107</v>
      </c>
      <c r="C43" s="20" t="s">
        <v>4875</v>
      </c>
      <c r="D43" s="21" t="s">
        <v>72</v>
      </c>
      <c r="E43" s="21" t="s">
        <v>123</v>
      </c>
      <c r="F43" s="26">
        <v>277.67</v>
      </c>
      <c r="G43" s="25" t="s">
        <v>74</v>
      </c>
      <c r="H43" s="21" t="s">
        <v>74</v>
      </c>
      <c r="I43" s="24" t="s">
        <v>74</v>
      </c>
    </row>
    <row r="44" spans="1:9" ht="67.5" x14ac:dyDescent="0.2">
      <c r="A44" s="19" t="s">
        <v>4845</v>
      </c>
      <c r="B44" s="20" t="s">
        <v>107</v>
      </c>
      <c r="C44" s="20" t="s">
        <v>4876</v>
      </c>
      <c r="D44" s="21" t="s">
        <v>72</v>
      </c>
      <c r="E44" s="21" t="s">
        <v>123</v>
      </c>
      <c r="F44" s="22">
        <v>21727.68</v>
      </c>
      <c r="G44" s="25" t="s">
        <v>74</v>
      </c>
      <c r="H44" s="21" t="s">
        <v>74</v>
      </c>
      <c r="I44" s="24" t="s">
        <v>74</v>
      </c>
    </row>
    <row r="45" spans="1:9" ht="67.5" x14ac:dyDescent="0.2">
      <c r="A45" s="19" t="s">
        <v>4845</v>
      </c>
      <c r="B45" s="20" t="s">
        <v>99</v>
      </c>
      <c r="C45" s="20" t="s">
        <v>4877</v>
      </c>
      <c r="D45" s="21" t="s">
        <v>72</v>
      </c>
      <c r="E45" s="21" t="s">
        <v>123</v>
      </c>
      <c r="F45" s="22">
        <v>1516911</v>
      </c>
      <c r="G45" s="23">
        <v>1</v>
      </c>
      <c r="H45" s="21" t="s">
        <v>74</v>
      </c>
      <c r="I45" s="24" t="s">
        <v>74</v>
      </c>
    </row>
    <row r="46" spans="1:9" ht="67.5" x14ac:dyDescent="0.2">
      <c r="A46" s="19" t="s">
        <v>4845</v>
      </c>
      <c r="B46" s="20" t="s">
        <v>99</v>
      </c>
      <c r="C46" s="20" t="s">
        <v>4878</v>
      </c>
      <c r="D46" s="21" t="s">
        <v>72</v>
      </c>
      <c r="E46" s="21" t="s">
        <v>123</v>
      </c>
      <c r="F46" s="22">
        <v>170973.02</v>
      </c>
      <c r="G46" s="25" t="s">
        <v>74</v>
      </c>
      <c r="H46" s="21" t="s">
        <v>74</v>
      </c>
      <c r="I46" s="24" t="s">
        <v>74</v>
      </c>
    </row>
    <row r="47" spans="1:9" ht="67.5" x14ac:dyDescent="0.2">
      <c r="A47" s="19" t="s">
        <v>4845</v>
      </c>
      <c r="B47" s="20" t="s">
        <v>99</v>
      </c>
      <c r="C47" s="20" t="s">
        <v>4879</v>
      </c>
      <c r="D47" s="21" t="s">
        <v>72</v>
      </c>
      <c r="E47" s="21" t="s">
        <v>123</v>
      </c>
      <c r="F47" s="22">
        <v>44273</v>
      </c>
      <c r="G47" s="25" t="s">
        <v>74</v>
      </c>
      <c r="H47" s="21" t="s">
        <v>74</v>
      </c>
      <c r="I47" s="24" t="s">
        <v>74</v>
      </c>
    </row>
    <row r="48" spans="1:9" ht="67.5" x14ac:dyDescent="0.2">
      <c r="A48" s="19" t="s">
        <v>4845</v>
      </c>
      <c r="B48" s="20" t="s">
        <v>99</v>
      </c>
      <c r="C48" s="20" t="s">
        <v>4880</v>
      </c>
      <c r="D48" s="21" t="s">
        <v>72</v>
      </c>
      <c r="E48" s="21" t="s">
        <v>123</v>
      </c>
      <c r="F48" s="22">
        <v>80508.47</v>
      </c>
      <c r="G48" s="25" t="s">
        <v>74</v>
      </c>
      <c r="H48" s="21" t="s">
        <v>74</v>
      </c>
      <c r="I48" s="24" t="s">
        <v>74</v>
      </c>
    </row>
    <row r="49" spans="1:9" ht="67.5" x14ac:dyDescent="0.2">
      <c r="A49" s="19" t="s">
        <v>4845</v>
      </c>
      <c r="B49" s="20" t="s">
        <v>99</v>
      </c>
      <c r="C49" s="20" t="s">
        <v>4881</v>
      </c>
      <c r="D49" s="21" t="s">
        <v>72</v>
      </c>
      <c r="E49" s="21" t="s">
        <v>123</v>
      </c>
      <c r="F49" s="26">
        <v>538.72</v>
      </c>
      <c r="G49" s="25" t="s">
        <v>74</v>
      </c>
      <c r="H49" s="21" t="s">
        <v>74</v>
      </c>
      <c r="I49" s="24" t="s">
        <v>74</v>
      </c>
    </row>
    <row r="50" spans="1:9" ht="67.5" x14ac:dyDescent="0.2">
      <c r="A50" s="19" t="s">
        <v>4845</v>
      </c>
      <c r="B50" s="20" t="s">
        <v>99</v>
      </c>
      <c r="C50" s="20" t="s">
        <v>4882</v>
      </c>
      <c r="D50" s="21" t="s">
        <v>72</v>
      </c>
      <c r="E50" s="21" t="s">
        <v>123</v>
      </c>
      <c r="F50" s="22">
        <v>50511.75</v>
      </c>
      <c r="G50" s="25" t="s">
        <v>74</v>
      </c>
      <c r="H50" s="21" t="s">
        <v>74</v>
      </c>
      <c r="I50" s="24" t="s">
        <v>74</v>
      </c>
    </row>
    <row r="51" spans="1:9" ht="45" x14ac:dyDescent="0.2">
      <c r="A51" s="19" t="s">
        <v>4883</v>
      </c>
      <c r="B51" s="20" t="s">
        <v>4884</v>
      </c>
      <c r="C51" s="20" t="s">
        <v>4885</v>
      </c>
      <c r="D51" s="21" t="s">
        <v>72</v>
      </c>
      <c r="E51" s="21" t="s">
        <v>73</v>
      </c>
      <c r="F51" s="22">
        <v>4362711.8600000003</v>
      </c>
      <c r="G51" s="23">
        <v>1</v>
      </c>
      <c r="H51" s="21" t="s">
        <v>74</v>
      </c>
      <c r="I51" s="24" t="s">
        <v>74</v>
      </c>
    </row>
    <row r="52" spans="1:9" ht="45" x14ac:dyDescent="0.2">
      <c r="A52" s="19" t="s">
        <v>4886</v>
      </c>
      <c r="B52" s="20" t="s">
        <v>4887</v>
      </c>
      <c r="C52" s="20" t="s">
        <v>4888</v>
      </c>
      <c r="D52" s="21" t="s">
        <v>72</v>
      </c>
      <c r="E52" s="21" t="s">
        <v>73</v>
      </c>
      <c r="F52" s="22">
        <v>3347457</v>
      </c>
      <c r="G52" s="23">
        <v>1</v>
      </c>
      <c r="H52" s="21" t="s">
        <v>74</v>
      </c>
      <c r="I52" s="24" t="s">
        <v>74</v>
      </c>
    </row>
    <row r="53" spans="1:9" ht="45" x14ac:dyDescent="0.2">
      <c r="A53" s="19" t="s">
        <v>4889</v>
      </c>
      <c r="B53" s="20" t="s">
        <v>141</v>
      </c>
      <c r="C53" s="20" t="s">
        <v>4890</v>
      </c>
      <c r="D53" s="21" t="s">
        <v>72</v>
      </c>
      <c r="E53" s="21" t="s">
        <v>73</v>
      </c>
      <c r="F53" s="22">
        <v>47264.41</v>
      </c>
      <c r="G53" s="23">
        <v>1</v>
      </c>
      <c r="H53" s="21" t="s">
        <v>74</v>
      </c>
      <c r="I53" s="24" t="s">
        <v>74</v>
      </c>
    </row>
    <row r="54" spans="1:9" ht="45" x14ac:dyDescent="0.2">
      <c r="A54" s="19" t="s">
        <v>4889</v>
      </c>
      <c r="B54" s="20" t="s">
        <v>156</v>
      </c>
      <c r="C54" s="20" t="s">
        <v>4890</v>
      </c>
      <c r="D54" s="21" t="s">
        <v>72</v>
      </c>
      <c r="E54" s="21" t="s">
        <v>73</v>
      </c>
      <c r="F54" s="22">
        <v>47264.41</v>
      </c>
      <c r="G54" s="23">
        <v>1</v>
      </c>
      <c r="H54" s="21" t="s">
        <v>74</v>
      </c>
      <c r="I54" s="24" t="s">
        <v>74</v>
      </c>
    </row>
    <row r="55" spans="1:9" ht="45" x14ac:dyDescent="0.2">
      <c r="A55" s="19" t="s">
        <v>4889</v>
      </c>
      <c r="B55" s="20" t="s">
        <v>4891</v>
      </c>
      <c r="C55" s="20" t="s">
        <v>4890</v>
      </c>
      <c r="D55" s="21" t="s">
        <v>72</v>
      </c>
      <c r="E55" s="21" t="s">
        <v>73</v>
      </c>
      <c r="F55" s="22">
        <v>47264.41</v>
      </c>
      <c r="G55" s="23">
        <v>1</v>
      </c>
      <c r="H55" s="21" t="s">
        <v>74</v>
      </c>
      <c r="I55" s="24" t="s">
        <v>74</v>
      </c>
    </row>
    <row r="56" spans="1:9" ht="45" x14ac:dyDescent="0.2">
      <c r="A56" s="19" t="s">
        <v>4889</v>
      </c>
      <c r="B56" s="20" t="s">
        <v>159</v>
      </c>
      <c r="C56" s="20" t="s">
        <v>4890</v>
      </c>
      <c r="D56" s="21" t="s">
        <v>72</v>
      </c>
      <c r="E56" s="21" t="s">
        <v>73</v>
      </c>
      <c r="F56" s="22">
        <v>47264.41</v>
      </c>
      <c r="G56" s="23">
        <v>1</v>
      </c>
      <c r="H56" s="21" t="s">
        <v>74</v>
      </c>
      <c r="I56" s="24" t="s">
        <v>74</v>
      </c>
    </row>
    <row r="57" spans="1:9" ht="45" x14ac:dyDescent="0.2">
      <c r="A57" s="19" t="s">
        <v>4889</v>
      </c>
      <c r="B57" s="20" t="s">
        <v>162</v>
      </c>
      <c r="C57" s="20" t="s">
        <v>4890</v>
      </c>
      <c r="D57" s="21" t="s">
        <v>72</v>
      </c>
      <c r="E57" s="21" t="s">
        <v>73</v>
      </c>
      <c r="F57" s="22">
        <v>47264.41</v>
      </c>
      <c r="G57" s="23">
        <v>1</v>
      </c>
      <c r="H57" s="21" t="s">
        <v>74</v>
      </c>
      <c r="I57" s="24" t="s">
        <v>74</v>
      </c>
    </row>
    <row r="58" spans="1:9" ht="45" x14ac:dyDescent="0.2">
      <c r="A58" s="19" t="s">
        <v>4892</v>
      </c>
      <c r="B58" s="20" t="s">
        <v>143</v>
      </c>
      <c r="C58" s="20" t="s">
        <v>4893</v>
      </c>
      <c r="D58" s="21" t="s">
        <v>72</v>
      </c>
      <c r="E58" s="21" t="s">
        <v>73</v>
      </c>
      <c r="F58" s="22">
        <v>1620762.71</v>
      </c>
      <c r="G58" s="23">
        <v>1</v>
      </c>
      <c r="H58" s="21" t="s">
        <v>74</v>
      </c>
      <c r="I58" s="24" t="s">
        <v>74</v>
      </c>
    </row>
    <row r="59" spans="1:9" ht="67.5" x14ac:dyDescent="0.2">
      <c r="A59" s="19" t="s">
        <v>4894</v>
      </c>
      <c r="B59" s="20" t="s">
        <v>133</v>
      </c>
      <c r="C59" s="20" t="s">
        <v>4895</v>
      </c>
      <c r="D59" s="21" t="s">
        <v>72</v>
      </c>
      <c r="E59" s="21" t="s">
        <v>123</v>
      </c>
      <c r="F59" s="22">
        <v>459273.7</v>
      </c>
      <c r="G59" s="23">
        <v>1</v>
      </c>
      <c r="H59" s="21" t="s">
        <v>74</v>
      </c>
      <c r="I59" s="24" t="s">
        <v>74</v>
      </c>
    </row>
    <row r="60" spans="1:9" ht="67.5" x14ac:dyDescent="0.2">
      <c r="A60" s="19" t="s">
        <v>4894</v>
      </c>
      <c r="B60" s="20" t="s">
        <v>133</v>
      </c>
      <c r="C60" s="20" t="s">
        <v>4896</v>
      </c>
      <c r="D60" s="21" t="s">
        <v>72</v>
      </c>
      <c r="E60" s="21" t="s">
        <v>123</v>
      </c>
      <c r="F60" s="22">
        <v>150000</v>
      </c>
      <c r="G60" s="25" t="s">
        <v>74</v>
      </c>
      <c r="H60" s="21" t="s">
        <v>74</v>
      </c>
      <c r="I60" s="24" t="s">
        <v>74</v>
      </c>
    </row>
    <row r="61" spans="1:9" ht="67.5" x14ac:dyDescent="0.2">
      <c r="A61" s="19" t="s">
        <v>4894</v>
      </c>
      <c r="B61" s="20" t="s">
        <v>133</v>
      </c>
      <c r="C61" s="20" t="s">
        <v>4897</v>
      </c>
      <c r="D61" s="21" t="s">
        <v>72</v>
      </c>
      <c r="E61" s="21" t="s">
        <v>123</v>
      </c>
      <c r="F61" s="22">
        <v>80508.47</v>
      </c>
      <c r="G61" s="25" t="s">
        <v>74</v>
      </c>
      <c r="H61" s="21" t="s">
        <v>74</v>
      </c>
      <c r="I61" s="24" t="s">
        <v>74</v>
      </c>
    </row>
    <row r="62" spans="1:9" ht="67.5" x14ac:dyDescent="0.2">
      <c r="A62" s="19" t="s">
        <v>4894</v>
      </c>
      <c r="B62" s="20" t="s">
        <v>133</v>
      </c>
      <c r="C62" s="20" t="s">
        <v>4898</v>
      </c>
      <c r="D62" s="21" t="s">
        <v>72</v>
      </c>
      <c r="E62" s="21" t="s">
        <v>123</v>
      </c>
      <c r="F62" s="22">
        <v>1503.96</v>
      </c>
      <c r="G62" s="25" t="s">
        <v>74</v>
      </c>
      <c r="H62" s="21" t="s">
        <v>74</v>
      </c>
      <c r="I62" s="24" t="s">
        <v>74</v>
      </c>
    </row>
    <row r="63" spans="1:9" ht="67.5" x14ac:dyDescent="0.2">
      <c r="A63" s="19" t="s">
        <v>4894</v>
      </c>
      <c r="B63" s="20" t="s">
        <v>133</v>
      </c>
      <c r="C63" s="20" t="s">
        <v>4899</v>
      </c>
      <c r="D63" s="21" t="s">
        <v>72</v>
      </c>
      <c r="E63" s="21" t="s">
        <v>123</v>
      </c>
      <c r="F63" s="22">
        <v>128719.31</v>
      </c>
      <c r="G63" s="25" t="s">
        <v>74</v>
      </c>
      <c r="H63" s="21" t="s">
        <v>74</v>
      </c>
      <c r="I63" s="24" t="s">
        <v>74</v>
      </c>
    </row>
    <row r="64" spans="1:9" ht="45" x14ac:dyDescent="0.2">
      <c r="A64" s="19" t="s">
        <v>4894</v>
      </c>
      <c r="B64" s="20" t="s">
        <v>139</v>
      </c>
      <c r="C64" s="20" t="s">
        <v>4900</v>
      </c>
      <c r="D64" s="21" t="s">
        <v>72</v>
      </c>
      <c r="E64" s="21" t="s">
        <v>73</v>
      </c>
      <c r="F64" s="22">
        <v>3033898.31</v>
      </c>
      <c r="G64" s="23">
        <v>1</v>
      </c>
      <c r="H64" s="21" t="s">
        <v>74</v>
      </c>
      <c r="I64" s="24" t="s">
        <v>74</v>
      </c>
    </row>
    <row r="65" spans="1:9" ht="45" x14ac:dyDescent="0.2">
      <c r="A65" s="19" t="s">
        <v>4901</v>
      </c>
      <c r="B65" s="20" t="s">
        <v>121</v>
      </c>
      <c r="C65" s="20" t="s">
        <v>4902</v>
      </c>
      <c r="D65" s="21" t="s">
        <v>72</v>
      </c>
      <c r="E65" s="21" t="s">
        <v>73</v>
      </c>
      <c r="F65" s="22">
        <v>3033898.31</v>
      </c>
      <c r="G65" s="23">
        <v>1</v>
      </c>
      <c r="H65" s="21" t="s">
        <v>74</v>
      </c>
      <c r="I65" s="24" t="s">
        <v>74</v>
      </c>
    </row>
    <row r="66" spans="1:9" ht="45" x14ac:dyDescent="0.2">
      <c r="A66" s="19" t="s">
        <v>4903</v>
      </c>
      <c r="B66" s="20" t="s">
        <v>165</v>
      </c>
      <c r="C66" s="20" t="s">
        <v>4904</v>
      </c>
      <c r="D66" s="21" t="s">
        <v>72</v>
      </c>
      <c r="E66" s="21" t="s">
        <v>73</v>
      </c>
      <c r="F66" s="22">
        <v>211864.41</v>
      </c>
      <c r="G66" s="23">
        <v>1</v>
      </c>
      <c r="H66" s="21" t="s">
        <v>74</v>
      </c>
      <c r="I66" s="24" t="s">
        <v>74</v>
      </c>
    </row>
    <row r="67" spans="1:9" ht="45" x14ac:dyDescent="0.2">
      <c r="A67" s="19" t="s">
        <v>4903</v>
      </c>
      <c r="B67" s="20" t="s">
        <v>170</v>
      </c>
      <c r="C67" s="20" t="s">
        <v>4905</v>
      </c>
      <c r="D67" s="21" t="s">
        <v>72</v>
      </c>
      <c r="E67" s="21" t="s">
        <v>73</v>
      </c>
      <c r="F67" s="22">
        <v>99630</v>
      </c>
      <c r="G67" s="23">
        <v>1</v>
      </c>
      <c r="H67" s="21" t="s">
        <v>74</v>
      </c>
      <c r="I67" s="24" t="s">
        <v>74</v>
      </c>
    </row>
    <row r="68" spans="1:9" ht="45" x14ac:dyDescent="0.2">
      <c r="A68" s="19" t="s">
        <v>4906</v>
      </c>
      <c r="B68" s="20" t="s">
        <v>168</v>
      </c>
      <c r="C68" s="20" t="s">
        <v>4907</v>
      </c>
      <c r="D68" s="21" t="s">
        <v>72</v>
      </c>
      <c r="E68" s="21" t="s">
        <v>73</v>
      </c>
      <c r="F68" s="22">
        <v>40084.75</v>
      </c>
      <c r="G68" s="23">
        <v>1</v>
      </c>
      <c r="H68" s="21" t="s">
        <v>74</v>
      </c>
      <c r="I68" s="24" t="s">
        <v>74</v>
      </c>
    </row>
    <row r="69" spans="1:9" ht="45" x14ac:dyDescent="0.2">
      <c r="A69" s="19" t="s">
        <v>4906</v>
      </c>
      <c r="B69" s="20" t="s">
        <v>169</v>
      </c>
      <c r="C69" s="20" t="s">
        <v>4908</v>
      </c>
      <c r="D69" s="21" t="s">
        <v>72</v>
      </c>
      <c r="E69" s="21" t="s">
        <v>73</v>
      </c>
      <c r="F69" s="22">
        <v>41900</v>
      </c>
      <c r="G69" s="23">
        <v>1</v>
      </c>
      <c r="H69" s="21" t="s">
        <v>74</v>
      </c>
      <c r="I69" s="24" t="s">
        <v>74</v>
      </c>
    </row>
    <row r="70" spans="1:9" ht="45" x14ac:dyDescent="0.2">
      <c r="A70" s="19" t="s">
        <v>4909</v>
      </c>
      <c r="B70" s="20" t="s">
        <v>171</v>
      </c>
      <c r="C70" s="20" t="s">
        <v>4910</v>
      </c>
      <c r="D70" s="21" t="s">
        <v>72</v>
      </c>
      <c r="E70" s="21" t="s">
        <v>73</v>
      </c>
      <c r="F70" s="22">
        <v>56372.43</v>
      </c>
      <c r="G70" s="23">
        <v>1</v>
      </c>
      <c r="H70" s="21" t="s">
        <v>74</v>
      </c>
      <c r="I70" s="24" t="s">
        <v>74</v>
      </c>
    </row>
    <row r="71" spans="1:9" ht="45" x14ac:dyDescent="0.2">
      <c r="A71" s="19" t="s">
        <v>4911</v>
      </c>
      <c r="B71" s="20" t="s">
        <v>173</v>
      </c>
      <c r="C71" s="20" t="s">
        <v>4912</v>
      </c>
      <c r="D71" s="21" t="s">
        <v>72</v>
      </c>
      <c r="E71" s="21" t="s">
        <v>73</v>
      </c>
      <c r="F71" s="22">
        <v>4072033.9</v>
      </c>
      <c r="G71" s="23">
        <v>1</v>
      </c>
      <c r="H71" s="21" t="s">
        <v>74</v>
      </c>
      <c r="I71" s="24" t="s">
        <v>74</v>
      </c>
    </row>
    <row r="72" spans="1:9" ht="45" x14ac:dyDescent="0.2">
      <c r="A72" s="19" t="s">
        <v>4913</v>
      </c>
      <c r="B72" s="20" t="s">
        <v>172</v>
      </c>
      <c r="C72" s="20" t="s">
        <v>4914</v>
      </c>
      <c r="D72" s="21" t="s">
        <v>72</v>
      </c>
      <c r="E72" s="21" t="s">
        <v>73</v>
      </c>
      <c r="F72" s="22">
        <v>40932.199999999997</v>
      </c>
      <c r="G72" s="23">
        <v>1</v>
      </c>
      <c r="H72" s="21" t="s">
        <v>74</v>
      </c>
      <c r="I72" s="24" t="s">
        <v>74</v>
      </c>
    </row>
    <row r="73" spans="1:9" ht="45" x14ac:dyDescent="0.2">
      <c r="A73" s="19" t="s">
        <v>4915</v>
      </c>
      <c r="B73" s="20" t="s">
        <v>4916</v>
      </c>
      <c r="C73" s="20" t="s">
        <v>4917</v>
      </c>
      <c r="D73" s="21" t="s">
        <v>72</v>
      </c>
      <c r="E73" s="21" t="s">
        <v>73</v>
      </c>
      <c r="F73" s="22">
        <v>98500</v>
      </c>
      <c r="G73" s="23">
        <v>1</v>
      </c>
      <c r="H73" s="21" t="s">
        <v>74</v>
      </c>
      <c r="I73" s="24" t="s">
        <v>74</v>
      </c>
    </row>
    <row r="74" spans="1:9" ht="45" x14ac:dyDescent="0.2">
      <c r="A74" s="19" t="s">
        <v>4918</v>
      </c>
      <c r="B74" s="20" t="s">
        <v>174</v>
      </c>
      <c r="C74" s="20" t="s">
        <v>4919</v>
      </c>
      <c r="D74" s="21" t="s">
        <v>72</v>
      </c>
      <c r="E74" s="21" t="s">
        <v>73</v>
      </c>
      <c r="F74" s="22">
        <v>72025.42</v>
      </c>
      <c r="G74" s="23">
        <v>1</v>
      </c>
      <c r="H74" s="21" t="s">
        <v>74</v>
      </c>
      <c r="I74" s="24" t="s">
        <v>74</v>
      </c>
    </row>
    <row r="75" spans="1:9" ht="45" x14ac:dyDescent="0.2">
      <c r="A75" s="19" t="s">
        <v>4918</v>
      </c>
      <c r="B75" s="20" t="s">
        <v>178</v>
      </c>
      <c r="C75" s="20" t="s">
        <v>4920</v>
      </c>
      <c r="D75" s="21" t="s">
        <v>72</v>
      </c>
      <c r="E75" s="21" t="s">
        <v>73</v>
      </c>
      <c r="F75" s="22">
        <v>805084.75</v>
      </c>
      <c r="G75" s="23">
        <v>1</v>
      </c>
      <c r="H75" s="21" t="s">
        <v>74</v>
      </c>
      <c r="I75" s="24" t="s">
        <v>74</v>
      </c>
    </row>
    <row r="76" spans="1:9" ht="45" x14ac:dyDescent="0.2">
      <c r="A76" s="19" t="s">
        <v>4918</v>
      </c>
      <c r="B76" s="20" t="s">
        <v>4921</v>
      </c>
      <c r="C76" s="20" t="s">
        <v>4922</v>
      </c>
      <c r="D76" s="21" t="s">
        <v>72</v>
      </c>
      <c r="E76" s="21" t="s">
        <v>73</v>
      </c>
      <c r="F76" s="22">
        <v>5657000</v>
      </c>
      <c r="G76" s="23">
        <v>1</v>
      </c>
      <c r="H76" s="21" t="s">
        <v>74</v>
      </c>
      <c r="I76" s="24" t="s">
        <v>74</v>
      </c>
    </row>
    <row r="77" spans="1:9" ht="45" x14ac:dyDescent="0.2">
      <c r="A77" s="19" t="s">
        <v>4804</v>
      </c>
      <c r="B77" s="20" t="s">
        <v>201</v>
      </c>
      <c r="C77" s="20" t="s">
        <v>4923</v>
      </c>
      <c r="D77" s="21" t="s">
        <v>72</v>
      </c>
      <c r="E77" s="21" t="s">
        <v>73</v>
      </c>
      <c r="F77" s="22">
        <v>1495000</v>
      </c>
      <c r="G77" s="23">
        <v>1</v>
      </c>
      <c r="H77" s="21" t="s">
        <v>74</v>
      </c>
      <c r="I77" s="24" t="s">
        <v>74</v>
      </c>
    </row>
    <row r="78" spans="1:9" ht="45" x14ac:dyDescent="0.2">
      <c r="A78" s="19" t="s">
        <v>4804</v>
      </c>
      <c r="B78" s="20" t="s">
        <v>212</v>
      </c>
      <c r="C78" s="20" t="s">
        <v>4924</v>
      </c>
      <c r="D78" s="21" t="s">
        <v>72</v>
      </c>
      <c r="E78" s="21" t="s">
        <v>73</v>
      </c>
      <c r="F78" s="22">
        <v>109491.53</v>
      </c>
      <c r="G78" s="23">
        <v>1</v>
      </c>
      <c r="H78" s="21" t="s">
        <v>74</v>
      </c>
      <c r="I78" s="24" t="s">
        <v>74</v>
      </c>
    </row>
    <row r="79" spans="1:9" ht="56.25" x14ac:dyDescent="0.2">
      <c r="A79" s="19" t="s">
        <v>4804</v>
      </c>
      <c r="B79" s="20" t="s">
        <v>4925</v>
      </c>
      <c r="C79" s="20" t="s">
        <v>4926</v>
      </c>
      <c r="D79" s="21" t="s">
        <v>72</v>
      </c>
      <c r="E79" s="21" t="s">
        <v>373</v>
      </c>
      <c r="F79" s="22">
        <v>-10353.73</v>
      </c>
      <c r="G79" s="23">
        <v>-1</v>
      </c>
      <c r="H79" s="21" t="s">
        <v>74</v>
      </c>
      <c r="I79" s="24" t="s">
        <v>74</v>
      </c>
    </row>
    <row r="80" spans="1:9" ht="56.25" x14ac:dyDescent="0.2">
      <c r="A80" s="19" t="s">
        <v>4804</v>
      </c>
      <c r="B80" s="20" t="s">
        <v>4925</v>
      </c>
      <c r="C80" s="20" t="s">
        <v>4927</v>
      </c>
      <c r="D80" s="21" t="s">
        <v>72</v>
      </c>
      <c r="E80" s="21" t="s">
        <v>373</v>
      </c>
      <c r="F80" s="22">
        <v>-10353.73</v>
      </c>
      <c r="G80" s="23">
        <v>-1</v>
      </c>
      <c r="H80" s="21" t="s">
        <v>74</v>
      </c>
      <c r="I80" s="24" t="s">
        <v>74</v>
      </c>
    </row>
    <row r="81" spans="1:9" ht="56.25" x14ac:dyDescent="0.2">
      <c r="A81" s="19" t="s">
        <v>4804</v>
      </c>
      <c r="B81" s="20" t="s">
        <v>4925</v>
      </c>
      <c r="C81" s="20" t="s">
        <v>4928</v>
      </c>
      <c r="D81" s="21" t="s">
        <v>72</v>
      </c>
      <c r="E81" s="21" t="s">
        <v>373</v>
      </c>
      <c r="F81" s="22">
        <v>-11800</v>
      </c>
      <c r="G81" s="23">
        <v>-1</v>
      </c>
      <c r="H81" s="21" t="s">
        <v>74</v>
      </c>
      <c r="I81" s="24" t="s">
        <v>74</v>
      </c>
    </row>
    <row r="82" spans="1:9" ht="45" x14ac:dyDescent="0.2">
      <c r="A82" s="19" t="s">
        <v>4929</v>
      </c>
      <c r="B82" s="20" t="s">
        <v>179</v>
      </c>
      <c r="C82" s="20" t="s">
        <v>4930</v>
      </c>
      <c r="D82" s="21" t="s">
        <v>72</v>
      </c>
      <c r="E82" s="21" t="s">
        <v>73</v>
      </c>
      <c r="F82" s="22">
        <v>43220.34</v>
      </c>
      <c r="G82" s="23">
        <v>1</v>
      </c>
      <c r="H82" s="21" t="s">
        <v>74</v>
      </c>
      <c r="I82" s="24" t="s">
        <v>74</v>
      </c>
    </row>
    <row r="83" spans="1:9" ht="45" x14ac:dyDescent="0.2">
      <c r="A83" s="19" t="s">
        <v>4929</v>
      </c>
      <c r="B83" s="20" t="s">
        <v>180</v>
      </c>
      <c r="C83" s="20" t="s">
        <v>4931</v>
      </c>
      <c r="D83" s="21" t="s">
        <v>72</v>
      </c>
      <c r="E83" s="21" t="s">
        <v>73</v>
      </c>
      <c r="F83" s="22">
        <v>104915.25</v>
      </c>
      <c r="G83" s="23">
        <v>1</v>
      </c>
      <c r="H83" s="21" t="s">
        <v>74</v>
      </c>
      <c r="I83" s="24" t="s">
        <v>74</v>
      </c>
    </row>
    <row r="84" spans="1:9" ht="45" x14ac:dyDescent="0.2">
      <c r="A84" s="19" t="s">
        <v>4929</v>
      </c>
      <c r="B84" s="20" t="s">
        <v>185</v>
      </c>
      <c r="C84" s="20" t="s">
        <v>4932</v>
      </c>
      <c r="D84" s="21" t="s">
        <v>72</v>
      </c>
      <c r="E84" s="21" t="s">
        <v>73</v>
      </c>
      <c r="F84" s="22">
        <v>76991.53</v>
      </c>
      <c r="G84" s="23">
        <v>1</v>
      </c>
      <c r="H84" s="21" t="s">
        <v>74</v>
      </c>
      <c r="I84" s="24" t="s">
        <v>74</v>
      </c>
    </row>
    <row r="85" spans="1:9" ht="45" x14ac:dyDescent="0.2">
      <c r="A85" s="19" t="s">
        <v>4929</v>
      </c>
      <c r="B85" s="20" t="s">
        <v>4933</v>
      </c>
      <c r="C85" s="20" t="s">
        <v>4934</v>
      </c>
      <c r="D85" s="21" t="s">
        <v>72</v>
      </c>
      <c r="E85" s="21" t="s">
        <v>73</v>
      </c>
      <c r="F85" s="22">
        <v>113627.12</v>
      </c>
      <c r="G85" s="23">
        <v>1</v>
      </c>
      <c r="H85" s="21" t="s">
        <v>74</v>
      </c>
      <c r="I85" s="24" t="s">
        <v>74</v>
      </c>
    </row>
    <row r="86" spans="1:9" ht="45" x14ac:dyDescent="0.2">
      <c r="A86" s="19" t="s">
        <v>4929</v>
      </c>
      <c r="B86" s="20" t="s">
        <v>4935</v>
      </c>
      <c r="C86" s="20" t="s">
        <v>4936</v>
      </c>
      <c r="D86" s="21" t="s">
        <v>72</v>
      </c>
      <c r="E86" s="21" t="s">
        <v>73</v>
      </c>
      <c r="F86" s="22">
        <v>77415.25</v>
      </c>
      <c r="G86" s="23">
        <v>1</v>
      </c>
      <c r="H86" s="21" t="s">
        <v>74</v>
      </c>
      <c r="I86" s="24" t="s">
        <v>74</v>
      </c>
    </row>
    <row r="87" spans="1:9" ht="45" x14ac:dyDescent="0.2">
      <c r="A87" s="19" t="s">
        <v>4929</v>
      </c>
      <c r="B87" s="20" t="s">
        <v>4937</v>
      </c>
      <c r="C87" s="20" t="s">
        <v>4938</v>
      </c>
      <c r="D87" s="21" t="s">
        <v>72</v>
      </c>
      <c r="E87" s="21" t="s">
        <v>73</v>
      </c>
      <c r="F87" s="22">
        <v>76991.53</v>
      </c>
      <c r="G87" s="23">
        <v>1</v>
      </c>
      <c r="H87" s="21" t="s">
        <v>74</v>
      </c>
      <c r="I87" s="24" t="s">
        <v>74</v>
      </c>
    </row>
    <row r="88" spans="1:9" ht="45" x14ac:dyDescent="0.2">
      <c r="A88" s="19" t="s">
        <v>4929</v>
      </c>
      <c r="B88" s="20" t="s">
        <v>146</v>
      </c>
      <c r="C88" s="20" t="s">
        <v>4939</v>
      </c>
      <c r="D88" s="21" t="s">
        <v>72</v>
      </c>
      <c r="E88" s="21" t="s">
        <v>73</v>
      </c>
      <c r="F88" s="22">
        <v>171194.92</v>
      </c>
      <c r="G88" s="23">
        <v>1</v>
      </c>
      <c r="H88" s="21" t="s">
        <v>74</v>
      </c>
      <c r="I88" s="24" t="s">
        <v>74</v>
      </c>
    </row>
    <row r="89" spans="1:9" ht="45" x14ac:dyDescent="0.2">
      <c r="A89" s="19" t="s">
        <v>4929</v>
      </c>
      <c r="B89" s="20" t="s">
        <v>148</v>
      </c>
      <c r="C89" s="20" t="s">
        <v>4940</v>
      </c>
      <c r="D89" s="21" t="s">
        <v>72</v>
      </c>
      <c r="E89" s="21" t="s">
        <v>73</v>
      </c>
      <c r="F89" s="22">
        <v>119313.56</v>
      </c>
      <c r="G89" s="23">
        <v>1</v>
      </c>
      <c r="H89" s="21" t="s">
        <v>74</v>
      </c>
      <c r="I89" s="24" t="s">
        <v>74</v>
      </c>
    </row>
    <row r="90" spans="1:9" ht="45" x14ac:dyDescent="0.2">
      <c r="A90" s="19" t="s">
        <v>4929</v>
      </c>
      <c r="B90" s="20" t="s">
        <v>149</v>
      </c>
      <c r="C90" s="20" t="s">
        <v>4941</v>
      </c>
      <c r="D90" s="21" t="s">
        <v>72</v>
      </c>
      <c r="E90" s="21" t="s">
        <v>73</v>
      </c>
      <c r="F90" s="22">
        <v>95237.29</v>
      </c>
      <c r="G90" s="23">
        <v>1</v>
      </c>
      <c r="H90" s="21" t="s">
        <v>74</v>
      </c>
      <c r="I90" s="24" t="s">
        <v>74</v>
      </c>
    </row>
    <row r="91" spans="1:9" ht="45" x14ac:dyDescent="0.2">
      <c r="A91" s="19" t="s">
        <v>4929</v>
      </c>
      <c r="B91" s="20" t="s">
        <v>150</v>
      </c>
      <c r="C91" s="20" t="s">
        <v>4942</v>
      </c>
      <c r="D91" s="21" t="s">
        <v>72</v>
      </c>
      <c r="E91" s="21" t="s">
        <v>73</v>
      </c>
      <c r="F91" s="22">
        <v>136271.19</v>
      </c>
      <c r="G91" s="23">
        <v>1</v>
      </c>
      <c r="H91" s="21" t="s">
        <v>74</v>
      </c>
      <c r="I91" s="24" t="s">
        <v>74</v>
      </c>
    </row>
    <row r="92" spans="1:9" ht="45" x14ac:dyDescent="0.2">
      <c r="A92" s="19" t="s">
        <v>4929</v>
      </c>
      <c r="B92" s="20" t="s">
        <v>151</v>
      </c>
      <c r="C92" s="20" t="s">
        <v>4943</v>
      </c>
      <c r="D92" s="21" t="s">
        <v>72</v>
      </c>
      <c r="E92" s="21" t="s">
        <v>73</v>
      </c>
      <c r="F92" s="22">
        <v>119661.02</v>
      </c>
      <c r="G92" s="23">
        <v>1</v>
      </c>
      <c r="H92" s="21" t="s">
        <v>74</v>
      </c>
      <c r="I92" s="24" t="s">
        <v>74</v>
      </c>
    </row>
    <row r="93" spans="1:9" ht="45" x14ac:dyDescent="0.2">
      <c r="A93" s="19" t="s">
        <v>4929</v>
      </c>
      <c r="B93" s="20" t="s">
        <v>152</v>
      </c>
      <c r="C93" s="20" t="s">
        <v>4943</v>
      </c>
      <c r="D93" s="21" t="s">
        <v>72</v>
      </c>
      <c r="E93" s="21" t="s">
        <v>73</v>
      </c>
      <c r="F93" s="22">
        <v>119661.02</v>
      </c>
      <c r="G93" s="23">
        <v>1</v>
      </c>
      <c r="H93" s="21" t="s">
        <v>74</v>
      </c>
      <c r="I93" s="24" t="s">
        <v>74</v>
      </c>
    </row>
    <row r="94" spans="1:9" ht="45" x14ac:dyDescent="0.2">
      <c r="A94" s="19" t="s">
        <v>4929</v>
      </c>
      <c r="B94" s="20" t="s">
        <v>153</v>
      </c>
      <c r="C94" s="20" t="s">
        <v>4944</v>
      </c>
      <c r="D94" s="21" t="s">
        <v>72</v>
      </c>
      <c r="E94" s="21" t="s">
        <v>73</v>
      </c>
      <c r="F94" s="22">
        <v>52084.75</v>
      </c>
      <c r="G94" s="23">
        <v>1</v>
      </c>
      <c r="H94" s="21" t="s">
        <v>74</v>
      </c>
      <c r="I94" s="24" t="s">
        <v>74</v>
      </c>
    </row>
    <row r="95" spans="1:9" ht="45" x14ac:dyDescent="0.2">
      <c r="A95" s="19" t="s">
        <v>4945</v>
      </c>
      <c r="B95" s="20" t="s">
        <v>154</v>
      </c>
      <c r="C95" s="20" t="s">
        <v>4946</v>
      </c>
      <c r="D95" s="21" t="s">
        <v>72</v>
      </c>
      <c r="E95" s="21" t="s">
        <v>73</v>
      </c>
      <c r="F95" s="22">
        <v>138719.57</v>
      </c>
      <c r="G95" s="23">
        <v>1</v>
      </c>
      <c r="H95" s="21" t="s">
        <v>74</v>
      </c>
      <c r="I95" s="24" t="s">
        <v>74</v>
      </c>
    </row>
    <row r="96" spans="1:9" ht="45" x14ac:dyDescent="0.2">
      <c r="A96" s="19" t="s">
        <v>4947</v>
      </c>
      <c r="B96" s="20" t="s">
        <v>188</v>
      </c>
      <c r="C96" s="20" t="s">
        <v>4948</v>
      </c>
      <c r="D96" s="21" t="s">
        <v>72</v>
      </c>
      <c r="E96" s="21" t="s">
        <v>73</v>
      </c>
      <c r="F96" s="22">
        <v>95338.98</v>
      </c>
      <c r="G96" s="23">
        <v>1</v>
      </c>
      <c r="H96" s="21" t="s">
        <v>74</v>
      </c>
      <c r="I96" s="24" t="s">
        <v>74</v>
      </c>
    </row>
    <row r="97" spans="1:9" ht="45" x14ac:dyDescent="0.2">
      <c r="A97" s="19" t="s">
        <v>4947</v>
      </c>
      <c r="B97" s="20" t="s">
        <v>195</v>
      </c>
      <c r="C97" s="20" t="s">
        <v>4949</v>
      </c>
      <c r="D97" s="21" t="s">
        <v>72</v>
      </c>
      <c r="E97" s="21" t="s">
        <v>73</v>
      </c>
      <c r="F97" s="22">
        <v>75635.59</v>
      </c>
      <c r="G97" s="23">
        <v>1</v>
      </c>
      <c r="H97" s="21" t="s">
        <v>74</v>
      </c>
      <c r="I97" s="24" t="s">
        <v>74</v>
      </c>
    </row>
    <row r="98" spans="1:9" ht="45" x14ac:dyDescent="0.2">
      <c r="A98" s="19" t="s">
        <v>4947</v>
      </c>
      <c r="B98" s="20" t="s">
        <v>198</v>
      </c>
      <c r="C98" s="20" t="s">
        <v>4950</v>
      </c>
      <c r="D98" s="21" t="s">
        <v>72</v>
      </c>
      <c r="E98" s="21" t="s">
        <v>73</v>
      </c>
      <c r="F98" s="22">
        <v>61016.95</v>
      </c>
      <c r="G98" s="23">
        <v>1</v>
      </c>
      <c r="H98" s="21" t="s">
        <v>74</v>
      </c>
      <c r="I98" s="24" t="s">
        <v>74</v>
      </c>
    </row>
    <row r="99" spans="1:9" ht="45" x14ac:dyDescent="0.2">
      <c r="A99" s="19" t="s">
        <v>4947</v>
      </c>
      <c r="B99" s="20" t="s">
        <v>204</v>
      </c>
      <c r="C99" s="20" t="s">
        <v>4951</v>
      </c>
      <c r="D99" s="21" t="s">
        <v>72</v>
      </c>
      <c r="E99" s="21" t="s">
        <v>73</v>
      </c>
      <c r="F99" s="22">
        <v>67754.240000000005</v>
      </c>
      <c r="G99" s="23">
        <v>1</v>
      </c>
      <c r="H99" s="21" t="s">
        <v>74</v>
      </c>
      <c r="I99" s="24" t="s">
        <v>74</v>
      </c>
    </row>
    <row r="100" spans="1:9" ht="45" x14ac:dyDescent="0.2">
      <c r="A100" s="19" t="s">
        <v>4952</v>
      </c>
      <c r="B100" s="20" t="s">
        <v>191</v>
      </c>
      <c r="C100" s="20" t="s">
        <v>4953</v>
      </c>
      <c r="D100" s="21" t="s">
        <v>72</v>
      </c>
      <c r="E100" s="21" t="s">
        <v>73</v>
      </c>
      <c r="F100" s="22">
        <v>46500</v>
      </c>
      <c r="G100" s="23">
        <v>1</v>
      </c>
      <c r="H100" s="21" t="s">
        <v>74</v>
      </c>
      <c r="I100" s="24" t="s">
        <v>74</v>
      </c>
    </row>
    <row r="101" spans="1:9" ht="45" x14ac:dyDescent="0.2">
      <c r="A101" s="19" t="s">
        <v>4952</v>
      </c>
      <c r="B101" s="20" t="s">
        <v>193</v>
      </c>
      <c r="C101" s="20" t="s">
        <v>4954</v>
      </c>
      <c r="D101" s="21" t="s">
        <v>72</v>
      </c>
      <c r="E101" s="21" t="s">
        <v>73</v>
      </c>
      <c r="F101" s="22">
        <v>73750</v>
      </c>
      <c r="G101" s="23">
        <v>1</v>
      </c>
      <c r="H101" s="21" t="s">
        <v>74</v>
      </c>
      <c r="I101" s="24" t="s">
        <v>74</v>
      </c>
    </row>
    <row r="102" spans="1:9" ht="45" x14ac:dyDescent="0.2">
      <c r="A102" s="19" t="s">
        <v>4955</v>
      </c>
      <c r="B102" s="20" t="s">
        <v>4956</v>
      </c>
      <c r="C102" s="20" t="s">
        <v>4957</v>
      </c>
      <c r="D102" s="21" t="s">
        <v>72</v>
      </c>
      <c r="E102" s="21" t="s">
        <v>73</v>
      </c>
      <c r="F102" s="22">
        <v>76271.19</v>
      </c>
      <c r="G102" s="23">
        <v>1</v>
      </c>
      <c r="H102" s="21" t="s">
        <v>74</v>
      </c>
      <c r="I102" s="24" t="s">
        <v>74</v>
      </c>
    </row>
    <row r="103" spans="1:9" ht="45" x14ac:dyDescent="0.2">
      <c r="A103" s="19" t="s">
        <v>4958</v>
      </c>
      <c r="B103" s="20" t="s">
        <v>4959</v>
      </c>
      <c r="C103" s="20" t="s">
        <v>4960</v>
      </c>
      <c r="D103" s="21" t="s">
        <v>72</v>
      </c>
      <c r="E103" s="21" t="s">
        <v>73</v>
      </c>
      <c r="F103" s="22">
        <v>184000</v>
      </c>
      <c r="G103" s="23">
        <v>1</v>
      </c>
      <c r="H103" s="21" t="s">
        <v>74</v>
      </c>
      <c r="I103" s="24" t="s">
        <v>74</v>
      </c>
    </row>
    <row r="104" spans="1:9" ht="45" x14ac:dyDescent="0.2">
      <c r="A104" s="19" t="s">
        <v>4961</v>
      </c>
      <c r="B104" s="20" t="s">
        <v>228</v>
      </c>
      <c r="C104" s="20" t="s">
        <v>4962</v>
      </c>
      <c r="D104" s="21" t="s">
        <v>72</v>
      </c>
      <c r="E104" s="21" t="s">
        <v>73</v>
      </c>
      <c r="F104" s="22">
        <v>60000</v>
      </c>
      <c r="G104" s="23">
        <v>1</v>
      </c>
      <c r="H104" s="21" t="s">
        <v>74</v>
      </c>
      <c r="I104" s="24" t="s">
        <v>74</v>
      </c>
    </row>
    <row r="105" spans="1:9" ht="45" x14ac:dyDescent="0.2">
      <c r="A105" s="19" t="s">
        <v>4963</v>
      </c>
      <c r="B105" s="20" t="s">
        <v>215</v>
      </c>
      <c r="C105" s="20" t="s">
        <v>4964</v>
      </c>
      <c r="D105" s="21" t="s">
        <v>72</v>
      </c>
      <c r="E105" s="21" t="s">
        <v>73</v>
      </c>
      <c r="F105" s="22">
        <v>50838.98</v>
      </c>
      <c r="G105" s="23">
        <v>1</v>
      </c>
      <c r="H105" s="21" t="s">
        <v>74</v>
      </c>
      <c r="I105" s="24" t="s">
        <v>74</v>
      </c>
    </row>
    <row r="106" spans="1:9" ht="45" x14ac:dyDescent="0.2">
      <c r="A106" s="19" t="s">
        <v>4965</v>
      </c>
      <c r="B106" s="20" t="s">
        <v>4966</v>
      </c>
      <c r="C106" s="20" t="s">
        <v>4967</v>
      </c>
      <c r="D106" s="21" t="s">
        <v>72</v>
      </c>
      <c r="E106" s="21" t="s">
        <v>73</v>
      </c>
      <c r="F106" s="22">
        <v>95000</v>
      </c>
      <c r="G106" s="23">
        <v>1</v>
      </c>
      <c r="H106" s="21" t="s">
        <v>74</v>
      </c>
      <c r="I106" s="24" t="s">
        <v>74</v>
      </c>
    </row>
    <row r="107" spans="1:9" ht="45" x14ac:dyDescent="0.2">
      <c r="A107" s="19" t="s">
        <v>4965</v>
      </c>
      <c r="B107" s="20" t="s">
        <v>4968</v>
      </c>
      <c r="C107" s="20" t="s">
        <v>4969</v>
      </c>
      <c r="D107" s="21" t="s">
        <v>72</v>
      </c>
      <c r="E107" s="21" t="s">
        <v>73</v>
      </c>
      <c r="F107" s="22">
        <v>52337</v>
      </c>
      <c r="G107" s="23">
        <v>1</v>
      </c>
      <c r="H107" s="21" t="s">
        <v>74</v>
      </c>
      <c r="I107" s="24" t="s">
        <v>74</v>
      </c>
    </row>
    <row r="108" spans="1:9" ht="45" x14ac:dyDescent="0.2">
      <c r="A108" s="19" t="s">
        <v>4965</v>
      </c>
      <c r="B108" s="20" t="s">
        <v>4970</v>
      </c>
      <c r="C108" s="20" t="s">
        <v>4971</v>
      </c>
      <c r="D108" s="21" t="s">
        <v>72</v>
      </c>
      <c r="E108" s="21" t="s">
        <v>73</v>
      </c>
      <c r="F108" s="22">
        <v>92708</v>
      </c>
      <c r="G108" s="23">
        <v>1</v>
      </c>
      <c r="H108" s="21" t="s">
        <v>74</v>
      </c>
      <c r="I108" s="24" t="s">
        <v>74</v>
      </c>
    </row>
    <row r="109" spans="1:9" ht="45" x14ac:dyDescent="0.2">
      <c r="A109" s="19" t="s">
        <v>4965</v>
      </c>
      <c r="B109" s="20" t="s">
        <v>4972</v>
      </c>
      <c r="C109" s="20" t="s">
        <v>4973</v>
      </c>
      <c r="D109" s="21" t="s">
        <v>72</v>
      </c>
      <c r="E109" s="21" t="s">
        <v>73</v>
      </c>
      <c r="F109" s="22">
        <v>45000</v>
      </c>
      <c r="G109" s="23">
        <v>1</v>
      </c>
      <c r="H109" s="21" t="s">
        <v>74</v>
      </c>
      <c r="I109" s="24" t="s">
        <v>74</v>
      </c>
    </row>
    <row r="110" spans="1:9" ht="45" x14ac:dyDescent="0.2">
      <c r="A110" s="19" t="s">
        <v>4965</v>
      </c>
      <c r="B110" s="20" t="s">
        <v>4974</v>
      </c>
      <c r="C110" s="20" t="s">
        <v>4973</v>
      </c>
      <c r="D110" s="21" t="s">
        <v>72</v>
      </c>
      <c r="E110" s="21" t="s">
        <v>73</v>
      </c>
      <c r="F110" s="22">
        <v>45000</v>
      </c>
      <c r="G110" s="23">
        <v>1</v>
      </c>
      <c r="H110" s="21" t="s">
        <v>74</v>
      </c>
      <c r="I110" s="24" t="s">
        <v>74</v>
      </c>
    </row>
    <row r="111" spans="1:9" ht="45" x14ac:dyDescent="0.2">
      <c r="A111" s="19" t="s">
        <v>4975</v>
      </c>
      <c r="B111" s="20" t="s">
        <v>222</v>
      </c>
      <c r="C111" s="20" t="s">
        <v>4976</v>
      </c>
      <c r="D111" s="21" t="s">
        <v>72</v>
      </c>
      <c r="E111" s="21" t="s">
        <v>73</v>
      </c>
      <c r="F111" s="22">
        <v>5000</v>
      </c>
      <c r="G111" s="23">
        <v>1</v>
      </c>
      <c r="H111" s="21" t="s">
        <v>74</v>
      </c>
      <c r="I111" s="24" t="s">
        <v>74</v>
      </c>
    </row>
    <row r="112" spans="1:9" ht="45" x14ac:dyDescent="0.2">
      <c r="A112" s="19" t="s">
        <v>4975</v>
      </c>
      <c r="B112" s="20" t="s">
        <v>220</v>
      </c>
      <c r="C112" s="20" t="s">
        <v>4977</v>
      </c>
      <c r="D112" s="21" t="s">
        <v>72</v>
      </c>
      <c r="E112" s="21" t="s">
        <v>73</v>
      </c>
      <c r="F112" s="22">
        <v>5000</v>
      </c>
      <c r="G112" s="23">
        <v>1</v>
      </c>
      <c r="H112" s="21" t="s">
        <v>74</v>
      </c>
      <c r="I112" s="24" t="s">
        <v>74</v>
      </c>
    </row>
    <row r="113" spans="1:9" ht="45" x14ac:dyDescent="0.2">
      <c r="A113" s="19" t="s">
        <v>4978</v>
      </c>
      <c r="B113" s="20" t="s">
        <v>4979</v>
      </c>
      <c r="C113" s="20" t="s">
        <v>4964</v>
      </c>
      <c r="D113" s="21" t="s">
        <v>72</v>
      </c>
      <c r="E113" s="21" t="s">
        <v>73</v>
      </c>
      <c r="F113" s="22">
        <v>50838.98</v>
      </c>
      <c r="G113" s="23">
        <v>1</v>
      </c>
      <c r="H113" s="21" t="s">
        <v>74</v>
      </c>
      <c r="I113" s="24" t="s">
        <v>74</v>
      </c>
    </row>
    <row r="114" spans="1:9" ht="45" x14ac:dyDescent="0.2">
      <c r="A114" s="19" t="s">
        <v>4978</v>
      </c>
      <c r="B114" s="20" t="s">
        <v>4980</v>
      </c>
      <c r="C114" s="20" t="s">
        <v>4981</v>
      </c>
      <c r="D114" s="21" t="s">
        <v>72</v>
      </c>
      <c r="E114" s="21" t="s">
        <v>73</v>
      </c>
      <c r="F114" s="22">
        <v>64398.31</v>
      </c>
      <c r="G114" s="23">
        <v>1</v>
      </c>
      <c r="H114" s="21" t="s">
        <v>74</v>
      </c>
      <c r="I114" s="24" t="s">
        <v>74</v>
      </c>
    </row>
    <row r="115" spans="1:9" ht="45" x14ac:dyDescent="0.2">
      <c r="A115" s="19" t="s">
        <v>4982</v>
      </c>
      <c r="B115" s="20" t="s">
        <v>231</v>
      </c>
      <c r="C115" s="20" t="s">
        <v>4983</v>
      </c>
      <c r="D115" s="21" t="s">
        <v>72</v>
      </c>
      <c r="E115" s="21" t="s">
        <v>73</v>
      </c>
      <c r="F115" s="22">
        <v>472299.15</v>
      </c>
      <c r="G115" s="23">
        <v>1</v>
      </c>
      <c r="H115" s="21" t="s">
        <v>74</v>
      </c>
      <c r="I115" s="24" t="s">
        <v>74</v>
      </c>
    </row>
    <row r="116" spans="1:9" ht="45" x14ac:dyDescent="0.2">
      <c r="A116" s="19" t="s">
        <v>4984</v>
      </c>
      <c r="B116" s="20" t="s">
        <v>368</v>
      </c>
      <c r="C116" s="20" t="s">
        <v>4985</v>
      </c>
      <c r="D116" s="21" t="s">
        <v>72</v>
      </c>
      <c r="E116" s="21" t="s">
        <v>73</v>
      </c>
      <c r="F116" s="22">
        <v>340414.41</v>
      </c>
      <c r="G116" s="23">
        <v>1</v>
      </c>
      <c r="H116" s="21" t="s">
        <v>74</v>
      </c>
      <c r="I116" s="24" t="s">
        <v>74</v>
      </c>
    </row>
    <row r="117" spans="1:9" ht="45" x14ac:dyDescent="0.2">
      <c r="A117" s="19" t="s">
        <v>4986</v>
      </c>
      <c r="B117" s="20" t="s">
        <v>4987</v>
      </c>
      <c r="C117" s="20" t="s">
        <v>4988</v>
      </c>
      <c r="D117" s="21" t="s">
        <v>72</v>
      </c>
      <c r="E117" s="21" t="s">
        <v>73</v>
      </c>
      <c r="F117" s="22">
        <v>110169.49</v>
      </c>
      <c r="G117" s="23">
        <v>1</v>
      </c>
      <c r="H117" s="21" t="s">
        <v>74</v>
      </c>
      <c r="I117" s="24" t="s">
        <v>74</v>
      </c>
    </row>
    <row r="118" spans="1:9" ht="45" x14ac:dyDescent="0.2">
      <c r="A118" s="19" t="s">
        <v>4986</v>
      </c>
      <c r="B118" s="20" t="s">
        <v>4989</v>
      </c>
      <c r="C118" s="20" t="s">
        <v>4988</v>
      </c>
      <c r="D118" s="21" t="s">
        <v>72</v>
      </c>
      <c r="E118" s="21" t="s">
        <v>73</v>
      </c>
      <c r="F118" s="22">
        <v>110169.49</v>
      </c>
      <c r="G118" s="23">
        <v>1</v>
      </c>
      <c r="H118" s="21" t="s">
        <v>74</v>
      </c>
      <c r="I118" s="24" t="s">
        <v>74</v>
      </c>
    </row>
    <row r="119" spans="1:9" ht="45" x14ac:dyDescent="0.2">
      <c r="A119" s="19" t="s">
        <v>4986</v>
      </c>
      <c r="B119" s="20" t="s">
        <v>4990</v>
      </c>
      <c r="C119" s="20" t="s">
        <v>4988</v>
      </c>
      <c r="D119" s="21" t="s">
        <v>72</v>
      </c>
      <c r="E119" s="21" t="s">
        <v>73</v>
      </c>
      <c r="F119" s="22">
        <v>110169.49</v>
      </c>
      <c r="G119" s="23">
        <v>1</v>
      </c>
      <c r="H119" s="21" t="s">
        <v>74</v>
      </c>
      <c r="I119" s="24" t="s">
        <v>74</v>
      </c>
    </row>
    <row r="120" spans="1:9" ht="45" x14ac:dyDescent="0.2">
      <c r="A120" s="19" t="s">
        <v>4986</v>
      </c>
      <c r="B120" s="20" t="s">
        <v>4991</v>
      </c>
      <c r="C120" s="20" t="s">
        <v>4988</v>
      </c>
      <c r="D120" s="21" t="s">
        <v>72</v>
      </c>
      <c r="E120" s="21" t="s">
        <v>73</v>
      </c>
      <c r="F120" s="22">
        <v>110169.49</v>
      </c>
      <c r="G120" s="23">
        <v>1</v>
      </c>
      <c r="H120" s="21" t="s">
        <v>74</v>
      </c>
      <c r="I120" s="24" t="s">
        <v>74</v>
      </c>
    </row>
    <row r="121" spans="1:9" ht="45" x14ac:dyDescent="0.2">
      <c r="A121" s="19" t="s">
        <v>4992</v>
      </c>
      <c r="B121" s="20" t="s">
        <v>4993</v>
      </c>
      <c r="C121" s="20" t="s">
        <v>4994</v>
      </c>
      <c r="D121" s="21" t="s">
        <v>72</v>
      </c>
      <c r="E121" s="21" t="s">
        <v>73</v>
      </c>
      <c r="F121" s="22">
        <v>46440.4</v>
      </c>
      <c r="G121" s="23">
        <v>1</v>
      </c>
      <c r="H121" s="21" t="s">
        <v>74</v>
      </c>
      <c r="I121" s="24" t="s">
        <v>74</v>
      </c>
    </row>
    <row r="122" spans="1:9" ht="45" x14ac:dyDescent="0.2">
      <c r="A122" s="19" t="s">
        <v>4992</v>
      </c>
      <c r="B122" s="20" t="s">
        <v>4995</v>
      </c>
      <c r="C122" s="20" t="s">
        <v>4994</v>
      </c>
      <c r="D122" s="21" t="s">
        <v>72</v>
      </c>
      <c r="E122" s="21" t="s">
        <v>73</v>
      </c>
      <c r="F122" s="22">
        <v>46440.4</v>
      </c>
      <c r="G122" s="23">
        <v>1</v>
      </c>
      <c r="H122" s="21" t="s">
        <v>74</v>
      </c>
      <c r="I122" s="24" t="s">
        <v>74</v>
      </c>
    </row>
    <row r="123" spans="1:9" ht="45" x14ac:dyDescent="0.2">
      <c r="A123" s="19" t="s">
        <v>4992</v>
      </c>
      <c r="B123" s="20" t="s">
        <v>249</v>
      </c>
      <c r="C123" s="20" t="s">
        <v>4996</v>
      </c>
      <c r="D123" s="21" t="s">
        <v>72</v>
      </c>
      <c r="E123" s="21" t="s">
        <v>73</v>
      </c>
      <c r="F123" s="22">
        <v>46440.4</v>
      </c>
      <c r="G123" s="23">
        <v>1</v>
      </c>
      <c r="H123" s="21" t="s">
        <v>74</v>
      </c>
      <c r="I123" s="24" t="s">
        <v>74</v>
      </c>
    </row>
    <row r="124" spans="1:9" ht="45" x14ac:dyDescent="0.2">
      <c r="A124" s="19" t="s">
        <v>4992</v>
      </c>
      <c r="B124" s="20" t="s">
        <v>243</v>
      </c>
      <c r="C124" s="20" t="s">
        <v>4996</v>
      </c>
      <c r="D124" s="21" t="s">
        <v>72</v>
      </c>
      <c r="E124" s="21" t="s">
        <v>73</v>
      </c>
      <c r="F124" s="22">
        <v>46440.4</v>
      </c>
      <c r="G124" s="23">
        <v>1</v>
      </c>
      <c r="H124" s="21" t="s">
        <v>74</v>
      </c>
      <c r="I124" s="24" t="s">
        <v>74</v>
      </c>
    </row>
    <row r="125" spans="1:9" ht="45" x14ac:dyDescent="0.2">
      <c r="A125" s="19" t="s">
        <v>4992</v>
      </c>
      <c r="B125" s="20" t="s">
        <v>255</v>
      </c>
      <c r="C125" s="20" t="s">
        <v>4997</v>
      </c>
      <c r="D125" s="21" t="s">
        <v>72</v>
      </c>
      <c r="E125" s="21" t="s">
        <v>73</v>
      </c>
      <c r="F125" s="22">
        <v>46440.4</v>
      </c>
      <c r="G125" s="23">
        <v>1</v>
      </c>
      <c r="H125" s="21" t="s">
        <v>74</v>
      </c>
      <c r="I125" s="24" t="s">
        <v>74</v>
      </c>
    </row>
    <row r="126" spans="1:9" ht="45" x14ac:dyDescent="0.2">
      <c r="A126" s="19" t="s">
        <v>4992</v>
      </c>
      <c r="B126" s="20" t="s">
        <v>261</v>
      </c>
      <c r="C126" s="20" t="s">
        <v>4997</v>
      </c>
      <c r="D126" s="21" t="s">
        <v>72</v>
      </c>
      <c r="E126" s="21" t="s">
        <v>73</v>
      </c>
      <c r="F126" s="22">
        <v>46440.4</v>
      </c>
      <c r="G126" s="23">
        <v>1</v>
      </c>
      <c r="H126" s="21" t="s">
        <v>74</v>
      </c>
      <c r="I126" s="24" t="s">
        <v>74</v>
      </c>
    </row>
    <row r="127" spans="1:9" ht="45" x14ac:dyDescent="0.2">
      <c r="A127" s="19" t="s">
        <v>4992</v>
      </c>
      <c r="B127" s="20" t="s">
        <v>268</v>
      </c>
      <c r="C127" s="20" t="s">
        <v>4998</v>
      </c>
      <c r="D127" s="21" t="s">
        <v>72</v>
      </c>
      <c r="E127" s="21" t="s">
        <v>73</v>
      </c>
      <c r="F127" s="22">
        <v>46440.4</v>
      </c>
      <c r="G127" s="23">
        <v>1</v>
      </c>
      <c r="H127" s="21" t="s">
        <v>74</v>
      </c>
      <c r="I127" s="24" t="s">
        <v>74</v>
      </c>
    </row>
    <row r="128" spans="1:9" ht="45" x14ac:dyDescent="0.2">
      <c r="A128" s="19" t="s">
        <v>4992</v>
      </c>
      <c r="B128" s="20" t="s">
        <v>4999</v>
      </c>
      <c r="C128" s="20" t="s">
        <v>4998</v>
      </c>
      <c r="D128" s="21" t="s">
        <v>72</v>
      </c>
      <c r="E128" s="21" t="s">
        <v>73</v>
      </c>
      <c r="F128" s="22">
        <v>46440.4</v>
      </c>
      <c r="G128" s="23">
        <v>1</v>
      </c>
      <c r="H128" s="21" t="s">
        <v>74</v>
      </c>
      <c r="I128" s="24" t="s">
        <v>74</v>
      </c>
    </row>
    <row r="129" spans="1:9" ht="45" x14ac:dyDescent="0.2">
      <c r="A129" s="19" t="s">
        <v>4992</v>
      </c>
      <c r="B129" s="20" t="s">
        <v>5000</v>
      </c>
      <c r="C129" s="20" t="s">
        <v>5001</v>
      </c>
      <c r="D129" s="21" t="s">
        <v>72</v>
      </c>
      <c r="E129" s="21" t="s">
        <v>73</v>
      </c>
      <c r="F129" s="22">
        <v>46440</v>
      </c>
      <c r="G129" s="23">
        <v>1</v>
      </c>
      <c r="H129" s="21" t="s">
        <v>74</v>
      </c>
      <c r="I129" s="24" t="s">
        <v>74</v>
      </c>
    </row>
    <row r="130" spans="1:9" ht="45" x14ac:dyDescent="0.2">
      <c r="A130" s="19" t="s">
        <v>4992</v>
      </c>
      <c r="B130" s="20" t="s">
        <v>5002</v>
      </c>
      <c r="C130" s="20" t="s">
        <v>5003</v>
      </c>
      <c r="D130" s="21" t="s">
        <v>72</v>
      </c>
      <c r="E130" s="21" t="s">
        <v>73</v>
      </c>
      <c r="F130" s="22">
        <v>46440.4</v>
      </c>
      <c r="G130" s="23">
        <v>1</v>
      </c>
      <c r="H130" s="21" t="s">
        <v>74</v>
      </c>
      <c r="I130" s="24" t="s">
        <v>74</v>
      </c>
    </row>
    <row r="131" spans="1:9" ht="45" x14ac:dyDescent="0.2">
      <c r="A131" s="19" t="s">
        <v>4992</v>
      </c>
      <c r="B131" s="20" t="s">
        <v>5004</v>
      </c>
      <c r="C131" s="20" t="s">
        <v>5003</v>
      </c>
      <c r="D131" s="21" t="s">
        <v>72</v>
      </c>
      <c r="E131" s="21" t="s">
        <v>73</v>
      </c>
      <c r="F131" s="22">
        <v>46440.4</v>
      </c>
      <c r="G131" s="23">
        <v>1</v>
      </c>
      <c r="H131" s="21" t="s">
        <v>74</v>
      </c>
      <c r="I131" s="24" t="s">
        <v>74</v>
      </c>
    </row>
    <row r="132" spans="1:9" ht="45" x14ac:dyDescent="0.2">
      <c r="A132" s="19" t="s">
        <v>5005</v>
      </c>
      <c r="B132" s="20" t="s">
        <v>5006</v>
      </c>
      <c r="C132" s="20" t="s">
        <v>5007</v>
      </c>
      <c r="D132" s="21" t="s">
        <v>72</v>
      </c>
      <c r="E132" s="21" t="s">
        <v>73</v>
      </c>
      <c r="F132" s="22">
        <v>2966101.69</v>
      </c>
      <c r="G132" s="23">
        <v>1</v>
      </c>
      <c r="H132" s="21" t="s">
        <v>74</v>
      </c>
      <c r="I132" s="24" t="s">
        <v>74</v>
      </c>
    </row>
    <row r="133" spans="1:9" ht="45" x14ac:dyDescent="0.2">
      <c r="A133" s="19" t="s">
        <v>5008</v>
      </c>
      <c r="B133" s="20" t="s">
        <v>237</v>
      </c>
      <c r="C133" s="20" t="s">
        <v>5009</v>
      </c>
      <c r="D133" s="21" t="s">
        <v>72</v>
      </c>
      <c r="E133" s="21" t="s">
        <v>73</v>
      </c>
      <c r="F133" s="22">
        <v>66500</v>
      </c>
      <c r="G133" s="23">
        <v>1</v>
      </c>
      <c r="H133" s="21" t="s">
        <v>74</v>
      </c>
      <c r="I133" s="24" t="s">
        <v>74</v>
      </c>
    </row>
    <row r="134" spans="1:9" ht="45" x14ac:dyDescent="0.2">
      <c r="A134" s="19" t="s">
        <v>5010</v>
      </c>
      <c r="B134" s="20" t="s">
        <v>5011</v>
      </c>
      <c r="C134" s="20" t="s">
        <v>5012</v>
      </c>
      <c r="D134" s="21" t="s">
        <v>72</v>
      </c>
      <c r="E134" s="21" t="s">
        <v>73</v>
      </c>
      <c r="F134" s="22">
        <v>170000</v>
      </c>
      <c r="G134" s="23">
        <v>1</v>
      </c>
      <c r="H134" s="21" t="s">
        <v>74</v>
      </c>
      <c r="I134" s="24" t="s">
        <v>74</v>
      </c>
    </row>
    <row r="135" spans="1:9" ht="56.25" x14ac:dyDescent="0.2">
      <c r="A135" s="19" t="s">
        <v>5013</v>
      </c>
      <c r="B135" s="20" t="s">
        <v>5014</v>
      </c>
      <c r="C135" s="20" t="s">
        <v>5015</v>
      </c>
      <c r="D135" s="21" t="s">
        <v>72</v>
      </c>
      <c r="E135" s="21" t="s">
        <v>5016</v>
      </c>
      <c r="F135" s="22">
        <v>7907745</v>
      </c>
      <c r="G135" s="25" t="s">
        <v>74</v>
      </c>
      <c r="H135" s="21" t="s">
        <v>74</v>
      </c>
      <c r="I135" s="24" t="s">
        <v>74</v>
      </c>
    </row>
    <row r="136" spans="1:9" ht="45" x14ac:dyDescent="0.2">
      <c r="A136" s="19" t="s">
        <v>5013</v>
      </c>
      <c r="B136" s="20" t="s">
        <v>270</v>
      </c>
      <c r="C136" s="20" t="s">
        <v>5017</v>
      </c>
      <c r="D136" s="21" t="s">
        <v>72</v>
      </c>
      <c r="E136" s="21" t="s">
        <v>73</v>
      </c>
      <c r="F136" s="22">
        <v>4669491.53</v>
      </c>
      <c r="G136" s="23">
        <v>1</v>
      </c>
      <c r="H136" s="21" t="s">
        <v>74</v>
      </c>
      <c r="I136" s="24" t="s">
        <v>74</v>
      </c>
    </row>
    <row r="137" spans="1:9" ht="45" x14ac:dyDescent="0.2">
      <c r="A137" s="19" t="s">
        <v>5013</v>
      </c>
      <c r="B137" s="20" t="s">
        <v>5018</v>
      </c>
      <c r="C137" s="20" t="s">
        <v>5019</v>
      </c>
      <c r="D137" s="21" t="s">
        <v>72</v>
      </c>
      <c r="E137" s="21" t="s">
        <v>73</v>
      </c>
      <c r="F137" s="22">
        <v>239830.52</v>
      </c>
      <c r="G137" s="23">
        <v>1</v>
      </c>
      <c r="H137" s="21" t="s">
        <v>74</v>
      </c>
      <c r="I137" s="24" t="s">
        <v>74</v>
      </c>
    </row>
    <row r="138" spans="1:9" ht="45" x14ac:dyDescent="0.2">
      <c r="A138" s="19" t="s">
        <v>5013</v>
      </c>
      <c r="B138" s="20" t="s">
        <v>5020</v>
      </c>
      <c r="C138" s="20" t="s">
        <v>5021</v>
      </c>
      <c r="D138" s="21" t="s">
        <v>72</v>
      </c>
      <c r="E138" s="21" t="s">
        <v>73</v>
      </c>
      <c r="F138" s="22">
        <v>100000</v>
      </c>
      <c r="G138" s="23">
        <v>1</v>
      </c>
      <c r="H138" s="21" t="s">
        <v>74</v>
      </c>
      <c r="I138" s="24" t="s">
        <v>74</v>
      </c>
    </row>
    <row r="139" spans="1:9" ht="45" x14ac:dyDescent="0.2">
      <c r="A139" s="19" t="s">
        <v>5013</v>
      </c>
      <c r="B139" s="20" t="s">
        <v>5022</v>
      </c>
      <c r="C139" s="20" t="s">
        <v>5023</v>
      </c>
      <c r="D139" s="21" t="s">
        <v>72</v>
      </c>
      <c r="E139" s="21" t="s">
        <v>73</v>
      </c>
      <c r="F139" s="22">
        <v>200000</v>
      </c>
      <c r="G139" s="23">
        <v>1</v>
      </c>
      <c r="H139" s="21" t="s">
        <v>74</v>
      </c>
      <c r="I139" s="24" t="s">
        <v>74</v>
      </c>
    </row>
    <row r="140" spans="1:9" ht="56.25" x14ac:dyDescent="0.2">
      <c r="A140" s="19" t="s">
        <v>5013</v>
      </c>
      <c r="B140" s="20" t="s">
        <v>5024</v>
      </c>
      <c r="C140" s="20" t="s">
        <v>5025</v>
      </c>
      <c r="D140" s="21" t="s">
        <v>72</v>
      </c>
      <c r="E140" s="21" t="s">
        <v>5016</v>
      </c>
      <c r="F140" s="22">
        <v>1165898</v>
      </c>
      <c r="G140" s="25" t="s">
        <v>74</v>
      </c>
      <c r="H140" s="21" t="s">
        <v>74</v>
      </c>
      <c r="I140" s="24" t="s">
        <v>74</v>
      </c>
    </row>
    <row r="141" spans="1:9" ht="45" x14ac:dyDescent="0.2">
      <c r="A141" s="19" t="s">
        <v>5026</v>
      </c>
      <c r="B141" s="20" t="s">
        <v>277</v>
      </c>
      <c r="C141" s="20" t="s">
        <v>5027</v>
      </c>
      <c r="D141" s="21" t="s">
        <v>72</v>
      </c>
      <c r="E141" s="21" t="s">
        <v>73</v>
      </c>
      <c r="F141" s="22">
        <v>3667796.61</v>
      </c>
      <c r="G141" s="23">
        <v>1</v>
      </c>
      <c r="H141" s="21" t="s">
        <v>74</v>
      </c>
      <c r="I141" s="24" t="s">
        <v>74</v>
      </c>
    </row>
    <row r="142" spans="1:9" ht="45" x14ac:dyDescent="0.2">
      <c r="A142" s="19" t="s">
        <v>5026</v>
      </c>
      <c r="B142" s="20" t="s">
        <v>290</v>
      </c>
      <c r="C142" s="20" t="s">
        <v>5028</v>
      </c>
      <c r="D142" s="21" t="s">
        <v>72</v>
      </c>
      <c r="E142" s="21" t="s">
        <v>73</v>
      </c>
      <c r="F142" s="22">
        <v>2338983.0499999998</v>
      </c>
      <c r="G142" s="23">
        <v>1</v>
      </c>
      <c r="H142" s="21" t="s">
        <v>74</v>
      </c>
      <c r="I142" s="24" t="s">
        <v>74</v>
      </c>
    </row>
    <row r="143" spans="1:9" ht="45" x14ac:dyDescent="0.2">
      <c r="A143" s="19" t="s">
        <v>5029</v>
      </c>
      <c r="B143" s="20" t="s">
        <v>5030</v>
      </c>
      <c r="C143" s="20" t="s">
        <v>5017</v>
      </c>
      <c r="D143" s="21" t="s">
        <v>72</v>
      </c>
      <c r="E143" s="21" t="s">
        <v>73</v>
      </c>
      <c r="F143" s="22">
        <v>4669491.53</v>
      </c>
      <c r="G143" s="23">
        <v>1</v>
      </c>
      <c r="H143" s="21" t="s">
        <v>74</v>
      </c>
      <c r="I143" s="24" t="s">
        <v>74</v>
      </c>
    </row>
    <row r="144" spans="1:9" ht="45" x14ac:dyDescent="0.2">
      <c r="A144" s="19" t="s">
        <v>5031</v>
      </c>
      <c r="B144" s="20" t="s">
        <v>5032</v>
      </c>
      <c r="C144" s="20" t="s">
        <v>5033</v>
      </c>
      <c r="D144" s="21" t="s">
        <v>72</v>
      </c>
      <c r="E144" s="21" t="s">
        <v>73</v>
      </c>
      <c r="F144" s="22">
        <v>60801.69</v>
      </c>
      <c r="G144" s="23">
        <v>1</v>
      </c>
      <c r="H144" s="21" t="s">
        <v>74</v>
      </c>
      <c r="I144" s="24" t="s">
        <v>74</v>
      </c>
    </row>
    <row r="145" spans="1:9" ht="45" x14ac:dyDescent="0.2">
      <c r="A145" s="19" t="s">
        <v>5034</v>
      </c>
      <c r="B145" s="20" t="s">
        <v>3035</v>
      </c>
      <c r="C145" s="20" t="s">
        <v>5035</v>
      </c>
      <c r="D145" s="21" t="s">
        <v>72</v>
      </c>
      <c r="E145" s="21" t="s">
        <v>73</v>
      </c>
      <c r="F145" s="22">
        <v>2884700</v>
      </c>
      <c r="G145" s="23">
        <v>1</v>
      </c>
      <c r="H145" s="21" t="s">
        <v>74</v>
      </c>
      <c r="I145" s="24" t="s">
        <v>74</v>
      </c>
    </row>
    <row r="146" spans="1:9" ht="67.5" x14ac:dyDescent="0.2">
      <c r="A146" s="19" t="s">
        <v>5036</v>
      </c>
      <c r="B146" s="20" t="s">
        <v>299</v>
      </c>
      <c r="C146" s="20" t="s">
        <v>5037</v>
      </c>
      <c r="D146" s="21" t="s">
        <v>72</v>
      </c>
      <c r="E146" s="21" t="s">
        <v>123</v>
      </c>
      <c r="F146" s="22">
        <v>64618.65</v>
      </c>
      <c r="G146" s="23">
        <v>1</v>
      </c>
      <c r="H146" s="21" t="s">
        <v>74</v>
      </c>
      <c r="I146" s="24" t="s">
        <v>74</v>
      </c>
    </row>
    <row r="147" spans="1:9" ht="67.5" x14ac:dyDescent="0.2">
      <c r="A147" s="19" t="s">
        <v>5036</v>
      </c>
      <c r="B147" s="20" t="s">
        <v>299</v>
      </c>
      <c r="C147" s="20" t="s">
        <v>5038</v>
      </c>
      <c r="D147" s="21" t="s">
        <v>72</v>
      </c>
      <c r="E147" s="21" t="s">
        <v>123</v>
      </c>
      <c r="F147" s="22">
        <v>823355</v>
      </c>
      <c r="G147" s="25" t="s">
        <v>74</v>
      </c>
      <c r="H147" s="21" t="s">
        <v>74</v>
      </c>
      <c r="I147" s="24" t="s">
        <v>74</v>
      </c>
    </row>
    <row r="148" spans="1:9" ht="67.5" x14ac:dyDescent="0.2">
      <c r="A148" s="19" t="s">
        <v>5036</v>
      </c>
      <c r="B148" s="20" t="s">
        <v>299</v>
      </c>
      <c r="C148" s="20" t="s">
        <v>5039</v>
      </c>
      <c r="D148" s="21" t="s">
        <v>72</v>
      </c>
      <c r="E148" s="21" t="s">
        <v>123</v>
      </c>
      <c r="F148" s="22">
        <v>80508.47</v>
      </c>
      <c r="G148" s="25" t="s">
        <v>74</v>
      </c>
      <c r="H148" s="21" t="s">
        <v>74</v>
      </c>
      <c r="I148" s="24" t="s">
        <v>74</v>
      </c>
    </row>
    <row r="149" spans="1:9" ht="67.5" x14ac:dyDescent="0.2">
      <c r="A149" s="19" t="s">
        <v>5036</v>
      </c>
      <c r="B149" s="20" t="s">
        <v>299</v>
      </c>
      <c r="C149" s="20" t="s">
        <v>5040</v>
      </c>
      <c r="D149" s="21" t="s">
        <v>72</v>
      </c>
      <c r="E149" s="21" t="s">
        <v>123</v>
      </c>
      <c r="F149" s="26">
        <v>193.36</v>
      </c>
      <c r="G149" s="25" t="s">
        <v>74</v>
      </c>
      <c r="H149" s="21" t="s">
        <v>74</v>
      </c>
      <c r="I149" s="24" t="s">
        <v>74</v>
      </c>
    </row>
    <row r="150" spans="1:9" ht="67.5" x14ac:dyDescent="0.2">
      <c r="A150" s="19" t="s">
        <v>5036</v>
      </c>
      <c r="B150" s="20" t="s">
        <v>299</v>
      </c>
      <c r="C150" s="20" t="s">
        <v>5041</v>
      </c>
      <c r="D150" s="21" t="s">
        <v>72</v>
      </c>
      <c r="E150" s="21" t="s">
        <v>123</v>
      </c>
      <c r="F150" s="22">
        <v>15789.61</v>
      </c>
      <c r="G150" s="25" t="s">
        <v>74</v>
      </c>
      <c r="H150" s="21" t="s">
        <v>74</v>
      </c>
      <c r="I150" s="24" t="s">
        <v>74</v>
      </c>
    </row>
    <row r="151" spans="1:9" ht="67.5" x14ac:dyDescent="0.2">
      <c r="A151" s="19" t="s">
        <v>5036</v>
      </c>
      <c r="B151" s="20" t="s">
        <v>306</v>
      </c>
      <c r="C151" s="20" t="s">
        <v>5042</v>
      </c>
      <c r="D151" s="21" t="s">
        <v>72</v>
      </c>
      <c r="E151" s="21" t="s">
        <v>123</v>
      </c>
      <c r="F151" s="22">
        <v>137952.66</v>
      </c>
      <c r="G151" s="23">
        <v>1</v>
      </c>
      <c r="H151" s="21" t="s">
        <v>74</v>
      </c>
      <c r="I151" s="24" t="s">
        <v>74</v>
      </c>
    </row>
    <row r="152" spans="1:9" ht="67.5" x14ac:dyDescent="0.2">
      <c r="A152" s="19" t="s">
        <v>5036</v>
      </c>
      <c r="B152" s="20" t="s">
        <v>306</v>
      </c>
      <c r="C152" s="20" t="s">
        <v>5043</v>
      </c>
      <c r="D152" s="21" t="s">
        <v>72</v>
      </c>
      <c r="E152" s="21" t="s">
        <v>123</v>
      </c>
      <c r="F152" s="22">
        <v>748386</v>
      </c>
      <c r="G152" s="25" t="s">
        <v>74</v>
      </c>
      <c r="H152" s="21" t="s">
        <v>74</v>
      </c>
      <c r="I152" s="24" t="s">
        <v>74</v>
      </c>
    </row>
    <row r="153" spans="1:9" ht="67.5" x14ac:dyDescent="0.2">
      <c r="A153" s="19" t="s">
        <v>5036</v>
      </c>
      <c r="B153" s="20" t="s">
        <v>306</v>
      </c>
      <c r="C153" s="20" t="s">
        <v>5044</v>
      </c>
      <c r="D153" s="21" t="s">
        <v>72</v>
      </c>
      <c r="E153" s="21" t="s">
        <v>123</v>
      </c>
      <c r="F153" s="22">
        <v>46610.17</v>
      </c>
      <c r="G153" s="25" t="s">
        <v>74</v>
      </c>
      <c r="H153" s="21" t="s">
        <v>74</v>
      </c>
      <c r="I153" s="24" t="s">
        <v>74</v>
      </c>
    </row>
    <row r="154" spans="1:9" ht="67.5" x14ac:dyDescent="0.2">
      <c r="A154" s="19" t="s">
        <v>5036</v>
      </c>
      <c r="B154" s="20" t="s">
        <v>306</v>
      </c>
      <c r="C154" s="20" t="s">
        <v>5045</v>
      </c>
      <c r="D154" s="21" t="s">
        <v>72</v>
      </c>
      <c r="E154" s="21" t="s">
        <v>123</v>
      </c>
      <c r="F154" s="26">
        <v>460.73</v>
      </c>
      <c r="G154" s="25" t="s">
        <v>74</v>
      </c>
      <c r="H154" s="21" t="s">
        <v>74</v>
      </c>
      <c r="I154" s="24" t="s">
        <v>74</v>
      </c>
    </row>
    <row r="155" spans="1:9" ht="67.5" x14ac:dyDescent="0.2">
      <c r="A155" s="19" t="s">
        <v>5036</v>
      </c>
      <c r="B155" s="20" t="s">
        <v>306</v>
      </c>
      <c r="C155" s="20" t="s">
        <v>5046</v>
      </c>
      <c r="D155" s="21" t="s">
        <v>72</v>
      </c>
      <c r="E155" s="21" t="s">
        <v>123</v>
      </c>
      <c r="F155" s="22">
        <v>31375.43</v>
      </c>
      <c r="G155" s="25" t="s">
        <v>74</v>
      </c>
      <c r="H155" s="21" t="s">
        <v>74</v>
      </c>
      <c r="I155" s="24" t="s">
        <v>74</v>
      </c>
    </row>
    <row r="156" spans="1:9" ht="67.5" x14ac:dyDescent="0.2">
      <c r="A156" s="19" t="s">
        <v>5036</v>
      </c>
      <c r="B156" s="20" t="s">
        <v>306</v>
      </c>
      <c r="C156" s="20" t="s">
        <v>5047</v>
      </c>
      <c r="D156" s="21" t="s">
        <v>72</v>
      </c>
      <c r="E156" s="21" t="s">
        <v>123</v>
      </c>
      <c r="F156" s="22">
        <v>623318</v>
      </c>
      <c r="G156" s="25" t="s">
        <v>74</v>
      </c>
      <c r="H156" s="21" t="s">
        <v>74</v>
      </c>
      <c r="I156" s="24" t="s">
        <v>74</v>
      </c>
    </row>
    <row r="157" spans="1:9" ht="67.5" x14ac:dyDescent="0.2">
      <c r="A157" s="19" t="s">
        <v>5036</v>
      </c>
      <c r="B157" s="20" t="s">
        <v>312</v>
      </c>
      <c r="C157" s="20" t="s">
        <v>5048</v>
      </c>
      <c r="D157" s="21" t="s">
        <v>72</v>
      </c>
      <c r="E157" s="21" t="s">
        <v>123</v>
      </c>
      <c r="F157" s="22">
        <v>70045.820000000007</v>
      </c>
      <c r="G157" s="23">
        <v>1</v>
      </c>
      <c r="H157" s="21" t="s">
        <v>74</v>
      </c>
      <c r="I157" s="24" t="s">
        <v>74</v>
      </c>
    </row>
    <row r="158" spans="1:9" ht="67.5" x14ac:dyDescent="0.2">
      <c r="A158" s="19" t="s">
        <v>5036</v>
      </c>
      <c r="B158" s="20" t="s">
        <v>312</v>
      </c>
      <c r="C158" s="20" t="s">
        <v>5049</v>
      </c>
      <c r="D158" s="21" t="s">
        <v>72</v>
      </c>
      <c r="E158" s="21" t="s">
        <v>123</v>
      </c>
      <c r="F158" s="22">
        <v>496791</v>
      </c>
      <c r="G158" s="25" t="s">
        <v>74</v>
      </c>
      <c r="H158" s="21" t="s">
        <v>74</v>
      </c>
      <c r="I158" s="24" t="s">
        <v>74</v>
      </c>
    </row>
    <row r="159" spans="1:9" ht="67.5" x14ac:dyDescent="0.2">
      <c r="A159" s="19" t="s">
        <v>5036</v>
      </c>
      <c r="B159" s="20" t="s">
        <v>312</v>
      </c>
      <c r="C159" s="20" t="s">
        <v>5050</v>
      </c>
      <c r="D159" s="21" t="s">
        <v>72</v>
      </c>
      <c r="E159" s="21" t="s">
        <v>123</v>
      </c>
      <c r="F159" s="22">
        <v>15543</v>
      </c>
      <c r="G159" s="25" t="s">
        <v>74</v>
      </c>
      <c r="H159" s="21" t="s">
        <v>74</v>
      </c>
      <c r="I159" s="24" t="s">
        <v>74</v>
      </c>
    </row>
    <row r="160" spans="1:9" ht="67.5" x14ac:dyDescent="0.2">
      <c r="A160" s="19" t="s">
        <v>5036</v>
      </c>
      <c r="B160" s="20" t="s">
        <v>312</v>
      </c>
      <c r="C160" s="20" t="s">
        <v>5051</v>
      </c>
      <c r="D160" s="21" t="s">
        <v>72</v>
      </c>
      <c r="E160" s="21" t="s">
        <v>123</v>
      </c>
      <c r="F160" s="22">
        <v>33898.31</v>
      </c>
      <c r="G160" s="25" t="s">
        <v>74</v>
      </c>
      <c r="H160" s="21" t="s">
        <v>74</v>
      </c>
      <c r="I160" s="24" t="s">
        <v>74</v>
      </c>
    </row>
    <row r="161" spans="1:9" ht="67.5" x14ac:dyDescent="0.2">
      <c r="A161" s="19" t="s">
        <v>5036</v>
      </c>
      <c r="B161" s="20" t="s">
        <v>312</v>
      </c>
      <c r="C161" s="20" t="s">
        <v>5052</v>
      </c>
      <c r="D161" s="21" t="s">
        <v>72</v>
      </c>
      <c r="E161" s="21" t="s">
        <v>123</v>
      </c>
      <c r="F161" s="26">
        <v>244.5</v>
      </c>
      <c r="G161" s="25" t="s">
        <v>74</v>
      </c>
      <c r="H161" s="21" t="s">
        <v>74</v>
      </c>
      <c r="I161" s="24" t="s">
        <v>74</v>
      </c>
    </row>
    <row r="162" spans="1:9" ht="67.5" x14ac:dyDescent="0.2">
      <c r="A162" s="19" t="s">
        <v>5036</v>
      </c>
      <c r="B162" s="20" t="s">
        <v>312</v>
      </c>
      <c r="C162" s="20" t="s">
        <v>5053</v>
      </c>
      <c r="D162" s="21" t="s">
        <v>72</v>
      </c>
      <c r="E162" s="21" t="s">
        <v>123</v>
      </c>
      <c r="F162" s="22">
        <v>14608.23</v>
      </c>
      <c r="G162" s="25" t="s">
        <v>74</v>
      </c>
      <c r="H162" s="21" t="s">
        <v>74</v>
      </c>
      <c r="I162" s="24" t="s">
        <v>74</v>
      </c>
    </row>
    <row r="163" spans="1:9" ht="67.5" x14ac:dyDescent="0.2">
      <c r="A163" s="19" t="s">
        <v>5036</v>
      </c>
      <c r="B163" s="20" t="s">
        <v>318</v>
      </c>
      <c r="C163" s="20" t="s">
        <v>5054</v>
      </c>
      <c r="D163" s="21" t="s">
        <v>72</v>
      </c>
      <c r="E163" s="21" t="s">
        <v>123</v>
      </c>
      <c r="F163" s="22">
        <v>228012.18</v>
      </c>
      <c r="G163" s="23">
        <v>1</v>
      </c>
      <c r="H163" s="21" t="s">
        <v>74</v>
      </c>
      <c r="I163" s="24" t="s">
        <v>74</v>
      </c>
    </row>
    <row r="164" spans="1:9" ht="67.5" x14ac:dyDescent="0.2">
      <c r="A164" s="19" t="s">
        <v>5036</v>
      </c>
      <c r="B164" s="20" t="s">
        <v>318</v>
      </c>
      <c r="C164" s="20" t="s">
        <v>5055</v>
      </c>
      <c r="D164" s="21" t="s">
        <v>72</v>
      </c>
      <c r="E164" s="21" t="s">
        <v>123</v>
      </c>
      <c r="F164" s="22">
        <v>996658</v>
      </c>
      <c r="G164" s="25" t="s">
        <v>74</v>
      </c>
      <c r="H164" s="21" t="s">
        <v>74</v>
      </c>
      <c r="I164" s="24" t="s">
        <v>74</v>
      </c>
    </row>
    <row r="165" spans="1:9" ht="67.5" x14ac:dyDescent="0.2">
      <c r="A165" s="19" t="s">
        <v>5036</v>
      </c>
      <c r="B165" s="20" t="s">
        <v>318</v>
      </c>
      <c r="C165" s="20" t="s">
        <v>5056</v>
      </c>
      <c r="D165" s="21" t="s">
        <v>72</v>
      </c>
      <c r="E165" s="21" t="s">
        <v>123</v>
      </c>
      <c r="F165" s="22">
        <v>38135.589999999997</v>
      </c>
      <c r="G165" s="25" t="s">
        <v>74</v>
      </c>
      <c r="H165" s="21" t="s">
        <v>74</v>
      </c>
      <c r="I165" s="24" t="s">
        <v>74</v>
      </c>
    </row>
    <row r="166" spans="1:9" ht="67.5" x14ac:dyDescent="0.2">
      <c r="A166" s="19" t="s">
        <v>5036</v>
      </c>
      <c r="B166" s="20" t="s">
        <v>318</v>
      </c>
      <c r="C166" s="20" t="s">
        <v>5057</v>
      </c>
      <c r="D166" s="21" t="s">
        <v>72</v>
      </c>
      <c r="E166" s="21" t="s">
        <v>123</v>
      </c>
      <c r="F166" s="26">
        <v>692.41</v>
      </c>
      <c r="G166" s="25" t="s">
        <v>74</v>
      </c>
      <c r="H166" s="21" t="s">
        <v>74</v>
      </c>
      <c r="I166" s="24" t="s">
        <v>74</v>
      </c>
    </row>
    <row r="167" spans="1:9" ht="67.5" x14ac:dyDescent="0.2">
      <c r="A167" s="19" t="s">
        <v>5036</v>
      </c>
      <c r="B167" s="20" t="s">
        <v>318</v>
      </c>
      <c r="C167" s="20" t="s">
        <v>5058</v>
      </c>
      <c r="D167" s="21" t="s">
        <v>72</v>
      </c>
      <c r="E167" s="21" t="s">
        <v>123</v>
      </c>
      <c r="F167" s="22">
        <v>63860.31</v>
      </c>
      <c r="G167" s="25" t="s">
        <v>74</v>
      </c>
      <c r="H167" s="21" t="s">
        <v>74</v>
      </c>
      <c r="I167" s="24" t="s">
        <v>74</v>
      </c>
    </row>
    <row r="168" spans="1:9" ht="67.5" x14ac:dyDescent="0.2">
      <c r="A168" s="19" t="s">
        <v>5036</v>
      </c>
      <c r="B168" s="20" t="s">
        <v>318</v>
      </c>
      <c r="C168" s="20" t="s">
        <v>5059</v>
      </c>
      <c r="D168" s="21" t="s">
        <v>72</v>
      </c>
      <c r="E168" s="21" t="s">
        <v>123</v>
      </c>
      <c r="F168" s="22">
        <v>523761</v>
      </c>
      <c r="G168" s="25" t="s">
        <v>74</v>
      </c>
      <c r="H168" s="21" t="s">
        <v>74</v>
      </c>
      <c r="I168" s="24" t="s">
        <v>74</v>
      </c>
    </row>
    <row r="169" spans="1:9" ht="67.5" x14ac:dyDescent="0.2">
      <c r="A169" s="19" t="s">
        <v>5036</v>
      </c>
      <c r="B169" s="20" t="s">
        <v>324</v>
      </c>
      <c r="C169" s="20" t="s">
        <v>5060</v>
      </c>
      <c r="D169" s="21" t="s">
        <v>72</v>
      </c>
      <c r="E169" s="21" t="s">
        <v>123</v>
      </c>
      <c r="F169" s="22">
        <v>4040598</v>
      </c>
      <c r="G169" s="23">
        <v>1</v>
      </c>
      <c r="H169" s="21" t="s">
        <v>74</v>
      </c>
      <c r="I169" s="24" t="s">
        <v>74</v>
      </c>
    </row>
    <row r="170" spans="1:9" ht="67.5" x14ac:dyDescent="0.2">
      <c r="A170" s="19" t="s">
        <v>5036</v>
      </c>
      <c r="B170" s="20" t="s">
        <v>324</v>
      </c>
      <c r="C170" s="20" t="s">
        <v>5061</v>
      </c>
      <c r="D170" s="21" t="s">
        <v>72</v>
      </c>
      <c r="E170" s="21" t="s">
        <v>123</v>
      </c>
      <c r="F170" s="22">
        <v>468375.15</v>
      </c>
      <c r="G170" s="25" t="s">
        <v>74</v>
      </c>
      <c r="H170" s="21" t="s">
        <v>74</v>
      </c>
      <c r="I170" s="24" t="s">
        <v>74</v>
      </c>
    </row>
    <row r="171" spans="1:9" ht="67.5" x14ac:dyDescent="0.2">
      <c r="A171" s="19" t="s">
        <v>5036</v>
      </c>
      <c r="B171" s="20" t="s">
        <v>324</v>
      </c>
      <c r="C171" s="20" t="s">
        <v>5062</v>
      </c>
      <c r="D171" s="21" t="s">
        <v>72</v>
      </c>
      <c r="E171" s="21" t="s">
        <v>123</v>
      </c>
      <c r="F171" s="22">
        <v>274631</v>
      </c>
      <c r="G171" s="25" t="s">
        <v>74</v>
      </c>
      <c r="H171" s="21" t="s">
        <v>74</v>
      </c>
      <c r="I171" s="24" t="s">
        <v>74</v>
      </c>
    </row>
    <row r="172" spans="1:9" ht="67.5" x14ac:dyDescent="0.2">
      <c r="A172" s="19" t="s">
        <v>5036</v>
      </c>
      <c r="B172" s="20" t="s">
        <v>324</v>
      </c>
      <c r="C172" s="20" t="s">
        <v>5063</v>
      </c>
      <c r="D172" s="21" t="s">
        <v>72</v>
      </c>
      <c r="E172" s="21" t="s">
        <v>123</v>
      </c>
      <c r="F172" s="22">
        <v>42372.88</v>
      </c>
      <c r="G172" s="25" t="s">
        <v>74</v>
      </c>
      <c r="H172" s="21" t="s">
        <v>74</v>
      </c>
      <c r="I172" s="24" t="s">
        <v>74</v>
      </c>
    </row>
    <row r="173" spans="1:9" ht="67.5" x14ac:dyDescent="0.2">
      <c r="A173" s="19" t="s">
        <v>5036</v>
      </c>
      <c r="B173" s="20" t="s">
        <v>324</v>
      </c>
      <c r="C173" s="20" t="s">
        <v>5064</v>
      </c>
      <c r="D173" s="21" t="s">
        <v>72</v>
      </c>
      <c r="E173" s="21" t="s">
        <v>123</v>
      </c>
      <c r="F173" s="22">
        <v>1409.71</v>
      </c>
      <c r="G173" s="25" t="s">
        <v>74</v>
      </c>
      <c r="H173" s="21" t="s">
        <v>74</v>
      </c>
      <c r="I173" s="24" t="s">
        <v>74</v>
      </c>
    </row>
    <row r="174" spans="1:9" ht="67.5" x14ac:dyDescent="0.2">
      <c r="A174" s="19" t="s">
        <v>5036</v>
      </c>
      <c r="B174" s="20" t="s">
        <v>324</v>
      </c>
      <c r="C174" s="20" t="s">
        <v>5065</v>
      </c>
      <c r="D174" s="21" t="s">
        <v>72</v>
      </c>
      <c r="E174" s="21" t="s">
        <v>123</v>
      </c>
      <c r="F174" s="22">
        <v>128564.37</v>
      </c>
      <c r="G174" s="25" t="s">
        <v>74</v>
      </c>
      <c r="H174" s="21" t="s">
        <v>74</v>
      </c>
      <c r="I174" s="24" t="s">
        <v>74</v>
      </c>
    </row>
    <row r="175" spans="1:9" ht="67.5" x14ac:dyDescent="0.2">
      <c r="A175" s="19" t="s">
        <v>5036</v>
      </c>
      <c r="B175" s="20" t="s">
        <v>331</v>
      </c>
      <c r="C175" s="20" t="s">
        <v>5066</v>
      </c>
      <c r="D175" s="21" t="s">
        <v>72</v>
      </c>
      <c r="E175" s="21" t="s">
        <v>123</v>
      </c>
      <c r="F175" s="22">
        <v>148236.34</v>
      </c>
      <c r="G175" s="23">
        <v>1</v>
      </c>
      <c r="H175" s="21" t="s">
        <v>74</v>
      </c>
      <c r="I175" s="24" t="s">
        <v>74</v>
      </c>
    </row>
    <row r="176" spans="1:9" ht="67.5" x14ac:dyDescent="0.2">
      <c r="A176" s="19" t="s">
        <v>5036</v>
      </c>
      <c r="B176" s="20" t="s">
        <v>331</v>
      </c>
      <c r="C176" s="20" t="s">
        <v>5067</v>
      </c>
      <c r="D176" s="21" t="s">
        <v>72</v>
      </c>
      <c r="E176" s="21" t="s">
        <v>123</v>
      </c>
      <c r="F176" s="22">
        <v>827844</v>
      </c>
      <c r="G176" s="25" t="s">
        <v>74</v>
      </c>
      <c r="H176" s="21" t="s">
        <v>74</v>
      </c>
      <c r="I176" s="24" t="s">
        <v>74</v>
      </c>
    </row>
    <row r="177" spans="1:9" ht="67.5" x14ac:dyDescent="0.2">
      <c r="A177" s="19" t="s">
        <v>5036</v>
      </c>
      <c r="B177" s="20" t="s">
        <v>331</v>
      </c>
      <c r="C177" s="20" t="s">
        <v>5068</v>
      </c>
      <c r="D177" s="21" t="s">
        <v>72</v>
      </c>
      <c r="E177" s="21" t="s">
        <v>123</v>
      </c>
      <c r="F177" s="22">
        <v>38135.589999999997</v>
      </c>
      <c r="G177" s="25" t="s">
        <v>74</v>
      </c>
      <c r="H177" s="21" t="s">
        <v>74</v>
      </c>
      <c r="I177" s="24" t="s">
        <v>74</v>
      </c>
    </row>
    <row r="178" spans="1:9" ht="67.5" x14ac:dyDescent="0.2">
      <c r="A178" s="19" t="s">
        <v>5036</v>
      </c>
      <c r="B178" s="20" t="s">
        <v>331</v>
      </c>
      <c r="C178" s="20" t="s">
        <v>5069</v>
      </c>
      <c r="D178" s="21" t="s">
        <v>72</v>
      </c>
      <c r="E178" s="21" t="s">
        <v>123</v>
      </c>
      <c r="F178" s="26">
        <v>455.48</v>
      </c>
      <c r="G178" s="25" t="s">
        <v>74</v>
      </c>
      <c r="H178" s="21" t="s">
        <v>74</v>
      </c>
      <c r="I178" s="24" t="s">
        <v>74</v>
      </c>
    </row>
    <row r="179" spans="1:9" ht="67.5" x14ac:dyDescent="0.2">
      <c r="A179" s="19" t="s">
        <v>5036</v>
      </c>
      <c r="B179" s="20" t="s">
        <v>331</v>
      </c>
      <c r="C179" s="20" t="s">
        <v>5070</v>
      </c>
      <c r="D179" s="21" t="s">
        <v>72</v>
      </c>
      <c r="E179" s="21" t="s">
        <v>123</v>
      </c>
      <c r="F179" s="22">
        <v>41700.559999999998</v>
      </c>
      <c r="G179" s="25" t="s">
        <v>74</v>
      </c>
      <c r="H179" s="21" t="s">
        <v>74</v>
      </c>
      <c r="I179" s="24" t="s">
        <v>74</v>
      </c>
    </row>
    <row r="180" spans="1:9" ht="67.5" x14ac:dyDescent="0.2">
      <c r="A180" s="19" t="s">
        <v>5036</v>
      </c>
      <c r="B180" s="20" t="s">
        <v>331</v>
      </c>
      <c r="C180" s="20" t="s">
        <v>5071</v>
      </c>
      <c r="D180" s="21" t="s">
        <v>72</v>
      </c>
      <c r="E180" s="21" t="s">
        <v>123</v>
      </c>
      <c r="F180" s="22">
        <v>512257</v>
      </c>
      <c r="G180" s="25" t="s">
        <v>74</v>
      </c>
      <c r="H180" s="21" t="s">
        <v>74</v>
      </c>
      <c r="I180" s="24" t="s">
        <v>74</v>
      </c>
    </row>
    <row r="181" spans="1:9" ht="67.5" x14ac:dyDescent="0.2">
      <c r="A181" s="19" t="s">
        <v>5036</v>
      </c>
      <c r="B181" s="20" t="s">
        <v>337</v>
      </c>
      <c r="C181" s="20" t="s">
        <v>5072</v>
      </c>
      <c r="D181" s="21" t="s">
        <v>72</v>
      </c>
      <c r="E181" s="21" t="s">
        <v>123</v>
      </c>
      <c r="F181" s="22">
        <v>678716</v>
      </c>
      <c r="G181" s="23">
        <v>1</v>
      </c>
      <c r="H181" s="21" t="s">
        <v>74</v>
      </c>
      <c r="I181" s="24" t="s">
        <v>74</v>
      </c>
    </row>
    <row r="182" spans="1:9" ht="67.5" x14ac:dyDescent="0.2">
      <c r="A182" s="19" t="s">
        <v>5036</v>
      </c>
      <c r="B182" s="20" t="s">
        <v>337</v>
      </c>
      <c r="C182" s="20" t="s">
        <v>5073</v>
      </c>
      <c r="D182" s="21" t="s">
        <v>72</v>
      </c>
      <c r="E182" s="21" t="s">
        <v>123</v>
      </c>
      <c r="F182" s="22">
        <v>138273.91</v>
      </c>
      <c r="G182" s="25" t="s">
        <v>74</v>
      </c>
      <c r="H182" s="21" t="s">
        <v>74</v>
      </c>
      <c r="I182" s="24" t="s">
        <v>74</v>
      </c>
    </row>
    <row r="183" spans="1:9" ht="67.5" x14ac:dyDescent="0.2">
      <c r="A183" s="19" t="s">
        <v>5036</v>
      </c>
      <c r="B183" s="20" t="s">
        <v>337</v>
      </c>
      <c r="C183" s="20" t="s">
        <v>5074</v>
      </c>
      <c r="D183" s="21" t="s">
        <v>72</v>
      </c>
      <c r="E183" s="21" t="s">
        <v>123</v>
      </c>
      <c r="F183" s="22">
        <v>101802</v>
      </c>
      <c r="G183" s="25" t="s">
        <v>74</v>
      </c>
      <c r="H183" s="21" t="s">
        <v>74</v>
      </c>
      <c r="I183" s="24" t="s">
        <v>74</v>
      </c>
    </row>
    <row r="184" spans="1:9" ht="67.5" x14ac:dyDescent="0.2">
      <c r="A184" s="19" t="s">
        <v>5036</v>
      </c>
      <c r="B184" s="20" t="s">
        <v>337</v>
      </c>
      <c r="C184" s="20" t="s">
        <v>5075</v>
      </c>
      <c r="D184" s="21" t="s">
        <v>72</v>
      </c>
      <c r="E184" s="21" t="s">
        <v>123</v>
      </c>
      <c r="F184" s="22">
        <v>42372.88</v>
      </c>
      <c r="G184" s="25" t="s">
        <v>74</v>
      </c>
      <c r="H184" s="21" t="s">
        <v>74</v>
      </c>
      <c r="I184" s="24" t="s">
        <v>74</v>
      </c>
    </row>
    <row r="185" spans="1:9" ht="67.5" x14ac:dyDescent="0.2">
      <c r="A185" s="19" t="s">
        <v>5036</v>
      </c>
      <c r="B185" s="20" t="s">
        <v>337</v>
      </c>
      <c r="C185" s="20" t="s">
        <v>5076</v>
      </c>
      <c r="D185" s="21" t="s">
        <v>72</v>
      </c>
      <c r="E185" s="21" t="s">
        <v>123</v>
      </c>
      <c r="F185" s="26">
        <v>426.5</v>
      </c>
      <c r="G185" s="25" t="s">
        <v>74</v>
      </c>
      <c r="H185" s="21" t="s">
        <v>74</v>
      </c>
      <c r="I185" s="24" t="s">
        <v>74</v>
      </c>
    </row>
    <row r="186" spans="1:9" ht="67.5" x14ac:dyDescent="0.2">
      <c r="A186" s="19" t="s">
        <v>5036</v>
      </c>
      <c r="B186" s="20" t="s">
        <v>337</v>
      </c>
      <c r="C186" s="20" t="s">
        <v>5077</v>
      </c>
      <c r="D186" s="21" t="s">
        <v>72</v>
      </c>
      <c r="E186" s="21" t="s">
        <v>123</v>
      </c>
      <c r="F186" s="22">
        <v>40509.040000000001</v>
      </c>
      <c r="G186" s="25" t="s">
        <v>74</v>
      </c>
      <c r="H186" s="21" t="s">
        <v>74</v>
      </c>
      <c r="I186" s="24" t="s">
        <v>74</v>
      </c>
    </row>
    <row r="187" spans="1:9" ht="67.5" x14ac:dyDescent="0.2">
      <c r="A187" s="19" t="s">
        <v>5036</v>
      </c>
      <c r="B187" s="20" t="s">
        <v>344</v>
      </c>
      <c r="C187" s="20" t="s">
        <v>5078</v>
      </c>
      <c r="D187" s="21" t="s">
        <v>72</v>
      </c>
      <c r="E187" s="21" t="s">
        <v>123</v>
      </c>
      <c r="F187" s="22">
        <v>244427.67</v>
      </c>
      <c r="G187" s="23">
        <v>1</v>
      </c>
      <c r="H187" s="21" t="s">
        <v>74</v>
      </c>
      <c r="I187" s="24" t="s">
        <v>74</v>
      </c>
    </row>
    <row r="188" spans="1:9" ht="67.5" x14ac:dyDescent="0.2">
      <c r="A188" s="19" t="s">
        <v>5036</v>
      </c>
      <c r="B188" s="20" t="s">
        <v>344</v>
      </c>
      <c r="C188" s="20" t="s">
        <v>5079</v>
      </c>
      <c r="D188" s="21" t="s">
        <v>72</v>
      </c>
      <c r="E188" s="21" t="s">
        <v>123</v>
      </c>
      <c r="F188" s="22">
        <v>609320</v>
      </c>
      <c r="G188" s="25" t="s">
        <v>74</v>
      </c>
      <c r="H188" s="21" t="s">
        <v>74</v>
      </c>
      <c r="I188" s="24" t="s">
        <v>74</v>
      </c>
    </row>
    <row r="189" spans="1:9" ht="67.5" x14ac:dyDescent="0.2">
      <c r="A189" s="19" t="s">
        <v>5036</v>
      </c>
      <c r="B189" s="20" t="s">
        <v>344</v>
      </c>
      <c r="C189" s="20" t="s">
        <v>5080</v>
      </c>
      <c r="D189" s="21" t="s">
        <v>72</v>
      </c>
      <c r="E189" s="21" t="s">
        <v>123</v>
      </c>
      <c r="F189" s="22">
        <v>38135.589999999997</v>
      </c>
      <c r="G189" s="25" t="s">
        <v>74</v>
      </c>
      <c r="H189" s="21" t="s">
        <v>74</v>
      </c>
      <c r="I189" s="24" t="s">
        <v>74</v>
      </c>
    </row>
    <row r="190" spans="1:9" ht="67.5" x14ac:dyDescent="0.2">
      <c r="A190" s="19" t="s">
        <v>5036</v>
      </c>
      <c r="B190" s="20" t="s">
        <v>344</v>
      </c>
      <c r="C190" s="20" t="s">
        <v>5081</v>
      </c>
      <c r="D190" s="21" t="s">
        <v>72</v>
      </c>
      <c r="E190" s="21" t="s">
        <v>123</v>
      </c>
      <c r="F190" s="26">
        <v>732.39</v>
      </c>
      <c r="G190" s="25" t="s">
        <v>74</v>
      </c>
      <c r="H190" s="21" t="s">
        <v>74</v>
      </c>
      <c r="I190" s="24" t="s">
        <v>74</v>
      </c>
    </row>
    <row r="191" spans="1:9" ht="67.5" x14ac:dyDescent="0.2">
      <c r="A191" s="19" t="s">
        <v>5036</v>
      </c>
      <c r="B191" s="20" t="s">
        <v>344</v>
      </c>
      <c r="C191" s="20" t="s">
        <v>5082</v>
      </c>
      <c r="D191" s="21" t="s">
        <v>72</v>
      </c>
      <c r="E191" s="21" t="s">
        <v>123</v>
      </c>
      <c r="F191" s="22">
        <v>46145.42</v>
      </c>
      <c r="G191" s="25" t="s">
        <v>74</v>
      </c>
      <c r="H191" s="21" t="s">
        <v>74</v>
      </c>
      <c r="I191" s="24" t="s">
        <v>74</v>
      </c>
    </row>
    <row r="192" spans="1:9" ht="67.5" x14ac:dyDescent="0.2">
      <c r="A192" s="19" t="s">
        <v>5036</v>
      </c>
      <c r="B192" s="20" t="s">
        <v>344</v>
      </c>
      <c r="C192" s="20" t="s">
        <v>5083</v>
      </c>
      <c r="D192" s="21" t="s">
        <v>72</v>
      </c>
      <c r="E192" s="21" t="s">
        <v>123</v>
      </c>
      <c r="F192" s="22">
        <v>543274</v>
      </c>
      <c r="G192" s="25" t="s">
        <v>74</v>
      </c>
      <c r="H192" s="21" t="s">
        <v>74</v>
      </c>
      <c r="I192" s="24" t="s">
        <v>74</v>
      </c>
    </row>
    <row r="193" spans="1:9" ht="67.5" x14ac:dyDescent="0.2">
      <c r="A193" s="19" t="s">
        <v>5036</v>
      </c>
      <c r="B193" s="20" t="s">
        <v>350</v>
      </c>
      <c r="C193" s="20" t="s">
        <v>5084</v>
      </c>
      <c r="D193" s="21" t="s">
        <v>72</v>
      </c>
      <c r="E193" s="21" t="s">
        <v>123</v>
      </c>
      <c r="F193" s="22">
        <v>188138.68</v>
      </c>
      <c r="G193" s="23">
        <v>1</v>
      </c>
      <c r="H193" s="21" t="s">
        <v>74</v>
      </c>
      <c r="I193" s="24" t="s">
        <v>74</v>
      </c>
    </row>
    <row r="194" spans="1:9" ht="67.5" x14ac:dyDescent="0.2">
      <c r="A194" s="19" t="s">
        <v>5036</v>
      </c>
      <c r="B194" s="20" t="s">
        <v>350</v>
      </c>
      <c r="C194" s="20" t="s">
        <v>5085</v>
      </c>
      <c r="D194" s="21" t="s">
        <v>72</v>
      </c>
      <c r="E194" s="21" t="s">
        <v>123</v>
      </c>
      <c r="F194" s="22">
        <v>3352036</v>
      </c>
      <c r="G194" s="25" t="s">
        <v>74</v>
      </c>
      <c r="H194" s="21" t="s">
        <v>74</v>
      </c>
      <c r="I194" s="24" t="s">
        <v>74</v>
      </c>
    </row>
    <row r="195" spans="1:9" ht="67.5" x14ac:dyDescent="0.2">
      <c r="A195" s="19" t="s">
        <v>5036</v>
      </c>
      <c r="B195" s="20" t="s">
        <v>350</v>
      </c>
      <c r="C195" s="20" t="s">
        <v>5086</v>
      </c>
      <c r="D195" s="21" t="s">
        <v>72</v>
      </c>
      <c r="E195" s="21" t="s">
        <v>123</v>
      </c>
      <c r="F195" s="22">
        <v>33252</v>
      </c>
      <c r="G195" s="25" t="s">
        <v>74</v>
      </c>
      <c r="H195" s="21" t="s">
        <v>74</v>
      </c>
      <c r="I195" s="24" t="s">
        <v>74</v>
      </c>
    </row>
    <row r="196" spans="1:9" ht="67.5" x14ac:dyDescent="0.2">
      <c r="A196" s="19" t="s">
        <v>5036</v>
      </c>
      <c r="B196" s="20" t="s">
        <v>350</v>
      </c>
      <c r="C196" s="20" t="s">
        <v>5087</v>
      </c>
      <c r="D196" s="21" t="s">
        <v>72</v>
      </c>
      <c r="E196" s="21" t="s">
        <v>123</v>
      </c>
      <c r="F196" s="22">
        <v>42372.88</v>
      </c>
      <c r="G196" s="25" t="s">
        <v>74</v>
      </c>
      <c r="H196" s="21" t="s">
        <v>74</v>
      </c>
      <c r="I196" s="24" t="s">
        <v>74</v>
      </c>
    </row>
    <row r="197" spans="1:9" ht="67.5" x14ac:dyDescent="0.2">
      <c r="A197" s="19" t="s">
        <v>5036</v>
      </c>
      <c r="B197" s="20" t="s">
        <v>350</v>
      </c>
      <c r="C197" s="20" t="s">
        <v>5088</v>
      </c>
      <c r="D197" s="21" t="s">
        <v>72</v>
      </c>
      <c r="E197" s="21" t="s">
        <v>123</v>
      </c>
      <c r="F197" s="26">
        <v>561.5</v>
      </c>
      <c r="G197" s="25" t="s">
        <v>74</v>
      </c>
      <c r="H197" s="21" t="s">
        <v>74</v>
      </c>
      <c r="I197" s="24" t="s">
        <v>74</v>
      </c>
    </row>
    <row r="198" spans="1:9" ht="67.5" x14ac:dyDescent="0.2">
      <c r="A198" s="19" t="s">
        <v>5036</v>
      </c>
      <c r="B198" s="20" t="s">
        <v>350</v>
      </c>
      <c r="C198" s="20" t="s">
        <v>5089</v>
      </c>
      <c r="D198" s="21" t="s">
        <v>72</v>
      </c>
      <c r="E198" s="21" t="s">
        <v>123</v>
      </c>
      <c r="F198" s="22">
        <v>48712.68</v>
      </c>
      <c r="G198" s="25" t="s">
        <v>74</v>
      </c>
      <c r="H198" s="21" t="s">
        <v>74</v>
      </c>
      <c r="I198" s="24" t="s">
        <v>74</v>
      </c>
    </row>
    <row r="199" spans="1:9" ht="67.5" x14ac:dyDescent="0.2">
      <c r="A199" s="19" t="s">
        <v>5036</v>
      </c>
      <c r="B199" s="20" t="s">
        <v>362</v>
      </c>
      <c r="C199" s="20" t="s">
        <v>5090</v>
      </c>
      <c r="D199" s="21" t="s">
        <v>72</v>
      </c>
      <c r="E199" s="21" t="s">
        <v>123</v>
      </c>
      <c r="F199" s="22">
        <v>534888</v>
      </c>
      <c r="G199" s="23">
        <v>1</v>
      </c>
      <c r="H199" s="21" t="s">
        <v>74</v>
      </c>
      <c r="I199" s="24" t="s">
        <v>74</v>
      </c>
    </row>
    <row r="200" spans="1:9" ht="67.5" x14ac:dyDescent="0.2">
      <c r="A200" s="19" t="s">
        <v>5036</v>
      </c>
      <c r="B200" s="20" t="s">
        <v>362</v>
      </c>
      <c r="C200" s="20" t="s">
        <v>5091</v>
      </c>
      <c r="D200" s="21" t="s">
        <v>72</v>
      </c>
      <c r="E200" s="21" t="s">
        <v>123</v>
      </c>
      <c r="F200" s="22">
        <v>162802.20000000001</v>
      </c>
      <c r="G200" s="25" t="s">
        <v>74</v>
      </c>
      <c r="H200" s="21" t="s">
        <v>74</v>
      </c>
      <c r="I200" s="24" t="s">
        <v>74</v>
      </c>
    </row>
    <row r="201" spans="1:9" ht="67.5" x14ac:dyDescent="0.2">
      <c r="A201" s="19" t="s">
        <v>5036</v>
      </c>
      <c r="B201" s="20" t="s">
        <v>362</v>
      </c>
      <c r="C201" s="20" t="s">
        <v>5092</v>
      </c>
      <c r="D201" s="21" t="s">
        <v>72</v>
      </c>
      <c r="E201" s="21" t="s">
        <v>123</v>
      </c>
      <c r="F201" s="22">
        <v>80508.47</v>
      </c>
      <c r="G201" s="25" t="s">
        <v>74</v>
      </c>
      <c r="H201" s="21" t="s">
        <v>74</v>
      </c>
      <c r="I201" s="24" t="s">
        <v>74</v>
      </c>
    </row>
    <row r="202" spans="1:9" ht="67.5" x14ac:dyDescent="0.2">
      <c r="A202" s="19" t="s">
        <v>5036</v>
      </c>
      <c r="B202" s="20" t="s">
        <v>362</v>
      </c>
      <c r="C202" s="20" t="s">
        <v>5093</v>
      </c>
      <c r="D202" s="21" t="s">
        <v>72</v>
      </c>
      <c r="E202" s="21" t="s">
        <v>123</v>
      </c>
      <c r="F202" s="26">
        <v>487.8</v>
      </c>
      <c r="G202" s="25" t="s">
        <v>74</v>
      </c>
      <c r="H202" s="21" t="s">
        <v>74</v>
      </c>
      <c r="I202" s="24" t="s">
        <v>74</v>
      </c>
    </row>
    <row r="203" spans="1:9" ht="67.5" x14ac:dyDescent="0.2">
      <c r="A203" s="19" t="s">
        <v>5036</v>
      </c>
      <c r="B203" s="20" t="s">
        <v>362</v>
      </c>
      <c r="C203" s="20" t="s">
        <v>5094</v>
      </c>
      <c r="D203" s="21" t="s">
        <v>72</v>
      </c>
      <c r="E203" s="21" t="s">
        <v>123</v>
      </c>
      <c r="F203" s="22">
        <v>28841.55</v>
      </c>
      <c r="G203" s="25" t="s">
        <v>74</v>
      </c>
      <c r="H203" s="21" t="s">
        <v>74</v>
      </c>
      <c r="I203" s="24" t="s">
        <v>74</v>
      </c>
    </row>
    <row r="204" spans="1:9" ht="67.5" x14ac:dyDescent="0.2">
      <c r="A204" s="19" t="s">
        <v>5036</v>
      </c>
      <c r="B204" s="20" t="s">
        <v>356</v>
      </c>
      <c r="C204" s="20" t="s">
        <v>5095</v>
      </c>
      <c r="D204" s="21" t="s">
        <v>72</v>
      </c>
      <c r="E204" s="21" t="s">
        <v>123</v>
      </c>
      <c r="F204" s="22">
        <v>505291</v>
      </c>
      <c r="G204" s="23">
        <v>1</v>
      </c>
      <c r="H204" s="21" t="s">
        <v>74</v>
      </c>
      <c r="I204" s="24" t="s">
        <v>74</v>
      </c>
    </row>
    <row r="205" spans="1:9" ht="67.5" x14ac:dyDescent="0.2">
      <c r="A205" s="19" t="s">
        <v>5036</v>
      </c>
      <c r="B205" s="20" t="s">
        <v>356</v>
      </c>
      <c r="C205" s="20" t="s">
        <v>5096</v>
      </c>
      <c r="D205" s="21" t="s">
        <v>72</v>
      </c>
      <c r="E205" s="21" t="s">
        <v>123</v>
      </c>
      <c r="F205" s="22">
        <v>153997.72</v>
      </c>
      <c r="G205" s="25" t="s">
        <v>74</v>
      </c>
      <c r="H205" s="21" t="s">
        <v>74</v>
      </c>
      <c r="I205" s="24" t="s">
        <v>74</v>
      </c>
    </row>
    <row r="206" spans="1:9" ht="67.5" x14ac:dyDescent="0.2">
      <c r="A206" s="19" t="s">
        <v>5036</v>
      </c>
      <c r="B206" s="20" t="s">
        <v>356</v>
      </c>
      <c r="C206" s="20" t="s">
        <v>5097</v>
      </c>
      <c r="D206" s="21" t="s">
        <v>72</v>
      </c>
      <c r="E206" s="21" t="s">
        <v>123</v>
      </c>
      <c r="F206" s="22">
        <v>80508.47</v>
      </c>
      <c r="G206" s="25" t="s">
        <v>74</v>
      </c>
      <c r="H206" s="21" t="s">
        <v>74</v>
      </c>
      <c r="I206" s="24" t="s">
        <v>74</v>
      </c>
    </row>
    <row r="207" spans="1:9" ht="67.5" x14ac:dyDescent="0.2">
      <c r="A207" s="19" t="s">
        <v>5036</v>
      </c>
      <c r="B207" s="20" t="s">
        <v>356</v>
      </c>
      <c r="C207" s="20" t="s">
        <v>5098</v>
      </c>
      <c r="D207" s="21" t="s">
        <v>72</v>
      </c>
      <c r="E207" s="21" t="s">
        <v>123</v>
      </c>
      <c r="F207" s="26">
        <v>461.42</v>
      </c>
      <c r="G207" s="25" t="s">
        <v>74</v>
      </c>
      <c r="H207" s="21" t="s">
        <v>74</v>
      </c>
      <c r="I207" s="24" t="s">
        <v>74</v>
      </c>
    </row>
    <row r="208" spans="1:9" ht="67.5" x14ac:dyDescent="0.2">
      <c r="A208" s="19" t="s">
        <v>5036</v>
      </c>
      <c r="B208" s="20" t="s">
        <v>356</v>
      </c>
      <c r="C208" s="20" t="s">
        <v>5099</v>
      </c>
      <c r="D208" s="21" t="s">
        <v>72</v>
      </c>
      <c r="E208" s="21" t="s">
        <v>123</v>
      </c>
      <c r="F208" s="22">
        <v>27304.95</v>
      </c>
      <c r="G208" s="25" t="s">
        <v>74</v>
      </c>
      <c r="H208" s="21" t="s">
        <v>74</v>
      </c>
      <c r="I208" s="24" t="s">
        <v>74</v>
      </c>
    </row>
    <row r="209" spans="1:9" ht="67.5" x14ac:dyDescent="0.2">
      <c r="A209" s="19" t="s">
        <v>5036</v>
      </c>
      <c r="B209" s="20" t="s">
        <v>285</v>
      </c>
      <c r="C209" s="20" t="s">
        <v>5100</v>
      </c>
      <c r="D209" s="21" t="s">
        <v>72</v>
      </c>
      <c r="E209" s="21" t="s">
        <v>123</v>
      </c>
      <c r="F209" s="22">
        <v>245270</v>
      </c>
      <c r="G209" s="23">
        <v>1</v>
      </c>
      <c r="H209" s="21" t="s">
        <v>74</v>
      </c>
      <c r="I209" s="24" t="s">
        <v>74</v>
      </c>
    </row>
    <row r="210" spans="1:9" ht="67.5" x14ac:dyDescent="0.2">
      <c r="A210" s="19" t="s">
        <v>5036</v>
      </c>
      <c r="B210" s="20" t="s">
        <v>285</v>
      </c>
      <c r="C210" s="20" t="s">
        <v>5101</v>
      </c>
      <c r="D210" s="21" t="s">
        <v>72</v>
      </c>
      <c r="E210" s="21" t="s">
        <v>123</v>
      </c>
      <c r="F210" s="22">
        <v>85897.62</v>
      </c>
      <c r="G210" s="25" t="s">
        <v>74</v>
      </c>
      <c r="H210" s="21" t="s">
        <v>74</v>
      </c>
      <c r="I210" s="24" t="s">
        <v>74</v>
      </c>
    </row>
    <row r="211" spans="1:9" ht="67.5" x14ac:dyDescent="0.2">
      <c r="A211" s="19" t="s">
        <v>5036</v>
      </c>
      <c r="B211" s="20" t="s">
        <v>285</v>
      </c>
      <c r="C211" s="20" t="s">
        <v>5102</v>
      </c>
      <c r="D211" s="21" t="s">
        <v>72</v>
      </c>
      <c r="E211" s="21" t="s">
        <v>123</v>
      </c>
      <c r="F211" s="22">
        <v>31097</v>
      </c>
      <c r="G211" s="25" t="s">
        <v>74</v>
      </c>
      <c r="H211" s="21" t="s">
        <v>74</v>
      </c>
      <c r="I211" s="24" t="s">
        <v>74</v>
      </c>
    </row>
    <row r="212" spans="1:9" ht="67.5" x14ac:dyDescent="0.2">
      <c r="A212" s="19" t="s">
        <v>5036</v>
      </c>
      <c r="B212" s="20" t="s">
        <v>285</v>
      </c>
      <c r="C212" s="20" t="s">
        <v>5103</v>
      </c>
      <c r="D212" s="21" t="s">
        <v>72</v>
      </c>
      <c r="E212" s="21" t="s">
        <v>123</v>
      </c>
      <c r="F212" s="22">
        <v>80508.47</v>
      </c>
      <c r="G212" s="25" t="s">
        <v>74</v>
      </c>
      <c r="H212" s="21" t="s">
        <v>74</v>
      </c>
      <c r="I212" s="24" t="s">
        <v>74</v>
      </c>
    </row>
    <row r="213" spans="1:9" ht="67.5" x14ac:dyDescent="0.2">
      <c r="A213" s="19" t="s">
        <v>5036</v>
      </c>
      <c r="B213" s="20" t="s">
        <v>285</v>
      </c>
      <c r="C213" s="20" t="s">
        <v>5104</v>
      </c>
      <c r="D213" s="21" t="s">
        <v>72</v>
      </c>
      <c r="E213" s="21" t="s">
        <v>123</v>
      </c>
      <c r="F213" s="26">
        <v>257.33999999999997</v>
      </c>
      <c r="G213" s="25" t="s">
        <v>74</v>
      </c>
      <c r="H213" s="21" t="s">
        <v>74</v>
      </c>
      <c r="I213" s="24" t="s">
        <v>74</v>
      </c>
    </row>
    <row r="214" spans="1:9" ht="67.5" x14ac:dyDescent="0.2">
      <c r="A214" s="19" t="s">
        <v>5036</v>
      </c>
      <c r="B214" s="20" t="s">
        <v>285</v>
      </c>
      <c r="C214" s="20" t="s">
        <v>5105</v>
      </c>
      <c r="D214" s="21" t="s">
        <v>72</v>
      </c>
      <c r="E214" s="21" t="s">
        <v>123</v>
      </c>
      <c r="F214" s="22">
        <v>15419.72</v>
      </c>
      <c r="G214" s="25" t="s">
        <v>74</v>
      </c>
      <c r="H214" s="21" t="s">
        <v>74</v>
      </c>
      <c r="I214" s="24" t="s">
        <v>74</v>
      </c>
    </row>
    <row r="215" spans="1:9" ht="67.5" x14ac:dyDescent="0.2">
      <c r="A215" s="19" t="s">
        <v>5036</v>
      </c>
      <c r="B215" s="20" t="s">
        <v>365</v>
      </c>
      <c r="C215" s="20" t="s">
        <v>5106</v>
      </c>
      <c r="D215" s="21" t="s">
        <v>72</v>
      </c>
      <c r="E215" s="21" t="s">
        <v>123</v>
      </c>
      <c r="F215" s="22">
        <v>88070.94</v>
      </c>
      <c r="G215" s="23">
        <v>1</v>
      </c>
      <c r="H215" s="21" t="s">
        <v>74</v>
      </c>
      <c r="I215" s="24" t="s">
        <v>74</v>
      </c>
    </row>
    <row r="216" spans="1:9" ht="67.5" x14ac:dyDescent="0.2">
      <c r="A216" s="19" t="s">
        <v>5036</v>
      </c>
      <c r="B216" s="20" t="s">
        <v>365</v>
      </c>
      <c r="C216" s="20" t="s">
        <v>5107</v>
      </c>
      <c r="D216" s="21" t="s">
        <v>72</v>
      </c>
      <c r="E216" s="21" t="s">
        <v>123</v>
      </c>
      <c r="F216" s="22">
        <v>731186</v>
      </c>
      <c r="G216" s="25" t="s">
        <v>74</v>
      </c>
      <c r="H216" s="21" t="s">
        <v>74</v>
      </c>
      <c r="I216" s="24" t="s">
        <v>74</v>
      </c>
    </row>
    <row r="217" spans="1:9" ht="67.5" x14ac:dyDescent="0.2">
      <c r="A217" s="19" t="s">
        <v>5036</v>
      </c>
      <c r="B217" s="20" t="s">
        <v>365</v>
      </c>
      <c r="C217" s="20" t="s">
        <v>5108</v>
      </c>
      <c r="D217" s="21" t="s">
        <v>72</v>
      </c>
      <c r="E217" s="21" t="s">
        <v>123</v>
      </c>
      <c r="F217" s="22">
        <v>29661.02</v>
      </c>
      <c r="G217" s="25" t="s">
        <v>74</v>
      </c>
      <c r="H217" s="21" t="s">
        <v>74</v>
      </c>
      <c r="I217" s="24" t="s">
        <v>74</v>
      </c>
    </row>
    <row r="218" spans="1:9" ht="67.5" x14ac:dyDescent="0.2">
      <c r="A218" s="19" t="s">
        <v>5036</v>
      </c>
      <c r="B218" s="20" t="s">
        <v>365</v>
      </c>
      <c r="C218" s="20" t="s">
        <v>5109</v>
      </c>
      <c r="D218" s="21" t="s">
        <v>72</v>
      </c>
      <c r="E218" s="21" t="s">
        <v>123</v>
      </c>
      <c r="F218" s="26">
        <v>263.12</v>
      </c>
      <c r="G218" s="25" t="s">
        <v>74</v>
      </c>
      <c r="H218" s="21" t="s">
        <v>74</v>
      </c>
      <c r="I218" s="24" t="s">
        <v>74</v>
      </c>
    </row>
    <row r="219" spans="1:9" ht="67.5" x14ac:dyDescent="0.2">
      <c r="A219" s="19" t="s">
        <v>5036</v>
      </c>
      <c r="B219" s="20" t="s">
        <v>365</v>
      </c>
      <c r="C219" s="20" t="s">
        <v>5110</v>
      </c>
      <c r="D219" s="21" t="s">
        <v>72</v>
      </c>
      <c r="E219" s="21" t="s">
        <v>123</v>
      </c>
      <c r="F219" s="22">
        <v>22469.85</v>
      </c>
      <c r="G219" s="25" t="s">
        <v>74</v>
      </c>
      <c r="H219" s="21" t="s">
        <v>74</v>
      </c>
      <c r="I219" s="24" t="s">
        <v>74</v>
      </c>
    </row>
    <row r="220" spans="1:9" ht="67.5" x14ac:dyDescent="0.2">
      <c r="A220" s="19" t="s">
        <v>5036</v>
      </c>
      <c r="B220" s="20" t="s">
        <v>365</v>
      </c>
      <c r="C220" s="20" t="s">
        <v>5111</v>
      </c>
      <c r="D220" s="21" t="s">
        <v>72</v>
      </c>
      <c r="E220" s="21" t="s">
        <v>123</v>
      </c>
      <c r="F220" s="22">
        <v>503985</v>
      </c>
      <c r="G220" s="25" t="s">
        <v>74</v>
      </c>
      <c r="H220" s="21" t="s">
        <v>74</v>
      </c>
      <c r="I220" s="24" t="s">
        <v>74</v>
      </c>
    </row>
    <row r="221" spans="1:9" ht="67.5" x14ac:dyDescent="0.2">
      <c r="A221" s="19" t="s">
        <v>5036</v>
      </c>
      <c r="B221" s="20" t="s">
        <v>5112</v>
      </c>
      <c r="C221" s="20" t="s">
        <v>5113</v>
      </c>
      <c r="D221" s="21" t="s">
        <v>72</v>
      </c>
      <c r="E221" s="21" t="s">
        <v>123</v>
      </c>
      <c r="F221" s="22">
        <v>166838</v>
      </c>
      <c r="G221" s="23">
        <v>1</v>
      </c>
      <c r="H221" s="21" t="s">
        <v>74</v>
      </c>
      <c r="I221" s="24" t="s">
        <v>74</v>
      </c>
    </row>
    <row r="222" spans="1:9" ht="67.5" x14ac:dyDescent="0.2">
      <c r="A222" s="19" t="s">
        <v>5036</v>
      </c>
      <c r="B222" s="20" t="s">
        <v>5112</v>
      </c>
      <c r="C222" s="20" t="s">
        <v>5114</v>
      </c>
      <c r="D222" s="21" t="s">
        <v>72</v>
      </c>
      <c r="E222" s="21" t="s">
        <v>123</v>
      </c>
      <c r="F222" s="22">
        <v>22675.49</v>
      </c>
      <c r="G222" s="25" t="s">
        <v>74</v>
      </c>
      <c r="H222" s="21" t="s">
        <v>74</v>
      </c>
      <c r="I222" s="24" t="s">
        <v>74</v>
      </c>
    </row>
    <row r="223" spans="1:9" ht="67.5" x14ac:dyDescent="0.2">
      <c r="A223" s="19" t="s">
        <v>5036</v>
      </c>
      <c r="B223" s="20" t="s">
        <v>5112</v>
      </c>
      <c r="C223" s="20" t="s">
        <v>5115</v>
      </c>
      <c r="D223" s="21" t="s">
        <v>72</v>
      </c>
      <c r="E223" s="21" t="s">
        <v>123</v>
      </c>
      <c r="F223" s="22">
        <v>21965</v>
      </c>
      <c r="G223" s="25" t="s">
        <v>74</v>
      </c>
      <c r="H223" s="21" t="s">
        <v>74</v>
      </c>
      <c r="I223" s="24" t="s">
        <v>74</v>
      </c>
    </row>
    <row r="224" spans="1:9" ht="67.5" x14ac:dyDescent="0.2">
      <c r="A224" s="19" t="s">
        <v>5036</v>
      </c>
      <c r="B224" s="20" t="s">
        <v>5112</v>
      </c>
      <c r="C224" s="20" t="s">
        <v>5116</v>
      </c>
      <c r="D224" s="21" t="s">
        <v>72</v>
      </c>
      <c r="E224" s="21" t="s">
        <v>123</v>
      </c>
      <c r="F224" s="22">
        <v>29661.02</v>
      </c>
      <c r="G224" s="25" t="s">
        <v>74</v>
      </c>
      <c r="H224" s="21" t="s">
        <v>74</v>
      </c>
      <c r="I224" s="24" t="s">
        <v>74</v>
      </c>
    </row>
    <row r="225" spans="1:9" ht="67.5" x14ac:dyDescent="0.2">
      <c r="A225" s="19" t="s">
        <v>5036</v>
      </c>
      <c r="B225" s="20" t="s">
        <v>5112</v>
      </c>
      <c r="C225" s="20" t="s">
        <v>5117</v>
      </c>
      <c r="D225" s="21" t="s">
        <v>72</v>
      </c>
      <c r="E225" s="21" t="s">
        <v>123</v>
      </c>
      <c r="F225" s="26">
        <v>67.86</v>
      </c>
      <c r="G225" s="25" t="s">
        <v>74</v>
      </c>
      <c r="H225" s="21" t="s">
        <v>74</v>
      </c>
      <c r="I225" s="24" t="s">
        <v>74</v>
      </c>
    </row>
    <row r="226" spans="1:9" ht="67.5" x14ac:dyDescent="0.2">
      <c r="A226" s="19" t="s">
        <v>5036</v>
      </c>
      <c r="B226" s="20" t="s">
        <v>5112</v>
      </c>
      <c r="C226" s="20" t="s">
        <v>5118</v>
      </c>
      <c r="D226" s="21" t="s">
        <v>72</v>
      </c>
      <c r="E226" s="21" t="s">
        <v>123</v>
      </c>
      <c r="F226" s="22">
        <v>5713.06</v>
      </c>
      <c r="G226" s="25" t="s">
        <v>74</v>
      </c>
      <c r="H226" s="21" t="s">
        <v>74</v>
      </c>
      <c r="I226" s="24" t="s">
        <v>74</v>
      </c>
    </row>
    <row r="227" spans="1:9" ht="67.5" x14ac:dyDescent="0.2">
      <c r="A227" s="19" t="s">
        <v>5036</v>
      </c>
      <c r="B227" s="20" t="s">
        <v>5119</v>
      </c>
      <c r="C227" s="20" t="s">
        <v>5120</v>
      </c>
      <c r="D227" s="21" t="s">
        <v>72</v>
      </c>
      <c r="E227" s="21" t="s">
        <v>123</v>
      </c>
      <c r="F227" s="22">
        <v>145708</v>
      </c>
      <c r="G227" s="23">
        <v>1</v>
      </c>
      <c r="H227" s="21" t="s">
        <v>74</v>
      </c>
      <c r="I227" s="24" t="s">
        <v>74</v>
      </c>
    </row>
    <row r="228" spans="1:9" ht="67.5" x14ac:dyDescent="0.2">
      <c r="A228" s="19" t="s">
        <v>5036</v>
      </c>
      <c r="B228" s="20" t="s">
        <v>5119</v>
      </c>
      <c r="C228" s="20" t="s">
        <v>5121</v>
      </c>
      <c r="D228" s="21" t="s">
        <v>72</v>
      </c>
      <c r="E228" s="21" t="s">
        <v>123</v>
      </c>
      <c r="F228" s="22">
        <v>16999.66</v>
      </c>
      <c r="G228" s="25" t="s">
        <v>74</v>
      </c>
      <c r="H228" s="21" t="s">
        <v>74</v>
      </c>
      <c r="I228" s="24" t="s">
        <v>74</v>
      </c>
    </row>
    <row r="229" spans="1:9" ht="67.5" x14ac:dyDescent="0.2">
      <c r="A229" s="19" t="s">
        <v>5036</v>
      </c>
      <c r="B229" s="20" t="s">
        <v>5119</v>
      </c>
      <c r="C229" s="20" t="s">
        <v>5122</v>
      </c>
      <c r="D229" s="21" t="s">
        <v>72</v>
      </c>
      <c r="E229" s="21" t="s">
        <v>123</v>
      </c>
      <c r="F229" s="22">
        <v>21186.44</v>
      </c>
      <c r="G229" s="25" t="s">
        <v>74</v>
      </c>
      <c r="H229" s="21" t="s">
        <v>74</v>
      </c>
      <c r="I229" s="24" t="s">
        <v>74</v>
      </c>
    </row>
    <row r="230" spans="1:9" ht="67.5" x14ac:dyDescent="0.2">
      <c r="A230" s="19" t="s">
        <v>5036</v>
      </c>
      <c r="B230" s="20" t="s">
        <v>5119</v>
      </c>
      <c r="C230" s="20" t="s">
        <v>5123</v>
      </c>
      <c r="D230" s="21" t="s">
        <v>72</v>
      </c>
      <c r="E230" s="21" t="s">
        <v>123</v>
      </c>
      <c r="F230" s="26">
        <v>50.88</v>
      </c>
      <c r="G230" s="25" t="s">
        <v>74</v>
      </c>
      <c r="H230" s="21" t="s">
        <v>74</v>
      </c>
      <c r="I230" s="24" t="s">
        <v>74</v>
      </c>
    </row>
    <row r="231" spans="1:9" ht="67.5" x14ac:dyDescent="0.2">
      <c r="A231" s="19" t="s">
        <v>5036</v>
      </c>
      <c r="B231" s="20" t="s">
        <v>5119</v>
      </c>
      <c r="C231" s="20" t="s">
        <v>5124</v>
      </c>
      <c r="D231" s="21" t="s">
        <v>72</v>
      </c>
      <c r="E231" s="21" t="s">
        <v>123</v>
      </c>
      <c r="F231" s="22">
        <v>4274.66</v>
      </c>
      <c r="G231" s="25" t="s">
        <v>74</v>
      </c>
      <c r="H231" s="21" t="s">
        <v>74</v>
      </c>
      <c r="I231" s="24" t="s">
        <v>74</v>
      </c>
    </row>
    <row r="232" spans="1:9" ht="67.5" x14ac:dyDescent="0.2">
      <c r="A232" s="19" t="s">
        <v>5036</v>
      </c>
      <c r="B232" s="20" t="s">
        <v>3039</v>
      </c>
      <c r="C232" s="20" t="s">
        <v>5125</v>
      </c>
      <c r="D232" s="21" t="s">
        <v>72</v>
      </c>
      <c r="E232" s="21" t="s">
        <v>123</v>
      </c>
      <c r="F232" s="22">
        <v>209918.48</v>
      </c>
      <c r="G232" s="23">
        <v>1</v>
      </c>
      <c r="H232" s="21" t="s">
        <v>74</v>
      </c>
      <c r="I232" s="24" t="s">
        <v>74</v>
      </c>
    </row>
    <row r="233" spans="1:9" ht="67.5" x14ac:dyDescent="0.2">
      <c r="A233" s="19" t="s">
        <v>5036</v>
      </c>
      <c r="B233" s="20" t="s">
        <v>3039</v>
      </c>
      <c r="C233" s="20" t="s">
        <v>5126</v>
      </c>
      <c r="D233" s="21" t="s">
        <v>72</v>
      </c>
      <c r="E233" s="21" t="s">
        <v>123</v>
      </c>
      <c r="F233" s="22">
        <v>4890253</v>
      </c>
      <c r="G233" s="25" t="s">
        <v>74</v>
      </c>
      <c r="H233" s="21" t="s">
        <v>74</v>
      </c>
      <c r="I233" s="24" t="s">
        <v>74</v>
      </c>
    </row>
    <row r="234" spans="1:9" ht="67.5" x14ac:dyDescent="0.2">
      <c r="A234" s="19" t="s">
        <v>5036</v>
      </c>
      <c r="B234" s="20" t="s">
        <v>3039</v>
      </c>
      <c r="C234" s="20" t="s">
        <v>5127</v>
      </c>
      <c r="D234" s="21" t="s">
        <v>72</v>
      </c>
      <c r="E234" s="21" t="s">
        <v>123</v>
      </c>
      <c r="F234" s="22">
        <v>80508.47</v>
      </c>
      <c r="G234" s="25" t="s">
        <v>74</v>
      </c>
      <c r="H234" s="21" t="s">
        <v>74</v>
      </c>
      <c r="I234" s="24" t="s">
        <v>74</v>
      </c>
    </row>
    <row r="235" spans="1:9" ht="67.5" x14ac:dyDescent="0.2">
      <c r="A235" s="19" t="s">
        <v>5036</v>
      </c>
      <c r="B235" s="20" t="s">
        <v>3039</v>
      </c>
      <c r="C235" s="20" t="s">
        <v>5128</v>
      </c>
      <c r="D235" s="21" t="s">
        <v>72</v>
      </c>
      <c r="E235" s="21" t="s">
        <v>123</v>
      </c>
      <c r="F235" s="26">
        <v>626</v>
      </c>
      <c r="G235" s="25" t="s">
        <v>74</v>
      </c>
      <c r="H235" s="21" t="s">
        <v>74</v>
      </c>
      <c r="I235" s="24" t="s">
        <v>74</v>
      </c>
    </row>
    <row r="236" spans="1:9" ht="67.5" x14ac:dyDescent="0.2">
      <c r="A236" s="19" t="s">
        <v>5036</v>
      </c>
      <c r="B236" s="20" t="s">
        <v>3039</v>
      </c>
      <c r="C236" s="20" t="s">
        <v>5129</v>
      </c>
      <c r="D236" s="21" t="s">
        <v>72</v>
      </c>
      <c r="E236" s="21" t="s">
        <v>123</v>
      </c>
      <c r="F236" s="22">
        <v>55585.279999999999</v>
      </c>
      <c r="G236" s="25" t="s">
        <v>74</v>
      </c>
      <c r="H236" s="21" t="s">
        <v>74</v>
      </c>
      <c r="I236" s="24" t="s">
        <v>74</v>
      </c>
    </row>
    <row r="237" spans="1:9" ht="67.5" x14ac:dyDescent="0.2">
      <c r="A237" s="19" t="s">
        <v>5036</v>
      </c>
      <c r="B237" s="20" t="s">
        <v>3029</v>
      </c>
      <c r="C237" s="20" t="s">
        <v>5130</v>
      </c>
      <c r="D237" s="21" t="s">
        <v>72</v>
      </c>
      <c r="E237" s="21" t="s">
        <v>123</v>
      </c>
      <c r="F237" s="22">
        <v>95172</v>
      </c>
      <c r="G237" s="23">
        <v>1</v>
      </c>
      <c r="H237" s="21" t="s">
        <v>74</v>
      </c>
      <c r="I237" s="24" t="s">
        <v>74</v>
      </c>
    </row>
    <row r="238" spans="1:9" ht="67.5" x14ac:dyDescent="0.2">
      <c r="A238" s="19" t="s">
        <v>5036</v>
      </c>
      <c r="B238" s="20" t="s">
        <v>3029</v>
      </c>
      <c r="C238" s="20" t="s">
        <v>5131</v>
      </c>
      <c r="D238" s="21" t="s">
        <v>72</v>
      </c>
      <c r="E238" s="21" t="s">
        <v>123</v>
      </c>
      <c r="F238" s="22">
        <v>31995.93</v>
      </c>
      <c r="G238" s="25" t="s">
        <v>74</v>
      </c>
      <c r="H238" s="21" t="s">
        <v>74</v>
      </c>
      <c r="I238" s="24" t="s">
        <v>74</v>
      </c>
    </row>
    <row r="239" spans="1:9" ht="67.5" x14ac:dyDescent="0.2">
      <c r="A239" s="19" t="s">
        <v>5036</v>
      </c>
      <c r="B239" s="20" t="s">
        <v>3029</v>
      </c>
      <c r="C239" s="20" t="s">
        <v>5132</v>
      </c>
      <c r="D239" s="21" t="s">
        <v>72</v>
      </c>
      <c r="E239" s="21" t="s">
        <v>123</v>
      </c>
      <c r="F239" s="22">
        <v>80508.47</v>
      </c>
      <c r="G239" s="25" t="s">
        <v>74</v>
      </c>
      <c r="H239" s="21" t="s">
        <v>74</v>
      </c>
      <c r="I239" s="24" t="s">
        <v>74</v>
      </c>
    </row>
    <row r="240" spans="1:9" ht="67.5" x14ac:dyDescent="0.2">
      <c r="A240" s="19" t="s">
        <v>5036</v>
      </c>
      <c r="B240" s="20" t="s">
        <v>3029</v>
      </c>
      <c r="C240" s="20" t="s">
        <v>5133</v>
      </c>
      <c r="D240" s="21" t="s">
        <v>72</v>
      </c>
      <c r="E240" s="21" t="s">
        <v>123</v>
      </c>
      <c r="F240" s="26">
        <v>95.79</v>
      </c>
      <c r="G240" s="25" t="s">
        <v>74</v>
      </c>
      <c r="H240" s="21" t="s">
        <v>74</v>
      </c>
      <c r="I240" s="24" t="s">
        <v>74</v>
      </c>
    </row>
    <row r="241" spans="1:9" ht="67.5" x14ac:dyDescent="0.2">
      <c r="A241" s="19" t="s">
        <v>5036</v>
      </c>
      <c r="B241" s="20" t="s">
        <v>3029</v>
      </c>
      <c r="C241" s="20" t="s">
        <v>5134</v>
      </c>
      <c r="D241" s="21" t="s">
        <v>72</v>
      </c>
      <c r="E241" s="21" t="s">
        <v>123</v>
      </c>
      <c r="F241" s="22">
        <v>6012.48</v>
      </c>
      <c r="G241" s="25" t="s">
        <v>74</v>
      </c>
      <c r="H241" s="21" t="s">
        <v>74</v>
      </c>
      <c r="I241" s="24" t="s">
        <v>74</v>
      </c>
    </row>
    <row r="242" spans="1:9" ht="67.5" x14ac:dyDescent="0.2">
      <c r="A242" s="19" t="s">
        <v>5036</v>
      </c>
      <c r="B242" s="20" t="s">
        <v>3031</v>
      </c>
      <c r="C242" s="20" t="s">
        <v>5135</v>
      </c>
      <c r="D242" s="21" t="s">
        <v>72</v>
      </c>
      <c r="E242" s="21" t="s">
        <v>123</v>
      </c>
      <c r="F242" s="22">
        <v>214544</v>
      </c>
      <c r="G242" s="23">
        <v>1</v>
      </c>
      <c r="H242" s="21" t="s">
        <v>74</v>
      </c>
      <c r="I242" s="24" t="s">
        <v>74</v>
      </c>
    </row>
    <row r="243" spans="1:9" ht="67.5" x14ac:dyDescent="0.2">
      <c r="A243" s="19" t="s">
        <v>5036</v>
      </c>
      <c r="B243" s="20" t="s">
        <v>3031</v>
      </c>
      <c r="C243" s="20" t="s">
        <v>5136</v>
      </c>
      <c r="D243" s="21" t="s">
        <v>72</v>
      </c>
      <c r="E243" s="21" t="s">
        <v>123</v>
      </c>
      <c r="F243" s="22">
        <v>67506.559999999998</v>
      </c>
      <c r="G243" s="25" t="s">
        <v>74</v>
      </c>
      <c r="H243" s="21" t="s">
        <v>74</v>
      </c>
      <c r="I243" s="24" t="s">
        <v>74</v>
      </c>
    </row>
    <row r="244" spans="1:9" ht="67.5" x14ac:dyDescent="0.2">
      <c r="A244" s="19" t="s">
        <v>5036</v>
      </c>
      <c r="B244" s="20" t="s">
        <v>3031</v>
      </c>
      <c r="C244" s="20" t="s">
        <v>5137</v>
      </c>
      <c r="D244" s="21" t="s">
        <v>72</v>
      </c>
      <c r="E244" s="21" t="s">
        <v>123</v>
      </c>
      <c r="F244" s="22">
        <v>80508.47</v>
      </c>
      <c r="G244" s="25" t="s">
        <v>74</v>
      </c>
      <c r="H244" s="21" t="s">
        <v>74</v>
      </c>
      <c r="I244" s="24" t="s">
        <v>74</v>
      </c>
    </row>
    <row r="245" spans="1:9" ht="67.5" x14ac:dyDescent="0.2">
      <c r="A245" s="19" t="s">
        <v>5036</v>
      </c>
      <c r="B245" s="20" t="s">
        <v>3031</v>
      </c>
      <c r="C245" s="20" t="s">
        <v>5138</v>
      </c>
      <c r="D245" s="21" t="s">
        <v>72</v>
      </c>
      <c r="E245" s="21" t="s">
        <v>123</v>
      </c>
      <c r="F245" s="26">
        <v>202.21</v>
      </c>
      <c r="G245" s="25" t="s">
        <v>74</v>
      </c>
      <c r="H245" s="21" t="s">
        <v>74</v>
      </c>
      <c r="I245" s="24" t="s">
        <v>74</v>
      </c>
    </row>
    <row r="246" spans="1:9" ht="67.5" x14ac:dyDescent="0.2">
      <c r="A246" s="19" t="s">
        <v>5036</v>
      </c>
      <c r="B246" s="20" t="s">
        <v>3031</v>
      </c>
      <c r="C246" s="20" t="s">
        <v>5139</v>
      </c>
      <c r="D246" s="21" t="s">
        <v>72</v>
      </c>
      <c r="E246" s="21" t="s">
        <v>123</v>
      </c>
      <c r="F246" s="22">
        <v>12210.01</v>
      </c>
      <c r="G246" s="25" t="s">
        <v>74</v>
      </c>
      <c r="H246" s="21" t="s">
        <v>74</v>
      </c>
      <c r="I246" s="24" t="s">
        <v>74</v>
      </c>
    </row>
    <row r="247" spans="1:9" ht="67.5" x14ac:dyDescent="0.2">
      <c r="A247" s="19" t="s">
        <v>5036</v>
      </c>
      <c r="B247" s="20" t="s">
        <v>5140</v>
      </c>
      <c r="C247" s="20" t="s">
        <v>5141</v>
      </c>
      <c r="D247" s="21" t="s">
        <v>72</v>
      </c>
      <c r="E247" s="21" t="s">
        <v>123</v>
      </c>
      <c r="F247" s="22">
        <v>350415.27</v>
      </c>
      <c r="G247" s="23">
        <v>1</v>
      </c>
      <c r="H247" s="21" t="s">
        <v>74</v>
      </c>
      <c r="I247" s="24" t="s">
        <v>74</v>
      </c>
    </row>
    <row r="248" spans="1:9" ht="67.5" x14ac:dyDescent="0.2">
      <c r="A248" s="19" t="s">
        <v>5036</v>
      </c>
      <c r="B248" s="20" t="s">
        <v>5140</v>
      </c>
      <c r="C248" s="20" t="s">
        <v>5142</v>
      </c>
      <c r="D248" s="21" t="s">
        <v>72</v>
      </c>
      <c r="E248" s="21" t="s">
        <v>123</v>
      </c>
      <c r="F248" s="22">
        <v>6842988</v>
      </c>
      <c r="G248" s="25" t="s">
        <v>74</v>
      </c>
      <c r="H248" s="21" t="s">
        <v>74</v>
      </c>
      <c r="I248" s="24" t="s">
        <v>74</v>
      </c>
    </row>
    <row r="249" spans="1:9" ht="67.5" x14ac:dyDescent="0.2">
      <c r="A249" s="19" t="s">
        <v>5036</v>
      </c>
      <c r="B249" s="20" t="s">
        <v>5140</v>
      </c>
      <c r="C249" s="20" t="s">
        <v>5143</v>
      </c>
      <c r="D249" s="21" t="s">
        <v>72</v>
      </c>
      <c r="E249" s="21" t="s">
        <v>123</v>
      </c>
      <c r="F249" s="22">
        <v>38135.589999999997</v>
      </c>
      <c r="G249" s="25" t="s">
        <v>74</v>
      </c>
      <c r="H249" s="21" t="s">
        <v>74</v>
      </c>
      <c r="I249" s="24" t="s">
        <v>74</v>
      </c>
    </row>
    <row r="250" spans="1:9" ht="67.5" x14ac:dyDescent="0.2">
      <c r="A250" s="19" t="s">
        <v>5036</v>
      </c>
      <c r="B250" s="20" t="s">
        <v>5140</v>
      </c>
      <c r="C250" s="20" t="s">
        <v>5144</v>
      </c>
      <c r="D250" s="21" t="s">
        <v>72</v>
      </c>
      <c r="E250" s="21" t="s">
        <v>123</v>
      </c>
      <c r="F250" s="22">
        <v>1048.8599999999999</v>
      </c>
      <c r="G250" s="25" t="s">
        <v>74</v>
      </c>
      <c r="H250" s="21" t="s">
        <v>74</v>
      </c>
      <c r="I250" s="24" t="s">
        <v>74</v>
      </c>
    </row>
    <row r="251" spans="1:9" ht="67.5" x14ac:dyDescent="0.2">
      <c r="A251" s="19" t="s">
        <v>5036</v>
      </c>
      <c r="B251" s="20" t="s">
        <v>5140</v>
      </c>
      <c r="C251" s="20" t="s">
        <v>5145</v>
      </c>
      <c r="D251" s="21" t="s">
        <v>72</v>
      </c>
      <c r="E251" s="21" t="s">
        <v>123</v>
      </c>
      <c r="F251" s="22">
        <v>86938.03</v>
      </c>
      <c r="G251" s="25" t="s">
        <v>74</v>
      </c>
      <c r="H251" s="21" t="s">
        <v>74</v>
      </c>
      <c r="I251" s="24" t="s">
        <v>74</v>
      </c>
    </row>
    <row r="252" spans="1:9" ht="67.5" x14ac:dyDescent="0.2">
      <c r="A252" s="19" t="s">
        <v>5036</v>
      </c>
      <c r="B252" s="20" t="s">
        <v>5140</v>
      </c>
      <c r="C252" s="20" t="s">
        <v>5146</v>
      </c>
      <c r="D252" s="21" t="s">
        <v>72</v>
      </c>
      <c r="E252" s="21" t="s">
        <v>123</v>
      </c>
      <c r="F252" s="22">
        <v>1742349</v>
      </c>
      <c r="G252" s="25" t="s">
        <v>74</v>
      </c>
      <c r="H252" s="21" t="s">
        <v>74</v>
      </c>
      <c r="I252" s="24" t="s">
        <v>74</v>
      </c>
    </row>
    <row r="253" spans="1:9" ht="67.5" x14ac:dyDescent="0.2">
      <c r="A253" s="19" t="s">
        <v>5036</v>
      </c>
      <c r="B253" s="20" t="s">
        <v>3033</v>
      </c>
      <c r="C253" s="20" t="s">
        <v>5147</v>
      </c>
      <c r="D253" s="21" t="s">
        <v>72</v>
      </c>
      <c r="E253" s="21" t="s">
        <v>123</v>
      </c>
      <c r="F253" s="22">
        <v>73179.03</v>
      </c>
      <c r="G253" s="23">
        <v>1</v>
      </c>
      <c r="H253" s="21" t="s">
        <v>74</v>
      </c>
      <c r="I253" s="24" t="s">
        <v>74</v>
      </c>
    </row>
    <row r="254" spans="1:9" ht="67.5" x14ac:dyDescent="0.2">
      <c r="A254" s="19" t="s">
        <v>5036</v>
      </c>
      <c r="B254" s="20" t="s">
        <v>3033</v>
      </c>
      <c r="C254" s="20" t="s">
        <v>5148</v>
      </c>
      <c r="D254" s="21" t="s">
        <v>72</v>
      </c>
      <c r="E254" s="21" t="s">
        <v>123</v>
      </c>
      <c r="F254" s="22">
        <v>1371237</v>
      </c>
      <c r="G254" s="25" t="s">
        <v>74</v>
      </c>
      <c r="H254" s="21" t="s">
        <v>74</v>
      </c>
      <c r="I254" s="24" t="s">
        <v>74</v>
      </c>
    </row>
    <row r="255" spans="1:9" ht="67.5" x14ac:dyDescent="0.2">
      <c r="A255" s="19" t="s">
        <v>5036</v>
      </c>
      <c r="B255" s="20" t="s">
        <v>3033</v>
      </c>
      <c r="C255" s="20" t="s">
        <v>5149</v>
      </c>
      <c r="D255" s="21" t="s">
        <v>72</v>
      </c>
      <c r="E255" s="21" t="s">
        <v>123</v>
      </c>
      <c r="F255" s="22">
        <v>96324</v>
      </c>
      <c r="G255" s="25" t="s">
        <v>74</v>
      </c>
      <c r="H255" s="21" t="s">
        <v>74</v>
      </c>
      <c r="I255" s="24" t="s">
        <v>74</v>
      </c>
    </row>
    <row r="256" spans="1:9" ht="67.5" x14ac:dyDescent="0.2">
      <c r="A256" s="19" t="s">
        <v>5036</v>
      </c>
      <c r="B256" s="20" t="s">
        <v>3033</v>
      </c>
      <c r="C256" s="20" t="s">
        <v>5150</v>
      </c>
      <c r="D256" s="21" t="s">
        <v>72</v>
      </c>
      <c r="E256" s="21" t="s">
        <v>123</v>
      </c>
      <c r="F256" s="22">
        <v>42372.88</v>
      </c>
      <c r="G256" s="25" t="s">
        <v>74</v>
      </c>
      <c r="H256" s="21" t="s">
        <v>74</v>
      </c>
      <c r="I256" s="24" t="s">
        <v>74</v>
      </c>
    </row>
    <row r="257" spans="1:9" ht="67.5" x14ac:dyDescent="0.2">
      <c r="A257" s="19" t="s">
        <v>5036</v>
      </c>
      <c r="B257" s="20" t="s">
        <v>3033</v>
      </c>
      <c r="C257" s="20" t="s">
        <v>5151</v>
      </c>
      <c r="D257" s="21" t="s">
        <v>72</v>
      </c>
      <c r="E257" s="21" t="s">
        <v>123</v>
      </c>
      <c r="F257" s="26">
        <v>217.57</v>
      </c>
      <c r="G257" s="25" t="s">
        <v>74</v>
      </c>
      <c r="H257" s="21" t="s">
        <v>74</v>
      </c>
      <c r="I257" s="24" t="s">
        <v>74</v>
      </c>
    </row>
    <row r="258" spans="1:9" ht="67.5" x14ac:dyDescent="0.2">
      <c r="A258" s="19" t="s">
        <v>5036</v>
      </c>
      <c r="B258" s="20" t="s">
        <v>3033</v>
      </c>
      <c r="C258" s="20" t="s">
        <v>5152</v>
      </c>
      <c r="D258" s="21" t="s">
        <v>72</v>
      </c>
      <c r="E258" s="21" t="s">
        <v>123</v>
      </c>
      <c r="F258" s="22">
        <v>20756.330000000002</v>
      </c>
      <c r="G258" s="25" t="s">
        <v>74</v>
      </c>
      <c r="H258" s="21" t="s">
        <v>74</v>
      </c>
      <c r="I258" s="24" t="s">
        <v>74</v>
      </c>
    </row>
    <row r="259" spans="1:9" ht="45" x14ac:dyDescent="0.2">
      <c r="A259" s="19" t="s">
        <v>5036</v>
      </c>
      <c r="B259" s="20" t="s">
        <v>5153</v>
      </c>
      <c r="C259" s="20" t="s">
        <v>5154</v>
      </c>
      <c r="D259" s="21" t="s">
        <v>72</v>
      </c>
      <c r="E259" s="21" t="s">
        <v>73</v>
      </c>
      <c r="F259" s="22">
        <v>3983050.85</v>
      </c>
      <c r="G259" s="23">
        <v>1</v>
      </c>
      <c r="H259" s="21" t="s">
        <v>74</v>
      </c>
      <c r="I259" s="24" t="s">
        <v>74</v>
      </c>
    </row>
    <row r="260" spans="1:9" ht="56.25" x14ac:dyDescent="0.2">
      <c r="A260" s="19" t="s">
        <v>5036</v>
      </c>
      <c r="B260" s="20" t="s">
        <v>5155</v>
      </c>
      <c r="C260" s="20" t="s">
        <v>5156</v>
      </c>
      <c r="D260" s="21" t="s">
        <v>72</v>
      </c>
      <c r="E260" s="21" t="s">
        <v>5016</v>
      </c>
      <c r="F260" s="22">
        <v>290783</v>
      </c>
      <c r="G260" s="25" t="s">
        <v>74</v>
      </c>
      <c r="H260" s="21" t="s">
        <v>74</v>
      </c>
      <c r="I260" s="24" t="s">
        <v>74</v>
      </c>
    </row>
    <row r="261" spans="1:9" ht="56.25" x14ac:dyDescent="0.2">
      <c r="A261" s="19" t="s">
        <v>5036</v>
      </c>
      <c r="B261" s="20" t="s">
        <v>5157</v>
      </c>
      <c r="C261" s="20" t="s">
        <v>5158</v>
      </c>
      <c r="D261" s="21" t="s">
        <v>72</v>
      </c>
      <c r="E261" s="21" t="s">
        <v>5016</v>
      </c>
      <c r="F261" s="22">
        <v>274255</v>
      </c>
      <c r="G261" s="25" t="s">
        <v>74</v>
      </c>
      <c r="H261" s="21" t="s">
        <v>74</v>
      </c>
      <c r="I261" s="24" t="s">
        <v>74</v>
      </c>
    </row>
    <row r="262" spans="1:9" ht="56.25" x14ac:dyDescent="0.2">
      <c r="A262" s="19" t="s">
        <v>5036</v>
      </c>
      <c r="B262" s="20" t="s">
        <v>5159</v>
      </c>
      <c r="C262" s="20" t="s">
        <v>5160</v>
      </c>
      <c r="D262" s="21" t="s">
        <v>72</v>
      </c>
      <c r="E262" s="21" t="s">
        <v>5016</v>
      </c>
      <c r="F262" s="22">
        <v>298035</v>
      </c>
      <c r="G262" s="25" t="s">
        <v>74</v>
      </c>
      <c r="H262" s="21" t="s">
        <v>74</v>
      </c>
      <c r="I262" s="24" t="s">
        <v>74</v>
      </c>
    </row>
    <row r="263" spans="1:9" ht="56.25" x14ac:dyDescent="0.2">
      <c r="A263" s="19" t="s">
        <v>5036</v>
      </c>
      <c r="B263" s="20" t="s">
        <v>5161</v>
      </c>
      <c r="C263" s="20" t="s">
        <v>5162</v>
      </c>
      <c r="D263" s="21" t="s">
        <v>72</v>
      </c>
      <c r="E263" s="21" t="s">
        <v>5016</v>
      </c>
      <c r="F263" s="22">
        <v>297082</v>
      </c>
      <c r="G263" s="25" t="s">
        <v>74</v>
      </c>
      <c r="H263" s="21" t="s">
        <v>74</v>
      </c>
      <c r="I263" s="24" t="s">
        <v>74</v>
      </c>
    </row>
    <row r="264" spans="1:9" ht="56.25" x14ac:dyDescent="0.2">
      <c r="A264" s="19" t="s">
        <v>5036</v>
      </c>
      <c r="B264" s="20" t="s">
        <v>5163</v>
      </c>
      <c r="C264" s="20" t="s">
        <v>5164</v>
      </c>
      <c r="D264" s="21" t="s">
        <v>72</v>
      </c>
      <c r="E264" s="21" t="s">
        <v>5016</v>
      </c>
      <c r="F264" s="22">
        <v>399805</v>
      </c>
      <c r="G264" s="25" t="s">
        <v>74</v>
      </c>
      <c r="H264" s="21" t="s">
        <v>74</v>
      </c>
      <c r="I264" s="24" t="s">
        <v>74</v>
      </c>
    </row>
    <row r="265" spans="1:9" ht="56.25" x14ac:dyDescent="0.2">
      <c r="A265" s="19" t="s">
        <v>5036</v>
      </c>
      <c r="B265" s="20" t="s">
        <v>5165</v>
      </c>
      <c r="C265" s="20" t="s">
        <v>5166</v>
      </c>
      <c r="D265" s="21" t="s">
        <v>72</v>
      </c>
      <c r="E265" s="21" t="s">
        <v>5016</v>
      </c>
      <c r="F265" s="22">
        <v>267632</v>
      </c>
      <c r="G265" s="25" t="s">
        <v>74</v>
      </c>
      <c r="H265" s="21" t="s">
        <v>74</v>
      </c>
      <c r="I265" s="24" t="s">
        <v>74</v>
      </c>
    </row>
    <row r="266" spans="1:9" ht="56.25" x14ac:dyDescent="0.2">
      <c r="A266" s="19" t="s">
        <v>5036</v>
      </c>
      <c r="B266" s="20" t="s">
        <v>5167</v>
      </c>
      <c r="C266" s="20" t="s">
        <v>5168</v>
      </c>
      <c r="D266" s="21" t="s">
        <v>72</v>
      </c>
      <c r="E266" s="21" t="s">
        <v>5016</v>
      </c>
      <c r="F266" s="22">
        <v>977071</v>
      </c>
      <c r="G266" s="25" t="s">
        <v>74</v>
      </c>
      <c r="H266" s="21" t="s">
        <v>74</v>
      </c>
      <c r="I266" s="24" t="s">
        <v>74</v>
      </c>
    </row>
    <row r="267" spans="1:9" ht="56.25" x14ac:dyDescent="0.2">
      <c r="A267" s="19" t="s">
        <v>5036</v>
      </c>
      <c r="B267" s="20" t="s">
        <v>5169</v>
      </c>
      <c r="C267" s="20" t="s">
        <v>5170</v>
      </c>
      <c r="D267" s="21" t="s">
        <v>72</v>
      </c>
      <c r="E267" s="21" t="s">
        <v>5016</v>
      </c>
      <c r="F267" s="22">
        <v>538380</v>
      </c>
      <c r="G267" s="25" t="s">
        <v>74</v>
      </c>
      <c r="H267" s="21" t="s">
        <v>74</v>
      </c>
      <c r="I267" s="24" t="s">
        <v>74</v>
      </c>
    </row>
    <row r="268" spans="1:9" ht="56.25" x14ac:dyDescent="0.2">
      <c r="A268" s="19" t="s">
        <v>5036</v>
      </c>
      <c r="B268" s="20" t="s">
        <v>5171</v>
      </c>
      <c r="C268" s="20" t="s">
        <v>5172</v>
      </c>
      <c r="D268" s="21" t="s">
        <v>72</v>
      </c>
      <c r="E268" s="21" t="s">
        <v>5016</v>
      </c>
      <c r="F268" s="22">
        <v>4547601</v>
      </c>
      <c r="G268" s="25" t="s">
        <v>74</v>
      </c>
      <c r="H268" s="21" t="s">
        <v>74</v>
      </c>
      <c r="I268" s="24" t="s">
        <v>74</v>
      </c>
    </row>
    <row r="269" spans="1:9" ht="45" x14ac:dyDescent="0.2">
      <c r="A269" s="19" t="s">
        <v>5173</v>
      </c>
      <c r="B269" s="20" t="s">
        <v>3037</v>
      </c>
      <c r="C269" s="20" t="s">
        <v>5174</v>
      </c>
      <c r="D269" s="21" t="s">
        <v>72</v>
      </c>
      <c r="E269" s="21" t="s">
        <v>73</v>
      </c>
      <c r="F269" s="22">
        <v>1975884.75</v>
      </c>
      <c r="G269" s="23">
        <v>1</v>
      </c>
      <c r="H269" s="21" t="s">
        <v>74</v>
      </c>
      <c r="I269" s="24" t="s">
        <v>74</v>
      </c>
    </row>
    <row r="270" spans="1:9" ht="45" x14ac:dyDescent="0.2">
      <c r="A270" s="19" t="s">
        <v>5175</v>
      </c>
      <c r="B270" s="20" t="s">
        <v>3059</v>
      </c>
      <c r="C270" s="20" t="s">
        <v>5176</v>
      </c>
      <c r="D270" s="21" t="s">
        <v>72</v>
      </c>
      <c r="E270" s="21" t="s">
        <v>73</v>
      </c>
      <c r="F270" s="22">
        <v>57500</v>
      </c>
      <c r="G270" s="23">
        <v>1</v>
      </c>
      <c r="H270" s="21" t="s">
        <v>74</v>
      </c>
      <c r="I270" s="24" t="s">
        <v>74</v>
      </c>
    </row>
    <row r="271" spans="1:9" ht="45" x14ac:dyDescent="0.2">
      <c r="A271" s="19" t="s">
        <v>5175</v>
      </c>
      <c r="B271" s="20" t="s">
        <v>3065</v>
      </c>
      <c r="C271" s="20" t="s">
        <v>5176</v>
      </c>
      <c r="D271" s="21" t="s">
        <v>72</v>
      </c>
      <c r="E271" s="21" t="s">
        <v>73</v>
      </c>
      <c r="F271" s="22">
        <v>57500</v>
      </c>
      <c r="G271" s="23">
        <v>1</v>
      </c>
      <c r="H271" s="21" t="s">
        <v>74</v>
      </c>
      <c r="I271" s="24" t="s">
        <v>74</v>
      </c>
    </row>
    <row r="272" spans="1:9" ht="45" x14ac:dyDescent="0.2">
      <c r="A272" s="19" t="s">
        <v>5175</v>
      </c>
      <c r="B272" s="20" t="s">
        <v>3072</v>
      </c>
      <c r="C272" s="20" t="s">
        <v>5176</v>
      </c>
      <c r="D272" s="21" t="s">
        <v>72</v>
      </c>
      <c r="E272" s="21" t="s">
        <v>73</v>
      </c>
      <c r="F272" s="22">
        <v>57500</v>
      </c>
      <c r="G272" s="23">
        <v>1</v>
      </c>
      <c r="H272" s="21" t="s">
        <v>74</v>
      </c>
      <c r="I272" s="24" t="s">
        <v>74</v>
      </c>
    </row>
    <row r="273" spans="1:9" ht="45" x14ac:dyDescent="0.2">
      <c r="A273" s="19" t="s">
        <v>5175</v>
      </c>
      <c r="B273" s="20" t="s">
        <v>3079</v>
      </c>
      <c r="C273" s="20" t="s">
        <v>5177</v>
      </c>
      <c r="D273" s="21" t="s">
        <v>72</v>
      </c>
      <c r="E273" s="21" t="s">
        <v>73</v>
      </c>
      <c r="F273" s="22">
        <v>57500</v>
      </c>
      <c r="G273" s="23">
        <v>1</v>
      </c>
      <c r="H273" s="21" t="s">
        <v>74</v>
      </c>
      <c r="I273" s="24" t="s">
        <v>74</v>
      </c>
    </row>
    <row r="274" spans="1:9" ht="45" x14ac:dyDescent="0.2">
      <c r="A274" s="19" t="s">
        <v>5175</v>
      </c>
      <c r="B274" s="20" t="s">
        <v>3085</v>
      </c>
      <c r="C274" s="20" t="s">
        <v>5178</v>
      </c>
      <c r="D274" s="21" t="s">
        <v>72</v>
      </c>
      <c r="E274" s="21" t="s">
        <v>73</v>
      </c>
      <c r="F274" s="22">
        <v>57500</v>
      </c>
      <c r="G274" s="23">
        <v>1</v>
      </c>
      <c r="H274" s="21" t="s">
        <v>74</v>
      </c>
      <c r="I274" s="24" t="s">
        <v>74</v>
      </c>
    </row>
    <row r="275" spans="1:9" ht="45" x14ac:dyDescent="0.2">
      <c r="A275" s="19" t="s">
        <v>5175</v>
      </c>
      <c r="B275" s="20" t="s">
        <v>3091</v>
      </c>
      <c r="C275" s="20" t="s">
        <v>5178</v>
      </c>
      <c r="D275" s="21" t="s">
        <v>72</v>
      </c>
      <c r="E275" s="21" t="s">
        <v>73</v>
      </c>
      <c r="F275" s="22">
        <v>57500</v>
      </c>
      <c r="G275" s="23">
        <v>1</v>
      </c>
      <c r="H275" s="21" t="s">
        <v>74</v>
      </c>
      <c r="I275" s="24" t="s">
        <v>74</v>
      </c>
    </row>
    <row r="276" spans="1:9" ht="45" x14ac:dyDescent="0.2">
      <c r="A276" s="19" t="s">
        <v>5179</v>
      </c>
      <c r="B276" s="20" t="s">
        <v>5180</v>
      </c>
      <c r="C276" s="20" t="s">
        <v>5181</v>
      </c>
      <c r="D276" s="21" t="s">
        <v>72</v>
      </c>
      <c r="E276" s="21" t="s">
        <v>73</v>
      </c>
      <c r="F276" s="22">
        <v>20000</v>
      </c>
      <c r="G276" s="23">
        <v>1</v>
      </c>
      <c r="H276" s="21" t="s">
        <v>74</v>
      </c>
      <c r="I276" s="24" t="s">
        <v>74</v>
      </c>
    </row>
    <row r="277" spans="1:9" ht="45" x14ac:dyDescent="0.2">
      <c r="A277" s="19" t="s">
        <v>5179</v>
      </c>
      <c r="B277" s="20" t="s">
        <v>3047</v>
      </c>
      <c r="C277" s="20" t="s">
        <v>5182</v>
      </c>
      <c r="D277" s="21" t="s">
        <v>72</v>
      </c>
      <c r="E277" s="21" t="s">
        <v>73</v>
      </c>
      <c r="F277" s="22">
        <v>1000</v>
      </c>
      <c r="G277" s="23">
        <v>1</v>
      </c>
      <c r="H277" s="21" t="s">
        <v>74</v>
      </c>
      <c r="I277" s="24" t="s">
        <v>74</v>
      </c>
    </row>
    <row r="278" spans="1:9" ht="45" x14ac:dyDescent="0.2">
      <c r="A278" s="19" t="s">
        <v>5179</v>
      </c>
      <c r="B278" s="20" t="s">
        <v>3053</v>
      </c>
      <c r="C278" s="20" t="s">
        <v>5183</v>
      </c>
      <c r="D278" s="21" t="s">
        <v>72</v>
      </c>
      <c r="E278" s="21" t="s">
        <v>73</v>
      </c>
      <c r="F278" s="22">
        <v>1000</v>
      </c>
      <c r="G278" s="23">
        <v>1</v>
      </c>
      <c r="H278" s="21" t="s">
        <v>74</v>
      </c>
      <c r="I278" s="24" t="s">
        <v>74</v>
      </c>
    </row>
    <row r="279" spans="1:9" ht="67.5" x14ac:dyDescent="0.2">
      <c r="A279" s="19" t="s">
        <v>5184</v>
      </c>
      <c r="B279" s="20" t="s">
        <v>5185</v>
      </c>
      <c r="C279" s="20" t="s">
        <v>5186</v>
      </c>
      <c r="D279" s="21" t="s">
        <v>72</v>
      </c>
      <c r="E279" s="21" t="s">
        <v>123</v>
      </c>
      <c r="F279" s="22">
        <v>187540</v>
      </c>
      <c r="G279" s="23">
        <v>1</v>
      </c>
      <c r="H279" s="21" t="s">
        <v>74</v>
      </c>
      <c r="I279" s="24" t="s">
        <v>74</v>
      </c>
    </row>
    <row r="280" spans="1:9" ht="56.25" x14ac:dyDescent="0.2">
      <c r="A280" s="19" t="s">
        <v>5187</v>
      </c>
      <c r="B280" s="20" t="s">
        <v>5188</v>
      </c>
      <c r="C280" s="20" t="s">
        <v>5189</v>
      </c>
      <c r="D280" s="21" t="s">
        <v>72</v>
      </c>
      <c r="E280" s="21" t="s">
        <v>5016</v>
      </c>
      <c r="F280" s="22">
        <v>1878119.42</v>
      </c>
      <c r="G280" s="25" t="s">
        <v>74</v>
      </c>
      <c r="H280" s="21" t="s">
        <v>74</v>
      </c>
      <c r="I280" s="24" t="s">
        <v>74</v>
      </c>
    </row>
    <row r="281" spans="1:9" ht="45" x14ac:dyDescent="0.2">
      <c r="A281" s="19" t="s">
        <v>5187</v>
      </c>
      <c r="B281" s="20" t="s">
        <v>5190</v>
      </c>
      <c r="C281" s="20" t="s">
        <v>5191</v>
      </c>
      <c r="D281" s="21" t="s">
        <v>72</v>
      </c>
      <c r="E281" s="21" t="s">
        <v>73</v>
      </c>
      <c r="F281" s="22">
        <v>567788.14</v>
      </c>
      <c r="G281" s="23">
        <v>1</v>
      </c>
      <c r="H281" s="21" t="s">
        <v>74</v>
      </c>
      <c r="I281" s="24" t="s">
        <v>74</v>
      </c>
    </row>
    <row r="282" spans="1:9" ht="45" x14ac:dyDescent="0.2">
      <c r="A282" s="19" t="s">
        <v>5187</v>
      </c>
      <c r="B282" s="20" t="s">
        <v>5192</v>
      </c>
      <c r="C282" s="20" t="s">
        <v>5193</v>
      </c>
      <c r="D282" s="21" t="s">
        <v>72</v>
      </c>
      <c r="E282" s="21" t="s">
        <v>73</v>
      </c>
      <c r="F282" s="22">
        <v>567788.14</v>
      </c>
      <c r="G282" s="23">
        <v>1</v>
      </c>
      <c r="H282" s="21" t="s">
        <v>74</v>
      </c>
      <c r="I282" s="24" t="s">
        <v>74</v>
      </c>
    </row>
    <row r="283" spans="1:9" ht="45" x14ac:dyDescent="0.2">
      <c r="A283" s="19" t="s">
        <v>5187</v>
      </c>
      <c r="B283" s="20" t="s">
        <v>5194</v>
      </c>
      <c r="C283" s="20" t="s">
        <v>5195</v>
      </c>
      <c r="D283" s="21" t="s">
        <v>72</v>
      </c>
      <c r="E283" s="21" t="s">
        <v>73</v>
      </c>
      <c r="F283" s="22">
        <v>303152.53999999998</v>
      </c>
      <c r="G283" s="23">
        <v>1</v>
      </c>
      <c r="H283" s="21" t="s">
        <v>74</v>
      </c>
      <c r="I283" s="24" t="s">
        <v>74</v>
      </c>
    </row>
    <row r="284" spans="1:9" ht="56.25" x14ac:dyDescent="0.2">
      <c r="A284" s="19" t="s">
        <v>5187</v>
      </c>
      <c r="B284" s="20" t="s">
        <v>5196</v>
      </c>
      <c r="C284" s="20" t="s">
        <v>5197</v>
      </c>
      <c r="D284" s="21" t="s">
        <v>72</v>
      </c>
      <c r="E284" s="21" t="s">
        <v>5016</v>
      </c>
      <c r="F284" s="22">
        <v>18794497.960000001</v>
      </c>
      <c r="G284" s="25" t="s">
        <v>74</v>
      </c>
      <c r="H284" s="21" t="s">
        <v>74</v>
      </c>
      <c r="I284" s="24" t="s">
        <v>74</v>
      </c>
    </row>
    <row r="285" spans="1:9" ht="45" x14ac:dyDescent="0.2">
      <c r="A285" s="19" t="s">
        <v>5187</v>
      </c>
      <c r="B285" s="20" t="s">
        <v>5198</v>
      </c>
      <c r="C285" s="20" t="s">
        <v>5199</v>
      </c>
      <c r="D285" s="21" t="s">
        <v>72</v>
      </c>
      <c r="E285" s="21" t="s">
        <v>236</v>
      </c>
      <c r="F285" s="22">
        <v>130000</v>
      </c>
      <c r="G285" s="25" t="s">
        <v>74</v>
      </c>
      <c r="H285" s="21" t="s">
        <v>74</v>
      </c>
      <c r="I285" s="24" t="s">
        <v>74</v>
      </c>
    </row>
    <row r="286" spans="1:9" ht="67.5" x14ac:dyDescent="0.2">
      <c r="A286" s="19" t="s">
        <v>5187</v>
      </c>
      <c r="B286" s="20" t="s">
        <v>3097</v>
      </c>
      <c r="C286" s="20" t="s">
        <v>5200</v>
      </c>
      <c r="D286" s="21" t="s">
        <v>72</v>
      </c>
      <c r="E286" s="21" t="s">
        <v>123</v>
      </c>
      <c r="F286" s="22">
        <v>251882.42</v>
      </c>
      <c r="G286" s="23">
        <v>1</v>
      </c>
      <c r="H286" s="21" t="s">
        <v>74</v>
      </c>
      <c r="I286" s="24" t="s">
        <v>74</v>
      </c>
    </row>
    <row r="287" spans="1:9" ht="67.5" x14ac:dyDescent="0.2">
      <c r="A287" s="19" t="s">
        <v>5187</v>
      </c>
      <c r="B287" s="20" t="s">
        <v>3097</v>
      </c>
      <c r="C287" s="20" t="s">
        <v>5201</v>
      </c>
      <c r="D287" s="21" t="s">
        <v>72</v>
      </c>
      <c r="E287" s="21" t="s">
        <v>123</v>
      </c>
      <c r="F287" s="22">
        <v>1006778</v>
      </c>
      <c r="G287" s="25" t="s">
        <v>74</v>
      </c>
      <c r="H287" s="21" t="s">
        <v>74</v>
      </c>
      <c r="I287" s="24" t="s">
        <v>74</v>
      </c>
    </row>
    <row r="288" spans="1:9" ht="67.5" x14ac:dyDescent="0.2">
      <c r="A288" s="19" t="s">
        <v>5187</v>
      </c>
      <c r="B288" s="20" t="s">
        <v>3097</v>
      </c>
      <c r="C288" s="20" t="s">
        <v>5202</v>
      </c>
      <c r="D288" s="21" t="s">
        <v>72</v>
      </c>
      <c r="E288" s="21" t="s">
        <v>123</v>
      </c>
      <c r="F288" s="22">
        <v>29661.01</v>
      </c>
      <c r="G288" s="25" t="s">
        <v>74</v>
      </c>
      <c r="H288" s="21" t="s">
        <v>74</v>
      </c>
      <c r="I288" s="24" t="s">
        <v>74</v>
      </c>
    </row>
    <row r="289" spans="1:9" ht="67.5" x14ac:dyDescent="0.2">
      <c r="A289" s="19" t="s">
        <v>5187</v>
      </c>
      <c r="B289" s="20" t="s">
        <v>3097</v>
      </c>
      <c r="C289" s="20" t="s">
        <v>5203</v>
      </c>
      <c r="D289" s="21" t="s">
        <v>72</v>
      </c>
      <c r="E289" s="21" t="s">
        <v>123</v>
      </c>
      <c r="F289" s="26">
        <v>754.13</v>
      </c>
      <c r="G289" s="25" t="s">
        <v>74</v>
      </c>
      <c r="H289" s="21" t="s">
        <v>74</v>
      </c>
      <c r="I289" s="24" t="s">
        <v>74</v>
      </c>
    </row>
    <row r="290" spans="1:9" ht="67.5" x14ac:dyDescent="0.2">
      <c r="A290" s="19" t="s">
        <v>5187</v>
      </c>
      <c r="B290" s="20" t="s">
        <v>3097</v>
      </c>
      <c r="C290" s="20" t="s">
        <v>5204</v>
      </c>
      <c r="D290" s="21" t="s">
        <v>72</v>
      </c>
      <c r="E290" s="21" t="s">
        <v>123</v>
      </c>
      <c r="F290" s="22">
        <v>48292.49</v>
      </c>
      <c r="G290" s="25" t="s">
        <v>74</v>
      </c>
      <c r="H290" s="21" t="s">
        <v>74</v>
      </c>
      <c r="I290" s="24" t="s">
        <v>74</v>
      </c>
    </row>
    <row r="291" spans="1:9" ht="67.5" x14ac:dyDescent="0.2">
      <c r="A291" s="19" t="s">
        <v>5187</v>
      </c>
      <c r="B291" s="20" t="s">
        <v>3097</v>
      </c>
      <c r="C291" s="20" t="s">
        <v>5205</v>
      </c>
      <c r="D291" s="21" t="s">
        <v>72</v>
      </c>
      <c r="E291" s="21" t="s">
        <v>123</v>
      </c>
      <c r="F291" s="22">
        <v>459835</v>
      </c>
      <c r="G291" s="25" t="s">
        <v>74</v>
      </c>
      <c r="H291" s="21" t="s">
        <v>74</v>
      </c>
      <c r="I291" s="24" t="s">
        <v>74</v>
      </c>
    </row>
    <row r="292" spans="1:9" ht="67.5" x14ac:dyDescent="0.2">
      <c r="A292" s="19" t="s">
        <v>5187</v>
      </c>
      <c r="B292" s="20" t="s">
        <v>3104</v>
      </c>
      <c r="C292" s="20" t="s">
        <v>5206</v>
      </c>
      <c r="D292" s="21" t="s">
        <v>72</v>
      </c>
      <c r="E292" s="21" t="s">
        <v>123</v>
      </c>
      <c r="F292" s="22">
        <v>39675.26</v>
      </c>
      <c r="G292" s="23">
        <v>1</v>
      </c>
      <c r="H292" s="21" t="s">
        <v>74</v>
      </c>
      <c r="I292" s="24" t="s">
        <v>74</v>
      </c>
    </row>
    <row r="293" spans="1:9" ht="67.5" x14ac:dyDescent="0.2">
      <c r="A293" s="19" t="s">
        <v>5187</v>
      </c>
      <c r="B293" s="20" t="s">
        <v>3104</v>
      </c>
      <c r="C293" s="20" t="s">
        <v>5207</v>
      </c>
      <c r="D293" s="21" t="s">
        <v>72</v>
      </c>
      <c r="E293" s="21" t="s">
        <v>123</v>
      </c>
      <c r="F293" s="22">
        <v>228477</v>
      </c>
      <c r="G293" s="25" t="s">
        <v>74</v>
      </c>
      <c r="H293" s="21" t="s">
        <v>74</v>
      </c>
      <c r="I293" s="24" t="s">
        <v>74</v>
      </c>
    </row>
    <row r="294" spans="1:9" ht="67.5" x14ac:dyDescent="0.2">
      <c r="A294" s="19" t="s">
        <v>5187</v>
      </c>
      <c r="B294" s="20" t="s">
        <v>3104</v>
      </c>
      <c r="C294" s="20" t="s">
        <v>5208</v>
      </c>
      <c r="D294" s="21" t="s">
        <v>72</v>
      </c>
      <c r="E294" s="21" t="s">
        <v>123</v>
      </c>
      <c r="F294" s="22">
        <v>25423.73</v>
      </c>
      <c r="G294" s="25" t="s">
        <v>74</v>
      </c>
      <c r="H294" s="21" t="s">
        <v>74</v>
      </c>
      <c r="I294" s="24" t="s">
        <v>74</v>
      </c>
    </row>
    <row r="295" spans="1:9" ht="67.5" x14ac:dyDescent="0.2">
      <c r="A295" s="19" t="s">
        <v>5187</v>
      </c>
      <c r="B295" s="20" t="s">
        <v>3104</v>
      </c>
      <c r="C295" s="20" t="s">
        <v>5209</v>
      </c>
      <c r="D295" s="21" t="s">
        <v>72</v>
      </c>
      <c r="E295" s="21" t="s">
        <v>123</v>
      </c>
      <c r="F295" s="26">
        <v>118.84</v>
      </c>
      <c r="G295" s="25" t="s">
        <v>74</v>
      </c>
      <c r="H295" s="21" t="s">
        <v>74</v>
      </c>
      <c r="I295" s="24" t="s">
        <v>74</v>
      </c>
    </row>
    <row r="296" spans="1:9" ht="67.5" x14ac:dyDescent="0.2">
      <c r="A296" s="19" t="s">
        <v>5187</v>
      </c>
      <c r="B296" s="20" t="s">
        <v>3104</v>
      </c>
      <c r="C296" s="20" t="s">
        <v>5210</v>
      </c>
      <c r="D296" s="21" t="s">
        <v>72</v>
      </c>
      <c r="E296" s="21" t="s">
        <v>123</v>
      </c>
      <c r="F296" s="22">
        <v>7135.31</v>
      </c>
      <c r="G296" s="25" t="s">
        <v>74</v>
      </c>
      <c r="H296" s="21" t="s">
        <v>74</v>
      </c>
      <c r="I296" s="24" t="s">
        <v>74</v>
      </c>
    </row>
    <row r="297" spans="1:9" ht="67.5" x14ac:dyDescent="0.2">
      <c r="A297" s="19" t="s">
        <v>5187</v>
      </c>
      <c r="B297" s="20" t="s">
        <v>3110</v>
      </c>
      <c r="C297" s="20" t="s">
        <v>5211</v>
      </c>
      <c r="D297" s="21" t="s">
        <v>72</v>
      </c>
      <c r="E297" s="21" t="s">
        <v>123</v>
      </c>
      <c r="F297" s="22">
        <v>494865</v>
      </c>
      <c r="G297" s="23">
        <v>1</v>
      </c>
      <c r="H297" s="21" t="s">
        <v>74</v>
      </c>
      <c r="I297" s="24" t="s">
        <v>74</v>
      </c>
    </row>
    <row r="298" spans="1:9" ht="67.5" x14ac:dyDescent="0.2">
      <c r="A298" s="19" t="s">
        <v>5187</v>
      </c>
      <c r="B298" s="20" t="s">
        <v>3110</v>
      </c>
      <c r="C298" s="20" t="s">
        <v>5212</v>
      </c>
      <c r="D298" s="21" t="s">
        <v>72</v>
      </c>
      <c r="E298" s="21" t="s">
        <v>123</v>
      </c>
      <c r="F298" s="22">
        <v>124779.89</v>
      </c>
      <c r="G298" s="25" t="s">
        <v>74</v>
      </c>
      <c r="H298" s="21" t="s">
        <v>74</v>
      </c>
      <c r="I298" s="24" t="s">
        <v>74</v>
      </c>
    </row>
    <row r="299" spans="1:9" ht="67.5" x14ac:dyDescent="0.2">
      <c r="A299" s="19" t="s">
        <v>5187</v>
      </c>
      <c r="B299" s="20" t="s">
        <v>3110</v>
      </c>
      <c r="C299" s="20" t="s">
        <v>5213</v>
      </c>
      <c r="D299" s="21" t="s">
        <v>72</v>
      </c>
      <c r="E299" s="21" t="s">
        <v>123</v>
      </c>
      <c r="F299" s="22">
        <v>25423.73</v>
      </c>
      <c r="G299" s="25" t="s">
        <v>74</v>
      </c>
      <c r="H299" s="21" t="s">
        <v>74</v>
      </c>
      <c r="I299" s="24" t="s">
        <v>74</v>
      </c>
    </row>
    <row r="300" spans="1:9" ht="67.5" x14ac:dyDescent="0.2">
      <c r="A300" s="19" t="s">
        <v>5187</v>
      </c>
      <c r="B300" s="20" t="s">
        <v>3110</v>
      </c>
      <c r="C300" s="20" t="s">
        <v>5214</v>
      </c>
      <c r="D300" s="21" t="s">
        <v>72</v>
      </c>
      <c r="E300" s="21" t="s">
        <v>123</v>
      </c>
      <c r="F300" s="26">
        <v>373.89</v>
      </c>
      <c r="G300" s="25" t="s">
        <v>74</v>
      </c>
      <c r="H300" s="21" t="s">
        <v>74</v>
      </c>
      <c r="I300" s="24" t="s">
        <v>74</v>
      </c>
    </row>
    <row r="301" spans="1:9" ht="67.5" x14ac:dyDescent="0.2">
      <c r="A301" s="19" t="s">
        <v>5187</v>
      </c>
      <c r="B301" s="20" t="s">
        <v>3110</v>
      </c>
      <c r="C301" s="20" t="s">
        <v>5215</v>
      </c>
      <c r="D301" s="21" t="s">
        <v>72</v>
      </c>
      <c r="E301" s="21" t="s">
        <v>123</v>
      </c>
      <c r="F301" s="22">
        <v>21973.18</v>
      </c>
      <c r="G301" s="25" t="s">
        <v>74</v>
      </c>
      <c r="H301" s="21" t="s">
        <v>74</v>
      </c>
      <c r="I301" s="24" t="s">
        <v>74</v>
      </c>
    </row>
    <row r="302" spans="1:9" ht="67.5" x14ac:dyDescent="0.2">
      <c r="A302" s="19" t="s">
        <v>5187</v>
      </c>
      <c r="B302" s="20" t="s">
        <v>3116</v>
      </c>
      <c r="C302" s="20" t="s">
        <v>5216</v>
      </c>
      <c r="D302" s="21" t="s">
        <v>72</v>
      </c>
      <c r="E302" s="21" t="s">
        <v>123</v>
      </c>
      <c r="F302" s="22">
        <v>6715.05</v>
      </c>
      <c r="G302" s="23">
        <v>1</v>
      </c>
      <c r="H302" s="21" t="s">
        <v>74</v>
      </c>
      <c r="I302" s="24" t="s">
        <v>74</v>
      </c>
    </row>
    <row r="303" spans="1:9" ht="67.5" x14ac:dyDescent="0.2">
      <c r="A303" s="19" t="s">
        <v>5187</v>
      </c>
      <c r="B303" s="20" t="s">
        <v>3116</v>
      </c>
      <c r="C303" s="20" t="s">
        <v>5217</v>
      </c>
      <c r="D303" s="21" t="s">
        <v>72</v>
      </c>
      <c r="E303" s="21" t="s">
        <v>123</v>
      </c>
      <c r="F303" s="22">
        <v>84604</v>
      </c>
      <c r="G303" s="25" t="s">
        <v>74</v>
      </c>
      <c r="H303" s="21" t="s">
        <v>74</v>
      </c>
      <c r="I303" s="24" t="s">
        <v>74</v>
      </c>
    </row>
    <row r="304" spans="1:9" ht="67.5" x14ac:dyDescent="0.2">
      <c r="A304" s="19" t="s">
        <v>5187</v>
      </c>
      <c r="B304" s="20" t="s">
        <v>3116</v>
      </c>
      <c r="C304" s="20" t="s">
        <v>5218</v>
      </c>
      <c r="D304" s="21" t="s">
        <v>72</v>
      </c>
      <c r="E304" s="21" t="s">
        <v>123</v>
      </c>
      <c r="F304" s="22">
        <v>42372.88</v>
      </c>
      <c r="G304" s="25" t="s">
        <v>74</v>
      </c>
      <c r="H304" s="21" t="s">
        <v>74</v>
      </c>
      <c r="I304" s="24" t="s">
        <v>74</v>
      </c>
    </row>
    <row r="305" spans="1:9" ht="67.5" x14ac:dyDescent="0.2">
      <c r="A305" s="19" t="s">
        <v>5187</v>
      </c>
      <c r="B305" s="20" t="s">
        <v>3116</v>
      </c>
      <c r="C305" s="20" t="s">
        <v>5219</v>
      </c>
      <c r="D305" s="21" t="s">
        <v>72</v>
      </c>
      <c r="E305" s="21" t="s">
        <v>123</v>
      </c>
      <c r="F305" s="26">
        <v>20.49</v>
      </c>
      <c r="G305" s="25" t="s">
        <v>74</v>
      </c>
      <c r="H305" s="21" t="s">
        <v>74</v>
      </c>
      <c r="I305" s="24" t="s">
        <v>74</v>
      </c>
    </row>
    <row r="306" spans="1:9" ht="67.5" x14ac:dyDescent="0.2">
      <c r="A306" s="19" t="s">
        <v>5187</v>
      </c>
      <c r="B306" s="20" t="s">
        <v>3116</v>
      </c>
      <c r="C306" s="20" t="s">
        <v>5220</v>
      </c>
      <c r="D306" s="21" t="s">
        <v>72</v>
      </c>
      <c r="E306" s="21" t="s">
        <v>123</v>
      </c>
      <c r="F306" s="22">
        <v>1505.48</v>
      </c>
      <c r="G306" s="25" t="s">
        <v>74</v>
      </c>
      <c r="H306" s="21" t="s">
        <v>74</v>
      </c>
      <c r="I306" s="24" t="s">
        <v>74</v>
      </c>
    </row>
    <row r="307" spans="1:9" ht="67.5" x14ac:dyDescent="0.2">
      <c r="A307" s="19" t="s">
        <v>5187</v>
      </c>
      <c r="B307" s="20" t="s">
        <v>3116</v>
      </c>
      <c r="C307" s="20" t="s">
        <v>5221</v>
      </c>
      <c r="D307" s="21" t="s">
        <v>72</v>
      </c>
      <c r="E307" s="21" t="s">
        <v>123</v>
      </c>
      <c r="F307" s="22">
        <v>88566</v>
      </c>
      <c r="G307" s="25" t="s">
        <v>74</v>
      </c>
      <c r="H307" s="21" t="s">
        <v>74</v>
      </c>
      <c r="I307" s="24" t="s">
        <v>74</v>
      </c>
    </row>
    <row r="308" spans="1:9" ht="67.5" x14ac:dyDescent="0.2">
      <c r="A308" s="19" t="s">
        <v>5187</v>
      </c>
      <c r="B308" s="20" t="s">
        <v>3123</v>
      </c>
      <c r="C308" s="20" t="s">
        <v>5222</v>
      </c>
      <c r="D308" s="21" t="s">
        <v>72</v>
      </c>
      <c r="E308" s="21" t="s">
        <v>123</v>
      </c>
      <c r="F308" s="22">
        <v>147549</v>
      </c>
      <c r="G308" s="23">
        <v>1</v>
      </c>
      <c r="H308" s="21" t="s">
        <v>74</v>
      </c>
      <c r="I308" s="24" t="s">
        <v>74</v>
      </c>
    </row>
    <row r="309" spans="1:9" ht="67.5" x14ac:dyDescent="0.2">
      <c r="A309" s="19" t="s">
        <v>5187</v>
      </c>
      <c r="B309" s="20" t="s">
        <v>3123</v>
      </c>
      <c r="C309" s="20" t="s">
        <v>5223</v>
      </c>
      <c r="D309" s="21" t="s">
        <v>72</v>
      </c>
      <c r="E309" s="21" t="s">
        <v>123</v>
      </c>
      <c r="F309" s="22">
        <v>6965.29</v>
      </c>
      <c r="G309" s="25" t="s">
        <v>74</v>
      </c>
      <c r="H309" s="21" t="s">
        <v>74</v>
      </c>
      <c r="I309" s="24" t="s">
        <v>74</v>
      </c>
    </row>
    <row r="310" spans="1:9" ht="67.5" x14ac:dyDescent="0.2">
      <c r="A310" s="19" t="s">
        <v>5187</v>
      </c>
      <c r="B310" s="20" t="s">
        <v>3123</v>
      </c>
      <c r="C310" s="20" t="s">
        <v>5224</v>
      </c>
      <c r="D310" s="21" t="s">
        <v>72</v>
      </c>
      <c r="E310" s="21" t="s">
        <v>123</v>
      </c>
      <c r="F310" s="22">
        <v>37718</v>
      </c>
      <c r="G310" s="25" t="s">
        <v>74</v>
      </c>
      <c r="H310" s="21" t="s">
        <v>74</v>
      </c>
      <c r="I310" s="24" t="s">
        <v>74</v>
      </c>
    </row>
    <row r="311" spans="1:9" ht="67.5" x14ac:dyDescent="0.2">
      <c r="A311" s="19" t="s">
        <v>5187</v>
      </c>
      <c r="B311" s="20" t="s">
        <v>3123</v>
      </c>
      <c r="C311" s="20" t="s">
        <v>5225</v>
      </c>
      <c r="D311" s="21" t="s">
        <v>72</v>
      </c>
      <c r="E311" s="21" t="s">
        <v>123</v>
      </c>
      <c r="F311" s="22">
        <v>42372.88</v>
      </c>
      <c r="G311" s="25" t="s">
        <v>74</v>
      </c>
      <c r="H311" s="21" t="s">
        <v>74</v>
      </c>
      <c r="I311" s="24" t="s">
        <v>74</v>
      </c>
    </row>
    <row r="312" spans="1:9" ht="67.5" x14ac:dyDescent="0.2">
      <c r="A312" s="19" t="s">
        <v>5187</v>
      </c>
      <c r="B312" s="20" t="s">
        <v>3123</v>
      </c>
      <c r="C312" s="20" t="s">
        <v>5226</v>
      </c>
      <c r="D312" s="21" t="s">
        <v>72</v>
      </c>
      <c r="E312" s="21" t="s">
        <v>123</v>
      </c>
      <c r="F312" s="26">
        <v>20.79</v>
      </c>
      <c r="G312" s="25" t="s">
        <v>74</v>
      </c>
      <c r="H312" s="21" t="s">
        <v>74</v>
      </c>
      <c r="I312" s="24" t="s">
        <v>74</v>
      </c>
    </row>
    <row r="313" spans="1:9" ht="67.5" x14ac:dyDescent="0.2">
      <c r="A313" s="19" t="s">
        <v>5187</v>
      </c>
      <c r="B313" s="20" t="s">
        <v>3123</v>
      </c>
      <c r="C313" s="20" t="s">
        <v>5227</v>
      </c>
      <c r="D313" s="21" t="s">
        <v>72</v>
      </c>
      <c r="E313" s="21" t="s">
        <v>123</v>
      </c>
      <c r="F313" s="22">
        <v>1557.64</v>
      </c>
      <c r="G313" s="25" t="s">
        <v>74</v>
      </c>
      <c r="H313" s="21" t="s">
        <v>74</v>
      </c>
      <c r="I313" s="24" t="s">
        <v>74</v>
      </c>
    </row>
    <row r="314" spans="1:9" ht="67.5" x14ac:dyDescent="0.2">
      <c r="A314" s="19" t="s">
        <v>5187</v>
      </c>
      <c r="B314" s="20" t="s">
        <v>3130</v>
      </c>
      <c r="C314" s="20" t="s">
        <v>5228</v>
      </c>
      <c r="D314" s="21" t="s">
        <v>72</v>
      </c>
      <c r="E314" s="21" t="s">
        <v>123</v>
      </c>
      <c r="F314" s="22">
        <v>15539.81</v>
      </c>
      <c r="G314" s="23">
        <v>1</v>
      </c>
      <c r="H314" s="21" t="s">
        <v>74</v>
      </c>
      <c r="I314" s="24" t="s">
        <v>74</v>
      </c>
    </row>
    <row r="315" spans="1:9" ht="67.5" x14ac:dyDescent="0.2">
      <c r="A315" s="19" t="s">
        <v>5187</v>
      </c>
      <c r="B315" s="20" t="s">
        <v>3130</v>
      </c>
      <c r="C315" s="20" t="s">
        <v>5229</v>
      </c>
      <c r="D315" s="21" t="s">
        <v>72</v>
      </c>
      <c r="E315" s="21" t="s">
        <v>123</v>
      </c>
      <c r="F315" s="22">
        <v>600108</v>
      </c>
      <c r="G315" s="25" t="s">
        <v>74</v>
      </c>
      <c r="H315" s="21" t="s">
        <v>74</v>
      </c>
      <c r="I315" s="24" t="s">
        <v>74</v>
      </c>
    </row>
    <row r="316" spans="1:9" ht="67.5" x14ac:dyDescent="0.2">
      <c r="A316" s="19" t="s">
        <v>5187</v>
      </c>
      <c r="B316" s="20" t="s">
        <v>3130</v>
      </c>
      <c r="C316" s="20" t="s">
        <v>5230</v>
      </c>
      <c r="D316" s="21" t="s">
        <v>72</v>
      </c>
      <c r="E316" s="21" t="s">
        <v>123</v>
      </c>
      <c r="F316" s="22">
        <v>42372.88</v>
      </c>
      <c r="G316" s="25" t="s">
        <v>74</v>
      </c>
      <c r="H316" s="21" t="s">
        <v>74</v>
      </c>
      <c r="I316" s="24" t="s">
        <v>74</v>
      </c>
    </row>
    <row r="317" spans="1:9" ht="67.5" x14ac:dyDescent="0.2">
      <c r="A317" s="19" t="s">
        <v>5187</v>
      </c>
      <c r="B317" s="20" t="s">
        <v>3130</v>
      </c>
      <c r="C317" s="20" t="s">
        <v>5231</v>
      </c>
      <c r="D317" s="21" t="s">
        <v>72</v>
      </c>
      <c r="E317" s="21" t="s">
        <v>123</v>
      </c>
      <c r="F317" s="26">
        <v>46.37</v>
      </c>
      <c r="G317" s="25" t="s">
        <v>74</v>
      </c>
      <c r="H317" s="21" t="s">
        <v>74</v>
      </c>
      <c r="I317" s="24" t="s">
        <v>74</v>
      </c>
    </row>
    <row r="318" spans="1:9" ht="67.5" x14ac:dyDescent="0.2">
      <c r="A318" s="19" t="s">
        <v>5187</v>
      </c>
      <c r="B318" s="20" t="s">
        <v>3130</v>
      </c>
      <c r="C318" s="20" t="s">
        <v>5232</v>
      </c>
      <c r="D318" s="21" t="s">
        <v>72</v>
      </c>
      <c r="E318" s="21" t="s">
        <v>123</v>
      </c>
      <c r="F318" s="22">
        <v>3349.33</v>
      </c>
      <c r="G318" s="25" t="s">
        <v>74</v>
      </c>
      <c r="H318" s="21" t="s">
        <v>74</v>
      </c>
      <c r="I318" s="24" t="s">
        <v>74</v>
      </c>
    </row>
    <row r="319" spans="1:9" ht="67.5" x14ac:dyDescent="0.2">
      <c r="A319" s="19" t="s">
        <v>5187</v>
      </c>
      <c r="B319" s="20" t="s">
        <v>3137</v>
      </c>
      <c r="C319" s="20" t="s">
        <v>5233</v>
      </c>
      <c r="D319" s="21" t="s">
        <v>72</v>
      </c>
      <c r="E319" s="21" t="s">
        <v>123</v>
      </c>
      <c r="F319" s="22">
        <v>106073.66</v>
      </c>
      <c r="G319" s="23">
        <v>1</v>
      </c>
      <c r="H319" s="21" t="s">
        <v>74</v>
      </c>
      <c r="I319" s="24" t="s">
        <v>74</v>
      </c>
    </row>
    <row r="320" spans="1:9" ht="67.5" x14ac:dyDescent="0.2">
      <c r="A320" s="19" t="s">
        <v>5187</v>
      </c>
      <c r="B320" s="20" t="s">
        <v>3137</v>
      </c>
      <c r="C320" s="20" t="s">
        <v>5234</v>
      </c>
      <c r="D320" s="21" t="s">
        <v>72</v>
      </c>
      <c r="E320" s="21" t="s">
        <v>123</v>
      </c>
      <c r="F320" s="22">
        <v>631466</v>
      </c>
      <c r="G320" s="25" t="s">
        <v>74</v>
      </c>
      <c r="H320" s="21" t="s">
        <v>74</v>
      </c>
      <c r="I320" s="24" t="s">
        <v>74</v>
      </c>
    </row>
    <row r="321" spans="1:9" ht="67.5" x14ac:dyDescent="0.2">
      <c r="A321" s="19" t="s">
        <v>5187</v>
      </c>
      <c r="B321" s="20" t="s">
        <v>3137</v>
      </c>
      <c r="C321" s="20" t="s">
        <v>5235</v>
      </c>
      <c r="D321" s="21" t="s">
        <v>72</v>
      </c>
      <c r="E321" s="21" t="s">
        <v>123</v>
      </c>
      <c r="F321" s="22">
        <v>29661.02</v>
      </c>
      <c r="G321" s="25" t="s">
        <v>74</v>
      </c>
      <c r="H321" s="21" t="s">
        <v>74</v>
      </c>
      <c r="I321" s="24" t="s">
        <v>74</v>
      </c>
    </row>
    <row r="322" spans="1:9" ht="67.5" x14ac:dyDescent="0.2">
      <c r="A322" s="19" t="s">
        <v>5187</v>
      </c>
      <c r="B322" s="20" t="s">
        <v>3137</v>
      </c>
      <c r="C322" s="20" t="s">
        <v>5236</v>
      </c>
      <c r="D322" s="21" t="s">
        <v>72</v>
      </c>
      <c r="E322" s="21" t="s">
        <v>123</v>
      </c>
      <c r="F322" s="26">
        <v>317.27</v>
      </c>
      <c r="G322" s="25" t="s">
        <v>74</v>
      </c>
      <c r="H322" s="21" t="s">
        <v>74</v>
      </c>
      <c r="I322" s="24" t="s">
        <v>74</v>
      </c>
    </row>
    <row r="323" spans="1:9" ht="67.5" x14ac:dyDescent="0.2">
      <c r="A323" s="19" t="s">
        <v>5187</v>
      </c>
      <c r="B323" s="20" t="s">
        <v>3137</v>
      </c>
      <c r="C323" s="20" t="s">
        <v>5237</v>
      </c>
      <c r="D323" s="21" t="s">
        <v>72</v>
      </c>
      <c r="E323" s="21" t="s">
        <v>123</v>
      </c>
      <c r="F323" s="22">
        <v>21680.22</v>
      </c>
      <c r="G323" s="25" t="s">
        <v>74</v>
      </c>
      <c r="H323" s="21" t="s">
        <v>74</v>
      </c>
      <c r="I323" s="24" t="s">
        <v>74</v>
      </c>
    </row>
    <row r="324" spans="1:9" ht="67.5" x14ac:dyDescent="0.2">
      <c r="A324" s="19" t="s">
        <v>5187</v>
      </c>
      <c r="B324" s="20" t="s">
        <v>3137</v>
      </c>
      <c r="C324" s="20" t="s">
        <v>5238</v>
      </c>
      <c r="D324" s="21" t="s">
        <v>72</v>
      </c>
      <c r="E324" s="21" t="s">
        <v>123</v>
      </c>
      <c r="F324" s="22">
        <v>606107</v>
      </c>
      <c r="G324" s="25" t="s">
        <v>74</v>
      </c>
      <c r="H324" s="21" t="s">
        <v>74</v>
      </c>
      <c r="I324" s="24" t="s">
        <v>74</v>
      </c>
    </row>
    <row r="325" spans="1:9" ht="67.5" x14ac:dyDescent="0.2">
      <c r="A325" s="19" t="s">
        <v>5187</v>
      </c>
      <c r="B325" s="20" t="s">
        <v>3143</v>
      </c>
      <c r="C325" s="20" t="s">
        <v>5239</v>
      </c>
      <c r="D325" s="21" t="s">
        <v>72</v>
      </c>
      <c r="E325" s="21" t="s">
        <v>123</v>
      </c>
      <c r="F325" s="22">
        <v>391308.71</v>
      </c>
      <c r="G325" s="23">
        <v>1</v>
      </c>
      <c r="H325" s="21" t="s">
        <v>74</v>
      </c>
      <c r="I325" s="24" t="s">
        <v>74</v>
      </c>
    </row>
    <row r="326" spans="1:9" ht="67.5" x14ac:dyDescent="0.2">
      <c r="A326" s="19" t="s">
        <v>5187</v>
      </c>
      <c r="B326" s="20" t="s">
        <v>3143</v>
      </c>
      <c r="C326" s="20" t="s">
        <v>5240</v>
      </c>
      <c r="D326" s="21" t="s">
        <v>72</v>
      </c>
      <c r="E326" s="21" t="s">
        <v>123</v>
      </c>
      <c r="F326" s="22">
        <v>1659423</v>
      </c>
      <c r="G326" s="25" t="s">
        <v>74</v>
      </c>
      <c r="H326" s="21" t="s">
        <v>74</v>
      </c>
      <c r="I326" s="24" t="s">
        <v>74</v>
      </c>
    </row>
    <row r="327" spans="1:9" ht="67.5" x14ac:dyDescent="0.2">
      <c r="A327" s="19" t="s">
        <v>5187</v>
      </c>
      <c r="B327" s="20" t="s">
        <v>3143</v>
      </c>
      <c r="C327" s="20" t="s">
        <v>5241</v>
      </c>
      <c r="D327" s="21" t="s">
        <v>72</v>
      </c>
      <c r="E327" s="21" t="s">
        <v>123</v>
      </c>
      <c r="F327" s="22">
        <v>39902</v>
      </c>
      <c r="G327" s="25" t="s">
        <v>74</v>
      </c>
      <c r="H327" s="21" t="s">
        <v>74</v>
      </c>
      <c r="I327" s="24" t="s">
        <v>74</v>
      </c>
    </row>
    <row r="328" spans="1:9" ht="67.5" x14ac:dyDescent="0.2">
      <c r="A328" s="19" t="s">
        <v>5187</v>
      </c>
      <c r="B328" s="20" t="s">
        <v>3143</v>
      </c>
      <c r="C328" s="20" t="s">
        <v>5242</v>
      </c>
      <c r="D328" s="21" t="s">
        <v>72</v>
      </c>
      <c r="E328" s="21" t="s">
        <v>123</v>
      </c>
      <c r="F328" s="22">
        <v>50847.46</v>
      </c>
      <c r="G328" s="25" t="s">
        <v>74</v>
      </c>
      <c r="H328" s="21" t="s">
        <v>74</v>
      </c>
      <c r="I328" s="24" t="s">
        <v>74</v>
      </c>
    </row>
    <row r="329" spans="1:9" ht="67.5" x14ac:dyDescent="0.2">
      <c r="A329" s="19" t="s">
        <v>5187</v>
      </c>
      <c r="B329" s="20" t="s">
        <v>3143</v>
      </c>
      <c r="C329" s="20" t="s">
        <v>5243</v>
      </c>
      <c r="D329" s="21" t="s">
        <v>72</v>
      </c>
      <c r="E329" s="21" t="s">
        <v>123</v>
      </c>
      <c r="F329" s="22">
        <v>1172.43</v>
      </c>
      <c r="G329" s="25" t="s">
        <v>74</v>
      </c>
      <c r="H329" s="21" t="s">
        <v>74</v>
      </c>
      <c r="I329" s="24" t="s">
        <v>74</v>
      </c>
    </row>
    <row r="330" spans="1:9" ht="67.5" x14ac:dyDescent="0.2">
      <c r="A330" s="19" t="s">
        <v>5187</v>
      </c>
      <c r="B330" s="20" t="s">
        <v>3143</v>
      </c>
      <c r="C330" s="20" t="s">
        <v>5244</v>
      </c>
      <c r="D330" s="21" t="s">
        <v>72</v>
      </c>
      <c r="E330" s="21" t="s">
        <v>123</v>
      </c>
      <c r="F330" s="22">
        <v>70242.06</v>
      </c>
      <c r="G330" s="25" t="s">
        <v>74</v>
      </c>
      <c r="H330" s="21" t="s">
        <v>74</v>
      </c>
      <c r="I330" s="24" t="s">
        <v>74</v>
      </c>
    </row>
    <row r="331" spans="1:9" ht="67.5" x14ac:dyDescent="0.2">
      <c r="A331" s="19" t="s">
        <v>5187</v>
      </c>
      <c r="B331" s="20" t="s">
        <v>374</v>
      </c>
      <c r="C331" s="20" t="s">
        <v>5245</v>
      </c>
      <c r="D331" s="21" t="s">
        <v>72</v>
      </c>
      <c r="E331" s="21" t="s">
        <v>123</v>
      </c>
      <c r="F331" s="22">
        <v>310293</v>
      </c>
      <c r="G331" s="23">
        <v>1</v>
      </c>
      <c r="H331" s="21" t="s">
        <v>74</v>
      </c>
      <c r="I331" s="24" t="s">
        <v>74</v>
      </c>
    </row>
    <row r="332" spans="1:9" ht="67.5" x14ac:dyDescent="0.2">
      <c r="A332" s="19" t="s">
        <v>5187</v>
      </c>
      <c r="B332" s="20" t="s">
        <v>374</v>
      </c>
      <c r="C332" s="20" t="s">
        <v>5246</v>
      </c>
      <c r="D332" s="21" t="s">
        <v>72</v>
      </c>
      <c r="E332" s="21" t="s">
        <v>123</v>
      </c>
      <c r="F332" s="22">
        <v>11908.66</v>
      </c>
      <c r="G332" s="25" t="s">
        <v>74</v>
      </c>
      <c r="H332" s="21" t="s">
        <v>74</v>
      </c>
      <c r="I332" s="24" t="s">
        <v>74</v>
      </c>
    </row>
    <row r="333" spans="1:9" ht="67.5" x14ac:dyDescent="0.2">
      <c r="A333" s="19" t="s">
        <v>5187</v>
      </c>
      <c r="B333" s="20" t="s">
        <v>374</v>
      </c>
      <c r="C333" s="20" t="s">
        <v>5247</v>
      </c>
      <c r="D333" s="21" t="s">
        <v>72</v>
      </c>
      <c r="E333" s="21" t="s">
        <v>123</v>
      </c>
      <c r="F333" s="22">
        <v>38279</v>
      </c>
      <c r="G333" s="25" t="s">
        <v>74</v>
      </c>
      <c r="H333" s="21" t="s">
        <v>74</v>
      </c>
      <c r="I333" s="24" t="s">
        <v>74</v>
      </c>
    </row>
    <row r="334" spans="1:9" ht="67.5" x14ac:dyDescent="0.2">
      <c r="A334" s="19" t="s">
        <v>5187</v>
      </c>
      <c r="B334" s="20" t="s">
        <v>374</v>
      </c>
      <c r="C334" s="20" t="s">
        <v>5248</v>
      </c>
      <c r="D334" s="21" t="s">
        <v>72</v>
      </c>
      <c r="E334" s="21" t="s">
        <v>123</v>
      </c>
      <c r="F334" s="22">
        <v>63559.32</v>
      </c>
      <c r="G334" s="25" t="s">
        <v>74</v>
      </c>
      <c r="H334" s="21" t="s">
        <v>74</v>
      </c>
      <c r="I334" s="24" t="s">
        <v>74</v>
      </c>
    </row>
    <row r="335" spans="1:9" ht="67.5" x14ac:dyDescent="0.2">
      <c r="A335" s="19" t="s">
        <v>5187</v>
      </c>
      <c r="B335" s="20" t="s">
        <v>374</v>
      </c>
      <c r="C335" s="20" t="s">
        <v>5249</v>
      </c>
      <c r="D335" s="21" t="s">
        <v>72</v>
      </c>
      <c r="E335" s="21" t="s">
        <v>123</v>
      </c>
      <c r="F335" s="26">
        <v>35.56</v>
      </c>
      <c r="G335" s="25" t="s">
        <v>74</v>
      </c>
      <c r="H335" s="21" t="s">
        <v>74</v>
      </c>
      <c r="I335" s="24" t="s">
        <v>74</v>
      </c>
    </row>
    <row r="336" spans="1:9" ht="67.5" x14ac:dyDescent="0.2">
      <c r="A336" s="19" t="s">
        <v>5187</v>
      </c>
      <c r="B336" s="20" t="s">
        <v>374</v>
      </c>
      <c r="C336" s="20" t="s">
        <v>5250</v>
      </c>
      <c r="D336" s="21" t="s">
        <v>72</v>
      </c>
      <c r="E336" s="21" t="s">
        <v>123</v>
      </c>
      <c r="F336" s="22">
        <v>2641.64</v>
      </c>
      <c r="G336" s="25" t="s">
        <v>74</v>
      </c>
      <c r="H336" s="21" t="s">
        <v>74</v>
      </c>
      <c r="I336" s="24" t="s">
        <v>74</v>
      </c>
    </row>
    <row r="337" spans="1:9" ht="67.5" x14ac:dyDescent="0.2">
      <c r="A337" s="19" t="s">
        <v>5187</v>
      </c>
      <c r="B337" s="20" t="s">
        <v>376</v>
      </c>
      <c r="C337" s="20" t="s">
        <v>5251</v>
      </c>
      <c r="D337" s="21" t="s">
        <v>72</v>
      </c>
      <c r="E337" s="21" t="s">
        <v>123</v>
      </c>
      <c r="F337" s="22">
        <v>188202</v>
      </c>
      <c r="G337" s="23">
        <v>1</v>
      </c>
      <c r="H337" s="21" t="s">
        <v>74</v>
      </c>
      <c r="I337" s="24" t="s">
        <v>74</v>
      </c>
    </row>
    <row r="338" spans="1:9" ht="67.5" x14ac:dyDescent="0.2">
      <c r="A338" s="19" t="s">
        <v>5187</v>
      </c>
      <c r="B338" s="20" t="s">
        <v>376</v>
      </c>
      <c r="C338" s="20" t="s">
        <v>5252</v>
      </c>
      <c r="D338" s="21" t="s">
        <v>72</v>
      </c>
      <c r="E338" s="21" t="s">
        <v>123</v>
      </c>
      <c r="F338" s="22">
        <v>9848.27</v>
      </c>
      <c r="G338" s="25" t="s">
        <v>74</v>
      </c>
      <c r="H338" s="21" t="s">
        <v>74</v>
      </c>
      <c r="I338" s="24" t="s">
        <v>74</v>
      </c>
    </row>
    <row r="339" spans="1:9" ht="67.5" x14ac:dyDescent="0.2">
      <c r="A339" s="19" t="s">
        <v>5187</v>
      </c>
      <c r="B339" s="20" t="s">
        <v>376</v>
      </c>
      <c r="C339" s="20" t="s">
        <v>5253</v>
      </c>
      <c r="D339" s="21" t="s">
        <v>72</v>
      </c>
      <c r="E339" s="21" t="s">
        <v>123</v>
      </c>
      <c r="F339" s="22">
        <v>80508.47</v>
      </c>
      <c r="G339" s="25" t="s">
        <v>74</v>
      </c>
      <c r="H339" s="21" t="s">
        <v>74</v>
      </c>
      <c r="I339" s="24" t="s">
        <v>74</v>
      </c>
    </row>
    <row r="340" spans="1:9" ht="67.5" x14ac:dyDescent="0.2">
      <c r="A340" s="19" t="s">
        <v>5187</v>
      </c>
      <c r="B340" s="20" t="s">
        <v>376</v>
      </c>
      <c r="C340" s="20" t="s">
        <v>5254</v>
      </c>
      <c r="D340" s="21" t="s">
        <v>72</v>
      </c>
      <c r="E340" s="21" t="s">
        <v>123</v>
      </c>
      <c r="F340" s="26">
        <v>29.44</v>
      </c>
      <c r="G340" s="25" t="s">
        <v>74</v>
      </c>
      <c r="H340" s="21" t="s">
        <v>74</v>
      </c>
      <c r="I340" s="24" t="s">
        <v>74</v>
      </c>
    </row>
    <row r="341" spans="1:9" ht="67.5" x14ac:dyDescent="0.2">
      <c r="A341" s="19" t="s">
        <v>5187</v>
      </c>
      <c r="B341" s="20" t="s">
        <v>376</v>
      </c>
      <c r="C341" s="20" t="s">
        <v>5255</v>
      </c>
      <c r="D341" s="21" t="s">
        <v>72</v>
      </c>
      <c r="E341" s="21" t="s">
        <v>123</v>
      </c>
      <c r="F341" s="22">
        <v>2252.0300000000002</v>
      </c>
      <c r="G341" s="25" t="s">
        <v>74</v>
      </c>
      <c r="H341" s="21" t="s">
        <v>74</v>
      </c>
      <c r="I341" s="24" t="s">
        <v>74</v>
      </c>
    </row>
    <row r="342" spans="1:9" ht="67.5" x14ac:dyDescent="0.2">
      <c r="A342" s="19" t="s">
        <v>5187</v>
      </c>
      <c r="B342" s="20" t="s">
        <v>378</v>
      </c>
      <c r="C342" s="20" t="s">
        <v>5256</v>
      </c>
      <c r="D342" s="21" t="s">
        <v>72</v>
      </c>
      <c r="E342" s="21" t="s">
        <v>123</v>
      </c>
      <c r="F342" s="22">
        <v>29880.86</v>
      </c>
      <c r="G342" s="23">
        <v>1</v>
      </c>
      <c r="H342" s="21" t="s">
        <v>74</v>
      </c>
      <c r="I342" s="24" t="s">
        <v>74</v>
      </c>
    </row>
    <row r="343" spans="1:9" ht="67.5" x14ac:dyDescent="0.2">
      <c r="A343" s="19" t="s">
        <v>5187</v>
      </c>
      <c r="B343" s="20" t="s">
        <v>378</v>
      </c>
      <c r="C343" s="20" t="s">
        <v>5257</v>
      </c>
      <c r="D343" s="21" t="s">
        <v>72</v>
      </c>
      <c r="E343" s="21" t="s">
        <v>123</v>
      </c>
      <c r="F343" s="22">
        <v>182210</v>
      </c>
      <c r="G343" s="25" t="s">
        <v>74</v>
      </c>
      <c r="H343" s="21" t="s">
        <v>74</v>
      </c>
      <c r="I343" s="24" t="s">
        <v>74</v>
      </c>
    </row>
    <row r="344" spans="1:9" ht="67.5" x14ac:dyDescent="0.2">
      <c r="A344" s="19" t="s">
        <v>5187</v>
      </c>
      <c r="B344" s="20" t="s">
        <v>378</v>
      </c>
      <c r="C344" s="20" t="s">
        <v>5258</v>
      </c>
      <c r="D344" s="21" t="s">
        <v>72</v>
      </c>
      <c r="E344" s="21" t="s">
        <v>123</v>
      </c>
      <c r="F344" s="22">
        <v>80508.47</v>
      </c>
      <c r="G344" s="25" t="s">
        <v>74</v>
      </c>
      <c r="H344" s="21" t="s">
        <v>74</v>
      </c>
      <c r="I344" s="24" t="s">
        <v>74</v>
      </c>
    </row>
    <row r="345" spans="1:9" ht="67.5" x14ac:dyDescent="0.2">
      <c r="A345" s="19" t="s">
        <v>5187</v>
      </c>
      <c r="B345" s="20" t="s">
        <v>378</v>
      </c>
      <c r="C345" s="20" t="s">
        <v>5259</v>
      </c>
      <c r="D345" s="21" t="s">
        <v>72</v>
      </c>
      <c r="E345" s="21" t="s">
        <v>123</v>
      </c>
      <c r="F345" s="26">
        <v>89.43</v>
      </c>
      <c r="G345" s="25" t="s">
        <v>74</v>
      </c>
      <c r="H345" s="21" t="s">
        <v>74</v>
      </c>
      <c r="I345" s="24" t="s">
        <v>74</v>
      </c>
    </row>
    <row r="346" spans="1:9" ht="67.5" x14ac:dyDescent="0.2">
      <c r="A346" s="19" t="s">
        <v>5187</v>
      </c>
      <c r="B346" s="20" t="s">
        <v>378</v>
      </c>
      <c r="C346" s="20" t="s">
        <v>5260</v>
      </c>
      <c r="D346" s="21" t="s">
        <v>72</v>
      </c>
      <c r="E346" s="21" t="s">
        <v>123</v>
      </c>
      <c r="F346" s="22">
        <v>6294.8</v>
      </c>
      <c r="G346" s="25" t="s">
        <v>74</v>
      </c>
      <c r="H346" s="21" t="s">
        <v>74</v>
      </c>
      <c r="I346" s="24" t="s">
        <v>74</v>
      </c>
    </row>
    <row r="347" spans="1:9" ht="67.5" x14ac:dyDescent="0.2">
      <c r="A347" s="19" t="s">
        <v>5187</v>
      </c>
      <c r="B347" s="20" t="s">
        <v>380</v>
      </c>
      <c r="C347" s="20" t="s">
        <v>5261</v>
      </c>
      <c r="D347" s="21" t="s">
        <v>72</v>
      </c>
      <c r="E347" s="21" t="s">
        <v>123</v>
      </c>
      <c r="F347" s="22">
        <v>480998.93</v>
      </c>
      <c r="G347" s="23">
        <v>1</v>
      </c>
      <c r="H347" s="21" t="s">
        <v>74</v>
      </c>
      <c r="I347" s="24" t="s">
        <v>74</v>
      </c>
    </row>
    <row r="348" spans="1:9" ht="67.5" x14ac:dyDescent="0.2">
      <c r="A348" s="19" t="s">
        <v>5187</v>
      </c>
      <c r="B348" s="20" t="s">
        <v>380</v>
      </c>
      <c r="C348" s="20" t="s">
        <v>5262</v>
      </c>
      <c r="D348" s="21" t="s">
        <v>72</v>
      </c>
      <c r="E348" s="21" t="s">
        <v>123</v>
      </c>
      <c r="F348" s="22">
        <v>6755834</v>
      </c>
      <c r="G348" s="25" t="s">
        <v>74</v>
      </c>
      <c r="H348" s="21" t="s">
        <v>74</v>
      </c>
      <c r="I348" s="24" t="s">
        <v>74</v>
      </c>
    </row>
    <row r="349" spans="1:9" ht="67.5" x14ac:dyDescent="0.2">
      <c r="A349" s="19" t="s">
        <v>5187</v>
      </c>
      <c r="B349" s="20" t="s">
        <v>380</v>
      </c>
      <c r="C349" s="20" t="s">
        <v>5263</v>
      </c>
      <c r="D349" s="21" t="s">
        <v>72</v>
      </c>
      <c r="E349" s="21" t="s">
        <v>123</v>
      </c>
      <c r="F349" s="22">
        <v>86642.59</v>
      </c>
      <c r="G349" s="25" t="s">
        <v>74</v>
      </c>
      <c r="H349" s="21" t="s">
        <v>74</v>
      </c>
      <c r="I349" s="24" t="s">
        <v>74</v>
      </c>
    </row>
    <row r="350" spans="1:9" ht="67.5" x14ac:dyDescent="0.2">
      <c r="A350" s="19" t="s">
        <v>5187</v>
      </c>
      <c r="B350" s="20" t="s">
        <v>380</v>
      </c>
      <c r="C350" s="20" t="s">
        <v>5264</v>
      </c>
      <c r="D350" s="21" t="s">
        <v>72</v>
      </c>
      <c r="E350" s="21" t="s">
        <v>123</v>
      </c>
      <c r="F350" s="22">
        <v>1476.67</v>
      </c>
      <c r="G350" s="25" t="s">
        <v>74</v>
      </c>
      <c r="H350" s="21" t="s">
        <v>74</v>
      </c>
      <c r="I350" s="24" t="s">
        <v>74</v>
      </c>
    </row>
    <row r="351" spans="1:9" ht="67.5" x14ac:dyDescent="0.2">
      <c r="A351" s="19" t="s">
        <v>5187</v>
      </c>
      <c r="B351" s="20" t="s">
        <v>380</v>
      </c>
      <c r="C351" s="20" t="s">
        <v>5265</v>
      </c>
      <c r="D351" s="21" t="s">
        <v>72</v>
      </c>
      <c r="E351" s="21" t="s">
        <v>123</v>
      </c>
      <c r="F351" s="22">
        <v>138672.6</v>
      </c>
      <c r="G351" s="25" t="s">
        <v>74</v>
      </c>
      <c r="H351" s="21" t="s">
        <v>74</v>
      </c>
      <c r="I351" s="24" t="s">
        <v>74</v>
      </c>
    </row>
    <row r="352" spans="1:9" ht="67.5" x14ac:dyDescent="0.2">
      <c r="A352" s="19" t="s">
        <v>5187</v>
      </c>
      <c r="B352" s="20" t="s">
        <v>380</v>
      </c>
      <c r="C352" s="20" t="s">
        <v>5266</v>
      </c>
      <c r="D352" s="21" t="s">
        <v>72</v>
      </c>
      <c r="E352" s="21" t="s">
        <v>123</v>
      </c>
      <c r="F352" s="22">
        <v>1681180</v>
      </c>
      <c r="G352" s="25" t="s">
        <v>74</v>
      </c>
      <c r="H352" s="21" t="s">
        <v>74</v>
      </c>
      <c r="I352" s="24" t="s">
        <v>74</v>
      </c>
    </row>
    <row r="353" spans="1:9" ht="67.5" x14ac:dyDescent="0.2">
      <c r="A353" s="19" t="s">
        <v>5187</v>
      </c>
      <c r="B353" s="20" t="s">
        <v>382</v>
      </c>
      <c r="C353" s="20" t="s">
        <v>5267</v>
      </c>
      <c r="D353" s="21" t="s">
        <v>72</v>
      </c>
      <c r="E353" s="21" t="s">
        <v>123</v>
      </c>
      <c r="F353" s="22">
        <v>10696.53</v>
      </c>
      <c r="G353" s="23">
        <v>1</v>
      </c>
      <c r="H353" s="21" t="s">
        <v>74</v>
      </c>
      <c r="I353" s="24" t="s">
        <v>74</v>
      </c>
    </row>
    <row r="354" spans="1:9" ht="67.5" x14ac:dyDescent="0.2">
      <c r="A354" s="19" t="s">
        <v>5187</v>
      </c>
      <c r="B354" s="20" t="s">
        <v>382</v>
      </c>
      <c r="C354" s="20" t="s">
        <v>5268</v>
      </c>
      <c r="D354" s="21" t="s">
        <v>72</v>
      </c>
      <c r="E354" s="21" t="s">
        <v>123</v>
      </c>
      <c r="F354" s="22">
        <v>507527</v>
      </c>
      <c r="G354" s="25" t="s">
        <v>74</v>
      </c>
      <c r="H354" s="21" t="s">
        <v>74</v>
      </c>
      <c r="I354" s="24" t="s">
        <v>74</v>
      </c>
    </row>
    <row r="355" spans="1:9" ht="67.5" x14ac:dyDescent="0.2">
      <c r="A355" s="19" t="s">
        <v>5187</v>
      </c>
      <c r="B355" s="20" t="s">
        <v>382</v>
      </c>
      <c r="C355" s="20" t="s">
        <v>5269</v>
      </c>
      <c r="D355" s="21" t="s">
        <v>72</v>
      </c>
      <c r="E355" s="21" t="s">
        <v>123</v>
      </c>
      <c r="F355" s="22">
        <v>42372.88</v>
      </c>
      <c r="G355" s="25" t="s">
        <v>74</v>
      </c>
      <c r="H355" s="21" t="s">
        <v>74</v>
      </c>
      <c r="I355" s="24" t="s">
        <v>74</v>
      </c>
    </row>
    <row r="356" spans="1:9" ht="67.5" x14ac:dyDescent="0.2">
      <c r="A356" s="19" t="s">
        <v>5187</v>
      </c>
      <c r="B356" s="20" t="s">
        <v>382</v>
      </c>
      <c r="C356" s="20" t="s">
        <v>5270</v>
      </c>
      <c r="D356" s="21" t="s">
        <v>72</v>
      </c>
      <c r="E356" s="21" t="s">
        <v>123</v>
      </c>
      <c r="F356" s="26">
        <v>32.049999999999997</v>
      </c>
      <c r="G356" s="25" t="s">
        <v>74</v>
      </c>
      <c r="H356" s="21" t="s">
        <v>74</v>
      </c>
      <c r="I356" s="24" t="s">
        <v>74</v>
      </c>
    </row>
    <row r="357" spans="1:9" ht="67.5" x14ac:dyDescent="0.2">
      <c r="A357" s="19" t="s">
        <v>5187</v>
      </c>
      <c r="B357" s="20" t="s">
        <v>382</v>
      </c>
      <c r="C357" s="20" t="s">
        <v>5271</v>
      </c>
      <c r="D357" s="21" t="s">
        <v>72</v>
      </c>
      <c r="E357" s="21" t="s">
        <v>123</v>
      </c>
      <c r="F357" s="22">
        <v>2249.84</v>
      </c>
      <c r="G357" s="25" t="s">
        <v>74</v>
      </c>
      <c r="H357" s="21" t="s">
        <v>74</v>
      </c>
      <c r="I357" s="24" t="s">
        <v>74</v>
      </c>
    </row>
    <row r="358" spans="1:9" ht="67.5" x14ac:dyDescent="0.2">
      <c r="A358" s="19" t="s">
        <v>5187</v>
      </c>
      <c r="B358" s="20" t="s">
        <v>384</v>
      </c>
      <c r="C358" s="20" t="s">
        <v>5272</v>
      </c>
      <c r="D358" s="21" t="s">
        <v>72</v>
      </c>
      <c r="E358" s="21" t="s">
        <v>123</v>
      </c>
      <c r="F358" s="22">
        <v>449724.46</v>
      </c>
      <c r="G358" s="23">
        <v>1</v>
      </c>
      <c r="H358" s="21" t="s">
        <v>74</v>
      </c>
      <c r="I358" s="24" t="s">
        <v>74</v>
      </c>
    </row>
    <row r="359" spans="1:9" ht="67.5" x14ac:dyDescent="0.2">
      <c r="A359" s="19" t="s">
        <v>5187</v>
      </c>
      <c r="B359" s="20" t="s">
        <v>384</v>
      </c>
      <c r="C359" s="20" t="s">
        <v>5273</v>
      </c>
      <c r="D359" s="21" t="s">
        <v>72</v>
      </c>
      <c r="E359" s="21" t="s">
        <v>123</v>
      </c>
      <c r="F359" s="22">
        <v>6755834</v>
      </c>
      <c r="G359" s="25" t="s">
        <v>74</v>
      </c>
      <c r="H359" s="21" t="s">
        <v>74</v>
      </c>
      <c r="I359" s="24" t="s">
        <v>74</v>
      </c>
    </row>
    <row r="360" spans="1:9" ht="67.5" x14ac:dyDescent="0.2">
      <c r="A360" s="19" t="s">
        <v>5187</v>
      </c>
      <c r="B360" s="20" t="s">
        <v>384</v>
      </c>
      <c r="C360" s="20" t="s">
        <v>5274</v>
      </c>
      <c r="D360" s="21" t="s">
        <v>72</v>
      </c>
      <c r="E360" s="21" t="s">
        <v>123</v>
      </c>
      <c r="F360" s="22">
        <v>86642.59</v>
      </c>
      <c r="G360" s="25" t="s">
        <v>74</v>
      </c>
      <c r="H360" s="21" t="s">
        <v>74</v>
      </c>
      <c r="I360" s="24" t="s">
        <v>74</v>
      </c>
    </row>
    <row r="361" spans="1:9" ht="67.5" x14ac:dyDescent="0.2">
      <c r="A361" s="19" t="s">
        <v>5187</v>
      </c>
      <c r="B361" s="20" t="s">
        <v>384</v>
      </c>
      <c r="C361" s="20" t="s">
        <v>5275</v>
      </c>
      <c r="D361" s="21" t="s">
        <v>72</v>
      </c>
      <c r="E361" s="21" t="s">
        <v>123</v>
      </c>
      <c r="F361" s="22">
        <v>1377.92</v>
      </c>
      <c r="G361" s="25" t="s">
        <v>74</v>
      </c>
      <c r="H361" s="21" t="s">
        <v>74</v>
      </c>
      <c r="I361" s="24" t="s">
        <v>74</v>
      </c>
    </row>
    <row r="362" spans="1:9" ht="67.5" x14ac:dyDescent="0.2">
      <c r="A362" s="19" t="s">
        <v>5187</v>
      </c>
      <c r="B362" s="20" t="s">
        <v>384</v>
      </c>
      <c r="C362" s="20" t="s">
        <v>5276</v>
      </c>
      <c r="D362" s="21" t="s">
        <v>72</v>
      </c>
      <c r="E362" s="21" t="s">
        <v>123</v>
      </c>
      <c r="F362" s="22">
        <v>129182.88</v>
      </c>
      <c r="G362" s="25" t="s">
        <v>74</v>
      </c>
      <c r="H362" s="21" t="s">
        <v>74</v>
      </c>
      <c r="I362" s="24" t="s">
        <v>74</v>
      </c>
    </row>
    <row r="363" spans="1:9" ht="67.5" x14ac:dyDescent="0.2">
      <c r="A363" s="19" t="s">
        <v>5187</v>
      </c>
      <c r="B363" s="20" t="s">
        <v>384</v>
      </c>
      <c r="C363" s="20" t="s">
        <v>5277</v>
      </c>
      <c r="D363" s="21" t="s">
        <v>72</v>
      </c>
      <c r="E363" s="21" t="s">
        <v>123</v>
      </c>
      <c r="F363" s="22">
        <v>1746088</v>
      </c>
      <c r="G363" s="25" t="s">
        <v>74</v>
      </c>
      <c r="H363" s="21" t="s">
        <v>74</v>
      </c>
      <c r="I363" s="24" t="s">
        <v>74</v>
      </c>
    </row>
    <row r="364" spans="1:9" ht="67.5" x14ac:dyDescent="0.2">
      <c r="A364" s="19" t="s">
        <v>5187</v>
      </c>
      <c r="B364" s="20" t="s">
        <v>386</v>
      </c>
      <c r="C364" s="20" t="s">
        <v>5278</v>
      </c>
      <c r="D364" s="21" t="s">
        <v>72</v>
      </c>
      <c r="E364" s="21" t="s">
        <v>123</v>
      </c>
      <c r="F364" s="22">
        <v>23196.66</v>
      </c>
      <c r="G364" s="23">
        <v>1</v>
      </c>
      <c r="H364" s="21" t="s">
        <v>74</v>
      </c>
      <c r="I364" s="24" t="s">
        <v>74</v>
      </c>
    </row>
    <row r="365" spans="1:9" ht="67.5" x14ac:dyDescent="0.2">
      <c r="A365" s="19" t="s">
        <v>5187</v>
      </c>
      <c r="B365" s="20" t="s">
        <v>386</v>
      </c>
      <c r="C365" s="20" t="s">
        <v>5279</v>
      </c>
      <c r="D365" s="21" t="s">
        <v>72</v>
      </c>
      <c r="E365" s="21" t="s">
        <v>123</v>
      </c>
      <c r="F365" s="22">
        <v>1112291</v>
      </c>
      <c r="G365" s="25" t="s">
        <v>74</v>
      </c>
      <c r="H365" s="21" t="s">
        <v>74</v>
      </c>
      <c r="I365" s="24" t="s">
        <v>74</v>
      </c>
    </row>
    <row r="366" spans="1:9" ht="67.5" x14ac:dyDescent="0.2">
      <c r="A366" s="19" t="s">
        <v>5187</v>
      </c>
      <c r="B366" s="20" t="s">
        <v>386</v>
      </c>
      <c r="C366" s="20" t="s">
        <v>5280</v>
      </c>
      <c r="D366" s="21" t="s">
        <v>72</v>
      </c>
      <c r="E366" s="21" t="s">
        <v>123</v>
      </c>
      <c r="F366" s="22">
        <v>42372.88</v>
      </c>
      <c r="G366" s="25" t="s">
        <v>74</v>
      </c>
      <c r="H366" s="21" t="s">
        <v>74</v>
      </c>
      <c r="I366" s="24" t="s">
        <v>74</v>
      </c>
    </row>
    <row r="367" spans="1:9" ht="67.5" x14ac:dyDescent="0.2">
      <c r="A367" s="19" t="s">
        <v>5187</v>
      </c>
      <c r="B367" s="20" t="s">
        <v>386</v>
      </c>
      <c r="C367" s="20" t="s">
        <v>5281</v>
      </c>
      <c r="D367" s="21" t="s">
        <v>72</v>
      </c>
      <c r="E367" s="21" t="s">
        <v>123</v>
      </c>
      <c r="F367" s="26">
        <v>69.319999999999993</v>
      </c>
      <c r="G367" s="25" t="s">
        <v>74</v>
      </c>
      <c r="H367" s="21" t="s">
        <v>74</v>
      </c>
      <c r="I367" s="24" t="s">
        <v>74</v>
      </c>
    </row>
    <row r="368" spans="1:9" ht="67.5" x14ac:dyDescent="0.2">
      <c r="A368" s="19" t="s">
        <v>5187</v>
      </c>
      <c r="B368" s="20" t="s">
        <v>386</v>
      </c>
      <c r="C368" s="20" t="s">
        <v>5282</v>
      </c>
      <c r="D368" s="21" t="s">
        <v>72</v>
      </c>
      <c r="E368" s="21" t="s">
        <v>123</v>
      </c>
      <c r="F368" s="22">
        <v>4861.82</v>
      </c>
      <c r="G368" s="25" t="s">
        <v>74</v>
      </c>
      <c r="H368" s="21" t="s">
        <v>74</v>
      </c>
      <c r="I368" s="24" t="s">
        <v>74</v>
      </c>
    </row>
    <row r="369" spans="1:9" ht="67.5" x14ac:dyDescent="0.2">
      <c r="A369" s="19" t="s">
        <v>5187</v>
      </c>
      <c r="B369" s="20" t="s">
        <v>392</v>
      </c>
      <c r="C369" s="20" t="s">
        <v>5283</v>
      </c>
      <c r="D369" s="21" t="s">
        <v>72</v>
      </c>
      <c r="E369" s="21" t="s">
        <v>123</v>
      </c>
      <c r="F369" s="22">
        <v>576912.23</v>
      </c>
      <c r="G369" s="23">
        <v>1</v>
      </c>
      <c r="H369" s="21" t="s">
        <v>74</v>
      </c>
      <c r="I369" s="24" t="s">
        <v>74</v>
      </c>
    </row>
    <row r="370" spans="1:9" ht="67.5" x14ac:dyDescent="0.2">
      <c r="A370" s="19" t="s">
        <v>5187</v>
      </c>
      <c r="B370" s="20" t="s">
        <v>392</v>
      </c>
      <c r="C370" s="20" t="s">
        <v>5284</v>
      </c>
      <c r="D370" s="21" t="s">
        <v>72</v>
      </c>
      <c r="E370" s="21" t="s">
        <v>123</v>
      </c>
      <c r="F370" s="22">
        <v>12299334</v>
      </c>
      <c r="G370" s="25" t="s">
        <v>74</v>
      </c>
      <c r="H370" s="21" t="s">
        <v>74</v>
      </c>
      <c r="I370" s="24" t="s">
        <v>74</v>
      </c>
    </row>
    <row r="371" spans="1:9" ht="67.5" x14ac:dyDescent="0.2">
      <c r="A371" s="19" t="s">
        <v>5187</v>
      </c>
      <c r="B371" s="20" t="s">
        <v>392</v>
      </c>
      <c r="C371" s="20" t="s">
        <v>5285</v>
      </c>
      <c r="D371" s="21" t="s">
        <v>72</v>
      </c>
      <c r="E371" s="21" t="s">
        <v>123</v>
      </c>
      <c r="F371" s="22">
        <v>400000</v>
      </c>
      <c r="G371" s="25" t="s">
        <v>74</v>
      </c>
      <c r="H371" s="21" t="s">
        <v>74</v>
      </c>
      <c r="I371" s="24" t="s">
        <v>74</v>
      </c>
    </row>
    <row r="372" spans="1:9" ht="67.5" x14ac:dyDescent="0.2">
      <c r="A372" s="19" t="s">
        <v>5187</v>
      </c>
      <c r="B372" s="20" t="s">
        <v>392</v>
      </c>
      <c r="C372" s="20" t="s">
        <v>5286</v>
      </c>
      <c r="D372" s="21" t="s">
        <v>72</v>
      </c>
      <c r="E372" s="21" t="s">
        <v>123</v>
      </c>
      <c r="F372" s="22">
        <v>1749.53</v>
      </c>
      <c r="G372" s="25" t="s">
        <v>74</v>
      </c>
      <c r="H372" s="21" t="s">
        <v>74</v>
      </c>
      <c r="I372" s="24" t="s">
        <v>74</v>
      </c>
    </row>
    <row r="373" spans="1:9" ht="67.5" x14ac:dyDescent="0.2">
      <c r="A373" s="19" t="s">
        <v>5187</v>
      </c>
      <c r="B373" s="20" t="s">
        <v>392</v>
      </c>
      <c r="C373" s="20" t="s">
        <v>5287</v>
      </c>
      <c r="D373" s="21" t="s">
        <v>72</v>
      </c>
      <c r="E373" s="21" t="s">
        <v>123</v>
      </c>
      <c r="F373" s="22">
        <v>141603.98000000001</v>
      </c>
      <c r="G373" s="25" t="s">
        <v>74</v>
      </c>
      <c r="H373" s="21" t="s">
        <v>74</v>
      </c>
      <c r="I373" s="24" t="s">
        <v>74</v>
      </c>
    </row>
    <row r="374" spans="1:9" ht="67.5" x14ac:dyDescent="0.2">
      <c r="A374" s="19" t="s">
        <v>5187</v>
      </c>
      <c r="B374" s="20" t="s">
        <v>402</v>
      </c>
      <c r="C374" s="20" t="s">
        <v>5288</v>
      </c>
      <c r="D374" s="21" t="s">
        <v>72</v>
      </c>
      <c r="E374" s="21" t="s">
        <v>123</v>
      </c>
      <c r="F374" s="22">
        <v>202625.93</v>
      </c>
      <c r="G374" s="23">
        <v>1</v>
      </c>
      <c r="H374" s="21" t="s">
        <v>74</v>
      </c>
      <c r="I374" s="24" t="s">
        <v>74</v>
      </c>
    </row>
    <row r="375" spans="1:9" ht="67.5" x14ac:dyDescent="0.2">
      <c r="A375" s="19" t="s">
        <v>5187</v>
      </c>
      <c r="B375" s="20" t="s">
        <v>402</v>
      </c>
      <c r="C375" s="20" t="s">
        <v>5289</v>
      </c>
      <c r="D375" s="21" t="s">
        <v>72</v>
      </c>
      <c r="E375" s="21" t="s">
        <v>123</v>
      </c>
      <c r="F375" s="22">
        <v>1530653</v>
      </c>
      <c r="G375" s="25" t="s">
        <v>74</v>
      </c>
      <c r="H375" s="21" t="s">
        <v>74</v>
      </c>
      <c r="I375" s="24" t="s">
        <v>74</v>
      </c>
    </row>
    <row r="376" spans="1:9" ht="67.5" x14ac:dyDescent="0.2">
      <c r="A376" s="19" t="s">
        <v>5187</v>
      </c>
      <c r="B376" s="20" t="s">
        <v>402</v>
      </c>
      <c r="C376" s="20" t="s">
        <v>5290</v>
      </c>
      <c r="D376" s="21" t="s">
        <v>72</v>
      </c>
      <c r="E376" s="21" t="s">
        <v>123</v>
      </c>
      <c r="F376" s="22">
        <v>80508.47</v>
      </c>
      <c r="G376" s="25" t="s">
        <v>74</v>
      </c>
      <c r="H376" s="21" t="s">
        <v>74</v>
      </c>
      <c r="I376" s="24" t="s">
        <v>74</v>
      </c>
    </row>
    <row r="377" spans="1:9" ht="67.5" x14ac:dyDescent="0.2">
      <c r="A377" s="19" t="s">
        <v>5187</v>
      </c>
      <c r="B377" s="20" t="s">
        <v>402</v>
      </c>
      <c r="C377" s="20" t="s">
        <v>5291</v>
      </c>
      <c r="D377" s="21" t="s">
        <v>72</v>
      </c>
      <c r="E377" s="21" t="s">
        <v>123</v>
      </c>
      <c r="F377" s="26">
        <v>606.30999999999995</v>
      </c>
      <c r="G377" s="25" t="s">
        <v>74</v>
      </c>
      <c r="H377" s="21" t="s">
        <v>74</v>
      </c>
      <c r="I377" s="24" t="s">
        <v>74</v>
      </c>
    </row>
    <row r="378" spans="1:9" ht="67.5" x14ac:dyDescent="0.2">
      <c r="A378" s="19" t="s">
        <v>5187</v>
      </c>
      <c r="B378" s="20" t="s">
        <v>402</v>
      </c>
      <c r="C378" s="20" t="s">
        <v>5292</v>
      </c>
      <c r="D378" s="21" t="s">
        <v>72</v>
      </c>
      <c r="E378" s="21" t="s">
        <v>123</v>
      </c>
      <c r="F378" s="22">
        <v>41137.379999999997</v>
      </c>
      <c r="G378" s="25" t="s">
        <v>74</v>
      </c>
      <c r="H378" s="21" t="s">
        <v>74</v>
      </c>
      <c r="I378" s="24" t="s">
        <v>74</v>
      </c>
    </row>
    <row r="379" spans="1:9" ht="56.25" x14ac:dyDescent="0.2">
      <c r="A379" s="19" t="s">
        <v>5293</v>
      </c>
      <c r="B379" s="20" t="s">
        <v>5294</v>
      </c>
      <c r="C379" s="20" t="s">
        <v>5295</v>
      </c>
      <c r="D379" s="21" t="s">
        <v>72</v>
      </c>
      <c r="E379" s="21" t="s">
        <v>5016</v>
      </c>
      <c r="F379" s="22">
        <v>7992831.4400000004</v>
      </c>
      <c r="G379" s="25" t="s">
        <v>74</v>
      </c>
      <c r="H379" s="21" t="s">
        <v>74</v>
      </c>
      <c r="I379" s="24" t="s">
        <v>74</v>
      </c>
    </row>
    <row r="380" spans="1:9" ht="56.25" x14ac:dyDescent="0.2">
      <c r="A380" s="19" t="s">
        <v>5293</v>
      </c>
      <c r="B380" s="20" t="s">
        <v>5296</v>
      </c>
      <c r="C380" s="20" t="s">
        <v>5297</v>
      </c>
      <c r="D380" s="21" t="s">
        <v>72</v>
      </c>
      <c r="E380" s="21" t="s">
        <v>5016</v>
      </c>
      <c r="F380" s="22">
        <v>665817.62</v>
      </c>
      <c r="G380" s="25" t="s">
        <v>74</v>
      </c>
      <c r="H380" s="21" t="s">
        <v>74</v>
      </c>
      <c r="I380" s="24" t="s">
        <v>74</v>
      </c>
    </row>
    <row r="381" spans="1:9" ht="56.25" x14ac:dyDescent="0.2">
      <c r="A381" s="19" t="s">
        <v>5293</v>
      </c>
      <c r="B381" s="20" t="s">
        <v>5298</v>
      </c>
      <c r="C381" s="20" t="s">
        <v>5299</v>
      </c>
      <c r="D381" s="21" t="s">
        <v>72</v>
      </c>
      <c r="E381" s="21" t="s">
        <v>5016</v>
      </c>
      <c r="F381" s="22">
        <v>1477710</v>
      </c>
      <c r="G381" s="25" t="s">
        <v>74</v>
      </c>
      <c r="H381" s="21" t="s">
        <v>74</v>
      </c>
      <c r="I381" s="24" t="s">
        <v>74</v>
      </c>
    </row>
    <row r="382" spans="1:9" ht="56.25" x14ac:dyDescent="0.2">
      <c r="A382" s="19" t="s">
        <v>5293</v>
      </c>
      <c r="B382" s="20" t="s">
        <v>5300</v>
      </c>
      <c r="C382" s="20" t="s">
        <v>5301</v>
      </c>
      <c r="D382" s="21" t="s">
        <v>72</v>
      </c>
      <c r="E382" s="21" t="s">
        <v>5016</v>
      </c>
      <c r="F382" s="22">
        <v>2302498.37</v>
      </c>
      <c r="G382" s="25" t="s">
        <v>74</v>
      </c>
      <c r="H382" s="21" t="s">
        <v>74</v>
      </c>
      <c r="I382" s="24" t="s">
        <v>74</v>
      </c>
    </row>
    <row r="383" spans="1:9" ht="56.25" x14ac:dyDescent="0.2">
      <c r="A383" s="19" t="s">
        <v>5293</v>
      </c>
      <c r="B383" s="20" t="s">
        <v>5302</v>
      </c>
      <c r="C383" s="20" t="s">
        <v>5303</v>
      </c>
      <c r="D383" s="21" t="s">
        <v>72</v>
      </c>
      <c r="E383" s="21" t="s">
        <v>5016</v>
      </c>
      <c r="F383" s="22">
        <v>4816729</v>
      </c>
      <c r="G383" s="25" t="s">
        <v>74</v>
      </c>
      <c r="H383" s="21" t="s">
        <v>74</v>
      </c>
      <c r="I383" s="24" t="s">
        <v>74</v>
      </c>
    </row>
    <row r="384" spans="1:9" ht="56.25" x14ac:dyDescent="0.2">
      <c r="A384" s="19" t="s">
        <v>5293</v>
      </c>
      <c r="B384" s="20" t="s">
        <v>5304</v>
      </c>
      <c r="C384" s="20" t="s">
        <v>5305</v>
      </c>
      <c r="D384" s="21" t="s">
        <v>72</v>
      </c>
      <c r="E384" s="21" t="s">
        <v>5016</v>
      </c>
      <c r="F384" s="22">
        <v>31011256.600000001</v>
      </c>
      <c r="G384" s="25" t="s">
        <v>74</v>
      </c>
      <c r="H384" s="21" t="s">
        <v>74</v>
      </c>
      <c r="I384" s="24" t="s">
        <v>74</v>
      </c>
    </row>
    <row r="385" spans="1:9" ht="56.25" x14ac:dyDescent="0.2">
      <c r="A385" s="19" t="s">
        <v>5293</v>
      </c>
      <c r="B385" s="20" t="s">
        <v>5306</v>
      </c>
      <c r="C385" s="20" t="s">
        <v>5307</v>
      </c>
      <c r="D385" s="21" t="s">
        <v>72</v>
      </c>
      <c r="E385" s="21" t="s">
        <v>5016</v>
      </c>
      <c r="F385" s="22">
        <v>7962168.46</v>
      </c>
      <c r="G385" s="25" t="s">
        <v>74</v>
      </c>
      <c r="H385" s="21" t="s">
        <v>74</v>
      </c>
      <c r="I385" s="24" t="s">
        <v>74</v>
      </c>
    </row>
    <row r="386" spans="1:9" ht="56.25" x14ac:dyDescent="0.2">
      <c r="A386" s="19" t="s">
        <v>5293</v>
      </c>
      <c r="B386" s="20" t="s">
        <v>5308</v>
      </c>
      <c r="C386" s="20" t="s">
        <v>5309</v>
      </c>
      <c r="D386" s="21" t="s">
        <v>72</v>
      </c>
      <c r="E386" s="21" t="s">
        <v>5016</v>
      </c>
      <c r="F386" s="22">
        <v>1032944.78</v>
      </c>
      <c r="G386" s="25" t="s">
        <v>74</v>
      </c>
      <c r="H386" s="21" t="s">
        <v>74</v>
      </c>
      <c r="I386" s="24" t="s">
        <v>74</v>
      </c>
    </row>
    <row r="387" spans="1:9" ht="56.25" x14ac:dyDescent="0.2">
      <c r="A387" s="19" t="s">
        <v>5293</v>
      </c>
      <c r="B387" s="20" t="s">
        <v>5310</v>
      </c>
      <c r="C387" s="20" t="s">
        <v>5311</v>
      </c>
      <c r="D387" s="21" t="s">
        <v>72</v>
      </c>
      <c r="E387" s="21" t="s">
        <v>5016</v>
      </c>
      <c r="F387" s="22">
        <v>3919358.23</v>
      </c>
      <c r="G387" s="25" t="s">
        <v>74</v>
      </c>
      <c r="H387" s="21" t="s">
        <v>74</v>
      </c>
      <c r="I387" s="24" t="s">
        <v>74</v>
      </c>
    </row>
    <row r="388" spans="1:9" ht="56.25" x14ac:dyDescent="0.2">
      <c r="A388" s="19" t="s">
        <v>5293</v>
      </c>
      <c r="B388" s="20" t="s">
        <v>5312</v>
      </c>
      <c r="C388" s="20" t="s">
        <v>5313</v>
      </c>
      <c r="D388" s="21" t="s">
        <v>72</v>
      </c>
      <c r="E388" s="21" t="s">
        <v>5016</v>
      </c>
      <c r="F388" s="22">
        <v>3660193.81</v>
      </c>
      <c r="G388" s="25" t="s">
        <v>74</v>
      </c>
      <c r="H388" s="21" t="s">
        <v>74</v>
      </c>
      <c r="I388" s="24" t="s">
        <v>74</v>
      </c>
    </row>
    <row r="389" spans="1:9" ht="67.5" x14ac:dyDescent="0.2">
      <c r="A389" s="19" t="s">
        <v>5293</v>
      </c>
      <c r="B389" s="20" t="s">
        <v>371</v>
      </c>
      <c r="C389" s="20" t="s">
        <v>5314</v>
      </c>
      <c r="D389" s="21" t="s">
        <v>72</v>
      </c>
      <c r="E389" s="21" t="s">
        <v>123</v>
      </c>
      <c r="F389" s="22">
        <v>101975.3</v>
      </c>
      <c r="G389" s="23">
        <v>1</v>
      </c>
      <c r="H389" s="21" t="s">
        <v>74</v>
      </c>
      <c r="I389" s="24" t="s">
        <v>74</v>
      </c>
    </row>
    <row r="390" spans="1:9" ht="67.5" x14ac:dyDescent="0.2">
      <c r="A390" s="19" t="s">
        <v>5293</v>
      </c>
      <c r="B390" s="20" t="s">
        <v>371</v>
      </c>
      <c r="C390" s="20" t="s">
        <v>5315</v>
      </c>
      <c r="D390" s="21" t="s">
        <v>72</v>
      </c>
      <c r="E390" s="21" t="s">
        <v>123</v>
      </c>
      <c r="F390" s="22">
        <v>566327</v>
      </c>
      <c r="G390" s="25" t="s">
        <v>74</v>
      </c>
      <c r="H390" s="21" t="s">
        <v>74</v>
      </c>
      <c r="I390" s="24" t="s">
        <v>74</v>
      </c>
    </row>
    <row r="391" spans="1:9" ht="67.5" x14ac:dyDescent="0.2">
      <c r="A391" s="19" t="s">
        <v>5293</v>
      </c>
      <c r="B391" s="20" t="s">
        <v>371</v>
      </c>
      <c r="C391" s="20" t="s">
        <v>5316</v>
      </c>
      <c r="D391" s="21" t="s">
        <v>72</v>
      </c>
      <c r="E391" s="21" t="s">
        <v>123</v>
      </c>
      <c r="F391" s="22">
        <v>63559.32</v>
      </c>
      <c r="G391" s="25" t="s">
        <v>74</v>
      </c>
      <c r="H391" s="21" t="s">
        <v>74</v>
      </c>
      <c r="I391" s="24" t="s">
        <v>74</v>
      </c>
    </row>
    <row r="392" spans="1:9" ht="67.5" x14ac:dyDescent="0.2">
      <c r="A392" s="19" t="s">
        <v>5293</v>
      </c>
      <c r="B392" s="20" t="s">
        <v>371</v>
      </c>
      <c r="C392" s="20" t="s">
        <v>5317</v>
      </c>
      <c r="D392" s="21" t="s">
        <v>72</v>
      </c>
      <c r="E392" s="21" t="s">
        <v>123</v>
      </c>
      <c r="F392" s="26">
        <v>303.2</v>
      </c>
      <c r="G392" s="25" t="s">
        <v>74</v>
      </c>
      <c r="H392" s="21" t="s">
        <v>74</v>
      </c>
      <c r="I392" s="24" t="s">
        <v>74</v>
      </c>
    </row>
    <row r="393" spans="1:9" ht="67.5" x14ac:dyDescent="0.2">
      <c r="A393" s="19" t="s">
        <v>5293</v>
      </c>
      <c r="B393" s="20" t="s">
        <v>371</v>
      </c>
      <c r="C393" s="20" t="s">
        <v>5318</v>
      </c>
      <c r="D393" s="21" t="s">
        <v>72</v>
      </c>
      <c r="E393" s="21" t="s">
        <v>123</v>
      </c>
      <c r="F393" s="22">
        <v>20681.82</v>
      </c>
      <c r="G393" s="25" t="s">
        <v>74</v>
      </c>
      <c r="H393" s="21" t="s">
        <v>74</v>
      </c>
      <c r="I393" s="24" t="s">
        <v>74</v>
      </c>
    </row>
    <row r="394" spans="1:9" ht="67.5" x14ac:dyDescent="0.2">
      <c r="A394" s="19" t="s">
        <v>5293</v>
      </c>
      <c r="B394" s="20" t="s">
        <v>371</v>
      </c>
      <c r="C394" s="20" t="s">
        <v>5319</v>
      </c>
      <c r="D394" s="21" t="s">
        <v>72</v>
      </c>
      <c r="E394" s="21" t="s">
        <v>123</v>
      </c>
      <c r="F394" s="22">
        <v>435395</v>
      </c>
      <c r="G394" s="25" t="s">
        <v>74</v>
      </c>
      <c r="H394" s="21" t="s">
        <v>74</v>
      </c>
      <c r="I394" s="24" t="s">
        <v>74</v>
      </c>
    </row>
    <row r="395" spans="1:9" ht="67.5" x14ac:dyDescent="0.2">
      <c r="A395" s="19" t="s">
        <v>5293</v>
      </c>
      <c r="B395" s="20" t="s">
        <v>388</v>
      </c>
      <c r="C395" s="20" t="s">
        <v>5320</v>
      </c>
      <c r="D395" s="21" t="s">
        <v>72</v>
      </c>
      <c r="E395" s="21" t="s">
        <v>123</v>
      </c>
      <c r="F395" s="22">
        <v>4151433.14</v>
      </c>
      <c r="G395" s="23">
        <v>1</v>
      </c>
      <c r="H395" s="21" t="s">
        <v>74</v>
      </c>
      <c r="I395" s="24" t="s">
        <v>74</v>
      </c>
    </row>
    <row r="396" spans="1:9" ht="67.5" x14ac:dyDescent="0.2">
      <c r="A396" s="19" t="s">
        <v>5293</v>
      </c>
      <c r="B396" s="20" t="s">
        <v>388</v>
      </c>
      <c r="C396" s="20" t="s">
        <v>5321</v>
      </c>
      <c r="D396" s="21" t="s">
        <v>72</v>
      </c>
      <c r="E396" s="21" t="s">
        <v>123</v>
      </c>
      <c r="F396" s="22">
        <v>56950311</v>
      </c>
      <c r="G396" s="25" t="s">
        <v>74</v>
      </c>
      <c r="H396" s="21" t="s">
        <v>74</v>
      </c>
      <c r="I396" s="24" t="s">
        <v>74</v>
      </c>
    </row>
    <row r="397" spans="1:9" ht="67.5" x14ac:dyDescent="0.2">
      <c r="A397" s="19" t="s">
        <v>5293</v>
      </c>
      <c r="B397" s="20" t="s">
        <v>388</v>
      </c>
      <c r="C397" s="20" t="s">
        <v>5322</v>
      </c>
      <c r="D397" s="21" t="s">
        <v>72</v>
      </c>
      <c r="E397" s="21" t="s">
        <v>123</v>
      </c>
      <c r="F397" s="22">
        <v>1231672.49</v>
      </c>
      <c r="G397" s="25" t="s">
        <v>74</v>
      </c>
      <c r="H397" s="21" t="s">
        <v>74</v>
      </c>
      <c r="I397" s="24" t="s">
        <v>74</v>
      </c>
    </row>
    <row r="398" spans="1:9" ht="67.5" x14ac:dyDescent="0.2">
      <c r="A398" s="19" t="s">
        <v>5293</v>
      </c>
      <c r="B398" s="20" t="s">
        <v>388</v>
      </c>
      <c r="C398" s="20" t="s">
        <v>5323</v>
      </c>
      <c r="D398" s="21" t="s">
        <v>72</v>
      </c>
      <c r="E398" s="21" t="s">
        <v>123</v>
      </c>
      <c r="F398" s="22">
        <v>12282.87</v>
      </c>
      <c r="G398" s="25" t="s">
        <v>74</v>
      </c>
      <c r="H398" s="21" t="s">
        <v>74</v>
      </c>
      <c r="I398" s="24" t="s">
        <v>74</v>
      </c>
    </row>
    <row r="399" spans="1:9" ht="67.5" x14ac:dyDescent="0.2">
      <c r="A399" s="19" t="s">
        <v>5293</v>
      </c>
      <c r="B399" s="20" t="s">
        <v>388</v>
      </c>
      <c r="C399" s="20" t="s">
        <v>5324</v>
      </c>
      <c r="D399" s="21" t="s">
        <v>72</v>
      </c>
      <c r="E399" s="21" t="s">
        <v>123</v>
      </c>
      <c r="F399" s="22">
        <v>822541.14</v>
      </c>
      <c r="G399" s="25" t="s">
        <v>74</v>
      </c>
      <c r="H399" s="21" t="s">
        <v>74</v>
      </c>
      <c r="I399" s="24" t="s">
        <v>74</v>
      </c>
    </row>
    <row r="400" spans="1:9" ht="67.5" x14ac:dyDescent="0.2">
      <c r="A400" s="19" t="s">
        <v>5293</v>
      </c>
      <c r="B400" s="20" t="s">
        <v>388</v>
      </c>
      <c r="C400" s="20" t="s">
        <v>5325</v>
      </c>
      <c r="D400" s="21" t="s">
        <v>72</v>
      </c>
      <c r="E400" s="21" t="s">
        <v>123</v>
      </c>
      <c r="F400" s="22">
        <v>53901327</v>
      </c>
      <c r="G400" s="25" t="s">
        <v>74</v>
      </c>
      <c r="H400" s="21" t="s">
        <v>74</v>
      </c>
      <c r="I400" s="24" t="s">
        <v>74</v>
      </c>
    </row>
    <row r="401" spans="1:9" ht="67.5" x14ac:dyDescent="0.2">
      <c r="A401" s="19" t="s">
        <v>5293</v>
      </c>
      <c r="B401" s="20" t="s">
        <v>390</v>
      </c>
      <c r="C401" s="20" t="s">
        <v>5326</v>
      </c>
      <c r="D401" s="21" t="s">
        <v>72</v>
      </c>
      <c r="E401" s="21" t="s">
        <v>123</v>
      </c>
      <c r="F401" s="22">
        <v>1439554.55</v>
      </c>
      <c r="G401" s="23">
        <v>1</v>
      </c>
      <c r="H401" s="21" t="s">
        <v>74</v>
      </c>
      <c r="I401" s="24" t="s">
        <v>74</v>
      </c>
    </row>
    <row r="402" spans="1:9" ht="67.5" x14ac:dyDescent="0.2">
      <c r="A402" s="19" t="s">
        <v>5293</v>
      </c>
      <c r="B402" s="20" t="s">
        <v>390</v>
      </c>
      <c r="C402" s="20" t="s">
        <v>5327</v>
      </c>
      <c r="D402" s="21" t="s">
        <v>72</v>
      </c>
      <c r="E402" s="21" t="s">
        <v>123</v>
      </c>
      <c r="F402" s="22">
        <v>7696284</v>
      </c>
      <c r="G402" s="25" t="s">
        <v>74</v>
      </c>
      <c r="H402" s="21" t="s">
        <v>74</v>
      </c>
      <c r="I402" s="24" t="s">
        <v>74</v>
      </c>
    </row>
    <row r="403" spans="1:9" ht="67.5" x14ac:dyDescent="0.2">
      <c r="A403" s="19" t="s">
        <v>5293</v>
      </c>
      <c r="B403" s="20" t="s">
        <v>390</v>
      </c>
      <c r="C403" s="20" t="s">
        <v>5328</v>
      </c>
      <c r="D403" s="21" t="s">
        <v>72</v>
      </c>
      <c r="E403" s="21" t="s">
        <v>123</v>
      </c>
      <c r="F403" s="22">
        <v>430845</v>
      </c>
      <c r="G403" s="25" t="s">
        <v>74</v>
      </c>
      <c r="H403" s="21" t="s">
        <v>74</v>
      </c>
      <c r="I403" s="24" t="s">
        <v>74</v>
      </c>
    </row>
    <row r="404" spans="1:9" ht="67.5" x14ac:dyDescent="0.2">
      <c r="A404" s="19" t="s">
        <v>5293</v>
      </c>
      <c r="B404" s="20" t="s">
        <v>390</v>
      </c>
      <c r="C404" s="20" t="s">
        <v>5329</v>
      </c>
      <c r="D404" s="21" t="s">
        <v>72</v>
      </c>
      <c r="E404" s="21" t="s">
        <v>123</v>
      </c>
      <c r="F404" s="22">
        <v>4380.2</v>
      </c>
      <c r="G404" s="25" t="s">
        <v>74</v>
      </c>
      <c r="H404" s="21" t="s">
        <v>74</v>
      </c>
      <c r="I404" s="24" t="s">
        <v>74</v>
      </c>
    </row>
    <row r="405" spans="1:9" ht="67.5" x14ac:dyDescent="0.2">
      <c r="A405" s="19" t="s">
        <v>5293</v>
      </c>
      <c r="B405" s="20" t="s">
        <v>390</v>
      </c>
      <c r="C405" s="20" t="s">
        <v>5330</v>
      </c>
      <c r="D405" s="21" t="s">
        <v>72</v>
      </c>
      <c r="E405" s="21" t="s">
        <v>123</v>
      </c>
      <c r="F405" s="22">
        <v>389526.24</v>
      </c>
      <c r="G405" s="25" t="s">
        <v>74</v>
      </c>
      <c r="H405" s="21" t="s">
        <v>74</v>
      </c>
      <c r="I405" s="24" t="s">
        <v>74</v>
      </c>
    </row>
    <row r="406" spans="1:9" ht="67.5" x14ac:dyDescent="0.2">
      <c r="A406" s="19" t="s">
        <v>5293</v>
      </c>
      <c r="B406" s="20" t="s">
        <v>390</v>
      </c>
      <c r="C406" s="20" t="s">
        <v>5331</v>
      </c>
      <c r="D406" s="21" t="s">
        <v>72</v>
      </c>
      <c r="E406" s="21" t="s">
        <v>123</v>
      </c>
      <c r="F406" s="22">
        <v>7910788</v>
      </c>
      <c r="G406" s="25" t="s">
        <v>74</v>
      </c>
      <c r="H406" s="21" t="s">
        <v>74</v>
      </c>
      <c r="I406" s="24" t="s">
        <v>74</v>
      </c>
    </row>
    <row r="407" spans="1:9" ht="67.5" x14ac:dyDescent="0.2">
      <c r="A407" s="19" t="s">
        <v>5293</v>
      </c>
      <c r="B407" s="20" t="s">
        <v>394</v>
      </c>
      <c r="C407" s="20" t="s">
        <v>5332</v>
      </c>
      <c r="D407" s="21" t="s">
        <v>72</v>
      </c>
      <c r="E407" s="21" t="s">
        <v>123</v>
      </c>
      <c r="F407" s="22">
        <v>127626.97</v>
      </c>
      <c r="G407" s="23">
        <v>1</v>
      </c>
      <c r="H407" s="21" t="s">
        <v>74</v>
      </c>
      <c r="I407" s="24" t="s">
        <v>74</v>
      </c>
    </row>
    <row r="408" spans="1:9" ht="67.5" x14ac:dyDescent="0.2">
      <c r="A408" s="19" t="s">
        <v>5293</v>
      </c>
      <c r="B408" s="20" t="s">
        <v>394</v>
      </c>
      <c r="C408" s="20" t="s">
        <v>5333</v>
      </c>
      <c r="D408" s="21" t="s">
        <v>72</v>
      </c>
      <c r="E408" s="21" t="s">
        <v>123</v>
      </c>
      <c r="F408" s="22">
        <v>3176225</v>
      </c>
      <c r="G408" s="25" t="s">
        <v>74</v>
      </c>
      <c r="H408" s="21" t="s">
        <v>74</v>
      </c>
      <c r="I408" s="24" t="s">
        <v>74</v>
      </c>
    </row>
    <row r="409" spans="1:9" ht="67.5" x14ac:dyDescent="0.2">
      <c r="A409" s="19" t="s">
        <v>5293</v>
      </c>
      <c r="B409" s="20" t="s">
        <v>394</v>
      </c>
      <c r="C409" s="20" t="s">
        <v>5334</v>
      </c>
      <c r="D409" s="21" t="s">
        <v>72</v>
      </c>
      <c r="E409" s="21" t="s">
        <v>123</v>
      </c>
      <c r="F409" s="22">
        <v>112847.14</v>
      </c>
      <c r="G409" s="25" t="s">
        <v>74</v>
      </c>
      <c r="H409" s="21" t="s">
        <v>74</v>
      </c>
      <c r="I409" s="24" t="s">
        <v>74</v>
      </c>
    </row>
    <row r="410" spans="1:9" ht="67.5" x14ac:dyDescent="0.2">
      <c r="A410" s="19" t="s">
        <v>5293</v>
      </c>
      <c r="B410" s="20" t="s">
        <v>394</v>
      </c>
      <c r="C410" s="20" t="s">
        <v>5335</v>
      </c>
      <c r="D410" s="21" t="s">
        <v>72</v>
      </c>
      <c r="E410" s="21" t="s">
        <v>123</v>
      </c>
      <c r="F410" s="26">
        <v>381.89</v>
      </c>
      <c r="G410" s="25" t="s">
        <v>74</v>
      </c>
      <c r="H410" s="21" t="s">
        <v>74</v>
      </c>
      <c r="I410" s="24" t="s">
        <v>74</v>
      </c>
    </row>
    <row r="411" spans="1:9" ht="67.5" x14ac:dyDescent="0.2">
      <c r="A411" s="19" t="s">
        <v>5293</v>
      </c>
      <c r="B411" s="20" t="s">
        <v>394</v>
      </c>
      <c r="C411" s="20" t="s">
        <v>5336</v>
      </c>
      <c r="D411" s="21" t="s">
        <v>72</v>
      </c>
      <c r="E411" s="21" t="s">
        <v>123</v>
      </c>
      <c r="F411" s="22">
        <v>31105.64</v>
      </c>
      <c r="G411" s="25" t="s">
        <v>74</v>
      </c>
      <c r="H411" s="21" t="s">
        <v>74</v>
      </c>
      <c r="I411" s="24" t="s">
        <v>74</v>
      </c>
    </row>
    <row r="412" spans="1:9" ht="67.5" x14ac:dyDescent="0.2">
      <c r="A412" s="19" t="s">
        <v>5293</v>
      </c>
      <c r="B412" s="20" t="s">
        <v>396</v>
      </c>
      <c r="C412" s="20" t="s">
        <v>5337</v>
      </c>
      <c r="D412" s="21" t="s">
        <v>72</v>
      </c>
      <c r="E412" s="21" t="s">
        <v>123</v>
      </c>
      <c r="F412" s="22">
        <v>247985</v>
      </c>
      <c r="G412" s="23">
        <v>1</v>
      </c>
      <c r="H412" s="21" t="s">
        <v>74</v>
      </c>
      <c r="I412" s="24" t="s">
        <v>74</v>
      </c>
    </row>
    <row r="413" spans="1:9" ht="67.5" x14ac:dyDescent="0.2">
      <c r="A413" s="19" t="s">
        <v>5293</v>
      </c>
      <c r="B413" s="20" t="s">
        <v>396</v>
      </c>
      <c r="C413" s="20" t="s">
        <v>5338</v>
      </c>
      <c r="D413" s="21" t="s">
        <v>72</v>
      </c>
      <c r="E413" s="21" t="s">
        <v>123</v>
      </c>
      <c r="F413" s="22">
        <v>8268.65</v>
      </c>
      <c r="G413" s="25" t="s">
        <v>74</v>
      </c>
      <c r="H413" s="21" t="s">
        <v>74</v>
      </c>
      <c r="I413" s="24" t="s">
        <v>74</v>
      </c>
    </row>
    <row r="414" spans="1:9" ht="67.5" x14ac:dyDescent="0.2">
      <c r="A414" s="19" t="s">
        <v>5293</v>
      </c>
      <c r="B414" s="20" t="s">
        <v>396</v>
      </c>
      <c r="C414" s="20" t="s">
        <v>5339</v>
      </c>
      <c r="D414" s="21" t="s">
        <v>72</v>
      </c>
      <c r="E414" s="21" t="s">
        <v>123</v>
      </c>
      <c r="F414" s="22">
        <v>80508.47</v>
      </c>
      <c r="G414" s="25" t="s">
        <v>74</v>
      </c>
      <c r="H414" s="21" t="s">
        <v>74</v>
      </c>
      <c r="I414" s="24" t="s">
        <v>74</v>
      </c>
    </row>
    <row r="415" spans="1:9" ht="67.5" x14ac:dyDescent="0.2">
      <c r="A415" s="19" t="s">
        <v>5293</v>
      </c>
      <c r="B415" s="20" t="s">
        <v>396</v>
      </c>
      <c r="C415" s="20" t="s">
        <v>5340</v>
      </c>
      <c r="D415" s="21" t="s">
        <v>72</v>
      </c>
      <c r="E415" s="21" t="s">
        <v>123</v>
      </c>
      <c r="F415" s="26">
        <v>23.98</v>
      </c>
      <c r="G415" s="25" t="s">
        <v>74</v>
      </c>
      <c r="H415" s="21" t="s">
        <v>74</v>
      </c>
      <c r="I415" s="24" t="s">
        <v>74</v>
      </c>
    </row>
    <row r="416" spans="1:9" ht="67.5" x14ac:dyDescent="0.2">
      <c r="A416" s="19" t="s">
        <v>5293</v>
      </c>
      <c r="B416" s="20" t="s">
        <v>396</v>
      </c>
      <c r="C416" s="20" t="s">
        <v>5341</v>
      </c>
      <c r="D416" s="21" t="s">
        <v>72</v>
      </c>
      <c r="E416" s="21" t="s">
        <v>123</v>
      </c>
      <c r="F416" s="22">
        <v>1459.17</v>
      </c>
      <c r="G416" s="25" t="s">
        <v>74</v>
      </c>
      <c r="H416" s="21" t="s">
        <v>74</v>
      </c>
      <c r="I416" s="24" t="s">
        <v>74</v>
      </c>
    </row>
    <row r="417" spans="1:9" ht="67.5" x14ac:dyDescent="0.2">
      <c r="A417" s="19" t="s">
        <v>5293</v>
      </c>
      <c r="B417" s="20" t="s">
        <v>398</v>
      </c>
      <c r="C417" s="20" t="s">
        <v>5342</v>
      </c>
      <c r="D417" s="21" t="s">
        <v>72</v>
      </c>
      <c r="E417" s="21" t="s">
        <v>123</v>
      </c>
      <c r="F417" s="22">
        <v>33544.03</v>
      </c>
      <c r="G417" s="23">
        <v>1</v>
      </c>
      <c r="H417" s="21" t="s">
        <v>74</v>
      </c>
      <c r="I417" s="24" t="s">
        <v>74</v>
      </c>
    </row>
    <row r="418" spans="1:9" ht="67.5" x14ac:dyDescent="0.2">
      <c r="A418" s="19" t="s">
        <v>5293</v>
      </c>
      <c r="B418" s="20" t="s">
        <v>398</v>
      </c>
      <c r="C418" s="20" t="s">
        <v>5343</v>
      </c>
      <c r="D418" s="21" t="s">
        <v>72</v>
      </c>
      <c r="E418" s="21" t="s">
        <v>123</v>
      </c>
      <c r="F418" s="22">
        <v>631464</v>
      </c>
      <c r="G418" s="25" t="s">
        <v>74</v>
      </c>
      <c r="H418" s="21" t="s">
        <v>74</v>
      </c>
      <c r="I418" s="24" t="s">
        <v>74</v>
      </c>
    </row>
    <row r="419" spans="1:9" ht="67.5" x14ac:dyDescent="0.2">
      <c r="A419" s="19" t="s">
        <v>5293</v>
      </c>
      <c r="B419" s="20" t="s">
        <v>398</v>
      </c>
      <c r="C419" s="20" t="s">
        <v>5344</v>
      </c>
      <c r="D419" s="21" t="s">
        <v>72</v>
      </c>
      <c r="E419" s="21" t="s">
        <v>123</v>
      </c>
      <c r="F419" s="22">
        <v>63559.32</v>
      </c>
      <c r="G419" s="25" t="s">
        <v>74</v>
      </c>
      <c r="H419" s="21" t="s">
        <v>74</v>
      </c>
      <c r="I419" s="24" t="s">
        <v>74</v>
      </c>
    </row>
    <row r="420" spans="1:9" ht="67.5" x14ac:dyDescent="0.2">
      <c r="A420" s="19" t="s">
        <v>5293</v>
      </c>
      <c r="B420" s="20" t="s">
        <v>398</v>
      </c>
      <c r="C420" s="20" t="s">
        <v>5345</v>
      </c>
      <c r="D420" s="21" t="s">
        <v>72</v>
      </c>
      <c r="E420" s="21" t="s">
        <v>123</v>
      </c>
      <c r="F420" s="26">
        <v>96.81</v>
      </c>
      <c r="G420" s="25" t="s">
        <v>74</v>
      </c>
      <c r="H420" s="21" t="s">
        <v>74</v>
      </c>
      <c r="I420" s="24" t="s">
        <v>74</v>
      </c>
    </row>
    <row r="421" spans="1:9" ht="67.5" x14ac:dyDescent="0.2">
      <c r="A421" s="19" t="s">
        <v>5293</v>
      </c>
      <c r="B421" s="20" t="s">
        <v>398</v>
      </c>
      <c r="C421" s="20" t="s">
        <v>5346</v>
      </c>
      <c r="D421" s="21" t="s">
        <v>72</v>
      </c>
      <c r="E421" s="21" t="s">
        <v>123</v>
      </c>
      <c r="F421" s="22">
        <v>5698.63</v>
      </c>
      <c r="G421" s="25" t="s">
        <v>74</v>
      </c>
      <c r="H421" s="21" t="s">
        <v>74</v>
      </c>
      <c r="I421" s="24" t="s">
        <v>74</v>
      </c>
    </row>
    <row r="422" spans="1:9" ht="67.5" x14ac:dyDescent="0.2">
      <c r="A422" s="19" t="s">
        <v>5293</v>
      </c>
      <c r="B422" s="20" t="s">
        <v>398</v>
      </c>
      <c r="C422" s="20" t="s">
        <v>5347</v>
      </c>
      <c r="D422" s="21" t="s">
        <v>72</v>
      </c>
      <c r="E422" s="21" t="s">
        <v>123</v>
      </c>
      <c r="F422" s="22">
        <v>578701</v>
      </c>
      <c r="G422" s="25" t="s">
        <v>74</v>
      </c>
      <c r="H422" s="21" t="s">
        <v>74</v>
      </c>
      <c r="I422" s="24" t="s">
        <v>74</v>
      </c>
    </row>
    <row r="423" spans="1:9" ht="67.5" x14ac:dyDescent="0.2">
      <c r="A423" s="19" t="s">
        <v>5293</v>
      </c>
      <c r="B423" s="20" t="s">
        <v>400</v>
      </c>
      <c r="C423" s="20" t="s">
        <v>5348</v>
      </c>
      <c r="D423" s="21" t="s">
        <v>72</v>
      </c>
      <c r="E423" s="21" t="s">
        <v>123</v>
      </c>
      <c r="F423" s="22">
        <v>29075.599999999999</v>
      </c>
      <c r="G423" s="23">
        <v>1</v>
      </c>
      <c r="H423" s="21" t="s">
        <v>74</v>
      </c>
      <c r="I423" s="24" t="s">
        <v>74</v>
      </c>
    </row>
    <row r="424" spans="1:9" ht="67.5" x14ac:dyDescent="0.2">
      <c r="A424" s="19" t="s">
        <v>5293</v>
      </c>
      <c r="B424" s="20" t="s">
        <v>400</v>
      </c>
      <c r="C424" s="20" t="s">
        <v>5349</v>
      </c>
      <c r="D424" s="21" t="s">
        <v>72</v>
      </c>
      <c r="E424" s="21" t="s">
        <v>123</v>
      </c>
      <c r="F424" s="22">
        <v>1042388</v>
      </c>
      <c r="G424" s="25" t="s">
        <v>74</v>
      </c>
      <c r="H424" s="21" t="s">
        <v>74</v>
      </c>
      <c r="I424" s="24" t="s">
        <v>74</v>
      </c>
    </row>
    <row r="425" spans="1:9" ht="67.5" x14ac:dyDescent="0.2">
      <c r="A425" s="19" t="s">
        <v>5293</v>
      </c>
      <c r="B425" s="20" t="s">
        <v>400</v>
      </c>
      <c r="C425" s="20" t="s">
        <v>5350</v>
      </c>
      <c r="D425" s="21" t="s">
        <v>72</v>
      </c>
      <c r="E425" s="21" t="s">
        <v>123</v>
      </c>
      <c r="F425" s="22">
        <v>63559.32</v>
      </c>
      <c r="G425" s="25" t="s">
        <v>74</v>
      </c>
      <c r="H425" s="21" t="s">
        <v>74</v>
      </c>
      <c r="I425" s="24" t="s">
        <v>74</v>
      </c>
    </row>
    <row r="426" spans="1:9" ht="67.5" x14ac:dyDescent="0.2">
      <c r="A426" s="19" t="s">
        <v>5293</v>
      </c>
      <c r="B426" s="20" t="s">
        <v>400</v>
      </c>
      <c r="C426" s="20" t="s">
        <v>5351</v>
      </c>
      <c r="D426" s="21" t="s">
        <v>72</v>
      </c>
      <c r="E426" s="21" t="s">
        <v>123</v>
      </c>
      <c r="F426" s="26">
        <v>83.92</v>
      </c>
      <c r="G426" s="25" t="s">
        <v>74</v>
      </c>
      <c r="H426" s="21" t="s">
        <v>74</v>
      </c>
      <c r="I426" s="24" t="s">
        <v>74</v>
      </c>
    </row>
    <row r="427" spans="1:9" ht="67.5" x14ac:dyDescent="0.2">
      <c r="A427" s="19" t="s">
        <v>5293</v>
      </c>
      <c r="B427" s="20" t="s">
        <v>400</v>
      </c>
      <c r="C427" s="20" t="s">
        <v>5352</v>
      </c>
      <c r="D427" s="21" t="s">
        <v>72</v>
      </c>
      <c r="E427" s="21" t="s">
        <v>123</v>
      </c>
      <c r="F427" s="22">
        <v>4946.59</v>
      </c>
      <c r="G427" s="25" t="s">
        <v>74</v>
      </c>
      <c r="H427" s="21" t="s">
        <v>74</v>
      </c>
      <c r="I427" s="24" t="s">
        <v>74</v>
      </c>
    </row>
    <row r="428" spans="1:9" ht="78.75" x14ac:dyDescent="0.2">
      <c r="A428" s="19" t="s">
        <v>5293</v>
      </c>
      <c r="B428" s="20" t="s">
        <v>404</v>
      </c>
      <c r="C428" s="20" t="s">
        <v>5353</v>
      </c>
      <c r="D428" s="21" t="s">
        <v>72</v>
      </c>
      <c r="E428" s="21" t="s">
        <v>123</v>
      </c>
      <c r="F428" s="22">
        <v>35187.1</v>
      </c>
      <c r="G428" s="23">
        <v>1</v>
      </c>
      <c r="H428" s="21" t="s">
        <v>74</v>
      </c>
      <c r="I428" s="24" t="s">
        <v>74</v>
      </c>
    </row>
    <row r="429" spans="1:9" ht="78.75" x14ac:dyDescent="0.2">
      <c r="A429" s="19" t="s">
        <v>5293</v>
      </c>
      <c r="B429" s="20" t="s">
        <v>404</v>
      </c>
      <c r="C429" s="20" t="s">
        <v>5354</v>
      </c>
      <c r="D429" s="21" t="s">
        <v>72</v>
      </c>
      <c r="E429" s="21" t="s">
        <v>123</v>
      </c>
      <c r="F429" s="22">
        <v>1258706</v>
      </c>
      <c r="G429" s="25" t="s">
        <v>74</v>
      </c>
      <c r="H429" s="21" t="s">
        <v>74</v>
      </c>
      <c r="I429" s="24" t="s">
        <v>74</v>
      </c>
    </row>
    <row r="430" spans="1:9" ht="78.75" x14ac:dyDescent="0.2">
      <c r="A430" s="19" t="s">
        <v>5293</v>
      </c>
      <c r="B430" s="20" t="s">
        <v>404</v>
      </c>
      <c r="C430" s="20" t="s">
        <v>5355</v>
      </c>
      <c r="D430" s="21" t="s">
        <v>72</v>
      </c>
      <c r="E430" s="21" t="s">
        <v>123</v>
      </c>
      <c r="F430" s="22">
        <v>80508.47</v>
      </c>
      <c r="G430" s="25" t="s">
        <v>74</v>
      </c>
      <c r="H430" s="21" t="s">
        <v>74</v>
      </c>
      <c r="I430" s="24" t="s">
        <v>74</v>
      </c>
    </row>
    <row r="431" spans="1:9" ht="78.75" x14ac:dyDescent="0.2">
      <c r="A431" s="19" t="s">
        <v>5293</v>
      </c>
      <c r="B431" s="20" t="s">
        <v>404</v>
      </c>
      <c r="C431" s="20" t="s">
        <v>5356</v>
      </c>
      <c r="D431" s="21" t="s">
        <v>72</v>
      </c>
      <c r="E431" s="21" t="s">
        <v>123</v>
      </c>
      <c r="F431" s="26">
        <v>101.55</v>
      </c>
      <c r="G431" s="25" t="s">
        <v>74</v>
      </c>
      <c r="H431" s="21" t="s">
        <v>74</v>
      </c>
      <c r="I431" s="24" t="s">
        <v>74</v>
      </c>
    </row>
    <row r="432" spans="1:9" ht="78.75" x14ac:dyDescent="0.2">
      <c r="A432" s="19" t="s">
        <v>5293</v>
      </c>
      <c r="B432" s="20" t="s">
        <v>404</v>
      </c>
      <c r="C432" s="20" t="s">
        <v>5357</v>
      </c>
      <c r="D432" s="21" t="s">
        <v>72</v>
      </c>
      <c r="E432" s="21" t="s">
        <v>123</v>
      </c>
      <c r="F432" s="22">
        <v>5989.39</v>
      </c>
      <c r="G432" s="25" t="s">
        <v>74</v>
      </c>
      <c r="H432" s="21" t="s">
        <v>74</v>
      </c>
      <c r="I432" s="24" t="s">
        <v>74</v>
      </c>
    </row>
    <row r="433" spans="1:9" ht="56.25" x14ac:dyDescent="0.2">
      <c r="A433" s="19" t="s">
        <v>5293</v>
      </c>
      <c r="B433" s="20" t="s">
        <v>406</v>
      </c>
      <c r="C433" s="20" t="s">
        <v>5358</v>
      </c>
      <c r="D433" s="21" t="s">
        <v>72</v>
      </c>
      <c r="E433" s="21" t="s">
        <v>123</v>
      </c>
      <c r="F433" s="22">
        <v>45071.5</v>
      </c>
      <c r="G433" s="23">
        <v>1</v>
      </c>
      <c r="H433" s="21" t="s">
        <v>74</v>
      </c>
      <c r="I433" s="24" t="s">
        <v>74</v>
      </c>
    </row>
    <row r="434" spans="1:9" ht="56.25" x14ac:dyDescent="0.2">
      <c r="A434" s="19" t="s">
        <v>5293</v>
      </c>
      <c r="B434" s="20" t="s">
        <v>406</v>
      </c>
      <c r="C434" s="20" t="s">
        <v>5359</v>
      </c>
      <c r="D434" s="21" t="s">
        <v>72</v>
      </c>
      <c r="E434" s="21" t="s">
        <v>123</v>
      </c>
      <c r="F434" s="22">
        <v>1611815</v>
      </c>
      <c r="G434" s="25" t="s">
        <v>74</v>
      </c>
      <c r="H434" s="21" t="s">
        <v>74</v>
      </c>
      <c r="I434" s="24" t="s">
        <v>74</v>
      </c>
    </row>
    <row r="435" spans="1:9" ht="67.5" x14ac:dyDescent="0.2">
      <c r="A435" s="19" t="s">
        <v>5293</v>
      </c>
      <c r="B435" s="20" t="s">
        <v>406</v>
      </c>
      <c r="C435" s="20" t="s">
        <v>5360</v>
      </c>
      <c r="D435" s="21" t="s">
        <v>72</v>
      </c>
      <c r="E435" s="21" t="s">
        <v>123</v>
      </c>
      <c r="F435" s="22">
        <v>80508.47</v>
      </c>
      <c r="G435" s="25" t="s">
        <v>74</v>
      </c>
      <c r="H435" s="21" t="s">
        <v>74</v>
      </c>
      <c r="I435" s="24" t="s">
        <v>74</v>
      </c>
    </row>
    <row r="436" spans="1:9" ht="56.25" x14ac:dyDescent="0.2">
      <c r="A436" s="19" t="s">
        <v>5293</v>
      </c>
      <c r="B436" s="20" t="s">
        <v>406</v>
      </c>
      <c r="C436" s="20" t="s">
        <v>5361</v>
      </c>
      <c r="D436" s="21" t="s">
        <v>72</v>
      </c>
      <c r="E436" s="21" t="s">
        <v>123</v>
      </c>
      <c r="F436" s="26">
        <v>129.9</v>
      </c>
      <c r="G436" s="25" t="s">
        <v>74</v>
      </c>
      <c r="H436" s="21" t="s">
        <v>74</v>
      </c>
      <c r="I436" s="24" t="s">
        <v>74</v>
      </c>
    </row>
    <row r="437" spans="1:9" ht="56.25" x14ac:dyDescent="0.2">
      <c r="A437" s="19" t="s">
        <v>5293</v>
      </c>
      <c r="B437" s="20" t="s">
        <v>406</v>
      </c>
      <c r="C437" s="20" t="s">
        <v>5362</v>
      </c>
      <c r="D437" s="21" t="s">
        <v>72</v>
      </c>
      <c r="E437" s="21" t="s">
        <v>123</v>
      </c>
      <c r="F437" s="22">
        <v>7585.2</v>
      </c>
      <c r="G437" s="25" t="s">
        <v>74</v>
      </c>
      <c r="H437" s="21" t="s">
        <v>74</v>
      </c>
      <c r="I437" s="24" t="s">
        <v>74</v>
      </c>
    </row>
    <row r="438" spans="1:9" ht="67.5" x14ac:dyDescent="0.2">
      <c r="A438" s="19" t="s">
        <v>5293</v>
      </c>
      <c r="B438" s="20" t="s">
        <v>408</v>
      </c>
      <c r="C438" s="20" t="s">
        <v>5363</v>
      </c>
      <c r="D438" s="21" t="s">
        <v>72</v>
      </c>
      <c r="E438" s="21" t="s">
        <v>123</v>
      </c>
      <c r="F438" s="22">
        <v>243666.48</v>
      </c>
      <c r="G438" s="23">
        <v>1</v>
      </c>
      <c r="H438" s="21" t="s">
        <v>74</v>
      </c>
      <c r="I438" s="24" t="s">
        <v>74</v>
      </c>
    </row>
    <row r="439" spans="1:9" ht="67.5" x14ac:dyDescent="0.2">
      <c r="A439" s="19" t="s">
        <v>5293</v>
      </c>
      <c r="B439" s="20" t="s">
        <v>408</v>
      </c>
      <c r="C439" s="20" t="s">
        <v>5364</v>
      </c>
      <c r="D439" s="21" t="s">
        <v>72</v>
      </c>
      <c r="E439" s="21" t="s">
        <v>123</v>
      </c>
      <c r="F439" s="22">
        <v>6964531</v>
      </c>
      <c r="G439" s="25" t="s">
        <v>74</v>
      </c>
      <c r="H439" s="21" t="s">
        <v>74</v>
      </c>
      <c r="I439" s="24" t="s">
        <v>74</v>
      </c>
    </row>
    <row r="440" spans="1:9" ht="67.5" x14ac:dyDescent="0.2">
      <c r="A440" s="19" t="s">
        <v>5293</v>
      </c>
      <c r="B440" s="20" t="s">
        <v>408</v>
      </c>
      <c r="C440" s="20" t="s">
        <v>5365</v>
      </c>
      <c r="D440" s="21" t="s">
        <v>72</v>
      </c>
      <c r="E440" s="21" t="s">
        <v>123</v>
      </c>
      <c r="F440" s="22">
        <v>38135.589999999997</v>
      </c>
      <c r="G440" s="25" t="s">
        <v>74</v>
      </c>
      <c r="H440" s="21" t="s">
        <v>74</v>
      </c>
      <c r="I440" s="24" t="s">
        <v>74</v>
      </c>
    </row>
    <row r="441" spans="1:9" ht="67.5" x14ac:dyDescent="0.2">
      <c r="A441" s="19" t="s">
        <v>5293</v>
      </c>
      <c r="B441" s="20" t="s">
        <v>408</v>
      </c>
      <c r="C441" s="20" t="s">
        <v>5366</v>
      </c>
      <c r="D441" s="21" t="s">
        <v>72</v>
      </c>
      <c r="E441" s="21" t="s">
        <v>123</v>
      </c>
      <c r="F441" s="26">
        <v>702.41</v>
      </c>
      <c r="G441" s="25" t="s">
        <v>74</v>
      </c>
      <c r="H441" s="21" t="s">
        <v>74</v>
      </c>
      <c r="I441" s="24" t="s">
        <v>74</v>
      </c>
    </row>
    <row r="442" spans="1:9" ht="67.5" x14ac:dyDescent="0.2">
      <c r="A442" s="19" t="s">
        <v>5293</v>
      </c>
      <c r="B442" s="20" t="s">
        <v>408</v>
      </c>
      <c r="C442" s="20" t="s">
        <v>5367</v>
      </c>
      <c r="D442" s="21" t="s">
        <v>72</v>
      </c>
      <c r="E442" s="21" t="s">
        <v>123</v>
      </c>
      <c r="F442" s="22">
        <v>41028.1</v>
      </c>
      <c r="G442" s="25" t="s">
        <v>74</v>
      </c>
      <c r="H442" s="21" t="s">
        <v>74</v>
      </c>
      <c r="I442" s="24" t="s">
        <v>74</v>
      </c>
    </row>
    <row r="443" spans="1:9" ht="67.5" x14ac:dyDescent="0.2">
      <c r="A443" s="19" t="s">
        <v>5293</v>
      </c>
      <c r="B443" s="20" t="s">
        <v>408</v>
      </c>
      <c r="C443" s="20" t="s">
        <v>5368</v>
      </c>
      <c r="D443" s="21" t="s">
        <v>72</v>
      </c>
      <c r="E443" s="21" t="s">
        <v>123</v>
      </c>
      <c r="F443" s="22">
        <v>2177566</v>
      </c>
      <c r="G443" s="25" t="s">
        <v>74</v>
      </c>
      <c r="H443" s="21" t="s">
        <v>74</v>
      </c>
      <c r="I443" s="24" t="s">
        <v>74</v>
      </c>
    </row>
    <row r="444" spans="1:9" ht="67.5" x14ac:dyDescent="0.2">
      <c r="A444" s="19" t="s">
        <v>5293</v>
      </c>
      <c r="B444" s="20" t="s">
        <v>410</v>
      </c>
      <c r="C444" s="20" t="s">
        <v>5369</v>
      </c>
      <c r="D444" s="21" t="s">
        <v>72</v>
      </c>
      <c r="E444" s="21" t="s">
        <v>123</v>
      </c>
      <c r="F444" s="22">
        <v>13053.16</v>
      </c>
      <c r="G444" s="23">
        <v>1</v>
      </c>
      <c r="H444" s="21" t="s">
        <v>74</v>
      </c>
      <c r="I444" s="24" t="s">
        <v>74</v>
      </c>
    </row>
    <row r="445" spans="1:9" ht="67.5" x14ac:dyDescent="0.2">
      <c r="A445" s="19" t="s">
        <v>5293</v>
      </c>
      <c r="B445" s="20" t="s">
        <v>410</v>
      </c>
      <c r="C445" s="20" t="s">
        <v>5370</v>
      </c>
      <c r="D445" s="21" t="s">
        <v>72</v>
      </c>
      <c r="E445" s="21" t="s">
        <v>123</v>
      </c>
      <c r="F445" s="22">
        <v>486242</v>
      </c>
      <c r="G445" s="25" t="s">
        <v>74</v>
      </c>
      <c r="H445" s="21" t="s">
        <v>74</v>
      </c>
      <c r="I445" s="24" t="s">
        <v>74</v>
      </c>
    </row>
    <row r="446" spans="1:9" ht="67.5" x14ac:dyDescent="0.2">
      <c r="A446" s="19" t="s">
        <v>5293</v>
      </c>
      <c r="B446" s="20" t="s">
        <v>410</v>
      </c>
      <c r="C446" s="20" t="s">
        <v>5371</v>
      </c>
      <c r="D446" s="21" t="s">
        <v>72</v>
      </c>
      <c r="E446" s="21" t="s">
        <v>123</v>
      </c>
      <c r="F446" s="22">
        <v>21186.44</v>
      </c>
      <c r="G446" s="25" t="s">
        <v>74</v>
      </c>
      <c r="H446" s="21" t="s">
        <v>74</v>
      </c>
      <c r="I446" s="24" t="s">
        <v>74</v>
      </c>
    </row>
    <row r="447" spans="1:9" ht="67.5" x14ac:dyDescent="0.2">
      <c r="A447" s="19" t="s">
        <v>5293</v>
      </c>
      <c r="B447" s="20" t="s">
        <v>410</v>
      </c>
      <c r="C447" s="20" t="s">
        <v>5372</v>
      </c>
      <c r="D447" s="21" t="s">
        <v>72</v>
      </c>
      <c r="E447" s="21" t="s">
        <v>123</v>
      </c>
      <c r="F447" s="26">
        <v>37.72</v>
      </c>
      <c r="G447" s="25" t="s">
        <v>74</v>
      </c>
      <c r="H447" s="21" t="s">
        <v>74</v>
      </c>
      <c r="I447" s="24" t="s">
        <v>74</v>
      </c>
    </row>
    <row r="448" spans="1:9" ht="67.5" x14ac:dyDescent="0.2">
      <c r="A448" s="19" t="s">
        <v>5293</v>
      </c>
      <c r="B448" s="20" t="s">
        <v>410</v>
      </c>
      <c r="C448" s="20" t="s">
        <v>5373</v>
      </c>
      <c r="D448" s="21" t="s">
        <v>72</v>
      </c>
      <c r="E448" s="21" t="s">
        <v>123</v>
      </c>
      <c r="F448" s="22">
        <v>2208.31</v>
      </c>
      <c r="G448" s="25" t="s">
        <v>74</v>
      </c>
      <c r="H448" s="21" t="s">
        <v>74</v>
      </c>
      <c r="I448" s="24" t="s">
        <v>74</v>
      </c>
    </row>
    <row r="449" spans="1:9" ht="67.5" x14ac:dyDescent="0.2">
      <c r="A449" s="19" t="s">
        <v>5293</v>
      </c>
      <c r="B449" s="20" t="s">
        <v>412</v>
      </c>
      <c r="C449" s="20" t="s">
        <v>5374</v>
      </c>
      <c r="D449" s="21" t="s">
        <v>72</v>
      </c>
      <c r="E449" s="21" t="s">
        <v>123</v>
      </c>
      <c r="F449" s="22">
        <v>134097.04</v>
      </c>
      <c r="G449" s="23">
        <v>1</v>
      </c>
      <c r="H449" s="21" t="s">
        <v>74</v>
      </c>
      <c r="I449" s="24" t="s">
        <v>74</v>
      </c>
    </row>
    <row r="450" spans="1:9" ht="67.5" x14ac:dyDescent="0.2">
      <c r="A450" s="19" t="s">
        <v>5293</v>
      </c>
      <c r="B450" s="20" t="s">
        <v>412</v>
      </c>
      <c r="C450" s="20" t="s">
        <v>5375</v>
      </c>
      <c r="D450" s="21" t="s">
        <v>72</v>
      </c>
      <c r="E450" s="21" t="s">
        <v>123</v>
      </c>
      <c r="F450" s="22">
        <v>1458970</v>
      </c>
      <c r="G450" s="25" t="s">
        <v>74</v>
      </c>
      <c r="H450" s="21" t="s">
        <v>74</v>
      </c>
      <c r="I450" s="24" t="s">
        <v>74</v>
      </c>
    </row>
    <row r="451" spans="1:9" ht="67.5" x14ac:dyDescent="0.2">
      <c r="A451" s="19" t="s">
        <v>5293</v>
      </c>
      <c r="B451" s="20" t="s">
        <v>412</v>
      </c>
      <c r="C451" s="20" t="s">
        <v>5376</v>
      </c>
      <c r="D451" s="21" t="s">
        <v>72</v>
      </c>
      <c r="E451" s="21" t="s">
        <v>123</v>
      </c>
      <c r="F451" s="22">
        <v>42372.88</v>
      </c>
      <c r="G451" s="25" t="s">
        <v>74</v>
      </c>
      <c r="H451" s="21" t="s">
        <v>74</v>
      </c>
      <c r="I451" s="24" t="s">
        <v>74</v>
      </c>
    </row>
    <row r="452" spans="1:9" ht="67.5" x14ac:dyDescent="0.2">
      <c r="A452" s="19" t="s">
        <v>5293</v>
      </c>
      <c r="B452" s="20" t="s">
        <v>412</v>
      </c>
      <c r="C452" s="20" t="s">
        <v>5377</v>
      </c>
      <c r="D452" s="21" t="s">
        <v>72</v>
      </c>
      <c r="E452" s="21" t="s">
        <v>123</v>
      </c>
      <c r="F452" s="26">
        <v>396.38</v>
      </c>
      <c r="G452" s="25" t="s">
        <v>74</v>
      </c>
      <c r="H452" s="21" t="s">
        <v>74</v>
      </c>
      <c r="I452" s="24" t="s">
        <v>74</v>
      </c>
    </row>
    <row r="453" spans="1:9" ht="67.5" x14ac:dyDescent="0.2">
      <c r="A453" s="19" t="s">
        <v>5293</v>
      </c>
      <c r="B453" s="20" t="s">
        <v>412</v>
      </c>
      <c r="C453" s="20" t="s">
        <v>5378</v>
      </c>
      <c r="D453" s="21" t="s">
        <v>72</v>
      </c>
      <c r="E453" s="21" t="s">
        <v>123</v>
      </c>
      <c r="F453" s="22">
        <v>25698.61</v>
      </c>
      <c r="G453" s="25" t="s">
        <v>74</v>
      </c>
      <c r="H453" s="21" t="s">
        <v>74</v>
      </c>
      <c r="I453" s="24" t="s">
        <v>74</v>
      </c>
    </row>
    <row r="454" spans="1:9" ht="67.5" x14ac:dyDescent="0.2">
      <c r="A454" s="19" t="s">
        <v>5293</v>
      </c>
      <c r="B454" s="20" t="s">
        <v>412</v>
      </c>
      <c r="C454" s="20" t="s">
        <v>5379</v>
      </c>
      <c r="D454" s="21" t="s">
        <v>72</v>
      </c>
      <c r="E454" s="21" t="s">
        <v>123</v>
      </c>
      <c r="F454" s="22">
        <v>871625</v>
      </c>
      <c r="G454" s="25" t="s">
        <v>74</v>
      </c>
      <c r="H454" s="21" t="s">
        <v>74</v>
      </c>
      <c r="I454" s="24" t="s">
        <v>74</v>
      </c>
    </row>
    <row r="455" spans="1:9" ht="67.5" x14ac:dyDescent="0.2">
      <c r="A455" s="19" t="s">
        <v>5293</v>
      </c>
      <c r="B455" s="20" t="s">
        <v>414</v>
      </c>
      <c r="C455" s="20" t="s">
        <v>5380</v>
      </c>
      <c r="D455" s="21" t="s">
        <v>72</v>
      </c>
      <c r="E455" s="21" t="s">
        <v>123</v>
      </c>
      <c r="F455" s="22">
        <v>65408.94</v>
      </c>
      <c r="G455" s="23">
        <v>1</v>
      </c>
      <c r="H455" s="21" t="s">
        <v>74</v>
      </c>
      <c r="I455" s="24" t="s">
        <v>74</v>
      </c>
    </row>
    <row r="456" spans="1:9" ht="67.5" x14ac:dyDescent="0.2">
      <c r="A456" s="19" t="s">
        <v>5293</v>
      </c>
      <c r="B456" s="20" t="s">
        <v>414</v>
      </c>
      <c r="C456" s="20" t="s">
        <v>5381</v>
      </c>
      <c r="D456" s="21" t="s">
        <v>72</v>
      </c>
      <c r="E456" s="21" t="s">
        <v>123</v>
      </c>
      <c r="F456" s="22">
        <v>2350695</v>
      </c>
      <c r="G456" s="25" t="s">
        <v>74</v>
      </c>
      <c r="H456" s="21" t="s">
        <v>74</v>
      </c>
      <c r="I456" s="24" t="s">
        <v>74</v>
      </c>
    </row>
    <row r="457" spans="1:9" ht="67.5" x14ac:dyDescent="0.2">
      <c r="A457" s="19" t="s">
        <v>5293</v>
      </c>
      <c r="B457" s="20" t="s">
        <v>414</v>
      </c>
      <c r="C457" s="20" t="s">
        <v>5382</v>
      </c>
      <c r="D457" s="21" t="s">
        <v>72</v>
      </c>
      <c r="E457" s="21" t="s">
        <v>123</v>
      </c>
      <c r="F457" s="22">
        <v>74080</v>
      </c>
      <c r="G457" s="25" t="s">
        <v>74</v>
      </c>
      <c r="H457" s="21" t="s">
        <v>74</v>
      </c>
      <c r="I457" s="24" t="s">
        <v>74</v>
      </c>
    </row>
    <row r="458" spans="1:9" ht="67.5" x14ac:dyDescent="0.2">
      <c r="A458" s="19" t="s">
        <v>5293</v>
      </c>
      <c r="B458" s="20" t="s">
        <v>414</v>
      </c>
      <c r="C458" s="20" t="s">
        <v>5383</v>
      </c>
      <c r="D458" s="21" t="s">
        <v>72</v>
      </c>
      <c r="E458" s="21" t="s">
        <v>123</v>
      </c>
      <c r="F458" s="22">
        <v>42372.88</v>
      </c>
      <c r="G458" s="25" t="s">
        <v>74</v>
      </c>
      <c r="H458" s="21" t="s">
        <v>74</v>
      </c>
      <c r="I458" s="24" t="s">
        <v>74</v>
      </c>
    </row>
    <row r="459" spans="1:9" ht="67.5" x14ac:dyDescent="0.2">
      <c r="A459" s="19" t="s">
        <v>5293</v>
      </c>
      <c r="B459" s="20" t="s">
        <v>414</v>
      </c>
      <c r="C459" s="20" t="s">
        <v>5384</v>
      </c>
      <c r="D459" s="21" t="s">
        <v>72</v>
      </c>
      <c r="E459" s="21" t="s">
        <v>123</v>
      </c>
      <c r="F459" s="26">
        <v>149.66999999999999</v>
      </c>
      <c r="G459" s="25" t="s">
        <v>74</v>
      </c>
      <c r="H459" s="21" t="s">
        <v>74</v>
      </c>
      <c r="I459" s="24" t="s">
        <v>74</v>
      </c>
    </row>
    <row r="460" spans="1:9" ht="67.5" x14ac:dyDescent="0.2">
      <c r="A460" s="19" t="s">
        <v>5293</v>
      </c>
      <c r="B460" s="20" t="s">
        <v>414</v>
      </c>
      <c r="C460" s="20" t="s">
        <v>5385</v>
      </c>
      <c r="D460" s="21" t="s">
        <v>72</v>
      </c>
      <c r="E460" s="21" t="s">
        <v>123</v>
      </c>
      <c r="F460" s="22">
        <v>8814.99</v>
      </c>
      <c r="G460" s="25" t="s">
        <v>74</v>
      </c>
      <c r="H460" s="21" t="s">
        <v>74</v>
      </c>
      <c r="I460" s="24" t="s">
        <v>74</v>
      </c>
    </row>
    <row r="461" spans="1:9" ht="67.5" x14ac:dyDescent="0.2">
      <c r="A461" s="19" t="s">
        <v>5293</v>
      </c>
      <c r="B461" s="20" t="s">
        <v>416</v>
      </c>
      <c r="C461" s="20" t="s">
        <v>5386</v>
      </c>
      <c r="D461" s="21" t="s">
        <v>72</v>
      </c>
      <c r="E461" s="21" t="s">
        <v>123</v>
      </c>
      <c r="F461" s="22">
        <v>9618.75</v>
      </c>
      <c r="G461" s="23">
        <v>1</v>
      </c>
      <c r="H461" s="21" t="s">
        <v>74</v>
      </c>
      <c r="I461" s="24" t="s">
        <v>74</v>
      </c>
    </row>
    <row r="462" spans="1:9" ht="67.5" x14ac:dyDescent="0.2">
      <c r="A462" s="19" t="s">
        <v>5293</v>
      </c>
      <c r="B462" s="20" t="s">
        <v>416</v>
      </c>
      <c r="C462" s="20" t="s">
        <v>5387</v>
      </c>
      <c r="D462" s="21" t="s">
        <v>72</v>
      </c>
      <c r="E462" s="21" t="s">
        <v>123</v>
      </c>
      <c r="F462" s="22">
        <v>328275</v>
      </c>
      <c r="G462" s="25" t="s">
        <v>74</v>
      </c>
      <c r="H462" s="21" t="s">
        <v>74</v>
      </c>
      <c r="I462" s="24" t="s">
        <v>74</v>
      </c>
    </row>
    <row r="463" spans="1:9" ht="67.5" x14ac:dyDescent="0.2">
      <c r="A463" s="19" t="s">
        <v>5293</v>
      </c>
      <c r="B463" s="20" t="s">
        <v>416</v>
      </c>
      <c r="C463" s="20" t="s">
        <v>5388</v>
      </c>
      <c r="D463" s="21" t="s">
        <v>72</v>
      </c>
      <c r="E463" s="21" t="s">
        <v>123</v>
      </c>
      <c r="F463" s="22">
        <v>42372.88</v>
      </c>
      <c r="G463" s="25" t="s">
        <v>74</v>
      </c>
      <c r="H463" s="21" t="s">
        <v>74</v>
      </c>
      <c r="I463" s="24" t="s">
        <v>74</v>
      </c>
    </row>
    <row r="464" spans="1:9" ht="67.5" x14ac:dyDescent="0.2">
      <c r="A464" s="19" t="s">
        <v>5293</v>
      </c>
      <c r="B464" s="20" t="s">
        <v>416</v>
      </c>
      <c r="C464" s="20" t="s">
        <v>5389</v>
      </c>
      <c r="D464" s="21" t="s">
        <v>72</v>
      </c>
      <c r="E464" s="21" t="s">
        <v>123</v>
      </c>
      <c r="F464" s="26">
        <v>27.77</v>
      </c>
      <c r="G464" s="25" t="s">
        <v>74</v>
      </c>
      <c r="H464" s="21" t="s">
        <v>74</v>
      </c>
      <c r="I464" s="24" t="s">
        <v>74</v>
      </c>
    </row>
    <row r="465" spans="1:9" ht="67.5" x14ac:dyDescent="0.2">
      <c r="A465" s="19" t="s">
        <v>5293</v>
      </c>
      <c r="B465" s="20" t="s">
        <v>416</v>
      </c>
      <c r="C465" s="20" t="s">
        <v>5390</v>
      </c>
      <c r="D465" s="21" t="s">
        <v>72</v>
      </c>
      <c r="E465" s="21" t="s">
        <v>123</v>
      </c>
      <c r="F465" s="22">
        <v>1654.41</v>
      </c>
      <c r="G465" s="25" t="s">
        <v>74</v>
      </c>
      <c r="H465" s="21" t="s">
        <v>74</v>
      </c>
      <c r="I465" s="24" t="s">
        <v>74</v>
      </c>
    </row>
    <row r="466" spans="1:9" ht="67.5" x14ac:dyDescent="0.2">
      <c r="A466" s="19" t="s">
        <v>5293</v>
      </c>
      <c r="B466" s="20" t="s">
        <v>418</v>
      </c>
      <c r="C466" s="20" t="s">
        <v>5391</v>
      </c>
      <c r="D466" s="21" t="s">
        <v>72</v>
      </c>
      <c r="E466" s="21" t="s">
        <v>123</v>
      </c>
      <c r="F466" s="22">
        <v>257124.94</v>
      </c>
      <c r="G466" s="23">
        <v>1</v>
      </c>
      <c r="H466" s="21" t="s">
        <v>74</v>
      </c>
      <c r="I466" s="24" t="s">
        <v>74</v>
      </c>
    </row>
    <row r="467" spans="1:9" ht="67.5" x14ac:dyDescent="0.2">
      <c r="A467" s="19" t="s">
        <v>5293</v>
      </c>
      <c r="B467" s="20" t="s">
        <v>418</v>
      </c>
      <c r="C467" s="20" t="s">
        <v>5392</v>
      </c>
      <c r="D467" s="21" t="s">
        <v>72</v>
      </c>
      <c r="E467" s="21" t="s">
        <v>123</v>
      </c>
      <c r="F467" s="22">
        <v>6175588</v>
      </c>
      <c r="G467" s="25" t="s">
        <v>74</v>
      </c>
      <c r="H467" s="21" t="s">
        <v>74</v>
      </c>
      <c r="I467" s="24" t="s">
        <v>74</v>
      </c>
    </row>
    <row r="468" spans="1:9" ht="67.5" x14ac:dyDescent="0.2">
      <c r="A468" s="19" t="s">
        <v>5293</v>
      </c>
      <c r="B468" s="20" t="s">
        <v>418</v>
      </c>
      <c r="C468" s="20" t="s">
        <v>5393</v>
      </c>
      <c r="D468" s="21" t="s">
        <v>72</v>
      </c>
      <c r="E468" s="21" t="s">
        <v>123</v>
      </c>
      <c r="F468" s="22">
        <v>204258.47</v>
      </c>
      <c r="G468" s="25" t="s">
        <v>74</v>
      </c>
      <c r="H468" s="21" t="s">
        <v>74</v>
      </c>
      <c r="I468" s="24" t="s">
        <v>74</v>
      </c>
    </row>
    <row r="469" spans="1:9" ht="67.5" x14ac:dyDescent="0.2">
      <c r="A469" s="19" t="s">
        <v>5293</v>
      </c>
      <c r="B469" s="20" t="s">
        <v>418</v>
      </c>
      <c r="C469" s="20" t="s">
        <v>5394</v>
      </c>
      <c r="D469" s="21" t="s">
        <v>72</v>
      </c>
      <c r="E469" s="21" t="s">
        <v>123</v>
      </c>
      <c r="F469" s="26">
        <v>745.35</v>
      </c>
      <c r="G469" s="25" t="s">
        <v>74</v>
      </c>
      <c r="H469" s="21" t="s">
        <v>74</v>
      </c>
      <c r="I469" s="24" t="s">
        <v>74</v>
      </c>
    </row>
    <row r="470" spans="1:9" ht="67.5" x14ac:dyDescent="0.2">
      <c r="A470" s="19" t="s">
        <v>5293</v>
      </c>
      <c r="B470" s="20" t="s">
        <v>418</v>
      </c>
      <c r="C470" s="20" t="s">
        <v>5395</v>
      </c>
      <c r="D470" s="21" t="s">
        <v>72</v>
      </c>
      <c r="E470" s="21" t="s">
        <v>123</v>
      </c>
      <c r="F470" s="22">
        <v>46201.99</v>
      </c>
      <c r="G470" s="25" t="s">
        <v>74</v>
      </c>
      <c r="H470" s="21" t="s">
        <v>74</v>
      </c>
      <c r="I470" s="24" t="s">
        <v>74</v>
      </c>
    </row>
    <row r="471" spans="1:9" ht="67.5" x14ac:dyDescent="0.2">
      <c r="A471" s="19" t="s">
        <v>5293</v>
      </c>
      <c r="B471" s="20" t="s">
        <v>418</v>
      </c>
      <c r="C471" s="20" t="s">
        <v>5396</v>
      </c>
      <c r="D471" s="21" t="s">
        <v>72</v>
      </c>
      <c r="E471" s="21" t="s">
        <v>123</v>
      </c>
      <c r="F471" s="22">
        <v>2523839</v>
      </c>
      <c r="G471" s="25" t="s">
        <v>74</v>
      </c>
      <c r="H471" s="21" t="s">
        <v>74</v>
      </c>
      <c r="I471" s="24" t="s">
        <v>74</v>
      </c>
    </row>
    <row r="472" spans="1:9" ht="67.5" x14ac:dyDescent="0.2">
      <c r="A472" s="19" t="s">
        <v>5293</v>
      </c>
      <c r="B472" s="20" t="s">
        <v>420</v>
      </c>
      <c r="C472" s="20" t="s">
        <v>5397</v>
      </c>
      <c r="D472" s="21" t="s">
        <v>72</v>
      </c>
      <c r="E472" s="21" t="s">
        <v>123</v>
      </c>
      <c r="F472" s="22">
        <v>106244.14</v>
      </c>
      <c r="G472" s="23">
        <v>1</v>
      </c>
      <c r="H472" s="21" t="s">
        <v>74</v>
      </c>
      <c r="I472" s="24" t="s">
        <v>74</v>
      </c>
    </row>
    <row r="473" spans="1:9" ht="67.5" x14ac:dyDescent="0.2">
      <c r="A473" s="19" t="s">
        <v>5293</v>
      </c>
      <c r="B473" s="20" t="s">
        <v>420</v>
      </c>
      <c r="C473" s="20" t="s">
        <v>5398</v>
      </c>
      <c r="D473" s="21" t="s">
        <v>72</v>
      </c>
      <c r="E473" s="21" t="s">
        <v>123</v>
      </c>
      <c r="F473" s="22">
        <v>3032517</v>
      </c>
      <c r="G473" s="25" t="s">
        <v>74</v>
      </c>
      <c r="H473" s="21" t="s">
        <v>74</v>
      </c>
      <c r="I473" s="24" t="s">
        <v>74</v>
      </c>
    </row>
    <row r="474" spans="1:9" ht="67.5" x14ac:dyDescent="0.2">
      <c r="A474" s="19" t="s">
        <v>5293</v>
      </c>
      <c r="B474" s="20" t="s">
        <v>420</v>
      </c>
      <c r="C474" s="20" t="s">
        <v>5399</v>
      </c>
      <c r="D474" s="21" t="s">
        <v>72</v>
      </c>
      <c r="E474" s="21" t="s">
        <v>123</v>
      </c>
      <c r="F474" s="22">
        <v>204258.47</v>
      </c>
      <c r="G474" s="25" t="s">
        <v>74</v>
      </c>
      <c r="H474" s="21" t="s">
        <v>74</v>
      </c>
      <c r="I474" s="24" t="s">
        <v>74</v>
      </c>
    </row>
    <row r="475" spans="1:9" ht="67.5" x14ac:dyDescent="0.2">
      <c r="A475" s="19" t="s">
        <v>5293</v>
      </c>
      <c r="B475" s="20" t="s">
        <v>420</v>
      </c>
      <c r="C475" s="20" t="s">
        <v>5400</v>
      </c>
      <c r="D475" s="21" t="s">
        <v>72</v>
      </c>
      <c r="E475" s="21" t="s">
        <v>123</v>
      </c>
      <c r="F475" s="26">
        <v>349.41</v>
      </c>
      <c r="G475" s="25" t="s">
        <v>74</v>
      </c>
      <c r="H475" s="21" t="s">
        <v>74</v>
      </c>
      <c r="I475" s="24" t="s">
        <v>74</v>
      </c>
    </row>
    <row r="476" spans="1:9" ht="67.5" x14ac:dyDescent="0.2">
      <c r="A476" s="19" t="s">
        <v>5293</v>
      </c>
      <c r="B476" s="20" t="s">
        <v>420</v>
      </c>
      <c r="C476" s="20" t="s">
        <v>5401</v>
      </c>
      <c r="D476" s="21" t="s">
        <v>72</v>
      </c>
      <c r="E476" s="21" t="s">
        <v>123</v>
      </c>
      <c r="F476" s="22">
        <v>23038.34</v>
      </c>
      <c r="G476" s="25" t="s">
        <v>74</v>
      </c>
      <c r="H476" s="21" t="s">
        <v>74</v>
      </c>
      <c r="I476" s="24" t="s">
        <v>74</v>
      </c>
    </row>
    <row r="477" spans="1:9" ht="67.5" x14ac:dyDescent="0.2">
      <c r="A477" s="19" t="s">
        <v>5293</v>
      </c>
      <c r="B477" s="20" t="s">
        <v>422</v>
      </c>
      <c r="C477" s="20" t="s">
        <v>5402</v>
      </c>
      <c r="D477" s="21" t="s">
        <v>72</v>
      </c>
      <c r="E477" s="21" t="s">
        <v>123</v>
      </c>
      <c r="F477" s="22">
        <v>70714.63</v>
      </c>
      <c r="G477" s="23">
        <v>1</v>
      </c>
      <c r="H477" s="21" t="s">
        <v>74</v>
      </c>
      <c r="I477" s="24" t="s">
        <v>74</v>
      </c>
    </row>
    <row r="478" spans="1:9" ht="67.5" x14ac:dyDescent="0.2">
      <c r="A478" s="19" t="s">
        <v>5293</v>
      </c>
      <c r="B478" s="20" t="s">
        <v>422</v>
      </c>
      <c r="C478" s="20" t="s">
        <v>5403</v>
      </c>
      <c r="D478" s="21" t="s">
        <v>72</v>
      </c>
      <c r="E478" s="21" t="s">
        <v>123</v>
      </c>
      <c r="F478" s="22">
        <v>1700190</v>
      </c>
      <c r="G478" s="25" t="s">
        <v>74</v>
      </c>
      <c r="H478" s="21" t="s">
        <v>74</v>
      </c>
      <c r="I478" s="24" t="s">
        <v>74</v>
      </c>
    </row>
    <row r="479" spans="1:9" ht="67.5" x14ac:dyDescent="0.2">
      <c r="A479" s="19" t="s">
        <v>5293</v>
      </c>
      <c r="B479" s="20" t="s">
        <v>422</v>
      </c>
      <c r="C479" s="20" t="s">
        <v>5404</v>
      </c>
      <c r="D479" s="21" t="s">
        <v>72</v>
      </c>
      <c r="E479" s="21" t="s">
        <v>123</v>
      </c>
      <c r="F479" s="22">
        <v>204258.47</v>
      </c>
      <c r="G479" s="25" t="s">
        <v>74</v>
      </c>
      <c r="H479" s="21" t="s">
        <v>74</v>
      </c>
      <c r="I479" s="24" t="s">
        <v>74</v>
      </c>
    </row>
    <row r="480" spans="1:9" ht="67.5" x14ac:dyDescent="0.2">
      <c r="A480" s="19" t="s">
        <v>5293</v>
      </c>
      <c r="B480" s="20" t="s">
        <v>422</v>
      </c>
      <c r="C480" s="20" t="s">
        <v>5405</v>
      </c>
      <c r="D480" s="21" t="s">
        <v>72</v>
      </c>
      <c r="E480" s="21" t="s">
        <v>123</v>
      </c>
      <c r="F480" s="26">
        <v>208.12</v>
      </c>
      <c r="G480" s="25" t="s">
        <v>74</v>
      </c>
      <c r="H480" s="21" t="s">
        <v>74</v>
      </c>
      <c r="I480" s="24" t="s">
        <v>74</v>
      </c>
    </row>
    <row r="481" spans="1:9" ht="67.5" x14ac:dyDescent="0.2">
      <c r="A481" s="19" t="s">
        <v>5293</v>
      </c>
      <c r="B481" s="20" t="s">
        <v>422</v>
      </c>
      <c r="C481" s="20" t="s">
        <v>5406</v>
      </c>
      <c r="D481" s="21" t="s">
        <v>72</v>
      </c>
      <c r="E481" s="21" t="s">
        <v>123</v>
      </c>
      <c r="F481" s="22">
        <v>14830.47</v>
      </c>
      <c r="G481" s="25" t="s">
        <v>74</v>
      </c>
      <c r="H481" s="21" t="s">
        <v>74</v>
      </c>
      <c r="I481" s="24" t="s">
        <v>74</v>
      </c>
    </row>
    <row r="482" spans="1:9" ht="67.5" x14ac:dyDescent="0.2">
      <c r="A482" s="19" t="s">
        <v>5293</v>
      </c>
      <c r="B482" s="20" t="s">
        <v>424</v>
      </c>
      <c r="C482" s="20" t="s">
        <v>5407</v>
      </c>
      <c r="D482" s="21" t="s">
        <v>72</v>
      </c>
      <c r="E482" s="21" t="s">
        <v>123</v>
      </c>
      <c r="F482" s="22">
        <v>33177.57</v>
      </c>
      <c r="G482" s="23">
        <v>1</v>
      </c>
      <c r="H482" s="21" t="s">
        <v>74</v>
      </c>
      <c r="I482" s="24" t="s">
        <v>74</v>
      </c>
    </row>
    <row r="483" spans="1:9" ht="67.5" x14ac:dyDescent="0.2">
      <c r="A483" s="19" t="s">
        <v>5293</v>
      </c>
      <c r="B483" s="20" t="s">
        <v>424</v>
      </c>
      <c r="C483" s="20" t="s">
        <v>5408</v>
      </c>
      <c r="D483" s="21" t="s">
        <v>72</v>
      </c>
      <c r="E483" s="21" t="s">
        <v>123</v>
      </c>
      <c r="F483" s="22">
        <v>290766</v>
      </c>
      <c r="G483" s="25" t="s">
        <v>74</v>
      </c>
      <c r="H483" s="21" t="s">
        <v>74</v>
      </c>
      <c r="I483" s="24" t="s">
        <v>74</v>
      </c>
    </row>
    <row r="484" spans="1:9" ht="67.5" x14ac:dyDescent="0.2">
      <c r="A484" s="19" t="s">
        <v>5293</v>
      </c>
      <c r="B484" s="20" t="s">
        <v>424</v>
      </c>
      <c r="C484" s="20" t="s">
        <v>5409</v>
      </c>
      <c r="D484" s="21" t="s">
        <v>72</v>
      </c>
      <c r="E484" s="21" t="s">
        <v>123</v>
      </c>
      <c r="F484" s="22">
        <v>204258.47</v>
      </c>
      <c r="G484" s="25" t="s">
        <v>74</v>
      </c>
      <c r="H484" s="21" t="s">
        <v>74</v>
      </c>
      <c r="I484" s="24" t="s">
        <v>74</v>
      </c>
    </row>
    <row r="485" spans="1:9" ht="67.5" x14ac:dyDescent="0.2">
      <c r="A485" s="19" t="s">
        <v>5293</v>
      </c>
      <c r="B485" s="20" t="s">
        <v>424</v>
      </c>
      <c r="C485" s="20" t="s">
        <v>5410</v>
      </c>
      <c r="D485" s="21" t="s">
        <v>72</v>
      </c>
      <c r="E485" s="21" t="s">
        <v>123</v>
      </c>
      <c r="F485" s="26">
        <v>99.93</v>
      </c>
      <c r="G485" s="25" t="s">
        <v>74</v>
      </c>
      <c r="H485" s="21" t="s">
        <v>74</v>
      </c>
      <c r="I485" s="24" t="s">
        <v>74</v>
      </c>
    </row>
    <row r="486" spans="1:9" ht="67.5" x14ac:dyDescent="0.2">
      <c r="A486" s="19" t="s">
        <v>5293</v>
      </c>
      <c r="B486" s="20" t="s">
        <v>424</v>
      </c>
      <c r="C486" s="20" t="s">
        <v>5411</v>
      </c>
      <c r="D486" s="21" t="s">
        <v>72</v>
      </c>
      <c r="E486" s="21" t="s">
        <v>123</v>
      </c>
      <c r="F486" s="22">
        <v>8513.26</v>
      </c>
      <c r="G486" s="25" t="s">
        <v>74</v>
      </c>
      <c r="H486" s="21" t="s">
        <v>74</v>
      </c>
      <c r="I486" s="24" t="s">
        <v>74</v>
      </c>
    </row>
    <row r="487" spans="1:9" ht="67.5" x14ac:dyDescent="0.2">
      <c r="A487" s="19" t="s">
        <v>5293</v>
      </c>
      <c r="B487" s="20" t="s">
        <v>426</v>
      </c>
      <c r="C487" s="20" t="s">
        <v>5412</v>
      </c>
      <c r="D487" s="21" t="s">
        <v>72</v>
      </c>
      <c r="E487" s="21" t="s">
        <v>123</v>
      </c>
      <c r="F487" s="22">
        <v>95025.57</v>
      </c>
      <c r="G487" s="23">
        <v>1</v>
      </c>
      <c r="H487" s="21" t="s">
        <v>74</v>
      </c>
      <c r="I487" s="24" t="s">
        <v>74</v>
      </c>
    </row>
    <row r="488" spans="1:9" ht="67.5" x14ac:dyDescent="0.2">
      <c r="A488" s="19" t="s">
        <v>5293</v>
      </c>
      <c r="B488" s="20" t="s">
        <v>426</v>
      </c>
      <c r="C488" s="20" t="s">
        <v>5413</v>
      </c>
      <c r="D488" s="21" t="s">
        <v>72</v>
      </c>
      <c r="E488" s="21" t="s">
        <v>123</v>
      </c>
      <c r="F488" s="22">
        <v>1815999</v>
      </c>
      <c r="G488" s="25" t="s">
        <v>74</v>
      </c>
      <c r="H488" s="21" t="s">
        <v>74</v>
      </c>
      <c r="I488" s="24" t="s">
        <v>74</v>
      </c>
    </row>
    <row r="489" spans="1:9" ht="67.5" x14ac:dyDescent="0.2">
      <c r="A489" s="19" t="s">
        <v>5293</v>
      </c>
      <c r="B489" s="20" t="s">
        <v>426</v>
      </c>
      <c r="C489" s="20" t="s">
        <v>5414</v>
      </c>
      <c r="D489" s="21" t="s">
        <v>72</v>
      </c>
      <c r="E489" s="21" t="s">
        <v>123</v>
      </c>
      <c r="F489" s="22">
        <v>204258.47</v>
      </c>
      <c r="G489" s="25" t="s">
        <v>74</v>
      </c>
      <c r="H489" s="21" t="s">
        <v>74</v>
      </c>
      <c r="I489" s="24" t="s">
        <v>74</v>
      </c>
    </row>
    <row r="490" spans="1:9" ht="67.5" x14ac:dyDescent="0.2">
      <c r="A490" s="19" t="s">
        <v>5293</v>
      </c>
      <c r="B490" s="20" t="s">
        <v>426</v>
      </c>
      <c r="C490" s="20" t="s">
        <v>5415</v>
      </c>
      <c r="D490" s="21" t="s">
        <v>72</v>
      </c>
      <c r="E490" s="21" t="s">
        <v>123</v>
      </c>
      <c r="F490" s="26">
        <v>278.19</v>
      </c>
      <c r="G490" s="25" t="s">
        <v>74</v>
      </c>
      <c r="H490" s="21" t="s">
        <v>74</v>
      </c>
      <c r="I490" s="24" t="s">
        <v>74</v>
      </c>
    </row>
    <row r="491" spans="1:9" ht="67.5" x14ac:dyDescent="0.2">
      <c r="A491" s="19" t="s">
        <v>5293</v>
      </c>
      <c r="B491" s="20" t="s">
        <v>426</v>
      </c>
      <c r="C491" s="20" t="s">
        <v>5416</v>
      </c>
      <c r="D491" s="21" t="s">
        <v>72</v>
      </c>
      <c r="E491" s="21" t="s">
        <v>123</v>
      </c>
      <c r="F491" s="22">
        <v>18921.82</v>
      </c>
      <c r="G491" s="25" t="s">
        <v>74</v>
      </c>
      <c r="H491" s="21" t="s">
        <v>74</v>
      </c>
      <c r="I491" s="24" t="s">
        <v>74</v>
      </c>
    </row>
    <row r="492" spans="1:9" ht="67.5" x14ac:dyDescent="0.2">
      <c r="A492" s="19" t="s">
        <v>5293</v>
      </c>
      <c r="B492" s="20" t="s">
        <v>426</v>
      </c>
      <c r="C492" s="20" t="s">
        <v>5417</v>
      </c>
      <c r="D492" s="21" t="s">
        <v>72</v>
      </c>
      <c r="E492" s="21" t="s">
        <v>123</v>
      </c>
      <c r="F492" s="22">
        <v>797003</v>
      </c>
      <c r="G492" s="25" t="s">
        <v>74</v>
      </c>
      <c r="H492" s="21" t="s">
        <v>74</v>
      </c>
      <c r="I492" s="24" t="s">
        <v>74</v>
      </c>
    </row>
    <row r="493" spans="1:9" ht="67.5" x14ac:dyDescent="0.2">
      <c r="A493" s="19" t="s">
        <v>5293</v>
      </c>
      <c r="B493" s="20" t="s">
        <v>428</v>
      </c>
      <c r="C493" s="20" t="s">
        <v>5418</v>
      </c>
      <c r="D493" s="21" t="s">
        <v>72</v>
      </c>
      <c r="E493" s="21" t="s">
        <v>123</v>
      </c>
      <c r="F493" s="22">
        <v>156749.49</v>
      </c>
      <c r="G493" s="23">
        <v>1</v>
      </c>
      <c r="H493" s="21" t="s">
        <v>74</v>
      </c>
      <c r="I493" s="24" t="s">
        <v>74</v>
      </c>
    </row>
    <row r="494" spans="1:9" ht="67.5" x14ac:dyDescent="0.2">
      <c r="A494" s="19" t="s">
        <v>5293</v>
      </c>
      <c r="B494" s="20" t="s">
        <v>428</v>
      </c>
      <c r="C494" s="20" t="s">
        <v>5419</v>
      </c>
      <c r="D494" s="21" t="s">
        <v>72</v>
      </c>
      <c r="E494" s="21" t="s">
        <v>123</v>
      </c>
      <c r="F494" s="22">
        <v>4930582</v>
      </c>
      <c r="G494" s="25" t="s">
        <v>74</v>
      </c>
      <c r="H494" s="21" t="s">
        <v>74</v>
      </c>
      <c r="I494" s="24" t="s">
        <v>74</v>
      </c>
    </row>
    <row r="495" spans="1:9" ht="67.5" x14ac:dyDescent="0.2">
      <c r="A495" s="19" t="s">
        <v>5293</v>
      </c>
      <c r="B495" s="20" t="s">
        <v>428</v>
      </c>
      <c r="C495" s="20" t="s">
        <v>5420</v>
      </c>
      <c r="D495" s="21" t="s">
        <v>72</v>
      </c>
      <c r="E495" s="21" t="s">
        <v>123</v>
      </c>
      <c r="F495" s="22">
        <v>204258.47</v>
      </c>
      <c r="G495" s="25" t="s">
        <v>74</v>
      </c>
      <c r="H495" s="21" t="s">
        <v>74</v>
      </c>
      <c r="I495" s="24" t="s">
        <v>74</v>
      </c>
    </row>
    <row r="496" spans="1:9" ht="67.5" x14ac:dyDescent="0.2">
      <c r="A496" s="19" t="s">
        <v>5293</v>
      </c>
      <c r="B496" s="20" t="s">
        <v>428</v>
      </c>
      <c r="C496" s="20" t="s">
        <v>5421</v>
      </c>
      <c r="D496" s="21" t="s">
        <v>72</v>
      </c>
      <c r="E496" s="21" t="s">
        <v>123</v>
      </c>
      <c r="F496" s="26">
        <v>456.07</v>
      </c>
      <c r="G496" s="25" t="s">
        <v>74</v>
      </c>
      <c r="H496" s="21" t="s">
        <v>74</v>
      </c>
      <c r="I496" s="24" t="s">
        <v>74</v>
      </c>
    </row>
    <row r="497" spans="1:9" ht="67.5" x14ac:dyDescent="0.2">
      <c r="A497" s="19" t="s">
        <v>5293</v>
      </c>
      <c r="B497" s="20" t="s">
        <v>428</v>
      </c>
      <c r="C497" s="20" t="s">
        <v>5422</v>
      </c>
      <c r="D497" s="21" t="s">
        <v>72</v>
      </c>
      <c r="E497" s="21" t="s">
        <v>123</v>
      </c>
      <c r="F497" s="22">
        <v>29309.52</v>
      </c>
      <c r="G497" s="25" t="s">
        <v>74</v>
      </c>
      <c r="H497" s="21" t="s">
        <v>74</v>
      </c>
      <c r="I497" s="24" t="s">
        <v>74</v>
      </c>
    </row>
    <row r="498" spans="1:9" ht="67.5" x14ac:dyDescent="0.2">
      <c r="A498" s="19" t="s">
        <v>5293</v>
      </c>
      <c r="B498" s="20" t="s">
        <v>430</v>
      </c>
      <c r="C498" s="20" t="s">
        <v>5423</v>
      </c>
      <c r="D498" s="21" t="s">
        <v>72</v>
      </c>
      <c r="E498" s="21" t="s">
        <v>123</v>
      </c>
      <c r="F498" s="22">
        <v>56992.9</v>
      </c>
      <c r="G498" s="23">
        <v>1</v>
      </c>
      <c r="H498" s="21" t="s">
        <v>74</v>
      </c>
      <c r="I498" s="24" t="s">
        <v>74</v>
      </c>
    </row>
    <row r="499" spans="1:9" ht="67.5" x14ac:dyDescent="0.2">
      <c r="A499" s="19" t="s">
        <v>5293</v>
      </c>
      <c r="B499" s="20" t="s">
        <v>430</v>
      </c>
      <c r="C499" s="20" t="s">
        <v>5424</v>
      </c>
      <c r="D499" s="21" t="s">
        <v>72</v>
      </c>
      <c r="E499" s="21" t="s">
        <v>123</v>
      </c>
      <c r="F499" s="22">
        <v>729485</v>
      </c>
      <c r="G499" s="25" t="s">
        <v>74</v>
      </c>
      <c r="H499" s="21" t="s">
        <v>74</v>
      </c>
      <c r="I499" s="24" t="s">
        <v>74</v>
      </c>
    </row>
    <row r="500" spans="1:9" ht="67.5" x14ac:dyDescent="0.2">
      <c r="A500" s="19" t="s">
        <v>5293</v>
      </c>
      <c r="B500" s="20" t="s">
        <v>430</v>
      </c>
      <c r="C500" s="20" t="s">
        <v>5425</v>
      </c>
      <c r="D500" s="21" t="s">
        <v>72</v>
      </c>
      <c r="E500" s="21" t="s">
        <v>123</v>
      </c>
      <c r="F500" s="22">
        <v>204258.47</v>
      </c>
      <c r="G500" s="25" t="s">
        <v>74</v>
      </c>
      <c r="H500" s="21" t="s">
        <v>74</v>
      </c>
      <c r="I500" s="24" t="s">
        <v>74</v>
      </c>
    </row>
    <row r="501" spans="1:9" ht="67.5" x14ac:dyDescent="0.2">
      <c r="A501" s="19" t="s">
        <v>5293</v>
      </c>
      <c r="B501" s="20" t="s">
        <v>430</v>
      </c>
      <c r="C501" s="20" t="s">
        <v>5426</v>
      </c>
      <c r="D501" s="21" t="s">
        <v>72</v>
      </c>
      <c r="E501" s="21" t="s">
        <v>123</v>
      </c>
      <c r="F501" s="26">
        <v>168.57</v>
      </c>
      <c r="G501" s="25" t="s">
        <v>74</v>
      </c>
      <c r="H501" s="21" t="s">
        <v>74</v>
      </c>
      <c r="I501" s="24" t="s">
        <v>74</v>
      </c>
    </row>
    <row r="502" spans="1:9" ht="67.5" x14ac:dyDescent="0.2">
      <c r="A502" s="19" t="s">
        <v>5293</v>
      </c>
      <c r="B502" s="20" t="s">
        <v>430</v>
      </c>
      <c r="C502" s="20" t="s">
        <v>5427</v>
      </c>
      <c r="D502" s="21" t="s">
        <v>72</v>
      </c>
      <c r="E502" s="21" t="s">
        <v>123</v>
      </c>
      <c r="F502" s="22">
        <v>12521.24</v>
      </c>
      <c r="G502" s="25" t="s">
        <v>74</v>
      </c>
      <c r="H502" s="21" t="s">
        <v>74</v>
      </c>
      <c r="I502" s="24" t="s">
        <v>74</v>
      </c>
    </row>
    <row r="503" spans="1:9" ht="67.5" x14ac:dyDescent="0.2">
      <c r="A503" s="19" t="s">
        <v>5293</v>
      </c>
      <c r="B503" s="20" t="s">
        <v>430</v>
      </c>
      <c r="C503" s="20" t="s">
        <v>5428</v>
      </c>
      <c r="D503" s="21" t="s">
        <v>72</v>
      </c>
      <c r="E503" s="21" t="s">
        <v>123</v>
      </c>
      <c r="F503" s="22">
        <v>455488</v>
      </c>
      <c r="G503" s="25" t="s">
        <v>74</v>
      </c>
      <c r="H503" s="21" t="s">
        <v>74</v>
      </c>
      <c r="I503" s="24" t="s">
        <v>74</v>
      </c>
    </row>
    <row r="504" spans="1:9" ht="67.5" x14ac:dyDescent="0.2">
      <c r="A504" s="19" t="s">
        <v>5293</v>
      </c>
      <c r="B504" s="20" t="s">
        <v>432</v>
      </c>
      <c r="C504" s="20" t="s">
        <v>5429</v>
      </c>
      <c r="D504" s="21" t="s">
        <v>72</v>
      </c>
      <c r="E504" s="21" t="s">
        <v>123</v>
      </c>
      <c r="F504" s="22">
        <v>105793.94</v>
      </c>
      <c r="G504" s="23">
        <v>1</v>
      </c>
      <c r="H504" s="21" t="s">
        <v>74</v>
      </c>
      <c r="I504" s="24" t="s">
        <v>74</v>
      </c>
    </row>
    <row r="505" spans="1:9" ht="67.5" x14ac:dyDescent="0.2">
      <c r="A505" s="19" t="s">
        <v>5293</v>
      </c>
      <c r="B505" s="20" t="s">
        <v>432</v>
      </c>
      <c r="C505" s="20" t="s">
        <v>5430</v>
      </c>
      <c r="D505" s="21" t="s">
        <v>72</v>
      </c>
      <c r="E505" s="21" t="s">
        <v>123</v>
      </c>
      <c r="F505" s="22">
        <v>3017329</v>
      </c>
      <c r="G505" s="25" t="s">
        <v>74</v>
      </c>
      <c r="H505" s="21" t="s">
        <v>74</v>
      </c>
      <c r="I505" s="24" t="s">
        <v>74</v>
      </c>
    </row>
    <row r="506" spans="1:9" ht="67.5" x14ac:dyDescent="0.2">
      <c r="A506" s="19" t="s">
        <v>5293</v>
      </c>
      <c r="B506" s="20" t="s">
        <v>432</v>
      </c>
      <c r="C506" s="20" t="s">
        <v>5431</v>
      </c>
      <c r="D506" s="21" t="s">
        <v>72</v>
      </c>
      <c r="E506" s="21" t="s">
        <v>123</v>
      </c>
      <c r="F506" s="22">
        <v>204258.47</v>
      </c>
      <c r="G506" s="25" t="s">
        <v>74</v>
      </c>
      <c r="H506" s="21" t="s">
        <v>74</v>
      </c>
      <c r="I506" s="24" t="s">
        <v>74</v>
      </c>
    </row>
    <row r="507" spans="1:9" ht="67.5" x14ac:dyDescent="0.2">
      <c r="A507" s="19" t="s">
        <v>5293</v>
      </c>
      <c r="B507" s="20" t="s">
        <v>432</v>
      </c>
      <c r="C507" s="20" t="s">
        <v>5432</v>
      </c>
      <c r="D507" s="21" t="s">
        <v>72</v>
      </c>
      <c r="E507" s="21" t="s">
        <v>123</v>
      </c>
      <c r="F507" s="26">
        <v>309.23</v>
      </c>
      <c r="G507" s="25" t="s">
        <v>74</v>
      </c>
      <c r="H507" s="21" t="s">
        <v>74</v>
      </c>
      <c r="I507" s="24" t="s">
        <v>74</v>
      </c>
    </row>
    <row r="508" spans="1:9" ht="68.25" thickBot="1" x14ac:dyDescent="0.25">
      <c r="A508" s="19" t="s">
        <v>5293</v>
      </c>
      <c r="B508" s="20" t="s">
        <v>432</v>
      </c>
      <c r="C508" s="20" t="s">
        <v>5433</v>
      </c>
      <c r="D508" s="21" t="s">
        <v>72</v>
      </c>
      <c r="E508" s="21" t="s">
        <v>123</v>
      </c>
      <c r="F508" s="22">
        <v>20734.13</v>
      </c>
      <c r="G508" s="25" t="s">
        <v>74</v>
      </c>
      <c r="H508" s="21" t="s">
        <v>74</v>
      </c>
      <c r="I508" s="24" t="s">
        <v>74</v>
      </c>
    </row>
    <row r="509" spans="1:9" ht="12" thickBot="1" x14ac:dyDescent="0.25">
      <c r="A509" s="298" t="s">
        <v>3150</v>
      </c>
      <c r="B509" s="298"/>
      <c r="C509" s="298"/>
      <c r="D509" s="298"/>
      <c r="E509" s="298"/>
      <c r="F509" s="27">
        <v>445280851.14999998</v>
      </c>
      <c r="G509" s="28"/>
      <c r="H509" s="29"/>
      <c r="I509" s="30" t="s">
        <v>74</v>
      </c>
    </row>
  </sheetData>
  <autoFilter ref="A4:I509"/>
  <mergeCells count="1">
    <mergeCell ref="A509:E509"/>
  </mergeCells>
  <pageMargins left="0.75" right="0.75" top="1" bottom="1" header="0.5" footer="0.5"/>
  <pageSetup paperSize="0" orientation="portrait" horizontalDpi="0" verticalDpi="0" copies="0" r:id="rId1"/>
  <headerFooter>
    <oddHeader>&amp;RЖурнал проводок (01.01.17-31.12.17) Горэлектросеть АО   Страница #P</oddHeader>
    <oddFooter>&amp;RОтчет сформирован 28.03.19 17:48:18  Пользователь: ТолмачевВВ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C16" sqref="C16"/>
    </sheetView>
  </sheetViews>
  <sheetFormatPr defaultRowHeight="12.75" x14ac:dyDescent="0.2"/>
  <cols>
    <col min="1" max="1" width="15.28515625" customWidth="1"/>
    <col min="2" max="4" width="17.5703125" customWidth="1"/>
    <col min="6" max="6" width="15.42578125" bestFit="1" customWidth="1"/>
    <col min="8" max="8" width="15.42578125" bestFit="1" customWidth="1"/>
  </cols>
  <sheetData>
    <row r="2" spans="1:8" x14ac:dyDescent="0.2">
      <c r="B2" s="39" t="s">
        <v>4815</v>
      </c>
      <c r="C2" s="39" t="s">
        <v>4816</v>
      </c>
      <c r="D2" s="39" t="s">
        <v>4817</v>
      </c>
    </row>
    <row r="3" spans="1:8" x14ac:dyDescent="0.2">
      <c r="B3" s="39"/>
      <c r="C3" s="39"/>
      <c r="D3" s="39"/>
    </row>
    <row r="4" spans="1:8" x14ac:dyDescent="0.2">
      <c r="B4" s="39" t="s">
        <v>4812</v>
      </c>
      <c r="C4" s="41">
        <v>5232913505.4899998</v>
      </c>
      <c r="D4" s="40" t="s">
        <v>74</v>
      </c>
    </row>
    <row r="5" spans="1:8" x14ac:dyDescent="0.2">
      <c r="B5" s="47" t="s">
        <v>3158</v>
      </c>
      <c r="C5" s="43">
        <v>2120323664.02</v>
      </c>
      <c r="D5" s="43">
        <v>545982529.79999995</v>
      </c>
      <c r="F5" s="51">
        <f>C4+SUM(C5:C9)-SUM(D5:D9)</f>
        <v>7227849947.4899998</v>
      </c>
      <c r="H5" s="51">
        <f>C5-D5</f>
        <v>1574341134.22</v>
      </c>
    </row>
    <row r="6" spans="1:8" x14ac:dyDescent="0.2">
      <c r="B6" s="48" t="s">
        <v>4818</v>
      </c>
      <c r="C6" s="49"/>
      <c r="D6" s="49"/>
      <c r="F6" s="51"/>
      <c r="H6" s="51">
        <f>C8</f>
        <v>445280851.14999998</v>
      </c>
    </row>
    <row r="7" spans="1:8" x14ac:dyDescent="0.2">
      <c r="B7" s="48" t="s">
        <v>4819</v>
      </c>
      <c r="C7" s="49" t="s">
        <v>74</v>
      </c>
      <c r="D7" s="49">
        <v>20992748.100000001</v>
      </c>
      <c r="G7" t="s">
        <v>5434</v>
      </c>
      <c r="H7" s="51">
        <f>H5+H6</f>
        <v>2019621985.3699999</v>
      </c>
    </row>
    <row r="8" spans="1:8" x14ac:dyDescent="0.2">
      <c r="B8" s="48" t="s">
        <v>4820</v>
      </c>
      <c r="C8" s="49">
        <v>445280851.14999998</v>
      </c>
      <c r="D8" s="49" t="s">
        <v>74</v>
      </c>
      <c r="G8" t="s">
        <v>5435</v>
      </c>
      <c r="H8" s="51">
        <f>D7+D9</f>
        <v>24685543.370000001</v>
      </c>
    </row>
    <row r="9" spans="1:8" x14ac:dyDescent="0.2">
      <c r="B9" s="50" t="s">
        <v>4821</v>
      </c>
      <c r="C9" s="46" t="s">
        <v>74</v>
      </c>
      <c r="D9" s="46">
        <v>3692795.27</v>
      </c>
      <c r="G9" t="s">
        <v>5436</v>
      </c>
      <c r="H9" s="51">
        <f>C4+H7-H8</f>
        <v>7227849947.4899998</v>
      </c>
    </row>
    <row r="10" spans="1:8" x14ac:dyDescent="0.2">
      <c r="B10" s="42" t="s">
        <v>4813</v>
      </c>
      <c r="C10" s="43">
        <v>2590290058.54</v>
      </c>
      <c r="D10" s="43">
        <v>595353616.53999996</v>
      </c>
    </row>
    <row r="11" spans="1:8" x14ac:dyDescent="0.2">
      <c r="B11" s="44" t="s">
        <v>4814</v>
      </c>
      <c r="C11" s="45">
        <v>7227849947.4899998</v>
      </c>
      <c r="D11" s="46" t="s">
        <v>74</v>
      </c>
    </row>
    <row r="15" spans="1:8" x14ac:dyDescent="0.2">
      <c r="B15" t="s">
        <v>4822</v>
      </c>
      <c r="C15" t="s">
        <v>4823</v>
      </c>
      <c r="D15" s="53" t="s">
        <v>4825</v>
      </c>
    </row>
    <row r="16" spans="1:8" x14ac:dyDescent="0.2">
      <c r="A16" t="s">
        <v>4824</v>
      </c>
      <c r="B16" s="52">
        <v>546961.93318000005</v>
      </c>
      <c r="C16" s="52">
        <v>549846.63318</v>
      </c>
      <c r="D16" s="52">
        <f>C16-B16</f>
        <v>2884.6999999999534</v>
      </c>
    </row>
    <row r="17" spans="1:4" x14ac:dyDescent="0.2">
      <c r="A17" t="s">
        <v>56</v>
      </c>
      <c r="B17" s="52">
        <v>4992438.1697500004</v>
      </c>
      <c r="C17" s="52">
        <v>4989553.4697500002</v>
      </c>
      <c r="D17" s="52">
        <f t="shared" ref="D17:D19" si="0">C17-B17</f>
        <v>-2884.7000000001863</v>
      </c>
    </row>
    <row r="18" spans="1:4" x14ac:dyDescent="0.2">
      <c r="A18" t="s">
        <v>3152</v>
      </c>
      <c r="B18" s="52">
        <v>147030.17681999999</v>
      </c>
      <c r="C18" s="52">
        <v>147030.17681999999</v>
      </c>
      <c r="D18" s="52">
        <f t="shared" si="0"/>
        <v>0</v>
      </c>
    </row>
    <row r="19" spans="1:4" x14ac:dyDescent="0.2">
      <c r="A19" t="s">
        <v>3151</v>
      </c>
      <c r="B19" s="52">
        <v>1541419.6677399999</v>
      </c>
      <c r="C19" s="52">
        <v>1541419.6677399999</v>
      </c>
      <c r="D19" s="52">
        <f t="shared" si="0"/>
        <v>0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18"/>
  <sheetViews>
    <sheetView workbookViewId="0">
      <selection activeCell="AG23" sqref="AG23:AP23"/>
    </sheetView>
  </sheetViews>
  <sheetFormatPr defaultRowHeight="11.25" x14ac:dyDescent="0.2"/>
  <cols>
    <col min="1" max="1" width="9.140625" style="135"/>
    <col min="2" max="2" width="42.140625" style="135" bestFit="1" customWidth="1"/>
    <col min="3" max="3" width="28.140625" style="135" bestFit="1" customWidth="1"/>
    <col min="4" max="4" width="88.5703125" style="135" customWidth="1"/>
    <col min="5" max="5" width="15.28515625" style="135" customWidth="1"/>
    <col min="6" max="6" width="16.85546875" style="135" customWidth="1"/>
    <col min="7" max="16384" width="9.140625" style="135"/>
  </cols>
  <sheetData>
    <row r="1" spans="1:6" ht="12.75" x14ac:dyDescent="0.2">
      <c r="A1" s="116" t="s">
        <v>6496</v>
      </c>
      <c r="F1" s="117"/>
    </row>
    <row r="2" spans="1:6" ht="15.75" x14ac:dyDescent="0.25">
      <c r="A2" s="118" t="s">
        <v>6529</v>
      </c>
      <c r="F2" s="117"/>
    </row>
    <row r="3" spans="1:6" x14ac:dyDescent="0.2">
      <c r="A3" s="117"/>
      <c r="F3" s="117"/>
    </row>
    <row r="4" spans="1:6" x14ac:dyDescent="0.2">
      <c r="A4" s="119" t="s">
        <v>6498</v>
      </c>
      <c r="F4" s="117"/>
    </row>
    <row r="5" spans="1:6" x14ac:dyDescent="0.2">
      <c r="A5" s="119" t="s">
        <v>6530</v>
      </c>
      <c r="F5" s="117"/>
    </row>
    <row r="6" spans="1:6" x14ac:dyDescent="0.2">
      <c r="D6" s="117"/>
      <c r="F6" s="136">
        <f>SUBTOTAL(9,F8:F318)</f>
        <v>40506516.949999996</v>
      </c>
    </row>
    <row r="7" spans="1:6" ht="24" customHeight="1" x14ac:dyDescent="0.2">
      <c r="A7" s="137" t="s">
        <v>6857</v>
      </c>
      <c r="B7" s="137" t="s">
        <v>6859</v>
      </c>
      <c r="C7" s="137" t="s">
        <v>6858</v>
      </c>
      <c r="D7" s="137" t="s">
        <v>6861</v>
      </c>
      <c r="E7" s="137" t="s">
        <v>6860</v>
      </c>
      <c r="F7" s="137" t="s">
        <v>6862</v>
      </c>
    </row>
    <row r="8" spans="1:6" ht="12" x14ac:dyDescent="0.2">
      <c r="A8" s="151" t="s">
        <v>6513</v>
      </c>
      <c r="B8" s="142" t="s">
        <v>6852</v>
      </c>
      <c r="C8" s="142" t="s">
        <v>6531</v>
      </c>
      <c r="D8" s="152" t="s">
        <v>6532</v>
      </c>
      <c r="E8" s="144" t="s">
        <v>6533</v>
      </c>
      <c r="F8" s="143">
        <v>18200000</v>
      </c>
    </row>
    <row r="9" spans="1:6" ht="12" hidden="1" x14ac:dyDescent="0.2">
      <c r="A9" s="138" t="s">
        <v>6515</v>
      </c>
      <c r="B9" s="138" t="s">
        <v>6853</v>
      </c>
      <c r="C9" s="138" t="s">
        <v>6531</v>
      </c>
      <c r="D9" s="139" t="s">
        <v>6534</v>
      </c>
      <c r="E9" s="138" t="s">
        <v>6535</v>
      </c>
      <c r="F9" s="140">
        <v>11675411.74</v>
      </c>
    </row>
    <row r="10" spans="1:6" ht="12" hidden="1" x14ac:dyDescent="0.2">
      <c r="A10" s="138" t="s">
        <v>6515</v>
      </c>
      <c r="B10" s="138" t="s">
        <v>6853</v>
      </c>
      <c r="C10" s="138" t="s">
        <v>6531</v>
      </c>
      <c r="D10" s="139" t="s">
        <v>6536</v>
      </c>
      <c r="E10" s="138" t="s">
        <v>6216</v>
      </c>
      <c r="F10" s="140">
        <v>2463954.34</v>
      </c>
    </row>
    <row r="11" spans="1:6" ht="12" hidden="1" x14ac:dyDescent="0.2">
      <c r="A11" s="138" t="s">
        <v>6515</v>
      </c>
      <c r="B11" s="138" t="s">
        <v>6853</v>
      </c>
      <c r="C11" s="138" t="s">
        <v>6531</v>
      </c>
      <c r="D11" s="139" t="s">
        <v>6537</v>
      </c>
      <c r="E11" s="138" t="s">
        <v>6216</v>
      </c>
      <c r="F11" s="140">
        <v>2083964.63</v>
      </c>
    </row>
    <row r="12" spans="1:6" ht="12" hidden="1" x14ac:dyDescent="0.2">
      <c r="A12" s="150" t="s">
        <v>6515</v>
      </c>
      <c r="B12" s="138" t="s">
        <v>6853</v>
      </c>
      <c r="C12" s="138" t="s">
        <v>6531</v>
      </c>
      <c r="D12" s="139" t="s">
        <v>6538</v>
      </c>
      <c r="E12" s="138" t="s">
        <v>6539</v>
      </c>
      <c r="F12" s="140">
        <v>2746520.8</v>
      </c>
    </row>
    <row r="13" spans="1:6" ht="12" hidden="1" x14ac:dyDescent="0.2">
      <c r="A13" s="138" t="s">
        <v>6515</v>
      </c>
      <c r="B13" s="138" t="s">
        <v>6853</v>
      </c>
      <c r="C13" s="138" t="s">
        <v>6531</v>
      </c>
      <c r="D13" s="139" t="s">
        <v>6540</v>
      </c>
      <c r="E13" s="138" t="s">
        <v>6216</v>
      </c>
      <c r="F13" s="140">
        <v>7209842.3300000001</v>
      </c>
    </row>
    <row r="14" spans="1:6" ht="12" hidden="1" x14ac:dyDescent="0.2">
      <c r="A14" s="138" t="s">
        <v>6515</v>
      </c>
      <c r="B14" s="138" t="s">
        <v>6853</v>
      </c>
      <c r="C14" s="138" t="s">
        <v>6531</v>
      </c>
      <c r="D14" s="139" t="s">
        <v>6541</v>
      </c>
      <c r="E14" s="138" t="s">
        <v>6542</v>
      </c>
      <c r="F14" s="140">
        <v>414589.18</v>
      </c>
    </row>
    <row r="15" spans="1:6" ht="12" hidden="1" x14ac:dyDescent="0.2">
      <c r="A15" s="138" t="s">
        <v>6515</v>
      </c>
      <c r="B15" s="138" t="s">
        <v>6853</v>
      </c>
      <c r="C15" s="138" t="s">
        <v>6531</v>
      </c>
      <c r="D15" s="139" t="s">
        <v>6543</v>
      </c>
      <c r="E15" s="138" t="s">
        <v>6216</v>
      </c>
      <c r="F15" s="140">
        <v>2624458.35</v>
      </c>
    </row>
    <row r="16" spans="1:6" ht="12" hidden="1" x14ac:dyDescent="0.2">
      <c r="A16" s="138" t="s">
        <v>6515</v>
      </c>
      <c r="B16" s="138" t="s">
        <v>6853</v>
      </c>
      <c r="C16" s="138" t="s">
        <v>6531</v>
      </c>
      <c r="D16" s="139" t="s">
        <v>6544</v>
      </c>
      <c r="E16" s="138" t="s">
        <v>6083</v>
      </c>
      <c r="F16" s="140">
        <v>607615.56999999995</v>
      </c>
    </row>
    <row r="17" spans="1:6" ht="12" hidden="1" x14ac:dyDescent="0.2">
      <c r="A17" s="138" t="s">
        <v>6515</v>
      </c>
      <c r="B17" s="138" t="s">
        <v>6853</v>
      </c>
      <c r="C17" s="138" t="s">
        <v>6531</v>
      </c>
      <c r="D17" s="139" t="s">
        <v>6545</v>
      </c>
      <c r="E17" s="138" t="s">
        <v>6083</v>
      </c>
      <c r="F17" s="140">
        <v>764144.18</v>
      </c>
    </row>
    <row r="18" spans="1:6" ht="12" hidden="1" x14ac:dyDescent="0.2">
      <c r="A18" s="138" t="s">
        <v>6515</v>
      </c>
      <c r="B18" s="138" t="s">
        <v>6853</v>
      </c>
      <c r="C18" s="138" t="s">
        <v>3152</v>
      </c>
      <c r="D18" s="139" t="s">
        <v>6546</v>
      </c>
      <c r="E18" s="141" t="s">
        <v>6089</v>
      </c>
      <c r="F18" s="140">
        <v>71548820.159999996</v>
      </c>
    </row>
    <row r="19" spans="1:6" ht="12" hidden="1" x14ac:dyDescent="0.2">
      <c r="A19" s="138" t="s">
        <v>6515</v>
      </c>
      <c r="B19" s="138" t="s">
        <v>6853</v>
      </c>
      <c r="C19" s="138" t="s">
        <v>3151</v>
      </c>
      <c r="D19" s="139" t="s">
        <v>6547</v>
      </c>
      <c r="E19" s="138" t="s">
        <v>6548</v>
      </c>
      <c r="F19" s="140">
        <v>241421.65</v>
      </c>
    </row>
    <row r="20" spans="1:6" ht="12" hidden="1" x14ac:dyDescent="0.2">
      <c r="A20" s="138" t="s">
        <v>6515</v>
      </c>
      <c r="B20" s="138" t="s">
        <v>6853</v>
      </c>
      <c r="C20" s="138" t="s">
        <v>3151</v>
      </c>
      <c r="D20" s="139" t="s">
        <v>6549</v>
      </c>
      <c r="E20" s="138" t="s">
        <v>6550</v>
      </c>
      <c r="F20" s="140">
        <v>730401.72</v>
      </c>
    </row>
    <row r="21" spans="1:6" ht="12" hidden="1" x14ac:dyDescent="0.2">
      <c r="A21" s="138" t="s">
        <v>6515</v>
      </c>
      <c r="B21" s="138" t="s">
        <v>6853</v>
      </c>
      <c r="C21" s="138" t="s">
        <v>3151</v>
      </c>
      <c r="D21" s="139" t="s">
        <v>6551</v>
      </c>
      <c r="E21" s="138" t="s">
        <v>6231</v>
      </c>
      <c r="F21" s="140">
        <v>4981793.1900000004</v>
      </c>
    </row>
    <row r="22" spans="1:6" ht="12" hidden="1" x14ac:dyDescent="0.2">
      <c r="A22" s="138" t="s">
        <v>6515</v>
      </c>
      <c r="B22" s="138" t="s">
        <v>6853</v>
      </c>
      <c r="C22" s="138" t="s">
        <v>3151</v>
      </c>
      <c r="D22" s="139" t="s">
        <v>6552</v>
      </c>
      <c r="E22" s="138" t="s">
        <v>6222</v>
      </c>
      <c r="F22" s="140">
        <v>9672356.9000000004</v>
      </c>
    </row>
    <row r="23" spans="1:6" ht="12" hidden="1" x14ac:dyDescent="0.2">
      <c r="A23" s="138" t="s">
        <v>6515</v>
      </c>
      <c r="B23" s="138" t="s">
        <v>6853</v>
      </c>
      <c r="C23" s="138" t="s">
        <v>3151</v>
      </c>
      <c r="D23" s="139" t="s">
        <v>6553</v>
      </c>
      <c r="E23" s="138" t="s">
        <v>6127</v>
      </c>
      <c r="F23" s="140">
        <v>842944.55</v>
      </c>
    </row>
    <row r="24" spans="1:6" ht="12" hidden="1" x14ac:dyDescent="0.2">
      <c r="A24" s="138" t="s">
        <v>6515</v>
      </c>
      <c r="B24" s="138" t="s">
        <v>6853</v>
      </c>
      <c r="C24" s="138" t="s">
        <v>3151</v>
      </c>
      <c r="D24" s="139" t="s">
        <v>6554</v>
      </c>
      <c r="E24" s="138" t="s">
        <v>6555</v>
      </c>
      <c r="F24" s="140">
        <v>2713529.4</v>
      </c>
    </row>
    <row r="25" spans="1:6" ht="12" hidden="1" x14ac:dyDescent="0.2">
      <c r="A25" s="138" t="s">
        <v>6515</v>
      </c>
      <c r="B25" s="138" t="s">
        <v>6853</v>
      </c>
      <c r="C25" s="138" t="s">
        <v>3151</v>
      </c>
      <c r="D25" s="139" t="s">
        <v>6556</v>
      </c>
      <c r="E25" s="138" t="s">
        <v>6557</v>
      </c>
      <c r="F25" s="140">
        <v>19733029.010000002</v>
      </c>
    </row>
    <row r="26" spans="1:6" ht="12" hidden="1" x14ac:dyDescent="0.2">
      <c r="A26" s="138" t="s">
        <v>6515</v>
      </c>
      <c r="B26" s="138" t="s">
        <v>6853</v>
      </c>
      <c r="C26" s="138" t="s">
        <v>3151</v>
      </c>
      <c r="D26" s="139" t="s">
        <v>6558</v>
      </c>
      <c r="E26" s="138" t="s">
        <v>6559</v>
      </c>
      <c r="F26" s="140">
        <v>11571379.24</v>
      </c>
    </row>
    <row r="27" spans="1:6" ht="12" hidden="1" x14ac:dyDescent="0.2">
      <c r="A27" s="138" t="s">
        <v>6515</v>
      </c>
      <c r="B27" s="138" t="s">
        <v>6853</v>
      </c>
      <c r="C27" s="138" t="s">
        <v>3151</v>
      </c>
      <c r="D27" s="139" t="s">
        <v>6560</v>
      </c>
      <c r="E27" s="138" t="s">
        <v>6112</v>
      </c>
      <c r="F27" s="140">
        <v>11257151.43</v>
      </c>
    </row>
    <row r="28" spans="1:6" ht="12" x14ac:dyDescent="0.2">
      <c r="A28" s="138" t="s">
        <v>6516</v>
      </c>
      <c r="B28" s="138" t="s">
        <v>6854</v>
      </c>
      <c r="C28" s="138" t="s">
        <v>6531</v>
      </c>
      <c r="D28" s="139" t="s">
        <v>6561</v>
      </c>
      <c r="E28" s="145" t="s">
        <v>6533</v>
      </c>
      <c r="F28" s="140">
        <v>650129.72</v>
      </c>
    </row>
    <row r="29" spans="1:6" ht="12" x14ac:dyDescent="0.2">
      <c r="A29" s="138" t="s">
        <v>6516</v>
      </c>
      <c r="B29" s="138" t="s">
        <v>6854</v>
      </c>
      <c r="C29" s="138" t="s">
        <v>6531</v>
      </c>
      <c r="D29" s="139" t="s">
        <v>6562</v>
      </c>
      <c r="E29" s="145" t="s">
        <v>6533</v>
      </c>
      <c r="F29" s="140">
        <v>650129.72</v>
      </c>
    </row>
    <row r="30" spans="1:6" ht="12" x14ac:dyDescent="0.2">
      <c r="A30" s="138" t="s">
        <v>6516</v>
      </c>
      <c r="B30" s="138" t="s">
        <v>6854</v>
      </c>
      <c r="C30" s="138" t="s">
        <v>6531</v>
      </c>
      <c r="D30" s="139" t="s">
        <v>6563</v>
      </c>
      <c r="E30" s="145" t="s">
        <v>6533</v>
      </c>
      <c r="F30" s="140">
        <v>706206.81</v>
      </c>
    </row>
    <row r="31" spans="1:6" ht="12" x14ac:dyDescent="0.2">
      <c r="A31" s="138" t="s">
        <v>6516</v>
      </c>
      <c r="B31" s="138" t="s">
        <v>6854</v>
      </c>
      <c r="C31" s="138" t="s">
        <v>6531</v>
      </c>
      <c r="D31" s="139" t="s">
        <v>6564</v>
      </c>
      <c r="E31" s="145" t="s">
        <v>6533</v>
      </c>
      <c r="F31" s="140">
        <v>668757.48</v>
      </c>
    </row>
    <row r="32" spans="1:6" ht="12" x14ac:dyDescent="0.2">
      <c r="A32" s="150" t="s">
        <v>6516</v>
      </c>
      <c r="B32" s="138" t="s">
        <v>6854</v>
      </c>
      <c r="C32" s="138" t="s">
        <v>6531</v>
      </c>
      <c r="D32" s="139" t="s">
        <v>6565</v>
      </c>
      <c r="E32" s="145" t="s">
        <v>6533</v>
      </c>
      <c r="F32" s="140">
        <v>669845.77</v>
      </c>
    </row>
    <row r="33" spans="1:6" ht="12" x14ac:dyDescent="0.2">
      <c r="A33" s="138" t="s">
        <v>6516</v>
      </c>
      <c r="B33" s="138" t="s">
        <v>6854</v>
      </c>
      <c r="C33" s="138" t="s">
        <v>6531</v>
      </c>
      <c r="D33" s="139" t="s">
        <v>6566</v>
      </c>
      <c r="E33" s="145" t="s">
        <v>6533</v>
      </c>
      <c r="F33" s="140">
        <v>669845.77</v>
      </c>
    </row>
    <row r="34" spans="1:6" ht="12" x14ac:dyDescent="0.2">
      <c r="A34" s="138" t="s">
        <v>6516</v>
      </c>
      <c r="B34" s="138" t="s">
        <v>6854</v>
      </c>
      <c r="C34" s="138" t="s">
        <v>6531</v>
      </c>
      <c r="D34" s="139" t="s">
        <v>6567</v>
      </c>
      <c r="E34" s="145" t="s">
        <v>6533</v>
      </c>
      <c r="F34" s="140">
        <v>669845.77</v>
      </c>
    </row>
    <row r="35" spans="1:6" ht="12" x14ac:dyDescent="0.2">
      <c r="A35" s="138" t="s">
        <v>6516</v>
      </c>
      <c r="B35" s="138" t="s">
        <v>6854</v>
      </c>
      <c r="C35" s="138" t="s">
        <v>6531</v>
      </c>
      <c r="D35" s="139" t="s">
        <v>6568</v>
      </c>
      <c r="E35" s="145" t="s">
        <v>6533</v>
      </c>
      <c r="F35" s="140">
        <v>669845.77</v>
      </c>
    </row>
    <row r="36" spans="1:6" ht="12" x14ac:dyDescent="0.2">
      <c r="A36" s="138" t="s">
        <v>6516</v>
      </c>
      <c r="B36" s="138" t="s">
        <v>6854</v>
      </c>
      <c r="C36" s="138" t="s">
        <v>6531</v>
      </c>
      <c r="D36" s="139" t="s">
        <v>6569</v>
      </c>
      <c r="E36" s="145" t="s">
        <v>6533</v>
      </c>
      <c r="F36" s="140">
        <v>687030.22</v>
      </c>
    </row>
    <row r="37" spans="1:6" ht="12" hidden="1" x14ac:dyDescent="0.2">
      <c r="A37" s="138" t="s">
        <v>6517</v>
      </c>
      <c r="B37" s="138" t="s">
        <v>6855</v>
      </c>
      <c r="C37" s="138" t="s">
        <v>6531</v>
      </c>
      <c r="D37" s="139" t="s">
        <v>6570</v>
      </c>
      <c r="E37" s="138" t="s">
        <v>6571</v>
      </c>
      <c r="F37" s="140">
        <v>237167.62</v>
      </c>
    </row>
    <row r="38" spans="1:6" ht="12" hidden="1" x14ac:dyDescent="0.2">
      <c r="A38" s="138" t="s">
        <v>6517</v>
      </c>
      <c r="B38" s="138" t="s">
        <v>6855</v>
      </c>
      <c r="C38" s="138" t="s">
        <v>6531</v>
      </c>
      <c r="D38" s="139" t="s">
        <v>6572</v>
      </c>
      <c r="E38" s="138" t="s">
        <v>6571</v>
      </c>
      <c r="F38" s="140">
        <v>310323.96000000002</v>
      </c>
    </row>
    <row r="39" spans="1:6" ht="12" hidden="1" x14ac:dyDescent="0.2">
      <c r="A39" s="138" t="s">
        <v>6517</v>
      </c>
      <c r="B39" s="138" t="s">
        <v>6855</v>
      </c>
      <c r="C39" s="138" t="s">
        <v>6531</v>
      </c>
      <c r="D39" s="139" t="s">
        <v>6573</v>
      </c>
      <c r="E39" s="138" t="s">
        <v>6571</v>
      </c>
      <c r="F39" s="140">
        <v>921543.28</v>
      </c>
    </row>
    <row r="40" spans="1:6" ht="12" hidden="1" x14ac:dyDescent="0.2">
      <c r="A40" s="138" t="s">
        <v>6517</v>
      </c>
      <c r="B40" s="138" t="s">
        <v>6855</v>
      </c>
      <c r="C40" s="138" t="s">
        <v>6531</v>
      </c>
      <c r="D40" s="139" t="s">
        <v>6574</v>
      </c>
      <c r="E40" s="138" t="s">
        <v>6575</v>
      </c>
      <c r="F40" s="140">
        <v>5457806.2999999998</v>
      </c>
    </row>
    <row r="41" spans="1:6" ht="12" hidden="1" x14ac:dyDescent="0.2">
      <c r="A41" s="138" t="s">
        <v>6517</v>
      </c>
      <c r="B41" s="138" t="s">
        <v>6855</v>
      </c>
      <c r="C41" s="138" t="s">
        <v>6531</v>
      </c>
      <c r="D41" s="139" t="s">
        <v>6576</v>
      </c>
      <c r="E41" s="138" t="s">
        <v>5712</v>
      </c>
      <c r="F41" s="140">
        <v>1941514.17</v>
      </c>
    </row>
    <row r="42" spans="1:6" ht="12" hidden="1" x14ac:dyDescent="0.2">
      <c r="A42" s="138" t="s">
        <v>6517</v>
      </c>
      <c r="B42" s="138" t="s">
        <v>6855</v>
      </c>
      <c r="C42" s="138" t="s">
        <v>6531</v>
      </c>
      <c r="D42" s="139" t="s">
        <v>6577</v>
      </c>
      <c r="E42" s="138" t="s">
        <v>5727</v>
      </c>
      <c r="F42" s="140">
        <v>2206150.75</v>
      </c>
    </row>
    <row r="43" spans="1:6" ht="12" hidden="1" x14ac:dyDescent="0.2">
      <c r="A43" s="138" t="s">
        <v>6517</v>
      </c>
      <c r="B43" s="138" t="s">
        <v>6855</v>
      </c>
      <c r="C43" s="138" t="s">
        <v>6531</v>
      </c>
      <c r="D43" s="139" t="s">
        <v>6578</v>
      </c>
      <c r="E43" s="138" t="s">
        <v>5712</v>
      </c>
      <c r="F43" s="140">
        <v>510376.72</v>
      </c>
    </row>
    <row r="44" spans="1:6" ht="12" hidden="1" x14ac:dyDescent="0.2">
      <c r="A44" s="138" t="s">
        <v>6517</v>
      </c>
      <c r="B44" s="138" t="s">
        <v>6855</v>
      </c>
      <c r="C44" s="138" t="s">
        <v>6531</v>
      </c>
      <c r="D44" s="139" t="s">
        <v>6579</v>
      </c>
      <c r="E44" s="138" t="s">
        <v>6580</v>
      </c>
      <c r="F44" s="140">
        <v>6545560.79</v>
      </c>
    </row>
    <row r="45" spans="1:6" ht="12" hidden="1" x14ac:dyDescent="0.2">
      <c r="A45" s="138" t="s">
        <v>6517</v>
      </c>
      <c r="B45" s="138" t="s">
        <v>6855</v>
      </c>
      <c r="C45" s="138" t="s">
        <v>6531</v>
      </c>
      <c r="D45" s="139" t="s">
        <v>6581</v>
      </c>
      <c r="E45" s="138" t="s">
        <v>5727</v>
      </c>
      <c r="F45" s="140">
        <v>3041341.19</v>
      </c>
    </row>
    <row r="46" spans="1:6" ht="12" hidden="1" x14ac:dyDescent="0.2">
      <c r="A46" s="138" t="s">
        <v>6517</v>
      </c>
      <c r="B46" s="138" t="s">
        <v>6855</v>
      </c>
      <c r="C46" s="138" t="s">
        <v>6531</v>
      </c>
      <c r="D46" s="139" t="s">
        <v>6582</v>
      </c>
      <c r="E46" s="138" t="s">
        <v>6571</v>
      </c>
      <c r="F46" s="140">
        <v>1253940.01</v>
      </c>
    </row>
    <row r="47" spans="1:6" ht="12" hidden="1" x14ac:dyDescent="0.2">
      <c r="A47" s="138" t="s">
        <v>6517</v>
      </c>
      <c r="B47" s="138" t="s">
        <v>6855</v>
      </c>
      <c r="C47" s="138" t="s">
        <v>6531</v>
      </c>
      <c r="D47" s="139" t="s">
        <v>6583</v>
      </c>
      <c r="E47" s="138" t="s">
        <v>6571</v>
      </c>
      <c r="F47" s="140">
        <v>1724223.09</v>
      </c>
    </row>
    <row r="48" spans="1:6" ht="12" hidden="1" x14ac:dyDescent="0.2">
      <c r="A48" s="138" t="s">
        <v>6517</v>
      </c>
      <c r="B48" s="138" t="s">
        <v>6855</v>
      </c>
      <c r="C48" s="138" t="s">
        <v>6531</v>
      </c>
      <c r="D48" s="139" t="s">
        <v>6584</v>
      </c>
      <c r="E48" s="138" t="s">
        <v>6585</v>
      </c>
      <c r="F48" s="140">
        <v>2139616.89</v>
      </c>
    </row>
    <row r="49" spans="1:6" ht="12" hidden="1" x14ac:dyDescent="0.2">
      <c r="A49" s="138" t="s">
        <v>6517</v>
      </c>
      <c r="B49" s="138" t="s">
        <v>6855</v>
      </c>
      <c r="C49" s="138" t="s">
        <v>6531</v>
      </c>
      <c r="D49" s="139" t="s">
        <v>6586</v>
      </c>
      <c r="E49" s="138" t="s">
        <v>5712</v>
      </c>
      <c r="F49" s="140">
        <v>10935196.720000001</v>
      </c>
    </row>
    <row r="50" spans="1:6" ht="12" hidden="1" x14ac:dyDescent="0.2">
      <c r="A50" s="138" t="s">
        <v>6517</v>
      </c>
      <c r="B50" s="138" t="s">
        <v>6855</v>
      </c>
      <c r="C50" s="138" t="s">
        <v>6531</v>
      </c>
      <c r="D50" s="139" t="s">
        <v>6587</v>
      </c>
      <c r="E50" s="138" t="s">
        <v>5727</v>
      </c>
      <c r="F50" s="140">
        <v>11559323.41</v>
      </c>
    </row>
    <row r="51" spans="1:6" ht="12" hidden="1" x14ac:dyDescent="0.2">
      <c r="A51" s="138" t="s">
        <v>6517</v>
      </c>
      <c r="B51" s="138" t="s">
        <v>6855</v>
      </c>
      <c r="C51" s="138" t="s">
        <v>6531</v>
      </c>
      <c r="D51" s="139" t="s">
        <v>6588</v>
      </c>
      <c r="E51" s="138" t="s">
        <v>5727</v>
      </c>
      <c r="F51" s="140">
        <v>10420024.33</v>
      </c>
    </row>
    <row r="52" spans="1:6" ht="12" hidden="1" x14ac:dyDescent="0.2">
      <c r="A52" s="138" t="s">
        <v>6517</v>
      </c>
      <c r="B52" s="138" t="s">
        <v>6855</v>
      </c>
      <c r="C52" s="138" t="s">
        <v>6531</v>
      </c>
      <c r="D52" s="139" t="s">
        <v>6589</v>
      </c>
      <c r="E52" s="138" t="s">
        <v>5712</v>
      </c>
      <c r="F52" s="140">
        <v>8820831.5199999996</v>
      </c>
    </row>
    <row r="53" spans="1:6" ht="12" hidden="1" x14ac:dyDescent="0.2">
      <c r="A53" s="138" t="s">
        <v>6517</v>
      </c>
      <c r="B53" s="138" t="s">
        <v>6855</v>
      </c>
      <c r="C53" s="138" t="s">
        <v>6531</v>
      </c>
      <c r="D53" s="139" t="s">
        <v>6590</v>
      </c>
      <c r="E53" s="138" t="s">
        <v>6591</v>
      </c>
      <c r="F53" s="140">
        <v>1283342.5</v>
      </c>
    </row>
    <row r="54" spans="1:6" ht="12" hidden="1" x14ac:dyDescent="0.2">
      <c r="A54" s="138" t="s">
        <v>6517</v>
      </c>
      <c r="B54" s="138" t="s">
        <v>6855</v>
      </c>
      <c r="C54" s="138" t="s">
        <v>6531</v>
      </c>
      <c r="D54" s="139" t="s">
        <v>6592</v>
      </c>
      <c r="E54" s="138" t="s">
        <v>6571</v>
      </c>
      <c r="F54" s="140">
        <v>241492.04</v>
      </c>
    </row>
    <row r="55" spans="1:6" ht="12" hidden="1" x14ac:dyDescent="0.2">
      <c r="A55" s="138" t="s">
        <v>6517</v>
      </c>
      <c r="B55" s="138" t="s">
        <v>6855</v>
      </c>
      <c r="C55" s="138" t="s">
        <v>6531</v>
      </c>
      <c r="D55" s="139" t="s">
        <v>6593</v>
      </c>
      <c r="E55" s="138" t="s">
        <v>6571</v>
      </c>
      <c r="F55" s="140">
        <v>267335.8</v>
      </c>
    </row>
    <row r="56" spans="1:6" ht="12" hidden="1" x14ac:dyDescent="0.2">
      <c r="A56" s="138" t="s">
        <v>6517</v>
      </c>
      <c r="B56" s="138" t="s">
        <v>6855</v>
      </c>
      <c r="C56" s="138" t="s">
        <v>6531</v>
      </c>
      <c r="D56" s="139" t="s">
        <v>6594</v>
      </c>
      <c r="E56" s="138" t="s">
        <v>6571</v>
      </c>
      <c r="F56" s="140">
        <v>57546.77</v>
      </c>
    </row>
    <row r="57" spans="1:6" ht="12" hidden="1" x14ac:dyDescent="0.2">
      <c r="A57" s="138" t="s">
        <v>6517</v>
      </c>
      <c r="B57" s="138" t="s">
        <v>6855</v>
      </c>
      <c r="C57" s="138" t="s">
        <v>6531</v>
      </c>
      <c r="D57" s="139" t="s">
        <v>6595</v>
      </c>
      <c r="E57" s="138" t="s">
        <v>6571</v>
      </c>
      <c r="F57" s="140">
        <v>741170.1</v>
      </c>
    </row>
    <row r="58" spans="1:6" ht="12" hidden="1" x14ac:dyDescent="0.2">
      <c r="A58" s="138" t="s">
        <v>6517</v>
      </c>
      <c r="B58" s="138" t="s">
        <v>6855</v>
      </c>
      <c r="C58" s="138" t="s">
        <v>6531</v>
      </c>
      <c r="D58" s="139" t="s">
        <v>6596</v>
      </c>
      <c r="E58" s="138" t="s">
        <v>6571</v>
      </c>
      <c r="F58" s="140">
        <v>1073469.4399999999</v>
      </c>
    </row>
    <row r="59" spans="1:6" ht="12" hidden="1" x14ac:dyDescent="0.2">
      <c r="A59" s="138" t="s">
        <v>6517</v>
      </c>
      <c r="B59" s="138" t="s">
        <v>6855</v>
      </c>
      <c r="C59" s="138" t="s">
        <v>6531</v>
      </c>
      <c r="D59" s="139" t="s">
        <v>6597</v>
      </c>
      <c r="E59" s="138" t="s">
        <v>6571</v>
      </c>
      <c r="F59" s="140">
        <v>269486.68</v>
      </c>
    </row>
    <row r="60" spans="1:6" ht="12" hidden="1" x14ac:dyDescent="0.2">
      <c r="A60" s="138" t="s">
        <v>6517</v>
      </c>
      <c r="B60" s="138" t="s">
        <v>6855</v>
      </c>
      <c r="C60" s="138" t="s">
        <v>6531</v>
      </c>
      <c r="D60" s="139" t="s">
        <v>6598</v>
      </c>
      <c r="E60" s="138" t="s">
        <v>6599</v>
      </c>
      <c r="F60" s="140">
        <v>475115.18</v>
      </c>
    </row>
    <row r="61" spans="1:6" ht="12" hidden="1" x14ac:dyDescent="0.2">
      <c r="A61" s="138" t="s">
        <v>6517</v>
      </c>
      <c r="B61" s="138" t="s">
        <v>6855</v>
      </c>
      <c r="C61" s="138" t="s">
        <v>6531</v>
      </c>
      <c r="D61" s="139" t="s">
        <v>6600</v>
      </c>
      <c r="E61" s="138" t="s">
        <v>6571</v>
      </c>
      <c r="F61" s="140">
        <v>751757.78</v>
      </c>
    </row>
    <row r="62" spans="1:6" ht="12" hidden="1" x14ac:dyDescent="0.2">
      <c r="A62" s="138" t="s">
        <v>6517</v>
      </c>
      <c r="B62" s="138" t="s">
        <v>6855</v>
      </c>
      <c r="C62" s="138" t="s">
        <v>6531</v>
      </c>
      <c r="D62" s="139" t="s">
        <v>6601</v>
      </c>
      <c r="E62" s="138" t="s">
        <v>6571</v>
      </c>
      <c r="F62" s="140">
        <v>6019523.6399999997</v>
      </c>
    </row>
    <row r="63" spans="1:6" ht="12" hidden="1" x14ac:dyDescent="0.2">
      <c r="A63" s="138" t="s">
        <v>6517</v>
      </c>
      <c r="B63" s="138" t="s">
        <v>6855</v>
      </c>
      <c r="C63" s="138" t="s">
        <v>6531</v>
      </c>
      <c r="D63" s="139" t="s">
        <v>6602</v>
      </c>
      <c r="E63" s="138" t="s">
        <v>6571</v>
      </c>
      <c r="F63" s="140">
        <v>193563.26</v>
      </c>
    </row>
    <row r="64" spans="1:6" ht="12" hidden="1" x14ac:dyDescent="0.2">
      <c r="A64" s="138" t="s">
        <v>6517</v>
      </c>
      <c r="B64" s="138" t="s">
        <v>6855</v>
      </c>
      <c r="C64" s="138" t="s">
        <v>6531</v>
      </c>
      <c r="D64" s="139" t="s">
        <v>6603</v>
      </c>
      <c r="E64" s="138" t="s">
        <v>6571</v>
      </c>
      <c r="F64" s="140">
        <v>196877.34</v>
      </c>
    </row>
    <row r="65" spans="1:6" ht="12" hidden="1" x14ac:dyDescent="0.2">
      <c r="A65" s="138" t="s">
        <v>6517</v>
      </c>
      <c r="B65" s="138" t="s">
        <v>6855</v>
      </c>
      <c r="C65" s="138" t="s">
        <v>6531</v>
      </c>
      <c r="D65" s="139" t="s">
        <v>6604</v>
      </c>
      <c r="E65" s="138" t="s">
        <v>6571</v>
      </c>
      <c r="F65" s="140">
        <v>1704774.03</v>
      </c>
    </row>
    <row r="66" spans="1:6" ht="12" hidden="1" x14ac:dyDescent="0.2">
      <c r="A66" s="138" t="s">
        <v>6517</v>
      </c>
      <c r="B66" s="138" t="s">
        <v>6855</v>
      </c>
      <c r="C66" s="138" t="s">
        <v>6531</v>
      </c>
      <c r="D66" s="139" t="s">
        <v>6605</v>
      </c>
      <c r="E66" s="138" t="s">
        <v>6571</v>
      </c>
      <c r="F66" s="140">
        <v>367595.54</v>
      </c>
    </row>
    <row r="67" spans="1:6" ht="12" hidden="1" x14ac:dyDescent="0.2">
      <c r="A67" s="138" t="s">
        <v>6517</v>
      </c>
      <c r="B67" s="138" t="s">
        <v>6855</v>
      </c>
      <c r="C67" s="138" t="s">
        <v>6531</v>
      </c>
      <c r="D67" s="139" t="s">
        <v>6606</v>
      </c>
      <c r="E67" s="138" t="s">
        <v>6571</v>
      </c>
      <c r="F67" s="140">
        <v>371369.8</v>
      </c>
    </row>
    <row r="68" spans="1:6" ht="12" hidden="1" x14ac:dyDescent="0.2">
      <c r="A68" s="138" t="s">
        <v>6517</v>
      </c>
      <c r="B68" s="138" t="s">
        <v>6855</v>
      </c>
      <c r="C68" s="138" t="s">
        <v>6531</v>
      </c>
      <c r="D68" s="139" t="s">
        <v>6607</v>
      </c>
      <c r="E68" s="138" t="s">
        <v>6571</v>
      </c>
      <c r="F68" s="140">
        <v>3877967.63</v>
      </c>
    </row>
    <row r="69" spans="1:6" ht="12" hidden="1" x14ac:dyDescent="0.2">
      <c r="A69" s="138" t="s">
        <v>6517</v>
      </c>
      <c r="B69" s="138" t="s">
        <v>6855</v>
      </c>
      <c r="C69" s="138" t="s">
        <v>6531</v>
      </c>
      <c r="D69" s="139" t="s">
        <v>6608</v>
      </c>
      <c r="E69" s="138" t="s">
        <v>6571</v>
      </c>
      <c r="F69" s="140">
        <v>274839.67</v>
      </c>
    </row>
    <row r="70" spans="1:6" ht="12" hidden="1" x14ac:dyDescent="0.2">
      <c r="A70" s="138" t="s">
        <v>6517</v>
      </c>
      <c r="B70" s="138" t="s">
        <v>6855</v>
      </c>
      <c r="C70" s="138" t="s">
        <v>6531</v>
      </c>
      <c r="D70" s="139" t="s">
        <v>6609</v>
      </c>
      <c r="E70" s="138" t="s">
        <v>6571</v>
      </c>
      <c r="F70" s="140">
        <v>123463.95</v>
      </c>
    </row>
    <row r="71" spans="1:6" ht="12" hidden="1" x14ac:dyDescent="0.2">
      <c r="A71" s="138" t="s">
        <v>6517</v>
      </c>
      <c r="B71" s="138" t="s">
        <v>6855</v>
      </c>
      <c r="C71" s="138" t="s">
        <v>6531</v>
      </c>
      <c r="D71" s="139" t="s">
        <v>6610</v>
      </c>
      <c r="E71" s="138" t="s">
        <v>6571</v>
      </c>
      <c r="F71" s="140">
        <v>2272017.69</v>
      </c>
    </row>
    <row r="72" spans="1:6" ht="12" hidden="1" x14ac:dyDescent="0.2">
      <c r="A72" s="138" t="s">
        <v>6517</v>
      </c>
      <c r="B72" s="138" t="s">
        <v>6855</v>
      </c>
      <c r="C72" s="138" t="s">
        <v>6531</v>
      </c>
      <c r="D72" s="139" t="s">
        <v>6611</v>
      </c>
      <c r="E72" s="138" t="s">
        <v>6571</v>
      </c>
      <c r="F72" s="140">
        <v>206570.37</v>
      </c>
    </row>
    <row r="73" spans="1:6" ht="12" hidden="1" x14ac:dyDescent="0.2">
      <c r="A73" s="138" t="s">
        <v>6517</v>
      </c>
      <c r="B73" s="138" t="s">
        <v>6855</v>
      </c>
      <c r="C73" s="138" t="s">
        <v>6531</v>
      </c>
      <c r="D73" s="139" t="s">
        <v>6612</v>
      </c>
      <c r="E73" s="138" t="s">
        <v>5991</v>
      </c>
      <c r="F73" s="140">
        <v>2797573.11</v>
      </c>
    </row>
    <row r="74" spans="1:6" ht="12" hidden="1" x14ac:dyDescent="0.2">
      <c r="A74" s="138" t="s">
        <v>6517</v>
      </c>
      <c r="B74" s="138" t="s">
        <v>6855</v>
      </c>
      <c r="C74" s="138" t="s">
        <v>6531</v>
      </c>
      <c r="D74" s="139" t="s">
        <v>6613</v>
      </c>
      <c r="E74" s="138" t="s">
        <v>6571</v>
      </c>
      <c r="F74" s="140">
        <v>480323.78</v>
      </c>
    </row>
    <row r="75" spans="1:6" ht="12" hidden="1" x14ac:dyDescent="0.2">
      <c r="A75" s="138" t="s">
        <v>6517</v>
      </c>
      <c r="B75" s="138" t="s">
        <v>6855</v>
      </c>
      <c r="C75" s="138" t="s">
        <v>6531</v>
      </c>
      <c r="D75" s="139" t="s">
        <v>6614</v>
      </c>
      <c r="E75" s="138" t="s">
        <v>6571</v>
      </c>
      <c r="F75" s="140">
        <v>143657.06</v>
      </c>
    </row>
    <row r="76" spans="1:6" ht="12" hidden="1" x14ac:dyDescent="0.2">
      <c r="A76" s="138" t="s">
        <v>6517</v>
      </c>
      <c r="B76" s="138" t="s">
        <v>6855</v>
      </c>
      <c r="C76" s="138" t="s">
        <v>6531</v>
      </c>
      <c r="D76" s="139" t="s">
        <v>6615</v>
      </c>
      <c r="E76" s="138" t="s">
        <v>6571</v>
      </c>
      <c r="F76" s="140">
        <v>316604.56</v>
      </c>
    </row>
    <row r="77" spans="1:6" ht="12" hidden="1" x14ac:dyDescent="0.2">
      <c r="A77" s="138" t="s">
        <v>6517</v>
      </c>
      <c r="B77" s="138" t="s">
        <v>6855</v>
      </c>
      <c r="C77" s="138" t="s">
        <v>6531</v>
      </c>
      <c r="D77" s="139" t="s">
        <v>6616</v>
      </c>
      <c r="E77" s="138" t="s">
        <v>6571</v>
      </c>
      <c r="F77" s="140">
        <v>1780781.83</v>
      </c>
    </row>
    <row r="78" spans="1:6" ht="12" hidden="1" x14ac:dyDescent="0.2">
      <c r="A78" s="138" t="s">
        <v>6517</v>
      </c>
      <c r="B78" s="138" t="s">
        <v>6855</v>
      </c>
      <c r="C78" s="138" t="s">
        <v>6531</v>
      </c>
      <c r="D78" s="139" t="s">
        <v>6617</v>
      </c>
      <c r="E78" s="138" t="s">
        <v>6571</v>
      </c>
      <c r="F78" s="140">
        <v>229208.07</v>
      </c>
    </row>
    <row r="79" spans="1:6" ht="12" hidden="1" x14ac:dyDescent="0.2">
      <c r="A79" s="138" t="s">
        <v>6517</v>
      </c>
      <c r="B79" s="138" t="s">
        <v>6855</v>
      </c>
      <c r="C79" s="138" t="s">
        <v>6531</v>
      </c>
      <c r="D79" s="139" t="s">
        <v>6618</v>
      </c>
      <c r="E79" s="138" t="s">
        <v>6571</v>
      </c>
      <c r="F79" s="140">
        <v>618519.74</v>
      </c>
    </row>
    <row r="80" spans="1:6" ht="12" hidden="1" x14ac:dyDescent="0.2">
      <c r="A80" s="138" t="s">
        <v>6517</v>
      </c>
      <c r="B80" s="138" t="s">
        <v>6855</v>
      </c>
      <c r="C80" s="138" t="s">
        <v>6531</v>
      </c>
      <c r="D80" s="139" t="s">
        <v>6619</v>
      </c>
      <c r="E80" s="138" t="s">
        <v>6571</v>
      </c>
      <c r="F80" s="140">
        <v>1108030.4099999999</v>
      </c>
    </row>
    <row r="81" spans="1:6" ht="12" hidden="1" x14ac:dyDescent="0.2">
      <c r="A81" s="138" t="s">
        <v>6517</v>
      </c>
      <c r="B81" s="138" t="s">
        <v>6855</v>
      </c>
      <c r="C81" s="138" t="s">
        <v>6531</v>
      </c>
      <c r="D81" s="139" t="s">
        <v>6620</v>
      </c>
      <c r="E81" s="138" t="s">
        <v>6571</v>
      </c>
      <c r="F81" s="140">
        <v>935593.34</v>
      </c>
    </row>
    <row r="82" spans="1:6" ht="12" hidden="1" x14ac:dyDescent="0.2">
      <c r="A82" s="138" t="s">
        <v>6517</v>
      </c>
      <c r="B82" s="138" t="s">
        <v>6855</v>
      </c>
      <c r="C82" s="138" t="s">
        <v>6531</v>
      </c>
      <c r="D82" s="139" t="s">
        <v>6621</v>
      </c>
      <c r="E82" s="138" t="s">
        <v>6571</v>
      </c>
      <c r="F82" s="140">
        <v>342095.08</v>
      </c>
    </row>
    <row r="83" spans="1:6" ht="12" hidden="1" x14ac:dyDescent="0.2">
      <c r="A83" s="138" t="s">
        <v>6517</v>
      </c>
      <c r="B83" s="138" t="s">
        <v>6855</v>
      </c>
      <c r="C83" s="138" t="s">
        <v>6531</v>
      </c>
      <c r="D83" s="139" t="s">
        <v>6622</v>
      </c>
      <c r="E83" s="138" t="s">
        <v>6571</v>
      </c>
      <c r="F83" s="140">
        <v>503191.5</v>
      </c>
    </row>
    <row r="84" spans="1:6" ht="12" hidden="1" x14ac:dyDescent="0.2">
      <c r="A84" s="138" t="s">
        <v>6517</v>
      </c>
      <c r="B84" s="138" t="s">
        <v>6855</v>
      </c>
      <c r="C84" s="138" t="s">
        <v>6531</v>
      </c>
      <c r="D84" s="139" t="s">
        <v>6623</v>
      </c>
      <c r="E84" s="138" t="s">
        <v>6571</v>
      </c>
      <c r="F84" s="140">
        <v>663530.9</v>
      </c>
    </row>
    <row r="85" spans="1:6" ht="12" hidden="1" x14ac:dyDescent="0.2">
      <c r="A85" s="138" t="s">
        <v>6517</v>
      </c>
      <c r="B85" s="138" t="s">
        <v>6855</v>
      </c>
      <c r="C85" s="138" t="s">
        <v>6531</v>
      </c>
      <c r="D85" s="139" t="s">
        <v>6624</v>
      </c>
      <c r="E85" s="138" t="s">
        <v>6571</v>
      </c>
      <c r="F85" s="140">
        <v>436520.11</v>
      </c>
    </row>
    <row r="86" spans="1:6" ht="12" hidden="1" x14ac:dyDescent="0.2">
      <c r="A86" s="138" t="s">
        <v>6517</v>
      </c>
      <c r="B86" s="138" t="s">
        <v>6855</v>
      </c>
      <c r="C86" s="138" t="s">
        <v>6531</v>
      </c>
      <c r="D86" s="139" t="s">
        <v>6625</v>
      </c>
      <c r="E86" s="138" t="s">
        <v>6571</v>
      </c>
      <c r="F86" s="140">
        <v>1060657.76</v>
      </c>
    </row>
    <row r="87" spans="1:6" ht="12" hidden="1" x14ac:dyDescent="0.2">
      <c r="A87" s="138" t="s">
        <v>6517</v>
      </c>
      <c r="B87" s="138" t="s">
        <v>6855</v>
      </c>
      <c r="C87" s="138" t="s">
        <v>6531</v>
      </c>
      <c r="D87" s="139" t="s">
        <v>6626</v>
      </c>
      <c r="E87" s="138" t="s">
        <v>6627</v>
      </c>
      <c r="F87" s="140">
        <v>4737132.84</v>
      </c>
    </row>
    <row r="88" spans="1:6" ht="12" hidden="1" x14ac:dyDescent="0.2">
      <c r="A88" s="138" t="s">
        <v>6517</v>
      </c>
      <c r="B88" s="138" t="s">
        <v>6855</v>
      </c>
      <c r="C88" s="138" t="s">
        <v>6531</v>
      </c>
      <c r="D88" s="139" t="s">
        <v>6628</v>
      </c>
      <c r="E88" s="138" t="s">
        <v>6571</v>
      </c>
      <c r="F88" s="140">
        <v>578734.96</v>
      </c>
    </row>
    <row r="89" spans="1:6" ht="12" hidden="1" x14ac:dyDescent="0.2">
      <c r="A89" s="138" t="s">
        <v>6517</v>
      </c>
      <c r="B89" s="138" t="s">
        <v>6855</v>
      </c>
      <c r="C89" s="138" t="s">
        <v>6531</v>
      </c>
      <c r="D89" s="139" t="s">
        <v>6629</v>
      </c>
      <c r="E89" s="138" t="s">
        <v>6630</v>
      </c>
      <c r="F89" s="140">
        <v>30037978.309999999</v>
      </c>
    </row>
    <row r="90" spans="1:6" ht="12" hidden="1" x14ac:dyDescent="0.2">
      <c r="A90" s="138" t="s">
        <v>6517</v>
      </c>
      <c r="B90" s="138" t="s">
        <v>6855</v>
      </c>
      <c r="C90" s="138" t="s">
        <v>6531</v>
      </c>
      <c r="D90" s="139" t="s">
        <v>6631</v>
      </c>
      <c r="E90" s="138" t="s">
        <v>6632</v>
      </c>
      <c r="F90" s="140">
        <v>29615936.789999999</v>
      </c>
    </row>
    <row r="91" spans="1:6" ht="12" hidden="1" x14ac:dyDescent="0.2">
      <c r="A91" s="138" t="s">
        <v>6517</v>
      </c>
      <c r="B91" s="138" t="s">
        <v>6855</v>
      </c>
      <c r="C91" s="138" t="s">
        <v>6531</v>
      </c>
      <c r="D91" s="139" t="s">
        <v>6633</v>
      </c>
      <c r="E91" s="138" t="s">
        <v>6634</v>
      </c>
      <c r="F91" s="140">
        <v>2369815.19</v>
      </c>
    </row>
    <row r="92" spans="1:6" ht="12" hidden="1" x14ac:dyDescent="0.2">
      <c r="A92" s="138" t="s">
        <v>6517</v>
      </c>
      <c r="B92" s="138" t="s">
        <v>6855</v>
      </c>
      <c r="C92" s="138" t="s">
        <v>6531</v>
      </c>
      <c r="D92" s="139" t="s">
        <v>6635</v>
      </c>
      <c r="E92" s="138" t="s">
        <v>6571</v>
      </c>
      <c r="F92" s="140">
        <v>2904944.7</v>
      </c>
    </row>
    <row r="93" spans="1:6" ht="12" hidden="1" x14ac:dyDescent="0.2">
      <c r="A93" s="138" t="s">
        <v>6517</v>
      </c>
      <c r="B93" s="138" t="s">
        <v>6855</v>
      </c>
      <c r="C93" s="138" t="s">
        <v>6531</v>
      </c>
      <c r="D93" s="139" t="s">
        <v>6636</v>
      </c>
      <c r="E93" s="138" t="s">
        <v>6571</v>
      </c>
      <c r="F93" s="140">
        <v>2233394.7000000002</v>
      </c>
    </row>
    <row r="94" spans="1:6" ht="12" hidden="1" x14ac:dyDescent="0.2">
      <c r="A94" s="138" t="s">
        <v>6517</v>
      </c>
      <c r="B94" s="138" t="s">
        <v>6855</v>
      </c>
      <c r="C94" s="138" t="s">
        <v>6531</v>
      </c>
      <c r="D94" s="139" t="s">
        <v>6637</v>
      </c>
      <c r="E94" s="138" t="s">
        <v>6571</v>
      </c>
      <c r="F94" s="140">
        <v>1498511.06</v>
      </c>
    </row>
    <row r="95" spans="1:6" ht="12" hidden="1" x14ac:dyDescent="0.2">
      <c r="A95" s="138" t="s">
        <v>6517</v>
      </c>
      <c r="B95" s="138" t="s">
        <v>6855</v>
      </c>
      <c r="C95" s="138" t="s">
        <v>6531</v>
      </c>
      <c r="D95" s="139" t="s">
        <v>6638</v>
      </c>
      <c r="E95" s="138" t="s">
        <v>6571</v>
      </c>
      <c r="F95" s="140">
        <v>659609.30000000005</v>
      </c>
    </row>
    <row r="96" spans="1:6" ht="12" hidden="1" x14ac:dyDescent="0.2">
      <c r="A96" s="138" t="s">
        <v>6517</v>
      </c>
      <c r="B96" s="138" t="s">
        <v>6855</v>
      </c>
      <c r="C96" s="138" t="s">
        <v>6531</v>
      </c>
      <c r="D96" s="139" t="s">
        <v>6639</v>
      </c>
      <c r="E96" s="138" t="s">
        <v>6571</v>
      </c>
      <c r="F96" s="140">
        <v>574164.81999999995</v>
      </c>
    </row>
    <row r="97" spans="1:6" ht="12" hidden="1" x14ac:dyDescent="0.2">
      <c r="A97" s="138" t="s">
        <v>6517</v>
      </c>
      <c r="B97" s="138" t="s">
        <v>6855</v>
      </c>
      <c r="C97" s="138" t="s">
        <v>6531</v>
      </c>
      <c r="D97" s="139" t="s">
        <v>6640</v>
      </c>
      <c r="E97" s="138" t="s">
        <v>6571</v>
      </c>
      <c r="F97" s="140">
        <v>1774170.1</v>
      </c>
    </row>
    <row r="98" spans="1:6" ht="12" hidden="1" x14ac:dyDescent="0.2">
      <c r="A98" s="138" t="s">
        <v>6517</v>
      </c>
      <c r="B98" s="138" t="s">
        <v>6855</v>
      </c>
      <c r="C98" s="138" t="s">
        <v>6531</v>
      </c>
      <c r="D98" s="139" t="s">
        <v>6641</v>
      </c>
      <c r="E98" s="138" t="s">
        <v>6642</v>
      </c>
      <c r="F98" s="140">
        <v>1015575.15</v>
      </c>
    </row>
    <row r="99" spans="1:6" ht="12" hidden="1" x14ac:dyDescent="0.2">
      <c r="A99" s="138" t="s">
        <v>6517</v>
      </c>
      <c r="B99" s="138" t="s">
        <v>6855</v>
      </c>
      <c r="C99" s="138" t="s">
        <v>6531</v>
      </c>
      <c r="D99" s="139" t="s">
        <v>6643</v>
      </c>
      <c r="E99" s="138" t="s">
        <v>6644</v>
      </c>
      <c r="F99" s="140">
        <v>923852.96</v>
      </c>
    </row>
    <row r="100" spans="1:6" ht="12" hidden="1" x14ac:dyDescent="0.2">
      <c r="A100" s="138" t="s">
        <v>6517</v>
      </c>
      <c r="B100" s="138" t="s">
        <v>6855</v>
      </c>
      <c r="C100" s="138" t="s">
        <v>6531</v>
      </c>
      <c r="D100" s="139" t="s">
        <v>6645</v>
      </c>
      <c r="E100" s="138" t="s">
        <v>6648</v>
      </c>
      <c r="F100" s="140">
        <v>784613.36</v>
      </c>
    </row>
    <row r="101" spans="1:6" ht="12" hidden="1" x14ac:dyDescent="0.2">
      <c r="A101" s="138" t="s">
        <v>6517</v>
      </c>
      <c r="B101" s="138" t="s">
        <v>6855</v>
      </c>
      <c r="C101" s="138" t="s">
        <v>6531</v>
      </c>
      <c r="D101" s="139" t="s">
        <v>6647</v>
      </c>
      <c r="E101" s="138" t="s">
        <v>6646</v>
      </c>
      <c r="F101" s="140">
        <v>5333503.8899999997</v>
      </c>
    </row>
    <row r="102" spans="1:6" ht="12" hidden="1" x14ac:dyDescent="0.2">
      <c r="A102" s="138" t="s">
        <v>6517</v>
      </c>
      <c r="B102" s="138" t="s">
        <v>6855</v>
      </c>
      <c r="C102" s="138" t="s">
        <v>6531</v>
      </c>
      <c r="D102" s="139" t="s">
        <v>6649</v>
      </c>
      <c r="E102" s="138" t="s">
        <v>6650</v>
      </c>
      <c r="F102" s="140">
        <v>3420825.15</v>
      </c>
    </row>
    <row r="103" spans="1:6" ht="12" hidden="1" x14ac:dyDescent="0.2">
      <c r="A103" s="138" t="s">
        <v>6517</v>
      </c>
      <c r="B103" s="138" t="s">
        <v>6855</v>
      </c>
      <c r="C103" s="138" t="s">
        <v>6531</v>
      </c>
      <c r="D103" s="139" t="s">
        <v>6651</v>
      </c>
      <c r="E103" s="138" t="s">
        <v>6571</v>
      </c>
      <c r="F103" s="140">
        <v>3115625.01</v>
      </c>
    </row>
    <row r="104" spans="1:6" ht="12" hidden="1" x14ac:dyDescent="0.2">
      <c r="A104" s="138" t="s">
        <v>6517</v>
      </c>
      <c r="B104" s="138" t="s">
        <v>6855</v>
      </c>
      <c r="C104" s="138" t="s">
        <v>6531</v>
      </c>
      <c r="D104" s="139" t="s">
        <v>6652</v>
      </c>
      <c r="E104" s="138" t="s">
        <v>6571</v>
      </c>
      <c r="F104" s="140">
        <v>666168.46</v>
      </c>
    </row>
    <row r="105" spans="1:6" ht="12" hidden="1" x14ac:dyDescent="0.2">
      <c r="A105" s="138" t="s">
        <v>6517</v>
      </c>
      <c r="B105" s="138" t="s">
        <v>6855</v>
      </c>
      <c r="C105" s="138" t="s">
        <v>6531</v>
      </c>
      <c r="D105" s="139" t="s">
        <v>6653</v>
      </c>
      <c r="E105" s="138" t="s">
        <v>6571</v>
      </c>
      <c r="F105" s="140">
        <v>1470331.82</v>
      </c>
    </row>
    <row r="106" spans="1:6" ht="12" hidden="1" x14ac:dyDescent="0.2">
      <c r="A106" s="138" t="s">
        <v>6517</v>
      </c>
      <c r="B106" s="138" t="s">
        <v>6855</v>
      </c>
      <c r="C106" s="138" t="s">
        <v>6531</v>
      </c>
      <c r="D106" s="139" t="s">
        <v>6654</v>
      </c>
      <c r="E106" s="138" t="s">
        <v>6655</v>
      </c>
      <c r="F106" s="140">
        <v>2665266.96</v>
      </c>
    </row>
    <row r="107" spans="1:6" ht="12" hidden="1" x14ac:dyDescent="0.2">
      <c r="A107" s="138" t="s">
        <v>6517</v>
      </c>
      <c r="B107" s="138" t="s">
        <v>6855</v>
      </c>
      <c r="C107" s="138" t="s">
        <v>6531</v>
      </c>
      <c r="D107" s="139" t="s">
        <v>6656</v>
      </c>
      <c r="E107" s="138" t="s">
        <v>6657</v>
      </c>
      <c r="F107" s="140">
        <v>1516690.83</v>
      </c>
    </row>
    <row r="108" spans="1:6" ht="12" hidden="1" x14ac:dyDescent="0.2">
      <c r="A108" s="138" t="s">
        <v>6517</v>
      </c>
      <c r="B108" s="138" t="s">
        <v>6855</v>
      </c>
      <c r="C108" s="138" t="s">
        <v>6531</v>
      </c>
      <c r="D108" s="139" t="s">
        <v>6658</v>
      </c>
      <c r="E108" s="138" t="s">
        <v>6659</v>
      </c>
      <c r="F108" s="140">
        <v>4723143.46</v>
      </c>
    </row>
    <row r="109" spans="1:6" ht="12" hidden="1" x14ac:dyDescent="0.2">
      <c r="A109" s="138" t="s">
        <v>6517</v>
      </c>
      <c r="B109" s="138" t="s">
        <v>6855</v>
      </c>
      <c r="C109" s="138" t="s">
        <v>6531</v>
      </c>
      <c r="D109" s="139" t="s">
        <v>6660</v>
      </c>
      <c r="E109" s="138" t="s">
        <v>6571</v>
      </c>
      <c r="F109" s="140">
        <v>4153747.28</v>
      </c>
    </row>
    <row r="110" spans="1:6" ht="12" hidden="1" x14ac:dyDescent="0.2">
      <c r="A110" s="138" t="s">
        <v>6517</v>
      </c>
      <c r="B110" s="138" t="s">
        <v>6855</v>
      </c>
      <c r="C110" s="138" t="s">
        <v>6531</v>
      </c>
      <c r="D110" s="139" t="s">
        <v>6661</v>
      </c>
      <c r="E110" s="138" t="s">
        <v>6571</v>
      </c>
      <c r="F110" s="140">
        <v>2960100.62</v>
      </c>
    </row>
    <row r="111" spans="1:6" ht="12" hidden="1" x14ac:dyDescent="0.2">
      <c r="A111" s="138" t="s">
        <v>6517</v>
      </c>
      <c r="B111" s="138" t="s">
        <v>6855</v>
      </c>
      <c r="C111" s="138" t="s">
        <v>6531</v>
      </c>
      <c r="D111" s="139" t="s">
        <v>5984</v>
      </c>
      <c r="E111" s="138" t="s">
        <v>5985</v>
      </c>
      <c r="F111" s="140">
        <v>1079601.8</v>
      </c>
    </row>
    <row r="112" spans="1:6" ht="12" hidden="1" x14ac:dyDescent="0.2">
      <c r="A112" s="138" t="s">
        <v>6517</v>
      </c>
      <c r="B112" s="138" t="s">
        <v>6855</v>
      </c>
      <c r="C112" s="138" t="s">
        <v>6531</v>
      </c>
      <c r="D112" s="139" t="s">
        <v>5762</v>
      </c>
      <c r="E112" s="138" t="s">
        <v>6662</v>
      </c>
      <c r="F112" s="140">
        <v>1878948.54</v>
      </c>
    </row>
    <row r="113" spans="1:6" ht="12" hidden="1" x14ac:dyDescent="0.2">
      <c r="A113" s="138" t="s">
        <v>6517</v>
      </c>
      <c r="B113" s="138" t="s">
        <v>6855</v>
      </c>
      <c r="C113" s="138" t="s">
        <v>6531</v>
      </c>
      <c r="D113" s="139" t="s">
        <v>6663</v>
      </c>
      <c r="E113" s="138" t="s">
        <v>6585</v>
      </c>
      <c r="F113" s="140">
        <v>1313551.6299999999</v>
      </c>
    </row>
    <row r="114" spans="1:6" ht="12" hidden="1" x14ac:dyDescent="0.2">
      <c r="A114" s="138" t="s">
        <v>6517</v>
      </c>
      <c r="B114" s="138" t="s">
        <v>6855</v>
      </c>
      <c r="C114" s="138" t="s">
        <v>6531</v>
      </c>
      <c r="D114" s="139" t="s">
        <v>6664</v>
      </c>
      <c r="E114" s="138" t="s">
        <v>6585</v>
      </c>
      <c r="F114" s="140">
        <v>1437189.1200000001</v>
      </c>
    </row>
    <row r="115" spans="1:6" ht="12" hidden="1" x14ac:dyDescent="0.2">
      <c r="A115" s="138" t="s">
        <v>6517</v>
      </c>
      <c r="B115" s="138" t="s">
        <v>6855</v>
      </c>
      <c r="C115" s="138" t="s">
        <v>6531</v>
      </c>
      <c r="D115" s="139" t="s">
        <v>6665</v>
      </c>
      <c r="E115" s="138" t="s">
        <v>6585</v>
      </c>
      <c r="F115" s="140">
        <v>1373978.54</v>
      </c>
    </row>
    <row r="116" spans="1:6" ht="12" hidden="1" x14ac:dyDescent="0.2">
      <c r="A116" s="138" t="s">
        <v>6517</v>
      </c>
      <c r="B116" s="138" t="s">
        <v>6855</v>
      </c>
      <c r="C116" s="138" t="s">
        <v>6531</v>
      </c>
      <c r="D116" s="139" t="s">
        <v>6666</v>
      </c>
      <c r="E116" s="138" t="s">
        <v>6585</v>
      </c>
      <c r="F116" s="140">
        <v>1474152.68</v>
      </c>
    </row>
    <row r="117" spans="1:6" ht="12" hidden="1" x14ac:dyDescent="0.2">
      <c r="A117" s="138" t="s">
        <v>6517</v>
      </c>
      <c r="B117" s="138" t="s">
        <v>6855</v>
      </c>
      <c r="C117" s="138" t="s">
        <v>6531</v>
      </c>
      <c r="D117" s="139" t="s">
        <v>6667</v>
      </c>
      <c r="E117" s="138" t="s">
        <v>6585</v>
      </c>
      <c r="F117" s="140">
        <v>1321831.03</v>
      </c>
    </row>
    <row r="118" spans="1:6" ht="12" hidden="1" x14ac:dyDescent="0.2">
      <c r="A118" s="138" t="s">
        <v>6517</v>
      </c>
      <c r="B118" s="138" t="s">
        <v>6855</v>
      </c>
      <c r="C118" s="138" t="s">
        <v>6531</v>
      </c>
      <c r="D118" s="139" t="s">
        <v>6668</v>
      </c>
      <c r="E118" s="138" t="s">
        <v>6585</v>
      </c>
      <c r="F118" s="140">
        <v>1291315.57</v>
      </c>
    </row>
    <row r="119" spans="1:6" ht="12" hidden="1" x14ac:dyDescent="0.2">
      <c r="A119" s="138" t="s">
        <v>6517</v>
      </c>
      <c r="B119" s="138" t="s">
        <v>6855</v>
      </c>
      <c r="C119" s="138" t="s">
        <v>6531</v>
      </c>
      <c r="D119" s="139" t="s">
        <v>6669</v>
      </c>
      <c r="E119" s="138" t="s">
        <v>5991</v>
      </c>
      <c r="F119" s="140">
        <v>1470971.49</v>
      </c>
    </row>
    <row r="120" spans="1:6" ht="12" hidden="1" x14ac:dyDescent="0.2">
      <c r="A120" s="138" t="s">
        <v>6517</v>
      </c>
      <c r="B120" s="138" t="s">
        <v>6855</v>
      </c>
      <c r="C120" s="138" t="s">
        <v>6531</v>
      </c>
      <c r="D120" s="139" t="s">
        <v>6670</v>
      </c>
      <c r="E120" s="138" t="s">
        <v>6585</v>
      </c>
      <c r="F120" s="140">
        <v>1820064.65</v>
      </c>
    </row>
    <row r="121" spans="1:6" ht="12" hidden="1" x14ac:dyDescent="0.2">
      <c r="A121" s="138" t="s">
        <v>6517</v>
      </c>
      <c r="B121" s="138" t="s">
        <v>6855</v>
      </c>
      <c r="C121" s="138" t="s">
        <v>6531</v>
      </c>
      <c r="D121" s="139" t="s">
        <v>6671</v>
      </c>
      <c r="E121" s="138" t="s">
        <v>6585</v>
      </c>
      <c r="F121" s="140">
        <v>1558391.85</v>
      </c>
    </row>
    <row r="122" spans="1:6" ht="12" hidden="1" x14ac:dyDescent="0.2">
      <c r="A122" s="138" t="s">
        <v>6517</v>
      </c>
      <c r="B122" s="138" t="s">
        <v>6855</v>
      </c>
      <c r="C122" s="138" t="s">
        <v>6531</v>
      </c>
      <c r="D122" s="139" t="s">
        <v>6672</v>
      </c>
      <c r="E122" s="138" t="s">
        <v>6585</v>
      </c>
      <c r="F122" s="140">
        <v>1771565.76</v>
      </c>
    </row>
    <row r="123" spans="1:6" ht="12" hidden="1" x14ac:dyDescent="0.2">
      <c r="A123" s="138" t="s">
        <v>6517</v>
      </c>
      <c r="B123" s="138" t="s">
        <v>6855</v>
      </c>
      <c r="C123" s="138" t="s">
        <v>6531</v>
      </c>
      <c r="D123" s="139" t="s">
        <v>6673</v>
      </c>
      <c r="E123" s="138" t="s">
        <v>6585</v>
      </c>
      <c r="F123" s="140">
        <v>1686341.06</v>
      </c>
    </row>
    <row r="124" spans="1:6" ht="12" hidden="1" x14ac:dyDescent="0.2">
      <c r="A124" s="138" t="s">
        <v>6517</v>
      </c>
      <c r="B124" s="138" t="s">
        <v>6855</v>
      </c>
      <c r="C124" s="138" t="s">
        <v>6531</v>
      </c>
      <c r="D124" s="139" t="s">
        <v>6674</v>
      </c>
      <c r="E124" s="138" t="s">
        <v>6585</v>
      </c>
      <c r="F124" s="140">
        <v>1463784.93</v>
      </c>
    </row>
    <row r="125" spans="1:6" ht="12" hidden="1" x14ac:dyDescent="0.2">
      <c r="A125" s="138" t="s">
        <v>6517</v>
      </c>
      <c r="B125" s="138" t="s">
        <v>6855</v>
      </c>
      <c r="C125" s="138" t="s">
        <v>6531</v>
      </c>
      <c r="D125" s="139" t="s">
        <v>6675</v>
      </c>
      <c r="E125" s="138" t="s">
        <v>6585</v>
      </c>
      <c r="F125" s="140">
        <v>1221646.8999999999</v>
      </c>
    </row>
    <row r="126" spans="1:6" ht="12" hidden="1" x14ac:dyDescent="0.2">
      <c r="A126" s="138" t="s">
        <v>6517</v>
      </c>
      <c r="B126" s="138" t="s">
        <v>6855</v>
      </c>
      <c r="C126" s="138" t="s">
        <v>6531</v>
      </c>
      <c r="D126" s="139" t="s">
        <v>6676</v>
      </c>
      <c r="E126" s="138" t="s">
        <v>6585</v>
      </c>
      <c r="F126" s="140">
        <v>1405588.93</v>
      </c>
    </row>
    <row r="127" spans="1:6" ht="12" hidden="1" x14ac:dyDescent="0.2">
      <c r="A127" s="138" t="s">
        <v>6517</v>
      </c>
      <c r="B127" s="138" t="s">
        <v>6855</v>
      </c>
      <c r="C127" s="138" t="s">
        <v>6531</v>
      </c>
      <c r="D127" s="139" t="s">
        <v>6677</v>
      </c>
      <c r="E127" s="138" t="s">
        <v>6585</v>
      </c>
      <c r="F127" s="140">
        <v>891058.63</v>
      </c>
    </row>
    <row r="128" spans="1:6" ht="12" hidden="1" x14ac:dyDescent="0.2">
      <c r="A128" s="138" t="s">
        <v>6517</v>
      </c>
      <c r="B128" s="138" t="s">
        <v>6855</v>
      </c>
      <c r="C128" s="138" t="s">
        <v>6531</v>
      </c>
      <c r="D128" s="139" t="s">
        <v>6678</v>
      </c>
      <c r="E128" s="138" t="s">
        <v>6585</v>
      </c>
      <c r="F128" s="140">
        <v>1329388.3899999999</v>
      </c>
    </row>
    <row r="129" spans="1:6" ht="12" hidden="1" x14ac:dyDescent="0.2">
      <c r="A129" s="138" t="s">
        <v>6517</v>
      </c>
      <c r="B129" s="138" t="s">
        <v>6855</v>
      </c>
      <c r="C129" s="138" t="s">
        <v>6531</v>
      </c>
      <c r="D129" s="139" t="s">
        <v>6679</v>
      </c>
      <c r="E129" s="138" t="s">
        <v>6585</v>
      </c>
      <c r="F129" s="140">
        <v>1262536.74</v>
      </c>
    </row>
    <row r="130" spans="1:6" ht="12" hidden="1" x14ac:dyDescent="0.2">
      <c r="A130" s="138" t="s">
        <v>6517</v>
      </c>
      <c r="B130" s="138" t="s">
        <v>6855</v>
      </c>
      <c r="C130" s="138" t="s">
        <v>6531</v>
      </c>
      <c r="D130" s="139" t="s">
        <v>6680</v>
      </c>
      <c r="E130" s="138" t="s">
        <v>6585</v>
      </c>
      <c r="F130" s="140">
        <v>1555799.47</v>
      </c>
    </row>
    <row r="131" spans="1:6" ht="12" hidden="1" x14ac:dyDescent="0.2">
      <c r="A131" s="138" t="s">
        <v>6517</v>
      </c>
      <c r="B131" s="138" t="s">
        <v>6855</v>
      </c>
      <c r="C131" s="138" t="s">
        <v>6531</v>
      </c>
      <c r="D131" s="139" t="s">
        <v>6681</v>
      </c>
      <c r="E131" s="138" t="s">
        <v>6585</v>
      </c>
      <c r="F131" s="140">
        <v>1311970.27</v>
      </c>
    </row>
    <row r="132" spans="1:6" ht="12" hidden="1" x14ac:dyDescent="0.2">
      <c r="A132" s="138" t="s">
        <v>6517</v>
      </c>
      <c r="B132" s="138" t="s">
        <v>6855</v>
      </c>
      <c r="C132" s="138" t="s">
        <v>6531</v>
      </c>
      <c r="D132" s="139" t="s">
        <v>6682</v>
      </c>
      <c r="E132" s="138" t="s">
        <v>6585</v>
      </c>
      <c r="F132" s="140">
        <v>1578513.79</v>
      </c>
    </row>
    <row r="133" spans="1:6" ht="12" hidden="1" x14ac:dyDescent="0.2">
      <c r="A133" s="138" t="s">
        <v>6517</v>
      </c>
      <c r="B133" s="138" t="s">
        <v>6855</v>
      </c>
      <c r="C133" s="138" t="s">
        <v>6531</v>
      </c>
      <c r="D133" s="139" t="s">
        <v>6683</v>
      </c>
      <c r="E133" s="138" t="s">
        <v>6585</v>
      </c>
      <c r="F133" s="140">
        <v>1420096.58</v>
      </c>
    </row>
    <row r="134" spans="1:6" ht="12" hidden="1" x14ac:dyDescent="0.2">
      <c r="A134" s="138" t="s">
        <v>6517</v>
      </c>
      <c r="B134" s="138" t="s">
        <v>6855</v>
      </c>
      <c r="C134" s="138" t="s">
        <v>6531</v>
      </c>
      <c r="D134" s="139" t="s">
        <v>6684</v>
      </c>
      <c r="E134" s="138" t="s">
        <v>6585</v>
      </c>
      <c r="F134" s="140">
        <v>1162248.94</v>
      </c>
    </row>
    <row r="135" spans="1:6" ht="12" hidden="1" x14ac:dyDescent="0.2">
      <c r="A135" s="138" t="s">
        <v>6517</v>
      </c>
      <c r="B135" s="138" t="s">
        <v>6855</v>
      </c>
      <c r="C135" s="138" t="s">
        <v>6531</v>
      </c>
      <c r="D135" s="139" t="s">
        <v>6685</v>
      </c>
      <c r="E135" s="138" t="s">
        <v>6686</v>
      </c>
      <c r="F135" s="140">
        <v>130765154.53</v>
      </c>
    </row>
    <row r="136" spans="1:6" ht="12" hidden="1" x14ac:dyDescent="0.2">
      <c r="A136" s="138" t="s">
        <v>6517</v>
      </c>
      <c r="B136" s="138" t="s">
        <v>6855</v>
      </c>
      <c r="C136" s="138" t="s">
        <v>6531</v>
      </c>
      <c r="D136" s="139" t="s">
        <v>6687</v>
      </c>
      <c r="E136" s="138" t="s">
        <v>6688</v>
      </c>
      <c r="F136" s="140">
        <v>56084156.479999997</v>
      </c>
    </row>
    <row r="137" spans="1:6" ht="12" hidden="1" x14ac:dyDescent="0.2">
      <c r="A137" s="138" t="s">
        <v>6517</v>
      </c>
      <c r="B137" s="138" t="s">
        <v>6855</v>
      </c>
      <c r="C137" s="138" t="s">
        <v>6531</v>
      </c>
      <c r="D137" s="139" t="s">
        <v>6689</v>
      </c>
      <c r="E137" s="138" t="s">
        <v>6580</v>
      </c>
      <c r="F137" s="140">
        <v>21131713.329999998</v>
      </c>
    </row>
    <row r="138" spans="1:6" ht="12" hidden="1" x14ac:dyDescent="0.2">
      <c r="A138" s="138" t="s">
        <v>6517</v>
      </c>
      <c r="B138" s="138" t="s">
        <v>6855</v>
      </c>
      <c r="C138" s="138" t="s">
        <v>3152</v>
      </c>
      <c r="D138" s="139" t="s">
        <v>6690</v>
      </c>
      <c r="E138" s="138" t="s">
        <v>6038</v>
      </c>
      <c r="F138" s="140">
        <v>12800174.210000001</v>
      </c>
    </row>
    <row r="139" spans="1:6" ht="12" hidden="1" x14ac:dyDescent="0.2">
      <c r="A139" s="138" t="s">
        <v>6517</v>
      </c>
      <c r="B139" s="138" t="s">
        <v>6855</v>
      </c>
      <c r="C139" s="138" t="s">
        <v>3152</v>
      </c>
      <c r="D139" s="139" t="s">
        <v>6691</v>
      </c>
      <c r="E139" s="138" t="s">
        <v>6692</v>
      </c>
      <c r="F139" s="140">
        <v>6290763.2000000002</v>
      </c>
    </row>
    <row r="140" spans="1:6" ht="12" hidden="1" x14ac:dyDescent="0.2">
      <c r="A140" s="138" t="s">
        <v>6517</v>
      </c>
      <c r="B140" s="138" t="s">
        <v>6855</v>
      </c>
      <c r="C140" s="138" t="s">
        <v>3152</v>
      </c>
      <c r="D140" s="139" t="s">
        <v>6693</v>
      </c>
      <c r="E140" s="138" t="s">
        <v>6694</v>
      </c>
      <c r="F140" s="140">
        <v>5901725.4699999997</v>
      </c>
    </row>
    <row r="141" spans="1:6" ht="12" hidden="1" x14ac:dyDescent="0.2">
      <c r="A141" s="138" t="s">
        <v>6517</v>
      </c>
      <c r="B141" s="138" t="s">
        <v>6855</v>
      </c>
      <c r="C141" s="138" t="s">
        <v>3152</v>
      </c>
      <c r="D141" s="139" t="s">
        <v>6695</v>
      </c>
      <c r="E141" s="138" t="s">
        <v>5639</v>
      </c>
      <c r="F141" s="140">
        <v>378857.6</v>
      </c>
    </row>
    <row r="142" spans="1:6" ht="12" hidden="1" x14ac:dyDescent="0.2">
      <c r="A142" s="138" t="s">
        <v>6517</v>
      </c>
      <c r="B142" s="138" t="s">
        <v>6855</v>
      </c>
      <c r="C142" s="138" t="s">
        <v>3152</v>
      </c>
      <c r="D142" s="139" t="s">
        <v>6696</v>
      </c>
      <c r="E142" s="138" t="s">
        <v>5639</v>
      </c>
      <c r="F142" s="140">
        <v>1475329.31</v>
      </c>
    </row>
    <row r="143" spans="1:6" ht="12" hidden="1" x14ac:dyDescent="0.2">
      <c r="A143" s="138" t="s">
        <v>6517</v>
      </c>
      <c r="B143" s="138" t="s">
        <v>6855</v>
      </c>
      <c r="C143" s="138" t="s">
        <v>3152</v>
      </c>
      <c r="D143" s="139" t="s">
        <v>6697</v>
      </c>
      <c r="E143" s="138" t="s">
        <v>5639</v>
      </c>
      <c r="F143" s="140">
        <v>1849240.49</v>
      </c>
    </row>
    <row r="144" spans="1:6" ht="12" hidden="1" x14ac:dyDescent="0.2">
      <c r="A144" s="138" t="s">
        <v>6517</v>
      </c>
      <c r="B144" s="138" t="s">
        <v>6855</v>
      </c>
      <c r="C144" s="138" t="s">
        <v>3152</v>
      </c>
      <c r="D144" s="139" t="s">
        <v>6698</v>
      </c>
      <c r="E144" s="138" t="s">
        <v>5639</v>
      </c>
      <c r="F144" s="140">
        <v>1122249.56</v>
      </c>
    </row>
    <row r="145" spans="1:6" ht="12" hidden="1" x14ac:dyDescent="0.2">
      <c r="A145" s="138" t="s">
        <v>6517</v>
      </c>
      <c r="B145" s="138" t="s">
        <v>6855</v>
      </c>
      <c r="C145" s="138" t="s">
        <v>3152</v>
      </c>
      <c r="D145" s="139" t="s">
        <v>6699</v>
      </c>
      <c r="E145" s="138" t="s">
        <v>5650</v>
      </c>
      <c r="F145" s="140">
        <v>345497.45</v>
      </c>
    </row>
    <row r="146" spans="1:6" ht="12" hidden="1" x14ac:dyDescent="0.2">
      <c r="A146" s="138" t="s">
        <v>6517</v>
      </c>
      <c r="B146" s="138" t="s">
        <v>6855</v>
      </c>
      <c r="C146" s="138" t="s">
        <v>3152</v>
      </c>
      <c r="D146" s="139" t="s">
        <v>6700</v>
      </c>
      <c r="E146" s="138" t="s">
        <v>5639</v>
      </c>
      <c r="F146" s="140">
        <v>587986.94999999995</v>
      </c>
    </row>
    <row r="147" spans="1:6" ht="12" hidden="1" x14ac:dyDescent="0.2">
      <c r="A147" s="138" t="s">
        <v>6517</v>
      </c>
      <c r="B147" s="138" t="s">
        <v>6855</v>
      </c>
      <c r="C147" s="138" t="s">
        <v>3152</v>
      </c>
      <c r="D147" s="139" t="s">
        <v>6701</v>
      </c>
      <c r="E147" s="138" t="s">
        <v>5650</v>
      </c>
      <c r="F147" s="140">
        <v>411367.26</v>
      </c>
    </row>
    <row r="148" spans="1:6" ht="12" hidden="1" x14ac:dyDescent="0.2">
      <c r="A148" s="138" t="s">
        <v>6517</v>
      </c>
      <c r="B148" s="138" t="s">
        <v>6855</v>
      </c>
      <c r="C148" s="138" t="s">
        <v>3152</v>
      </c>
      <c r="D148" s="139" t="s">
        <v>6702</v>
      </c>
      <c r="E148" s="138" t="s">
        <v>5650</v>
      </c>
      <c r="F148" s="140">
        <v>845209.56</v>
      </c>
    </row>
    <row r="149" spans="1:6" ht="12" hidden="1" x14ac:dyDescent="0.2">
      <c r="A149" s="138" t="s">
        <v>6517</v>
      </c>
      <c r="B149" s="138" t="s">
        <v>6855</v>
      </c>
      <c r="C149" s="138" t="s">
        <v>3152</v>
      </c>
      <c r="D149" s="139" t="s">
        <v>6703</v>
      </c>
      <c r="E149" s="138" t="s">
        <v>5650</v>
      </c>
      <c r="F149" s="140">
        <v>241718.43</v>
      </c>
    </row>
    <row r="150" spans="1:6" ht="12" hidden="1" x14ac:dyDescent="0.2">
      <c r="A150" s="138" t="s">
        <v>6517</v>
      </c>
      <c r="B150" s="138" t="s">
        <v>6855</v>
      </c>
      <c r="C150" s="138" t="s">
        <v>3152</v>
      </c>
      <c r="D150" s="139" t="s">
        <v>6704</v>
      </c>
      <c r="E150" s="138" t="s">
        <v>5650</v>
      </c>
      <c r="F150" s="140">
        <v>516713.55</v>
      </c>
    </row>
    <row r="151" spans="1:6" ht="12" hidden="1" x14ac:dyDescent="0.2">
      <c r="A151" s="138" t="s">
        <v>6517</v>
      </c>
      <c r="B151" s="138" t="s">
        <v>6855</v>
      </c>
      <c r="C151" s="138" t="s">
        <v>3152</v>
      </c>
      <c r="D151" s="139" t="s">
        <v>6705</v>
      </c>
      <c r="E151" s="138" t="s">
        <v>5639</v>
      </c>
      <c r="F151" s="140">
        <v>1653095.17</v>
      </c>
    </row>
    <row r="152" spans="1:6" ht="12" hidden="1" x14ac:dyDescent="0.2">
      <c r="A152" s="138" t="s">
        <v>6517</v>
      </c>
      <c r="B152" s="138" t="s">
        <v>6855</v>
      </c>
      <c r="C152" s="138" t="s">
        <v>3152</v>
      </c>
      <c r="D152" s="139" t="s">
        <v>6706</v>
      </c>
      <c r="E152" s="138" t="s">
        <v>6038</v>
      </c>
      <c r="F152" s="140">
        <v>983884.47</v>
      </c>
    </row>
    <row r="153" spans="1:6" ht="12" hidden="1" x14ac:dyDescent="0.2">
      <c r="A153" s="138" t="s">
        <v>6517</v>
      </c>
      <c r="B153" s="138" t="s">
        <v>6855</v>
      </c>
      <c r="C153" s="138" t="s">
        <v>3152</v>
      </c>
      <c r="D153" s="139" t="s">
        <v>6707</v>
      </c>
      <c r="E153" s="138" t="s">
        <v>6692</v>
      </c>
      <c r="F153" s="140">
        <v>5860974.4100000001</v>
      </c>
    </row>
    <row r="154" spans="1:6" ht="12" hidden="1" x14ac:dyDescent="0.2">
      <c r="A154" s="138" t="s">
        <v>6517</v>
      </c>
      <c r="B154" s="138" t="s">
        <v>6855</v>
      </c>
      <c r="C154" s="138" t="s">
        <v>3152</v>
      </c>
      <c r="D154" s="139" t="s">
        <v>6708</v>
      </c>
      <c r="E154" s="138" t="s">
        <v>6694</v>
      </c>
      <c r="F154" s="140">
        <v>4343150.34</v>
      </c>
    </row>
    <row r="155" spans="1:6" ht="12" hidden="1" x14ac:dyDescent="0.2">
      <c r="A155" s="138" t="s">
        <v>6517</v>
      </c>
      <c r="B155" s="138" t="s">
        <v>6855</v>
      </c>
      <c r="C155" s="138" t="s">
        <v>3152</v>
      </c>
      <c r="D155" s="139" t="s">
        <v>6709</v>
      </c>
      <c r="E155" s="138" t="s">
        <v>5639</v>
      </c>
      <c r="F155" s="140">
        <v>1165514.8899999999</v>
      </c>
    </row>
    <row r="156" spans="1:6" ht="12" hidden="1" x14ac:dyDescent="0.2">
      <c r="A156" s="138" t="s">
        <v>6517</v>
      </c>
      <c r="B156" s="138" t="s">
        <v>6855</v>
      </c>
      <c r="C156" s="138" t="s">
        <v>3152</v>
      </c>
      <c r="D156" s="139" t="s">
        <v>6710</v>
      </c>
      <c r="E156" s="138" t="s">
        <v>6330</v>
      </c>
      <c r="F156" s="140">
        <v>5202948.17</v>
      </c>
    </row>
    <row r="157" spans="1:6" ht="12" hidden="1" x14ac:dyDescent="0.2">
      <c r="A157" s="138" t="s">
        <v>6517</v>
      </c>
      <c r="B157" s="138" t="s">
        <v>6855</v>
      </c>
      <c r="C157" s="138" t="s">
        <v>3152</v>
      </c>
      <c r="D157" s="139" t="s">
        <v>6711</v>
      </c>
      <c r="E157" s="138" t="s">
        <v>6324</v>
      </c>
      <c r="F157" s="140">
        <v>6114299.0899999999</v>
      </c>
    </row>
    <row r="158" spans="1:6" ht="12" hidden="1" x14ac:dyDescent="0.2">
      <c r="A158" s="138" t="s">
        <v>6517</v>
      </c>
      <c r="B158" s="138" t="s">
        <v>6855</v>
      </c>
      <c r="C158" s="138" t="s">
        <v>3152</v>
      </c>
      <c r="D158" s="139" t="s">
        <v>6320</v>
      </c>
      <c r="E158" s="138" t="s">
        <v>6321</v>
      </c>
      <c r="F158" s="140">
        <v>9417888.6099999994</v>
      </c>
    </row>
    <row r="159" spans="1:6" ht="12" hidden="1" x14ac:dyDescent="0.2">
      <c r="A159" s="138" t="s">
        <v>6517</v>
      </c>
      <c r="B159" s="138" t="s">
        <v>6855</v>
      </c>
      <c r="C159" s="138" t="s">
        <v>3152</v>
      </c>
      <c r="D159" s="139" t="s">
        <v>6712</v>
      </c>
      <c r="E159" s="138" t="s">
        <v>5639</v>
      </c>
      <c r="F159" s="140">
        <v>1719337.61</v>
      </c>
    </row>
    <row r="160" spans="1:6" ht="12" hidden="1" x14ac:dyDescent="0.2">
      <c r="A160" s="138" t="s">
        <v>6517</v>
      </c>
      <c r="B160" s="138" t="s">
        <v>6855</v>
      </c>
      <c r="C160" s="138" t="s">
        <v>3152</v>
      </c>
      <c r="D160" s="139" t="s">
        <v>6713</v>
      </c>
      <c r="E160" s="138" t="s">
        <v>5639</v>
      </c>
      <c r="F160" s="140">
        <v>1482091.95</v>
      </c>
    </row>
    <row r="161" spans="1:6" ht="12" hidden="1" x14ac:dyDescent="0.2">
      <c r="A161" s="138" t="s">
        <v>6517</v>
      </c>
      <c r="B161" s="138" t="s">
        <v>6855</v>
      </c>
      <c r="C161" s="138" t="s">
        <v>3152</v>
      </c>
      <c r="D161" s="139" t="s">
        <v>6714</v>
      </c>
      <c r="E161" s="138" t="s">
        <v>6035</v>
      </c>
      <c r="F161" s="140">
        <v>2708098.3</v>
      </c>
    </row>
    <row r="162" spans="1:6" ht="12" hidden="1" x14ac:dyDescent="0.2">
      <c r="A162" s="138" t="s">
        <v>6517</v>
      </c>
      <c r="B162" s="138" t="s">
        <v>6855</v>
      </c>
      <c r="C162" s="138" t="s">
        <v>3151</v>
      </c>
      <c r="D162" s="139" t="s">
        <v>6715</v>
      </c>
      <c r="E162" s="138" t="s">
        <v>5622</v>
      </c>
      <c r="F162" s="140">
        <v>766495.09</v>
      </c>
    </row>
    <row r="163" spans="1:6" ht="12" hidden="1" x14ac:dyDescent="0.2">
      <c r="A163" s="138" t="s">
        <v>6517</v>
      </c>
      <c r="B163" s="138" t="s">
        <v>6855</v>
      </c>
      <c r="C163" s="138" t="s">
        <v>3151</v>
      </c>
      <c r="D163" s="139" t="s">
        <v>6716</v>
      </c>
      <c r="E163" s="138" t="s">
        <v>5625</v>
      </c>
      <c r="F163" s="140">
        <v>347828.53</v>
      </c>
    </row>
    <row r="164" spans="1:6" ht="12" hidden="1" x14ac:dyDescent="0.2">
      <c r="A164" s="138" t="s">
        <v>6517</v>
      </c>
      <c r="B164" s="138" t="s">
        <v>6855</v>
      </c>
      <c r="C164" s="138" t="s">
        <v>3151</v>
      </c>
      <c r="D164" s="139" t="s">
        <v>6717</v>
      </c>
      <c r="E164" s="138" t="s">
        <v>5610</v>
      </c>
      <c r="F164" s="140">
        <v>11633882.17</v>
      </c>
    </row>
    <row r="165" spans="1:6" ht="12" hidden="1" x14ac:dyDescent="0.2">
      <c r="A165" s="138" t="s">
        <v>6519</v>
      </c>
      <c r="B165" s="138" t="s">
        <v>6856</v>
      </c>
      <c r="C165" s="138" t="s">
        <v>6531</v>
      </c>
      <c r="D165" s="139" t="s">
        <v>6718</v>
      </c>
      <c r="E165" s="138" t="s">
        <v>6442</v>
      </c>
      <c r="F165" s="140">
        <v>4011166.67</v>
      </c>
    </row>
    <row r="166" spans="1:6" ht="12" hidden="1" x14ac:dyDescent="0.2">
      <c r="A166" s="138" t="s">
        <v>6519</v>
      </c>
      <c r="B166" s="138" t="s">
        <v>6856</v>
      </c>
      <c r="C166" s="138" t="s">
        <v>6531</v>
      </c>
      <c r="D166" s="139" t="s">
        <v>6719</v>
      </c>
      <c r="E166" s="138" t="s">
        <v>6442</v>
      </c>
      <c r="F166" s="140">
        <v>600371.25</v>
      </c>
    </row>
    <row r="167" spans="1:6" ht="12" hidden="1" x14ac:dyDescent="0.2">
      <c r="A167" s="138" t="s">
        <v>6519</v>
      </c>
      <c r="B167" s="138" t="s">
        <v>6856</v>
      </c>
      <c r="C167" s="138" t="s">
        <v>6531</v>
      </c>
      <c r="D167" s="139" t="s">
        <v>6460</v>
      </c>
      <c r="E167" s="138" t="s">
        <v>6442</v>
      </c>
      <c r="F167" s="140">
        <v>5645833.3300000001</v>
      </c>
    </row>
    <row r="168" spans="1:6" ht="12" x14ac:dyDescent="0.2">
      <c r="A168" s="138" t="s">
        <v>6519</v>
      </c>
      <c r="B168" s="138" t="s">
        <v>6856</v>
      </c>
      <c r="C168" s="138" t="s">
        <v>6531</v>
      </c>
      <c r="D168" s="139" t="s">
        <v>6720</v>
      </c>
      <c r="E168" s="145" t="s">
        <v>6533</v>
      </c>
      <c r="F168" s="140">
        <v>41229.17</v>
      </c>
    </row>
    <row r="169" spans="1:6" ht="12" hidden="1" x14ac:dyDescent="0.2">
      <c r="A169" s="138" t="s">
        <v>6519</v>
      </c>
      <c r="B169" s="138" t="s">
        <v>6856</v>
      </c>
      <c r="C169" s="138" t="s">
        <v>6531</v>
      </c>
      <c r="D169" s="139" t="s">
        <v>6721</v>
      </c>
      <c r="E169" s="138" t="s">
        <v>6373</v>
      </c>
      <c r="F169" s="140">
        <v>5000</v>
      </c>
    </row>
    <row r="170" spans="1:6" ht="12" hidden="1" x14ac:dyDescent="0.2">
      <c r="A170" s="138" t="s">
        <v>6519</v>
      </c>
      <c r="B170" s="138" t="s">
        <v>6856</v>
      </c>
      <c r="C170" s="138" t="s">
        <v>6531</v>
      </c>
      <c r="D170" s="139" t="s">
        <v>6721</v>
      </c>
      <c r="E170" s="138" t="s">
        <v>6373</v>
      </c>
      <c r="F170" s="140">
        <v>5000</v>
      </c>
    </row>
    <row r="171" spans="1:6" ht="12" hidden="1" x14ac:dyDescent="0.2">
      <c r="A171" s="138" t="s">
        <v>6519</v>
      </c>
      <c r="B171" s="138" t="s">
        <v>6856</v>
      </c>
      <c r="C171" s="138" t="s">
        <v>6531</v>
      </c>
      <c r="D171" s="139" t="s">
        <v>6721</v>
      </c>
      <c r="E171" s="138" t="s">
        <v>6373</v>
      </c>
      <c r="F171" s="140">
        <v>25000</v>
      </c>
    </row>
    <row r="172" spans="1:6" ht="12" hidden="1" x14ac:dyDescent="0.2">
      <c r="A172" s="138" t="s">
        <v>6519</v>
      </c>
      <c r="B172" s="138" t="s">
        <v>6856</v>
      </c>
      <c r="C172" s="138" t="s">
        <v>6531</v>
      </c>
      <c r="D172" s="139" t="s">
        <v>6722</v>
      </c>
      <c r="E172" s="138" t="s">
        <v>6373</v>
      </c>
      <c r="F172" s="140">
        <v>1000</v>
      </c>
    </row>
    <row r="173" spans="1:6" ht="12" hidden="1" x14ac:dyDescent="0.2">
      <c r="A173" s="138" t="s">
        <v>6519</v>
      </c>
      <c r="B173" s="138" t="s">
        <v>6856</v>
      </c>
      <c r="C173" s="138" t="s">
        <v>6531</v>
      </c>
      <c r="D173" s="139" t="s">
        <v>6723</v>
      </c>
      <c r="E173" s="138" t="s">
        <v>6373</v>
      </c>
      <c r="F173" s="140">
        <v>10000</v>
      </c>
    </row>
    <row r="174" spans="1:6" ht="12" hidden="1" x14ac:dyDescent="0.2">
      <c r="A174" s="138" t="s">
        <v>6519</v>
      </c>
      <c r="B174" s="138" t="s">
        <v>6856</v>
      </c>
      <c r="C174" s="138" t="s">
        <v>6531</v>
      </c>
      <c r="D174" s="139" t="s">
        <v>6724</v>
      </c>
      <c r="E174" s="138" t="s">
        <v>6373</v>
      </c>
      <c r="F174" s="140">
        <v>1000</v>
      </c>
    </row>
    <row r="175" spans="1:6" ht="12" hidden="1" x14ac:dyDescent="0.2">
      <c r="A175" s="138" t="s">
        <v>6519</v>
      </c>
      <c r="B175" s="138" t="s">
        <v>6856</v>
      </c>
      <c r="C175" s="138" t="s">
        <v>6531</v>
      </c>
      <c r="D175" s="139" t="s">
        <v>6725</v>
      </c>
      <c r="E175" s="138" t="s">
        <v>6373</v>
      </c>
      <c r="F175" s="140">
        <v>10000</v>
      </c>
    </row>
    <row r="176" spans="1:6" ht="12" hidden="1" x14ac:dyDescent="0.2">
      <c r="A176" s="138" t="s">
        <v>6519</v>
      </c>
      <c r="B176" s="138" t="s">
        <v>6856</v>
      </c>
      <c r="C176" s="138" t="s">
        <v>6531</v>
      </c>
      <c r="D176" s="139" t="s">
        <v>6726</v>
      </c>
      <c r="E176" s="138" t="s">
        <v>6373</v>
      </c>
      <c r="F176" s="140">
        <v>1000</v>
      </c>
    </row>
    <row r="177" spans="1:6" ht="12" hidden="1" x14ac:dyDescent="0.2">
      <c r="A177" s="138" t="s">
        <v>6519</v>
      </c>
      <c r="B177" s="138" t="s">
        <v>6856</v>
      </c>
      <c r="C177" s="138" t="s">
        <v>6531</v>
      </c>
      <c r="D177" s="139" t="s">
        <v>6727</v>
      </c>
      <c r="E177" s="138" t="s">
        <v>6373</v>
      </c>
      <c r="F177" s="140">
        <v>10000</v>
      </c>
    </row>
    <row r="178" spans="1:6" ht="12" hidden="1" x14ac:dyDescent="0.2">
      <c r="A178" s="138" t="s">
        <v>6519</v>
      </c>
      <c r="B178" s="138" t="s">
        <v>6856</v>
      </c>
      <c r="C178" s="138" t="s">
        <v>6531</v>
      </c>
      <c r="D178" s="139" t="s">
        <v>6728</v>
      </c>
      <c r="E178" s="138" t="s">
        <v>6373</v>
      </c>
      <c r="F178" s="140">
        <v>1000</v>
      </c>
    </row>
    <row r="179" spans="1:6" ht="12" hidden="1" x14ac:dyDescent="0.2">
      <c r="A179" s="138" t="s">
        <v>6519</v>
      </c>
      <c r="B179" s="138" t="s">
        <v>6856</v>
      </c>
      <c r="C179" s="138" t="s">
        <v>6531</v>
      </c>
      <c r="D179" s="139" t="s">
        <v>6729</v>
      </c>
      <c r="E179" s="138" t="s">
        <v>6373</v>
      </c>
      <c r="F179" s="140">
        <v>5000</v>
      </c>
    </row>
    <row r="180" spans="1:6" ht="12" hidden="1" x14ac:dyDescent="0.2">
      <c r="A180" s="138" t="s">
        <v>6519</v>
      </c>
      <c r="B180" s="138" t="s">
        <v>6856</v>
      </c>
      <c r="C180" s="138" t="s">
        <v>6531</v>
      </c>
      <c r="D180" s="139" t="s">
        <v>6730</v>
      </c>
      <c r="E180" s="138" t="s">
        <v>6373</v>
      </c>
      <c r="F180" s="140">
        <v>5000</v>
      </c>
    </row>
    <row r="181" spans="1:6" ht="12" hidden="1" x14ac:dyDescent="0.2">
      <c r="A181" s="138" t="s">
        <v>6519</v>
      </c>
      <c r="B181" s="138" t="s">
        <v>6856</v>
      </c>
      <c r="C181" s="138" t="s">
        <v>6531</v>
      </c>
      <c r="D181" s="139" t="s">
        <v>6731</v>
      </c>
      <c r="E181" s="138" t="s">
        <v>6373</v>
      </c>
      <c r="F181" s="140">
        <v>1000</v>
      </c>
    </row>
    <row r="182" spans="1:6" ht="12" hidden="1" x14ac:dyDescent="0.2">
      <c r="A182" s="138" t="s">
        <v>6519</v>
      </c>
      <c r="B182" s="138" t="s">
        <v>6856</v>
      </c>
      <c r="C182" s="138" t="s">
        <v>6531</v>
      </c>
      <c r="D182" s="139" t="s">
        <v>6732</v>
      </c>
      <c r="E182" s="138" t="s">
        <v>6373</v>
      </c>
      <c r="F182" s="140">
        <v>5000</v>
      </c>
    </row>
    <row r="183" spans="1:6" ht="12" hidden="1" x14ac:dyDescent="0.2">
      <c r="A183" s="138" t="s">
        <v>6519</v>
      </c>
      <c r="B183" s="138" t="s">
        <v>6856</v>
      </c>
      <c r="C183" s="138" t="s">
        <v>6531</v>
      </c>
      <c r="D183" s="139" t="s">
        <v>6732</v>
      </c>
      <c r="E183" s="138" t="s">
        <v>6373</v>
      </c>
      <c r="F183" s="140">
        <v>5000</v>
      </c>
    </row>
    <row r="184" spans="1:6" ht="12" hidden="1" x14ac:dyDescent="0.2">
      <c r="A184" s="138" t="s">
        <v>6519</v>
      </c>
      <c r="B184" s="138" t="s">
        <v>6856</v>
      </c>
      <c r="C184" s="138" t="s">
        <v>6531</v>
      </c>
      <c r="D184" s="139" t="s">
        <v>6732</v>
      </c>
      <c r="E184" s="138" t="s">
        <v>6373</v>
      </c>
      <c r="F184" s="140">
        <v>10000</v>
      </c>
    </row>
    <row r="185" spans="1:6" ht="12" hidden="1" x14ac:dyDescent="0.2">
      <c r="A185" s="138" t="s">
        <v>6519</v>
      </c>
      <c r="B185" s="138" t="s">
        <v>6856</v>
      </c>
      <c r="C185" s="138" t="s">
        <v>6531</v>
      </c>
      <c r="D185" s="139" t="s">
        <v>6732</v>
      </c>
      <c r="E185" s="138" t="s">
        <v>6373</v>
      </c>
      <c r="F185" s="140">
        <v>10000</v>
      </c>
    </row>
    <row r="186" spans="1:6" ht="12" hidden="1" x14ac:dyDescent="0.2">
      <c r="A186" s="138" t="s">
        <v>6519</v>
      </c>
      <c r="B186" s="138" t="s">
        <v>6856</v>
      </c>
      <c r="C186" s="138" t="s">
        <v>6531</v>
      </c>
      <c r="D186" s="139" t="s">
        <v>6733</v>
      </c>
      <c r="E186" s="138" t="s">
        <v>6373</v>
      </c>
      <c r="F186" s="140">
        <v>40000</v>
      </c>
    </row>
    <row r="187" spans="1:6" ht="12" hidden="1" x14ac:dyDescent="0.2">
      <c r="A187" s="138" t="s">
        <v>6519</v>
      </c>
      <c r="B187" s="138" t="s">
        <v>6856</v>
      </c>
      <c r="C187" s="138" t="s">
        <v>6531</v>
      </c>
      <c r="D187" s="139" t="s">
        <v>6734</v>
      </c>
      <c r="E187" s="138" t="s">
        <v>6373</v>
      </c>
      <c r="F187" s="140">
        <v>20000</v>
      </c>
    </row>
    <row r="188" spans="1:6" ht="12" hidden="1" x14ac:dyDescent="0.2">
      <c r="A188" s="138" t="s">
        <v>6519</v>
      </c>
      <c r="B188" s="138" t="s">
        <v>6856</v>
      </c>
      <c r="C188" s="138" t="s">
        <v>6531</v>
      </c>
      <c r="D188" s="139" t="s">
        <v>6735</v>
      </c>
      <c r="E188" s="138" t="s">
        <v>6373</v>
      </c>
      <c r="F188" s="140">
        <v>5000</v>
      </c>
    </row>
    <row r="189" spans="1:6" ht="12" hidden="1" x14ac:dyDescent="0.2">
      <c r="A189" s="138" t="s">
        <v>6519</v>
      </c>
      <c r="B189" s="138" t="s">
        <v>6856</v>
      </c>
      <c r="C189" s="138" t="s">
        <v>6531</v>
      </c>
      <c r="D189" s="139" t="s">
        <v>6736</v>
      </c>
      <c r="E189" s="138" t="s">
        <v>6373</v>
      </c>
      <c r="F189" s="140">
        <v>5000</v>
      </c>
    </row>
    <row r="190" spans="1:6" ht="12" hidden="1" x14ac:dyDescent="0.2">
      <c r="A190" s="138" t="s">
        <v>6519</v>
      </c>
      <c r="B190" s="138" t="s">
        <v>6856</v>
      </c>
      <c r="C190" s="138" t="s">
        <v>6531</v>
      </c>
      <c r="D190" s="139" t="s">
        <v>6736</v>
      </c>
      <c r="E190" s="138" t="s">
        <v>6373</v>
      </c>
      <c r="F190" s="140">
        <v>5000</v>
      </c>
    </row>
    <row r="191" spans="1:6" ht="12" hidden="1" x14ac:dyDescent="0.2">
      <c r="A191" s="138" t="s">
        <v>6519</v>
      </c>
      <c r="B191" s="138" t="s">
        <v>6856</v>
      </c>
      <c r="C191" s="138" t="s">
        <v>6531</v>
      </c>
      <c r="D191" s="139" t="s">
        <v>6736</v>
      </c>
      <c r="E191" s="138" t="s">
        <v>6373</v>
      </c>
      <c r="F191" s="140">
        <v>25000</v>
      </c>
    </row>
    <row r="192" spans="1:6" ht="12" hidden="1" x14ac:dyDescent="0.2">
      <c r="A192" s="138" t="s">
        <v>6519</v>
      </c>
      <c r="B192" s="138" t="s">
        <v>6856</v>
      </c>
      <c r="C192" s="138" t="s">
        <v>6531</v>
      </c>
      <c r="D192" s="139" t="s">
        <v>6736</v>
      </c>
      <c r="E192" s="138" t="s">
        <v>6373</v>
      </c>
      <c r="F192" s="140">
        <v>5000</v>
      </c>
    </row>
    <row r="193" spans="1:6" ht="12" hidden="1" x14ac:dyDescent="0.2">
      <c r="A193" s="138" t="s">
        <v>6519</v>
      </c>
      <c r="B193" s="138" t="s">
        <v>6856</v>
      </c>
      <c r="C193" s="138" t="s">
        <v>6531</v>
      </c>
      <c r="D193" s="139" t="s">
        <v>6736</v>
      </c>
      <c r="E193" s="138" t="s">
        <v>6373</v>
      </c>
      <c r="F193" s="140">
        <v>5000</v>
      </c>
    </row>
    <row r="194" spans="1:6" ht="12" hidden="1" x14ac:dyDescent="0.2">
      <c r="A194" s="138" t="s">
        <v>6519</v>
      </c>
      <c r="B194" s="138" t="s">
        <v>6856</v>
      </c>
      <c r="C194" s="138" t="s">
        <v>6531</v>
      </c>
      <c r="D194" s="139" t="s">
        <v>6737</v>
      </c>
      <c r="E194" s="138" t="s">
        <v>6373</v>
      </c>
      <c r="F194" s="140">
        <v>2000</v>
      </c>
    </row>
    <row r="195" spans="1:6" ht="12" hidden="1" x14ac:dyDescent="0.2">
      <c r="A195" s="138" t="s">
        <v>6519</v>
      </c>
      <c r="B195" s="138" t="s">
        <v>6856</v>
      </c>
      <c r="C195" s="138" t="s">
        <v>6531</v>
      </c>
      <c r="D195" s="139" t="s">
        <v>6738</v>
      </c>
      <c r="E195" s="138" t="s">
        <v>6373</v>
      </c>
      <c r="F195" s="140">
        <v>10000</v>
      </c>
    </row>
    <row r="196" spans="1:6" ht="12" hidden="1" x14ac:dyDescent="0.2">
      <c r="A196" s="138" t="s">
        <v>6519</v>
      </c>
      <c r="B196" s="138" t="s">
        <v>6856</v>
      </c>
      <c r="C196" s="138" t="s">
        <v>6531</v>
      </c>
      <c r="D196" s="139" t="s">
        <v>6739</v>
      </c>
      <c r="E196" s="138" t="s">
        <v>6373</v>
      </c>
      <c r="F196" s="140">
        <v>5000</v>
      </c>
    </row>
    <row r="197" spans="1:6" ht="12" hidden="1" x14ac:dyDescent="0.2">
      <c r="A197" s="138" t="s">
        <v>6519</v>
      </c>
      <c r="B197" s="138" t="s">
        <v>6856</v>
      </c>
      <c r="C197" s="138" t="s">
        <v>6531</v>
      </c>
      <c r="D197" s="139" t="s">
        <v>6740</v>
      </c>
      <c r="E197" s="138" t="s">
        <v>6373</v>
      </c>
      <c r="F197" s="140">
        <v>1000</v>
      </c>
    </row>
    <row r="198" spans="1:6" ht="12" hidden="1" x14ac:dyDescent="0.2">
      <c r="A198" s="138" t="s">
        <v>6519</v>
      </c>
      <c r="B198" s="138" t="s">
        <v>6856</v>
      </c>
      <c r="C198" s="138" t="s">
        <v>6531</v>
      </c>
      <c r="D198" s="139" t="s">
        <v>6741</v>
      </c>
      <c r="E198" s="138" t="s">
        <v>6373</v>
      </c>
      <c r="F198" s="140">
        <v>8333.33</v>
      </c>
    </row>
    <row r="199" spans="1:6" ht="12" x14ac:dyDescent="0.2">
      <c r="A199" s="138" t="s">
        <v>6519</v>
      </c>
      <c r="B199" s="138" t="s">
        <v>6856</v>
      </c>
      <c r="C199" s="138" t="s">
        <v>6531</v>
      </c>
      <c r="D199" s="139" t="s">
        <v>6742</v>
      </c>
      <c r="E199" s="145" t="s">
        <v>6533</v>
      </c>
      <c r="F199" s="140">
        <v>41950</v>
      </c>
    </row>
    <row r="200" spans="1:6" ht="12" x14ac:dyDescent="0.2">
      <c r="A200" s="138" t="s">
        <v>6519</v>
      </c>
      <c r="B200" s="138" t="s">
        <v>6856</v>
      </c>
      <c r="C200" s="138" t="s">
        <v>6531</v>
      </c>
      <c r="D200" s="139" t="s">
        <v>6743</v>
      </c>
      <c r="E200" s="145" t="s">
        <v>6533</v>
      </c>
      <c r="F200" s="140">
        <v>40900</v>
      </c>
    </row>
    <row r="201" spans="1:6" ht="12" hidden="1" x14ac:dyDescent="0.2">
      <c r="A201" s="138" t="s">
        <v>6519</v>
      </c>
      <c r="B201" s="138" t="s">
        <v>6856</v>
      </c>
      <c r="C201" s="138" t="s">
        <v>6531</v>
      </c>
      <c r="D201" s="139" t="s">
        <v>6744</v>
      </c>
      <c r="E201" s="138" t="s">
        <v>6373</v>
      </c>
      <c r="F201" s="140">
        <v>5000</v>
      </c>
    </row>
    <row r="202" spans="1:6" ht="12" x14ac:dyDescent="0.2">
      <c r="A202" s="138" t="s">
        <v>6519</v>
      </c>
      <c r="B202" s="138" t="s">
        <v>6856</v>
      </c>
      <c r="C202" s="138" t="s">
        <v>6531</v>
      </c>
      <c r="D202" s="153" t="s">
        <v>6745</v>
      </c>
      <c r="E202" s="145" t="s">
        <v>6533</v>
      </c>
      <c r="F202" s="140">
        <v>663208.32999999996</v>
      </c>
    </row>
    <row r="203" spans="1:6" ht="12" x14ac:dyDescent="0.2">
      <c r="A203" s="138" t="s">
        <v>6519</v>
      </c>
      <c r="B203" s="138" t="s">
        <v>6856</v>
      </c>
      <c r="C203" s="138" t="s">
        <v>6531</v>
      </c>
      <c r="D203" s="153" t="s">
        <v>6746</v>
      </c>
      <c r="E203" s="145" t="s">
        <v>6533</v>
      </c>
      <c r="F203" s="140">
        <v>663208.32999999996</v>
      </c>
    </row>
    <row r="204" spans="1:6" ht="12" x14ac:dyDescent="0.2">
      <c r="A204" s="138" t="s">
        <v>6519</v>
      </c>
      <c r="B204" s="138" t="s">
        <v>6856</v>
      </c>
      <c r="C204" s="138" t="s">
        <v>6531</v>
      </c>
      <c r="D204" s="153" t="s">
        <v>6747</v>
      </c>
      <c r="E204" s="145" t="s">
        <v>6533</v>
      </c>
      <c r="F204" s="140">
        <v>663208.34</v>
      </c>
    </row>
    <row r="205" spans="1:6" ht="12" x14ac:dyDescent="0.2">
      <c r="A205" s="138" t="s">
        <v>6519</v>
      </c>
      <c r="B205" s="138" t="s">
        <v>6856</v>
      </c>
      <c r="C205" s="138" t="s">
        <v>6531</v>
      </c>
      <c r="D205" s="153" t="s">
        <v>6748</v>
      </c>
      <c r="E205" s="145" t="s">
        <v>6533</v>
      </c>
      <c r="F205" s="140">
        <v>527566.67000000004</v>
      </c>
    </row>
    <row r="206" spans="1:6" ht="12" x14ac:dyDescent="0.2">
      <c r="A206" s="138" t="s">
        <v>6519</v>
      </c>
      <c r="B206" s="138" t="s">
        <v>6856</v>
      </c>
      <c r="C206" s="138" t="s">
        <v>6531</v>
      </c>
      <c r="D206" s="153" t="s">
        <v>6749</v>
      </c>
      <c r="E206" s="145" t="s">
        <v>6533</v>
      </c>
      <c r="F206" s="140">
        <v>358229.17</v>
      </c>
    </row>
    <row r="207" spans="1:6" ht="12" hidden="1" x14ac:dyDescent="0.2">
      <c r="A207" s="138" t="s">
        <v>6519</v>
      </c>
      <c r="B207" s="138" t="s">
        <v>6856</v>
      </c>
      <c r="C207" s="138" t="s">
        <v>6531</v>
      </c>
      <c r="D207" s="139" t="s">
        <v>6750</v>
      </c>
      <c r="E207" s="138" t="s">
        <v>6442</v>
      </c>
      <c r="F207" s="140">
        <v>1000000</v>
      </c>
    </row>
    <row r="208" spans="1:6" ht="12" hidden="1" x14ac:dyDescent="0.2">
      <c r="A208" s="138" t="s">
        <v>6519</v>
      </c>
      <c r="B208" s="138" t="s">
        <v>6856</v>
      </c>
      <c r="C208" s="138" t="s">
        <v>6531</v>
      </c>
      <c r="D208" s="139" t="s">
        <v>6751</v>
      </c>
      <c r="E208" s="138" t="s">
        <v>6442</v>
      </c>
      <c r="F208" s="140">
        <v>3104166.67</v>
      </c>
    </row>
    <row r="209" spans="1:6" ht="12" x14ac:dyDescent="0.2">
      <c r="A209" s="138" t="s">
        <v>6519</v>
      </c>
      <c r="B209" s="138" t="s">
        <v>6856</v>
      </c>
      <c r="C209" s="138" t="s">
        <v>6531</v>
      </c>
      <c r="D209" s="139" t="s">
        <v>6752</v>
      </c>
      <c r="E209" s="145" t="s">
        <v>6533</v>
      </c>
      <c r="F209" s="140">
        <v>74507.789999999994</v>
      </c>
    </row>
    <row r="210" spans="1:6" ht="12" hidden="1" x14ac:dyDescent="0.2">
      <c r="A210" s="138" t="s">
        <v>6519</v>
      </c>
      <c r="B210" s="138" t="s">
        <v>6856</v>
      </c>
      <c r="C210" s="138" t="s">
        <v>6531</v>
      </c>
      <c r="D210" s="139" t="s">
        <v>6753</v>
      </c>
      <c r="E210" s="138" t="s">
        <v>6373</v>
      </c>
      <c r="F210" s="140">
        <v>10000</v>
      </c>
    </row>
    <row r="211" spans="1:6" ht="12" hidden="1" x14ac:dyDescent="0.2">
      <c r="A211" s="138" t="s">
        <v>6519</v>
      </c>
      <c r="B211" s="138" t="s">
        <v>6856</v>
      </c>
      <c r="C211" s="138" t="s">
        <v>6531</v>
      </c>
      <c r="D211" s="139" t="s">
        <v>6754</v>
      </c>
      <c r="E211" s="138" t="s">
        <v>6373</v>
      </c>
      <c r="F211" s="140">
        <v>40000</v>
      </c>
    </row>
    <row r="212" spans="1:6" ht="12" hidden="1" x14ac:dyDescent="0.2">
      <c r="A212" s="138" t="s">
        <v>6519</v>
      </c>
      <c r="B212" s="138" t="s">
        <v>6856</v>
      </c>
      <c r="C212" s="138" t="s">
        <v>6531</v>
      </c>
      <c r="D212" s="139" t="s">
        <v>6755</v>
      </c>
      <c r="E212" s="138" t="s">
        <v>6373</v>
      </c>
      <c r="F212" s="140">
        <v>5000</v>
      </c>
    </row>
    <row r="213" spans="1:6" ht="12" hidden="1" x14ac:dyDescent="0.2">
      <c r="A213" s="138" t="s">
        <v>6519</v>
      </c>
      <c r="B213" s="138" t="s">
        <v>6856</v>
      </c>
      <c r="C213" s="138" t="s">
        <v>6531</v>
      </c>
      <c r="D213" s="139" t="s">
        <v>6756</v>
      </c>
      <c r="E213" s="138" t="s">
        <v>6373</v>
      </c>
      <c r="F213" s="140">
        <v>1000</v>
      </c>
    </row>
    <row r="214" spans="1:6" ht="12" hidden="1" x14ac:dyDescent="0.2">
      <c r="A214" s="138" t="s">
        <v>6519</v>
      </c>
      <c r="B214" s="138" t="s">
        <v>6856</v>
      </c>
      <c r="C214" s="138" t="s">
        <v>6531</v>
      </c>
      <c r="D214" s="139" t="s">
        <v>6757</v>
      </c>
      <c r="E214" s="138" t="s">
        <v>6373</v>
      </c>
      <c r="F214" s="140">
        <v>1000</v>
      </c>
    </row>
    <row r="215" spans="1:6" ht="12" hidden="1" x14ac:dyDescent="0.2">
      <c r="A215" s="138" t="s">
        <v>6519</v>
      </c>
      <c r="B215" s="138" t="s">
        <v>6856</v>
      </c>
      <c r="C215" s="138" t="s">
        <v>6531</v>
      </c>
      <c r="D215" s="139" t="s">
        <v>6758</v>
      </c>
      <c r="E215" s="138" t="s">
        <v>6373</v>
      </c>
      <c r="F215" s="140">
        <v>3000</v>
      </c>
    </row>
    <row r="216" spans="1:6" ht="12" hidden="1" x14ac:dyDescent="0.2">
      <c r="A216" s="138" t="s">
        <v>6519</v>
      </c>
      <c r="B216" s="138" t="s">
        <v>6856</v>
      </c>
      <c r="C216" s="138" t="s">
        <v>6531</v>
      </c>
      <c r="D216" s="139" t="s">
        <v>6759</v>
      </c>
      <c r="E216" s="138" t="s">
        <v>6373</v>
      </c>
      <c r="F216" s="140">
        <v>8333.33</v>
      </c>
    </row>
    <row r="217" spans="1:6" ht="12" x14ac:dyDescent="0.2">
      <c r="A217" s="138" t="s">
        <v>6519</v>
      </c>
      <c r="B217" s="138" t="s">
        <v>6856</v>
      </c>
      <c r="C217" s="138" t="s">
        <v>6531</v>
      </c>
      <c r="D217" s="139" t="s">
        <v>6760</v>
      </c>
      <c r="E217" s="145" t="s">
        <v>6533</v>
      </c>
      <c r="F217" s="140">
        <v>40333.33</v>
      </c>
    </row>
    <row r="218" spans="1:6" ht="12" x14ac:dyDescent="0.2">
      <c r="A218" s="138" t="s">
        <v>6519</v>
      </c>
      <c r="B218" s="138" t="s">
        <v>6856</v>
      </c>
      <c r="C218" s="138" t="s">
        <v>6531</v>
      </c>
      <c r="D218" s="139" t="s">
        <v>6761</v>
      </c>
      <c r="E218" s="145" t="s">
        <v>6533</v>
      </c>
      <c r="F218" s="140">
        <v>70833.33</v>
      </c>
    </row>
    <row r="219" spans="1:6" ht="12" x14ac:dyDescent="0.2">
      <c r="A219" s="138" t="s">
        <v>6519</v>
      </c>
      <c r="B219" s="138" t="s">
        <v>6856</v>
      </c>
      <c r="C219" s="138" t="s">
        <v>6531</v>
      </c>
      <c r="D219" s="139" t="s">
        <v>6761</v>
      </c>
      <c r="E219" s="145" t="s">
        <v>6533</v>
      </c>
      <c r="F219" s="140">
        <v>62333.33</v>
      </c>
    </row>
    <row r="220" spans="1:6" ht="12" x14ac:dyDescent="0.2">
      <c r="A220" s="138" t="s">
        <v>6519</v>
      </c>
      <c r="B220" s="138" t="s">
        <v>6856</v>
      </c>
      <c r="C220" s="138" t="s">
        <v>6531</v>
      </c>
      <c r="D220" s="139" t="s">
        <v>6762</v>
      </c>
      <c r="E220" s="145" t="s">
        <v>6533</v>
      </c>
      <c r="F220" s="140">
        <v>142353.07</v>
      </c>
    </row>
    <row r="221" spans="1:6" ht="12" x14ac:dyDescent="0.2">
      <c r="A221" s="138" t="s">
        <v>6519</v>
      </c>
      <c r="B221" s="138" t="s">
        <v>6856</v>
      </c>
      <c r="C221" s="138" t="s">
        <v>6531</v>
      </c>
      <c r="D221" s="139" t="s">
        <v>6763</v>
      </c>
      <c r="E221" s="145" t="s">
        <v>6533</v>
      </c>
      <c r="F221" s="140">
        <v>24204.17</v>
      </c>
    </row>
    <row r="222" spans="1:6" ht="12" hidden="1" x14ac:dyDescent="0.2">
      <c r="A222" s="138" t="s">
        <v>6519</v>
      </c>
      <c r="B222" s="138" t="s">
        <v>6856</v>
      </c>
      <c r="C222" s="138" t="s">
        <v>6531</v>
      </c>
      <c r="D222" s="139" t="s">
        <v>6764</v>
      </c>
      <c r="E222" s="138" t="s">
        <v>6373</v>
      </c>
      <c r="F222" s="140">
        <v>25000</v>
      </c>
    </row>
    <row r="223" spans="1:6" ht="12" hidden="1" x14ac:dyDescent="0.2">
      <c r="A223" s="138" t="s">
        <v>6519</v>
      </c>
      <c r="B223" s="138" t="s">
        <v>6856</v>
      </c>
      <c r="C223" s="138" t="s">
        <v>6531</v>
      </c>
      <c r="D223" s="139" t="s">
        <v>6764</v>
      </c>
      <c r="E223" s="138" t="s">
        <v>6373</v>
      </c>
      <c r="F223" s="140">
        <v>37000</v>
      </c>
    </row>
    <row r="224" spans="1:6" ht="12" hidden="1" x14ac:dyDescent="0.2">
      <c r="A224" s="138" t="s">
        <v>6519</v>
      </c>
      <c r="B224" s="138" t="s">
        <v>6856</v>
      </c>
      <c r="C224" s="138" t="s">
        <v>6531</v>
      </c>
      <c r="D224" s="139" t="s">
        <v>6765</v>
      </c>
      <c r="E224" s="138" t="s">
        <v>6373</v>
      </c>
      <c r="F224" s="140">
        <v>20000</v>
      </c>
    </row>
    <row r="225" spans="1:6" ht="12" hidden="1" x14ac:dyDescent="0.2">
      <c r="A225" s="138" t="s">
        <v>6519</v>
      </c>
      <c r="B225" s="138" t="s">
        <v>6856</v>
      </c>
      <c r="C225" s="138" t="s">
        <v>6531</v>
      </c>
      <c r="D225" s="139" t="s">
        <v>6766</v>
      </c>
      <c r="E225" s="138" t="s">
        <v>6373</v>
      </c>
      <c r="F225" s="140">
        <v>10000</v>
      </c>
    </row>
    <row r="226" spans="1:6" ht="12" hidden="1" x14ac:dyDescent="0.2">
      <c r="A226" s="138" t="s">
        <v>6519</v>
      </c>
      <c r="B226" s="138" t="s">
        <v>6856</v>
      </c>
      <c r="C226" s="138" t="s">
        <v>6531</v>
      </c>
      <c r="D226" s="139" t="s">
        <v>6767</v>
      </c>
      <c r="E226" s="138" t="s">
        <v>6373</v>
      </c>
      <c r="F226" s="140">
        <v>25000</v>
      </c>
    </row>
    <row r="227" spans="1:6" ht="12" hidden="1" x14ac:dyDescent="0.2">
      <c r="A227" s="138" t="s">
        <v>6519</v>
      </c>
      <c r="B227" s="138" t="s">
        <v>6856</v>
      </c>
      <c r="C227" s="138" t="s">
        <v>6531</v>
      </c>
      <c r="D227" s="139" t="s">
        <v>6767</v>
      </c>
      <c r="E227" s="138" t="s">
        <v>6373</v>
      </c>
      <c r="F227" s="140">
        <v>20000</v>
      </c>
    </row>
    <row r="228" spans="1:6" ht="12" hidden="1" x14ac:dyDescent="0.2">
      <c r="A228" s="138" t="s">
        <v>6519</v>
      </c>
      <c r="B228" s="138" t="s">
        <v>6856</v>
      </c>
      <c r="C228" s="138" t="s">
        <v>6531</v>
      </c>
      <c r="D228" s="139" t="s">
        <v>6768</v>
      </c>
      <c r="E228" s="138" t="s">
        <v>6373</v>
      </c>
      <c r="F228" s="140">
        <v>50000</v>
      </c>
    </row>
    <row r="229" spans="1:6" ht="12" hidden="1" x14ac:dyDescent="0.2">
      <c r="A229" s="138" t="s">
        <v>6519</v>
      </c>
      <c r="B229" s="138" t="s">
        <v>6856</v>
      </c>
      <c r="C229" s="138" t="s">
        <v>6531</v>
      </c>
      <c r="D229" s="139" t="s">
        <v>6769</v>
      </c>
      <c r="E229" s="138" t="s">
        <v>6373</v>
      </c>
      <c r="F229" s="140">
        <v>55000</v>
      </c>
    </row>
    <row r="230" spans="1:6" ht="12" hidden="1" x14ac:dyDescent="0.2">
      <c r="A230" s="138" t="s">
        <v>6519</v>
      </c>
      <c r="B230" s="138" t="s">
        <v>6856</v>
      </c>
      <c r="C230" s="138" t="s">
        <v>6531</v>
      </c>
      <c r="D230" s="139" t="s">
        <v>6770</v>
      </c>
      <c r="E230" s="138" t="s">
        <v>6373</v>
      </c>
      <c r="F230" s="140">
        <v>150000</v>
      </c>
    </row>
    <row r="231" spans="1:6" ht="12" hidden="1" x14ac:dyDescent="0.2">
      <c r="A231" s="138" t="s">
        <v>6519</v>
      </c>
      <c r="B231" s="138" t="s">
        <v>6856</v>
      </c>
      <c r="C231" s="138" t="s">
        <v>6531</v>
      </c>
      <c r="D231" s="139" t="s">
        <v>6771</v>
      </c>
      <c r="E231" s="138" t="s">
        <v>6373</v>
      </c>
      <c r="F231" s="140">
        <v>10000</v>
      </c>
    </row>
    <row r="232" spans="1:6" ht="12" hidden="1" x14ac:dyDescent="0.2">
      <c r="A232" s="138" t="s">
        <v>6519</v>
      </c>
      <c r="B232" s="138" t="s">
        <v>6856</v>
      </c>
      <c r="C232" s="138" t="s">
        <v>6531</v>
      </c>
      <c r="D232" s="139" t="s">
        <v>6772</v>
      </c>
      <c r="E232" s="138" t="s">
        <v>6373</v>
      </c>
      <c r="F232" s="140">
        <v>5000</v>
      </c>
    </row>
    <row r="233" spans="1:6" ht="12" hidden="1" x14ac:dyDescent="0.2">
      <c r="A233" s="138" t="s">
        <v>6519</v>
      </c>
      <c r="B233" s="138" t="s">
        <v>6856</v>
      </c>
      <c r="C233" s="138" t="s">
        <v>6531</v>
      </c>
      <c r="D233" s="139" t="s">
        <v>6773</v>
      </c>
      <c r="E233" s="138" t="s">
        <v>6373</v>
      </c>
      <c r="F233" s="140">
        <v>25000</v>
      </c>
    </row>
    <row r="234" spans="1:6" ht="12" hidden="1" x14ac:dyDescent="0.2">
      <c r="A234" s="138" t="s">
        <v>6519</v>
      </c>
      <c r="B234" s="138" t="s">
        <v>6856</v>
      </c>
      <c r="C234" s="138" t="s">
        <v>6531</v>
      </c>
      <c r="D234" s="139" t="s">
        <v>6774</v>
      </c>
      <c r="E234" s="138" t="s">
        <v>6373</v>
      </c>
      <c r="F234" s="140">
        <v>10000</v>
      </c>
    </row>
    <row r="235" spans="1:6" ht="12" hidden="1" x14ac:dyDescent="0.2">
      <c r="A235" s="138" t="s">
        <v>6519</v>
      </c>
      <c r="B235" s="138" t="s">
        <v>6856</v>
      </c>
      <c r="C235" s="138" t="s">
        <v>6531</v>
      </c>
      <c r="D235" s="139" t="s">
        <v>6775</v>
      </c>
      <c r="E235" s="138" t="s">
        <v>6373</v>
      </c>
      <c r="F235" s="140">
        <v>25000</v>
      </c>
    </row>
    <row r="236" spans="1:6" ht="12" hidden="1" x14ac:dyDescent="0.2">
      <c r="A236" s="138" t="s">
        <v>6519</v>
      </c>
      <c r="B236" s="138" t="s">
        <v>6856</v>
      </c>
      <c r="C236" s="138" t="s">
        <v>6531</v>
      </c>
      <c r="D236" s="139" t="s">
        <v>6776</v>
      </c>
      <c r="E236" s="138" t="s">
        <v>6373</v>
      </c>
      <c r="F236" s="140">
        <v>25000</v>
      </c>
    </row>
    <row r="237" spans="1:6" ht="12" hidden="1" x14ac:dyDescent="0.2">
      <c r="A237" s="138" t="s">
        <v>6519</v>
      </c>
      <c r="B237" s="138" t="s">
        <v>6856</v>
      </c>
      <c r="C237" s="138" t="s">
        <v>6531</v>
      </c>
      <c r="D237" s="139" t="s">
        <v>6777</v>
      </c>
      <c r="E237" s="138" t="s">
        <v>6373</v>
      </c>
      <c r="F237" s="140">
        <v>10000</v>
      </c>
    </row>
    <row r="238" spans="1:6" ht="12" hidden="1" x14ac:dyDescent="0.2">
      <c r="A238" s="138" t="s">
        <v>6519</v>
      </c>
      <c r="B238" s="138" t="s">
        <v>6856</v>
      </c>
      <c r="C238" s="138" t="s">
        <v>6531</v>
      </c>
      <c r="D238" s="139" t="s">
        <v>6778</v>
      </c>
      <c r="E238" s="138" t="s">
        <v>6373</v>
      </c>
      <c r="F238" s="140">
        <v>10000</v>
      </c>
    </row>
    <row r="239" spans="1:6" ht="12" hidden="1" x14ac:dyDescent="0.2">
      <c r="A239" s="138" t="s">
        <v>6519</v>
      </c>
      <c r="B239" s="138" t="s">
        <v>6856</v>
      </c>
      <c r="C239" s="138" t="s">
        <v>6531</v>
      </c>
      <c r="D239" s="139" t="s">
        <v>6779</v>
      </c>
      <c r="E239" s="138" t="s">
        <v>6373</v>
      </c>
      <c r="F239" s="140">
        <v>5000</v>
      </c>
    </row>
    <row r="240" spans="1:6" ht="12" hidden="1" x14ac:dyDescent="0.2">
      <c r="A240" s="138" t="s">
        <v>6519</v>
      </c>
      <c r="B240" s="138" t="s">
        <v>6856</v>
      </c>
      <c r="C240" s="138" t="s">
        <v>6531</v>
      </c>
      <c r="D240" s="139" t="s">
        <v>6779</v>
      </c>
      <c r="E240" s="138" t="s">
        <v>6373</v>
      </c>
      <c r="F240" s="140">
        <v>14000</v>
      </c>
    </row>
    <row r="241" spans="1:6" ht="12" hidden="1" x14ac:dyDescent="0.2">
      <c r="A241" s="138" t="s">
        <v>6519</v>
      </c>
      <c r="B241" s="138" t="s">
        <v>6856</v>
      </c>
      <c r="C241" s="138" t="s">
        <v>6531</v>
      </c>
      <c r="D241" s="139" t="s">
        <v>6780</v>
      </c>
      <c r="E241" s="138" t="s">
        <v>6373</v>
      </c>
      <c r="F241" s="140">
        <v>12500</v>
      </c>
    </row>
    <row r="242" spans="1:6" ht="12" x14ac:dyDescent="0.2">
      <c r="A242" s="138" t="s">
        <v>6519</v>
      </c>
      <c r="B242" s="138" t="s">
        <v>6856</v>
      </c>
      <c r="C242" s="138" t="s">
        <v>6531</v>
      </c>
      <c r="D242" s="153" t="s">
        <v>6781</v>
      </c>
      <c r="E242" s="145" t="s">
        <v>6533</v>
      </c>
      <c r="F242" s="140">
        <v>2512066.66</v>
      </c>
    </row>
    <row r="243" spans="1:6" ht="12" x14ac:dyDescent="0.2">
      <c r="A243" s="138" t="s">
        <v>6519</v>
      </c>
      <c r="B243" s="138" t="s">
        <v>6856</v>
      </c>
      <c r="C243" s="138" t="s">
        <v>6531</v>
      </c>
      <c r="D243" s="153" t="s">
        <v>6782</v>
      </c>
      <c r="E243" s="145" t="s">
        <v>6533</v>
      </c>
      <c r="F243" s="140">
        <v>605116.67000000004</v>
      </c>
    </row>
    <row r="244" spans="1:6" ht="12" x14ac:dyDescent="0.2">
      <c r="A244" s="138" t="s">
        <v>6519</v>
      </c>
      <c r="B244" s="138" t="s">
        <v>6856</v>
      </c>
      <c r="C244" s="138" t="s">
        <v>6531</v>
      </c>
      <c r="D244" s="139" t="s">
        <v>6783</v>
      </c>
      <c r="E244" s="145" t="s">
        <v>6533</v>
      </c>
      <c r="F244" s="140">
        <v>81373.759999999995</v>
      </c>
    </row>
    <row r="245" spans="1:6" ht="12" x14ac:dyDescent="0.2">
      <c r="A245" s="138" t="s">
        <v>6519</v>
      </c>
      <c r="B245" s="138" t="s">
        <v>6856</v>
      </c>
      <c r="C245" s="138" t="s">
        <v>6531</v>
      </c>
      <c r="D245" s="139" t="s">
        <v>6784</v>
      </c>
      <c r="E245" s="145" t="s">
        <v>6533</v>
      </c>
      <c r="F245" s="140">
        <v>48666.67</v>
      </c>
    </row>
    <row r="246" spans="1:6" ht="12" x14ac:dyDescent="0.2">
      <c r="A246" s="138" t="s">
        <v>6519</v>
      </c>
      <c r="B246" s="138" t="s">
        <v>6856</v>
      </c>
      <c r="C246" s="138" t="s">
        <v>6531</v>
      </c>
      <c r="D246" s="139" t="s">
        <v>6785</v>
      </c>
      <c r="E246" s="145" t="s">
        <v>6533</v>
      </c>
      <c r="F246" s="140">
        <v>93768</v>
      </c>
    </row>
    <row r="247" spans="1:6" ht="12" x14ac:dyDescent="0.2">
      <c r="A247" s="138" t="s">
        <v>6519</v>
      </c>
      <c r="B247" s="138" t="s">
        <v>6856</v>
      </c>
      <c r="C247" s="138" t="s">
        <v>6531</v>
      </c>
      <c r="D247" s="139" t="s">
        <v>6786</v>
      </c>
      <c r="E247" s="145" t="s">
        <v>6533</v>
      </c>
      <c r="F247" s="140">
        <v>332740.01</v>
      </c>
    </row>
    <row r="248" spans="1:6" ht="12" x14ac:dyDescent="0.2">
      <c r="A248" s="138" t="s">
        <v>6519</v>
      </c>
      <c r="B248" s="138" t="s">
        <v>6856</v>
      </c>
      <c r="C248" s="138" t="s">
        <v>6531</v>
      </c>
      <c r="D248" s="139" t="s">
        <v>6787</v>
      </c>
      <c r="E248" s="145" t="s">
        <v>6533</v>
      </c>
      <c r="F248" s="140">
        <v>75040.19</v>
      </c>
    </row>
    <row r="249" spans="1:6" ht="12" hidden="1" x14ac:dyDescent="0.2">
      <c r="A249" s="138" t="s">
        <v>6519</v>
      </c>
      <c r="B249" s="138" t="s">
        <v>6856</v>
      </c>
      <c r="C249" s="138" t="s">
        <v>6531</v>
      </c>
      <c r="D249" s="139" t="s">
        <v>6788</v>
      </c>
      <c r="E249" s="138" t="s">
        <v>6373</v>
      </c>
      <c r="F249" s="140">
        <v>663691.67000000004</v>
      </c>
    </row>
    <row r="250" spans="1:6" ht="12" x14ac:dyDescent="0.2">
      <c r="A250" s="138" t="s">
        <v>6519</v>
      </c>
      <c r="B250" s="138" t="s">
        <v>6856</v>
      </c>
      <c r="C250" s="138" t="s">
        <v>6531</v>
      </c>
      <c r="D250" s="153" t="s">
        <v>6789</v>
      </c>
      <c r="E250" s="145" t="s">
        <v>6533</v>
      </c>
      <c r="F250" s="140">
        <v>1486166.66</v>
      </c>
    </row>
    <row r="251" spans="1:6" ht="12" hidden="1" x14ac:dyDescent="0.2">
      <c r="A251" s="138" t="s">
        <v>6519</v>
      </c>
      <c r="B251" s="138" t="s">
        <v>6856</v>
      </c>
      <c r="C251" s="138" t="s">
        <v>6531</v>
      </c>
      <c r="D251" s="139" t="s">
        <v>6790</v>
      </c>
      <c r="E251" s="138" t="s">
        <v>6373</v>
      </c>
      <c r="F251" s="140">
        <v>44000</v>
      </c>
    </row>
    <row r="252" spans="1:6" ht="12" hidden="1" x14ac:dyDescent="0.2">
      <c r="A252" s="138" t="s">
        <v>6519</v>
      </c>
      <c r="B252" s="138" t="s">
        <v>6856</v>
      </c>
      <c r="C252" s="138" t="s">
        <v>6531</v>
      </c>
      <c r="D252" s="139" t="s">
        <v>6791</v>
      </c>
      <c r="E252" s="138" t="s">
        <v>6442</v>
      </c>
      <c r="F252" s="140">
        <v>4816666.67</v>
      </c>
    </row>
    <row r="253" spans="1:6" ht="12" x14ac:dyDescent="0.2">
      <c r="A253" s="138" t="s">
        <v>6519</v>
      </c>
      <c r="B253" s="138" t="s">
        <v>6856</v>
      </c>
      <c r="C253" s="138" t="s">
        <v>6531</v>
      </c>
      <c r="D253" s="139" t="s">
        <v>6792</v>
      </c>
      <c r="E253" s="145" t="s">
        <v>6533</v>
      </c>
      <c r="F253" s="140">
        <v>56583.33</v>
      </c>
    </row>
    <row r="254" spans="1:6" ht="12" x14ac:dyDescent="0.2">
      <c r="A254" s="138" t="s">
        <v>6519</v>
      </c>
      <c r="B254" s="138" t="s">
        <v>6856</v>
      </c>
      <c r="C254" s="138" t="s">
        <v>6531</v>
      </c>
      <c r="D254" s="139" t="s">
        <v>6793</v>
      </c>
      <c r="E254" s="145" t="s">
        <v>6533</v>
      </c>
      <c r="F254" s="140">
        <v>49548.45</v>
      </c>
    </row>
    <row r="255" spans="1:6" ht="12" x14ac:dyDescent="0.2">
      <c r="A255" s="138" t="s">
        <v>6519</v>
      </c>
      <c r="B255" s="138" t="s">
        <v>6856</v>
      </c>
      <c r="C255" s="138" t="s">
        <v>6531</v>
      </c>
      <c r="D255" s="139" t="s">
        <v>6794</v>
      </c>
      <c r="E255" s="145" t="s">
        <v>6533</v>
      </c>
      <c r="F255" s="140">
        <v>140072.20000000001</v>
      </c>
    </row>
    <row r="256" spans="1:6" ht="12" x14ac:dyDescent="0.2">
      <c r="A256" s="138" t="s">
        <v>6519</v>
      </c>
      <c r="B256" s="138" t="s">
        <v>6856</v>
      </c>
      <c r="C256" s="138" t="s">
        <v>6531</v>
      </c>
      <c r="D256" s="139" t="s">
        <v>6795</v>
      </c>
      <c r="E256" s="145" t="s">
        <v>6533</v>
      </c>
      <c r="F256" s="140">
        <v>95500</v>
      </c>
    </row>
    <row r="257" spans="1:6" ht="12" x14ac:dyDescent="0.2">
      <c r="A257" s="138" t="s">
        <v>6519</v>
      </c>
      <c r="B257" s="138" t="s">
        <v>6856</v>
      </c>
      <c r="C257" s="138" t="s">
        <v>6531</v>
      </c>
      <c r="D257" s="139" t="s">
        <v>6796</v>
      </c>
      <c r="E257" s="145" t="s">
        <v>6533</v>
      </c>
      <c r="F257" s="140">
        <v>96131</v>
      </c>
    </row>
    <row r="258" spans="1:6" ht="12" x14ac:dyDescent="0.2">
      <c r="A258" s="138" t="s">
        <v>6519</v>
      </c>
      <c r="B258" s="138" t="s">
        <v>6856</v>
      </c>
      <c r="C258" s="138" t="s">
        <v>6531</v>
      </c>
      <c r="D258" s="139" t="s">
        <v>6797</v>
      </c>
      <c r="E258" s="145" t="s">
        <v>6533</v>
      </c>
      <c r="F258" s="140">
        <v>150680</v>
      </c>
    </row>
    <row r="259" spans="1:6" ht="12" x14ac:dyDescent="0.2">
      <c r="A259" s="138" t="s">
        <v>6519</v>
      </c>
      <c r="B259" s="138" t="s">
        <v>6856</v>
      </c>
      <c r="C259" s="138" t="s">
        <v>6531</v>
      </c>
      <c r="D259" s="139" t="s">
        <v>6798</v>
      </c>
      <c r="E259" s="145" t="s">
        <v>6533</v>
      </c>
      <c r="F259" s="140">
        <v>70545.820000000007</v>
      </c>
    </row>
    <row r="260" spans="1:6" ht="12" x14ac:dyDescent="0.2">
      <c r="A260" s="138" t="s">
        <v>6519</v>
      </c>
      <c r="B260" s="138" t="s">
        <v>6856</v>
      </c>
      <c r="C260" s="138" t="s">
        <v>6531</v>
      </c>
      <c r="D260" s="139" t="s">
        <v>6799</v>
      </c>
      <c r="E260" s="145" t="s">
        <v>6533</v>
      </c>
      <c r="F260" s="140">
        <v>57845.83</v>
      </c>
    </row>
    <row r="261" spans="1:6" ht="12" x14ac:dyDescent="0.2">
      <c r="A261" s="138" t="s">
        <v>6519</v>
      </c>
      <c r="B261" s="138" t="s">
        <v>6856</v>
      </c>
      <c r="C261" s="138" t="s">
        <v>6531</v>
      </c>
      <c r="D261" s="139" t="s">
        <v>6800</v>
      </c>
      <c r="E261" s="145" t="s">
        <v>6533</v>
      </c>
      <c r="F261" s="140">
        <v>818750</v>
      </c>
    </row>
    <row r="262" spans="1:6" ht="12" x14ac:dyDescent="0.2">
      <c r="A262" s="138" t="s">
        <v>6519</v>
      </c>
      <c r="B262" s="138" t="s">
        <v>6856</v>
      </c>
      <c r="C262" s="138" t="s">
        <v>6531</v>
      </c>
      <c r="D262" s="139" t="s">
        <v>6801</v>
      </c>
      <c r="E262" s="145" t="s">
        <v>6533</v>
      </c>
      <c r="F262" s="140">
        <v>47383.33</v>
      </c>
    </row>
    <row r="263" spans="1:6" ht="12" x14ac:dyDescent="0.2">
      <c r="A263" s="138" t="s">
        <v>6519</v>
      </c>
      <c r="B263" s="138" t="s">
        <v>6856</v>
      </c>
      <c r="C263" s="138" t="s">
        <v>6531</v>
      </c>
      <c r="D263" s="139" t="s">
        <v>6802</v>
      </c>
      <c r="E263" s="145" t="s">
        <v>6533</v>
      </c>
      <c r="F263" s="140">
        <v>47383.33</v>
      </c>
    </row>
    <row r="264" spans="1:6" ht="12" x14ac:dyDescent="0.2">
      <c r="A264" s="138" t="s">
        <v>6519</v>
      </c>
      <c r="B264" s="138" t="s">
        <v>6856</v>
      </c>
      <c r="C264" s="138" t="s">
        <v>6531</v>
      </c>
      <c r="D264" s="139" t="s">
        <v>6801</v>
      </c>
      <c r="E264" s="145" t="s">
        <v>6533</v>
      </c>
      <c r="F264" s="140">
        <v>48100</v>
      </c>
    </row>
    <row r="265" spans="1:6" ht="12" x14ac:dyDescent="0.2">
      <c r="A265" s="138" t="s">
        <v>6519</v>
      </c>
      <c r="B265" s="138" t="s">
        <v>6856</v>
      </c>
      <c r="C265" s="138" t="s">
        <v>6531</v>
      </c>
      <c r="D265" s="139" t="s">
        <v>6801</v>
      </c>
      <c r="E265" s="145" t="s">
        <v>6533</v>
      </c>
      <c r="F265" s="140">
        <v>48100</v>
      </c>
    </row>
    <row r="266" spans="1:6" ht="12" x14ac:dyDescent="0.2">
      <c r="A266" s="138" t="s">
        <v>6519</v>
      </c>
      <c r="B266" s="138" t="s">
        <v>6856</v>
      </c>
      <c r="C266" s="138" t="s">
        <v>6531</v>
      </c>
      <c r="D266" s="139" t="s">
        <v>6801</v>
      </c>
      <c r="E266" s="145" t="s">
        <v>6533</v>
      </c>
      <c r="F266" s="140">
        <v>48100</v>
      </c>
    </row>
    <row r="267" spans="1:6" ht="12" x14ac:dyDescent="0.2">
      <c r="A267" s="138" t="s">
        <v>6519</v>
      </c>
      <c r="B267" s="138" t="s">
        <v>6856</v>
      </c>
      <c r="C267" s="138" t="s">
        <v>6531</v>
      </c>
      <c r="D267" s="139" t="s">
        <v>6803</v>
      </c>
      <c r="E267" s="145" t="s">
        <v>6533</v>
      </c>
      <c r="F267" s="140">
        <v>48750</v>
      </c>
    </row>
    <row r="268" spans="1:6" ht="12" x14ac:dyDescent="0.2">
      <c r="A268" s="138" t="s">
        <v>6519</v>
      </c>
      <c r="B268" s="138" t="s">
        <v>6856</v>
      </c>
      <c r="C268" s="138" t="s">
        <v>6531</v>
      </c>
      <c r="D268" s="139" t="s">
        <v>6804</v>
      </c>
      <c r="E268" s="145" t="s">
        <v>6533</v>
      </c>
      <c r="F268" s="140">
        <v>41416.67</v>
      </c>
    </row>
    <row r="269" spans="1:6" ht="12" x14ac:dyDescent="0.2">
      <c r="A269" s="138" t="s">
        <v>6519</v>
      </c>
      <c r="B269" s="138" t="s">
        <v>6856</v>
      </c>
      <c r="C269" s="138" t="s">
        <v>6531</v>
      </c>
      <c r="D269" s="139" t="s">
        <v>6805</v>
      </c>
      <c r="E269" s="145" t="s">
        <v>6533</v>
      </c>
      <c r="F269" s="140">
        <v>218444.07</v>
      </c>
    </row>
    <row r="270" spans="1:6" ht="12" x14ac:dyDescent="0.2">
      <c r="A270" s="138" t="s">
        <v>6519</v>
      </c>
      <c r="B270" s="138" t="s">
        <v>6856</v>
      </c>
      <c r="C270" s="138" t="s">
        <v>6531</v>
      </c>
      <c r="D270" s="139" t="s">
        <v>6806</v>
      </c>
      <c r="E270" s="145" t="s">
        <v>6533</v>
      </c>
      <c r="F270" s="140">
        <v>218444.07</v>
      </c>
    </row>
    <row r="271" spans="1:6" ht="12" x14ac:dyDescent="0.2">
      <c r="A271" s="138" t="s">
        <v>6519</v>
      </c>
      <c r="B271" s="138" t="s">
        <v>6856</v>
      </c>
      <c r="C271" s="138" t="s">
        <v>6531</v>
      </c>
      <c r="D271" s="139" t="s">
        <v>6807</v>
      </c>
      <c r="E271" s="145" t="s">
        <v>6533</v>
      </c>
      <c r="F271" s="140">
        <v>1144000</v>
      </c>
    </row>
    <row r="272" spans="1:6" ht="12" x14ac:dyDescent="0.2">
      <c r="A272" s="138" t="s">
        <v>6519</v>
      </c>
      <c r="B272" s="138" t="s">
        <v>6856</v>
      </c>
      <c r="C272" s="138" t="s">
        <v>6531</v>
      </c>
      <c r="D272" s="139" t="s">
        <v>6808</v>
      </c>
      <c r="E272" s="145" t="s">
        <v>6533</v>
      </c>
      <c r="F272" s="140">
        <v>508250</v>
      </c>
    </row>
    <row r="273" spans="1:6" ht="12" x14ac:dyDescent="0.2">
      <c r="A273" s="138" t="s">
        <v>6519</v>
      </c>
      <c r="B273" s="138" t="s">
        <v>6856</v>
      </c>
      <c r="C273" s="138" t="s">
        <v>6531</v>
      </c>
      <c r="D273" s="139" t="s">
        <v>6809</v>
      </c>
      <c r="E273" s="145" t="s">
        <v>6533</v>
      </c>
      <c r="F273" s="140">
        <v>250580</v>
      </c>
    </row>
    <row r="274" spans="1:6" ht="12" x14ac:dyDescent="0.2">
      <c r="A274" s="138" t="s">
        <v>6519</v>
      </c>
      <c r="B274" s="138" t="s">
        <v>6856</v>
      </c>
      <c r="C274" s="138" t="s">
        <v>6531</v>
      </c>
      <c r="D274" s="139" t="s">
        <v>6810</v>
      </c>
      <c r="E274" s="145" t="s">
        <v>6533</v>
      </c>
      <c r="F274" s="140">
        <v>105945.33</v>
      </c>
    </row>
    <row r="275" spans="1:6" ht="12" x14ac:dyDescent="0.2">
      <c r="A275" s="138" t="s">
        <v>6519</v>
      </c>
      <c r="B275" s="138" t="s">
        <v>6856</v>
      </c>
      <c r="C275" s="138" t="s">
        <v>6531</v>
      </c>
      <c r="D275" s="139" t="s">
        <v>6811</v>
      </c>
      <c r="E275" s="145" t="s">
        <v>6533</v>
      </c>
      <c r="F275" s="140">
        <v>61540.68</v>
      </c>
    </row>
    <row r="276" spans="1:6" ht="12" x14ac:dyDescent="0.2">
      <c r="A276" s="138" t="s">
        <v>6519</v>
      </c>
      <c r="B276" s="138" t="s">
        <v>6856</v>
      </c>
      <c r="C276" s="138" t="s">
        <v>6531</v>
      </c>
      <c r="D276" s="139" t="s">
        <v>6812</v>
      </c>
      <c r="E276" s="145" t="s">
        <v>6533</v>
      </c>
      <c r="F276" s="140">
        <v>152026.72</v>
      </c>
    </row>
    <row r="277" spans="1:6" ht="12" x14ac:dyDescent="0.2">
      <c r="A277" s="138" t="s">
        <v>6519</v>
      </c>
      <c r="B277" s="138" t="s">
        <v>6856</v>
      </c>
      <c r="C277" s="138" t="s">
        <v>6531</v>
      </c>
      <c r="D277" s="139" t="s">
        <v>6813</v>
      </c>
      <c r="E277" s="145" t="s">
        <v>6533</v>
      </c>
      <c r="F277" s="140">
        <v>109760.72</v>
      </c>
    </row>
    <row r="278" spans="1:6" ht="12" hidden="1" x14ac:dyDescent="0.2">
      <c r="A278" s="138" t="s">
        <v>6519</v>
      </c>
      <c r="B278" s="138" t="s">
        <v>6856</v>
      </c>
      <c r="C278" s="138" t="s">
        <v>6531</v>
      </c>
      <c r="D278" s="139" t="s">
        <v>6814</v>
      </c>
      <c r="E278" s="138" t="s">
        <v>6442</v>
      </c>
      <c r="F278" s="140">
        <v>3985833.33</v>
      </c>
    </row>
    <row r="279" spans="1:6" ht="12" hidden="1" x14ac:dyDescent="0.2">
      <c r="A279" s="138" t="s">
        <v>6519</v>
      </c>
      <c r="B279" s="138" t="s">
        <v>6856</v>
      </c>
      <c r="C279" s="138" t="s">
        <v>6531</v>
      </c>
      <c r="D279" s="139" t="s">
        <v>6815</v>
      </c>
      <c r="E279" s="138" t="s">
        <v>6442</v>
      </c>
      <c r="F279" s="140">
        <v>3985833.33</v>
      </c>
    </row>
    <row r="280" spans="1:6" ht="12" x14ac:dyDescent="0.2">
      <c r="A280" s="138" t="s">
        <v>6519</v>
      </c>
      <c r="B280" s="138" t="s">
        <v>6856</v>
      </c>
      <c r="C280" s="138" t="s">
        <v>6531</v>
      </c>
      <c r="D280" s="139" t="s">
        <v>6816</v>
      </c>
      <c r="E280" s="145" t="s">
        <v>6533</v>
      </c>
      <c r="F280" s="140">
        <v>75975</v>
      </c>
    </row>
    <row r="281" spans="1:6" ht="12" hidden="1" x14ac:dyDescent="0.2">
      <c r="A281" s="138" t="s">
        <v>6519</v>
      </c>
      <c r="B281" s="138" t="s">
        <v>6856</v>
      </c>
      <c r="C281" s="138" t="s">
        <v>3152</v>
      </c>
      <c r="D281" s="139" t="s">
        <v>6817</v>
      </c>
      <c r="E281" s="138" t="s">
        <v>6423</v>
      </c>
      <c r="F281" s="140">
        <v>5725000</v>
      </c>
    </row>
    <row r="282" spans="1:6" ht="12" x14ac:dyDescent="0.2">
      <c r="A282" s="138" t="s">
        <v>6519</v>
      </c>
      <c r="B282" s="138" t="s">
        <v>6856</v>
      </c>
      <c r="C282" s="138" t="s">
        <v>3152</v>
      </c>
      <c r="D282" s="139" t="s">
        <v>6818</v>
      </c>
      <c r="E282" s="145" t="s">
        <v>6533</v>
      </c>
      <c r="F282" s="140">
        <v>2500</v>
      </c>
    </row>
    <row r="283" spans="1:6" ht="12" x14ac:dyDescent="0.2">
      <c r="A283" s="138" t="s">
        <v>6519</v>
      </c>
      <c r="B283" s="138" t="s">
        <v>6856</v>
      </c>
      <c r="C283" s="138" t="s">
        <v>3152</v>
      </c>
      <c r="D283" s="139" t="s">
        <v>6818</v>
      </c>
      <c r="E283" s="145" t="s">
        <v>6533</v>
      </c>
      <c r="F283" s="140">
        <v>2500</v>
      </c>
    </row>
    <row r="284" spans="1:6" ht="12" x14ac:dyDescent="0.2">
      <c r="A284" s="138" t="s">
        <v>6519</v>
      </c>
      <c r="B284" s="138" t="s">
        <v>6856</v>
      </c>
      <c r="C284" s="138" t="s">
        <v>3152</v>
      </c>
      <c r="D284" s="139" t="s">
        <v>6819</v>
      </c>
      <c r="E284" s="145" t="s">
        <v>6533</v>
      </c>
      <c r="F284" s="140">
        <v>2500</v>
      </c>
    </row>
    <row r="285" spans="1:6" ht="12" x14ac:dyDescent="0.2">
      <c r="A285" s="138" t="s">
        <v>6519</v>
      </c>
      <c r="B285" s="138" t="s">
        <v>6856</v>
      </c>
      <c r="C285" s="138" t="s">
        <v>3152</v>
      </c>
      <c r="D285" s="139" t="s">
        <v>6820</v>
      </c>
      <c r="E285" s="145" t="s">
        <v>6533</v>
      </c>
      <c r="F285" s="140">
        <v>57945.83</v>
      </c>
    </row>
    <row r="286" spans="1:6" ht="12" x14ac:dyDescent="0.2">
      <c r="A286" s="138" t="s">
        <v>6519</v>
      </c>
      <c r="B286" s="138" t="s">
        <v>6856</v>
      </c>
      <c r="C286" s="138" t="s">
        <v>3152</v>
      </c>
      <c r="D286" s="139" t="s">
        <v>6821</v>
      </c>
      <c r="E286" s="145" t="s">
        <v>6533</v>
      </c>
      <c r="F286" s="140">
        <v>55416.67</v>
      </c>
    </row>
    <row r="287" spans="1:6" ht="12" x14ac:dyDescent="0.2">
      <c r="A287" s="138" t="s">
        <v>6519</v>
      </c>
      <c r="B287" s="138" t="s">
        <v>6856</v>
      </c>
      <c r="C287" s="138" t="s">
        <v>3152</v>
      </c>
      <c r="D287" s="139" t="s">
        <v>6822</v>
      </c>
      <c r="E287" s="145" t="s">
        <v>6533</v>
      </c>
      <c r="F287" s="140">
        <v>134295</v>
      </c>
    </row>
    <row r="288" spans="1:6" ht="12" x14ac:dyDescent="0.2">
      <c r="A288" s="138" t="s">
        <v>6519</v>
      </c>
      <c r="B288" s="138" t="s">
        <v>6856</v>
      </c>
      <c r="C288" s="138" t="s">
        <v>3152</v>
      </c>
      <c r="D288" s="139" t="s">
        <v>6823</v>
      </c>
      <c r="E288" s="145" t="s">
        <v>6533</v>
      </c>
      <c r="F288" s="140">
        <v>54190</v>
      </c>
    </row>
    <row r="289" spans="1:6" ht="12" x14ac:dyDescent="0.2">
      <c r="A289" s="138" t="s">
        <v>6519</v>
      </c>
      <c r="B289" s="138" t="s">
        <v>6856</v>
      </c>
      <c r="C289" s="138" t="s">
        <v>3152</v>
      </c>
      <c r="D289" s="139" t="s">
        <v>6824</v>
      </c>
      <c r="E289" s="145" t="s">
        <v>6533</v>
      </c>
      <c r="F289" s="140">
        <v>80800</v>
      </c>
    </row>
    <row r="290" spans="1:6" ht="12" hidden="1" x14ac:dyDescent="0.2">
      <c r="A290" s="138" t="s">
        <v>6519</v>
      </c>
      <c r="B290" s="138" t="s">
        <v>6856</v>
      </c>
      <c r="C290" s="138" t="s">
        <v>3152</v>
      </c>
      <c r="D290" s="139" t="s">
        <v>6825</v>
      </c>
      <c r="E290" s="138" t="s">
        <v>6423</v>
      </c>
      <c r="F290" s="140">
        <v>7163541.6699999999</v>
      </c>
    </row>
    <row r="291" spans="1:6" ht="12" x14ac:dyDescent="0.2">
      <c r="A291" s="138" t="s">
        <v>6519</v>
      </c>
      <c r="B291" s="138" t="s">
        <v>6856</v>
      </c>
      <c r="C291" s="138" t="s">
        <v>3152</v>
      </c>
      <c r="D291" s="139" t="s">
        <v>6826</v>
      </c>
      <c r="E291" s="145" t="s">
        <v>6533</v>
      </c>
      <c r="F291" s="140">
        <v>10000</v>
      </c>
    </row>
    <row r="292" spans="1:6" ht="12" x14ac:dyDescent="0.2">
      <c r="A292" s="138" t="s">
        <v>6519</v>
      </c>
      <c r="B292" s="138" t="s">
        <v>6856</v>
      </c>
      <c r="C292" s="138" t="s">
        <v>3152</v>
      </c>
      <c r="D292" s="139" t="s">
        <v>6827</v>
      </c>
      <c r="E292" s="145" t="s">
        <v>6533</v>
      </c>
      <c r="F292" s="140">
        <v>47916.67</v>
      </c>
    </row>
    <row r="293" spans="1:6" ht="12" x14ac:dyDescent="0.2">
      <c r="A293" s="138" t="s">
        <v>6519</v>
      </c>
      <c r="B293" s="138" t="s">
        <v>6856</v>
      </c>
      <c r="C293" s="138" t="s">
        <v>3152</v>
      </c>
      <c r="D293" s="139" t="s">
        <v>6828</v>
      </c>
      <c r="E293" s="145" t="s">
        <v>6533</v>
      </c>
      <c r="F293" s="140">
        <v>376000</v>
      </c>
    </row>
    <row r="294" spans="1:6" ht="12" x14ac:dyDescent="0.2">
      <c r="A294" s="138" t="s">
        <v>6519</v>
      </c>
      <c r="B294" s="138" t="s">
        <v>6856</v>
      </c>
      <c r="C294" s="138" t="s">
        <v>3152</v>
      </c>
      <c r="D294" s="139" t="s">
        <v>6829</v>
      </c>
      <c r="E294" s="145" t="s">
        <v>6533</v>
      </c>
      <c r="F294" s="140">
        <v>97500</v>
      </c>
    </row>
    <row r="295" spans="1:6" ht="12" x14ac:dyDescent="0.2">
      <c r="A295" s="138" t="s">
        <v>6519</v>
      </c>
      <c r="B295" s="138" t="s">
        <v>6856</v>
      </c>
      <c r="C295" s="138" t="s">
        <v>3152</v>
      </c>
      <c r="D295" s="139" t="s">
        <v>6830</v>
      </c>
      <c r="E295" s="145" t="s">
        <v>6533</v>
      </c>
      <c r="F295" s="140">
        <v>40842.03</v>
      </c>
    </row>
    <row r="296" spans="1:6" ht="12" x14ac:dyDescent="0.2">
      <c r="A296" s="138" t="s">
        <v>6519</v>
      </c>
      <c r="B296" s="138" t="s">
        <v>6856</v>
      </c>
      <c r="C296" s="138" t="s">
        <v>3152</v>
      </c>
      <c r="D296" s="139" t="s">
        <v>6831</v>
      </c>
      <c r="E296" s="145" t="s">
        <v>6533</v>
      </c>
      <c r="F296" s="140">
        <v>50784.17</v>
      </c>
    </row>
    <row r="297" spans="1:6" ht="12" x14ac:dyDescent="0.2">
      <c r="A297" s="138" t="s">
        <v>6519</v>
      </c>
      <c r="B297" s="138" t="s">
        <v>6856</v>
      </c>
      <c r="C297" s="138" t="s">
        <v>3152</v>
      </c>
      <c r="D297" s="139" t="s">
        <v>6832</v>
      </c>
      <c r="E297" s="145" t="s">
        <v>6533</v>
      </c>
      <c r="F297" s="140">
        <v>99200</v>
      </c>
    </row>
    <row r="298" spans="1:6" ht="12" x14ac:dyDescent="0.2">
      <c r="A298" s="138" t="s">
        <v>6519</v>
      </c>
      <c r="B298" s="138" t="s">
        <v>6856</v>
      </c>
      <c r="C298" s="138" t="s">
        <v>3152</v>
      </c>
      <c r="D298" s="139" t="s">
        <v>6833</v>
      </c>
      <c r="E298" s="145" t="s">
        <v>6533</v>
      </c>
      <c r="F298" s="140">
        <v>6155.83</v>
      </c>
    </row>
    <row r="299" spans="1:6" ht="12" x14ac:dyDescent="0.2">
      <c r="A299" s="138" t="s">
        <v>6519</v>
      </c>
      <c r="B299" s="138" t="s">
        <v>6856</v>
      </c>
      <c r="C299" s="138" t="s">
        <v>3152</v>
      </c>
      <c r="D299" s="139" t="s">
        <v>6834</v>
      </c>
      <c r="E299" s="145" t="s">
        <v>6533</v>
      </c>
      <c r="F299" s="140">
        <v>5276.67</v>
      </c>
    </row>
    <row r="300" spans="1:6" ht="12" x14ac:dyDescent="0.2">
      <c r="A300" s="138" t="s">
        <v>6519</v>
      </c>
      <c r="B300" s="138" t="s">
        <v>6856</v>
      </c>
      <c r="C300" s="138" t="s">
        <v>3152</v>
      </c>
      <c r="D300" s="139" t="s">
        <v>6835</v>
      </c>
      <c r="E300" s="145" t="s">
        <v>6533</v>
      </c>
      <c r="F300" s="140">
        <v>45056.67</v>
      </c>
    </row>
    <row r="301" spans="1:6" ht="12" x14ac:dyDescent="0.2">
      <c r="A301" s="138" t="s">
        <v>6519</v>
      </c>
      <c r="B301" s="138" t="s">
        <v>6856</v>
      </c>
      <c r="C301" s="138" t="s">
        <v>3152</v>
      </c>
      <c r="D301" s="139" t="s">
        <v>6835</v>
      </c>
      <c r="E301" s="145" t="s">
        <v>6533</v>
      </c>
      <c r="F301" s="140">
        <v>45056.67</v>
      </c>
    </row>
    <row r="302" spans="1:6" ht="12" hidden="1" x14ac:dyDescent="0.2">
      <c r="A302" s="138" t="s">
        <v>6519</v>
      </c>
      <c r="B302" s="138" t="s">
        <v>6856</v>
      </c>
      <c r="C302" s="138" t="s">
        <v>3152</v>
      </c>
      <c r="D302" s="139" t="s">
        <v>6836</v>
      </c>
      <c r="E302" s="138" t="s">
        <v>6423</v>
      </c>
      <c r="F302" s="140">
        <v>7477316.6699999999</v>
      </c>
    </row>
    <row r="303" spans="1:6" ht="12" x14ac:dyDescent="0.2">
      <c r="A303" s="138" t="s">
        <v>6519</v>
      </c>
      <c r="B303" s="138" t="s">
        <v>6856</v>
      </c>
      <c r="C303" s="138" t="s">
        <v>3152</v>
      </c>
      <c r="D303" s="139" t="s">
        <v>6837</v>
      </c>
      <c r="E303" s="145" t="s">
        <v>6533</v>
      </c>
      <c r="F303" s="140">
        <v>1200000</v>
      </c>
    </row>
    <row r="304" spans="1:6" ht="12" hidden="1" x14ac:dyDescent="0.2">
      <c r="A304" s="138" t="s">
        <v>6519</v>
      </c>
      <c r="B304" s="138" t="s">
        <v>6856</v>
      </c>
      <c r="C304" s="138" t="s">
        <v>3151</v>
      </c>
      <c r="D304" s="139" t="s">
        <v>6838</v>
      </c>
      <c r="E304" s="138" t="s">
        <v>6385</v>
      </c>
      <c r="F304" s="140">
        <v>582500</v>
      </c>
    </row>
    <row r="305" spans="1:6" ht="12" hidden="1" x14ac:dyDescent="0.2">
      <c r="A305" s="138" t="s">
        <v>6519</v>
      </c>
      <c r="B305" s="138" t="s">
        <v>6856</v>
      </c>
      <c r="C305" s="138" t="s">
        <v>3151</v>
      </c>
      <c r="D305" s="139" t="s">
        <v>6839</v>
      </c>
      <c r="E305" s="138" t="s">
        <v>6385</v>
      </c>
      <c r="F305" s="140">
        <v>525000</v>
      </c>
    </row>
    <row r="306" spans="1:6" ht="12" hidden="1" x14ac:dyDescent="0.2">
      <c r="A306" s="138" t="s">
        <v>6519</v>
      </c>
      <c r="B306" s="138" t="s">
        <v>6856</v>
      </c>
      <c r="C306" s="138" t="s">
        <v>3151</v>
      </c>
      <c r="D306" s="139" t="s">
        <v>6840</v>
      </c>
      <c r="E306" s="138" t="s">
        <v>6385</v>
      </c>
      <c r="F306" s="140">
        <v>491666.67</v>
      </c>
    </row>
    <row r="307" spans="1:6" ht="12" x14ac:dyDescent="0.2">
      <c r="A307" s="138" t="s">
        <v>6519</v>
      </c>
      <c r="B307" s="138" t="s">
        <v>6856</v>
      </c>
      <c r="C307" s="138" t="s">
        <v>3151</v>
      </c>
      <c r="D307" s="139" t="s">
        <v>6841</v>
      </c>
      <c r="E307" s="145" t="s">
        <v>6533</v>
      </c>
      <c r="F307" s="140">
        <v>49558.34</v>
      </c>
    </row>
    <row r="308" spans="1:6" ht="12" x14ac:dyDescent="0.2">
      <c r="A308" s="138" t="s">
        <v>6519</v>
      </c>
      <c r="B308" s="138" t="s">
        <v>6856</v>
      </c>
      <c r="C308" s="138" t="s">
        <v>3151</v>
      </c>
      <c r="D308" s="139" t="s">
        <v>6842</v>
      </c>
      <c r="E308" s="145" t="s">
        <v>6533</v>
      </c>
      <c r="F308" s="140">
        <v>4000</v>
      </c>
    </row>
    <row r="309" spans="1:6" ht="12" x14ac:dyDescent="0.2">
      <c r="A309" s="138" t="s">
        <v>6519</v>
      </c>
      <c r="B309" s="138" t="s">
        <v>6856</v>
      </c>
      <c r="C309" s="138" t="s">
        <v>3151</v>
      </c>
      <c r="D309" s="139" t="s">
        <v>6843</v>
      </c>
      <c r="E309" s="145" t="s">
        <v>6533</v>
      </c>
      <c r="F309" s="140">
        <v>3000</v>
      </c>
    </row>
    <row r="310" spans="1:6" ht="12" x14ac:dyDescent="0.2">
      <c r="A310" s="138" t="s">
        <v>6519</v>
      </c>
      <c r="B310" s="138" t="s">
        <v>6856</v>
      </c>
      <c r="C310" s="138" t="s">
        <v>3151</v>
      </c>
      <c r="D310" s="139" t="s">
        <v>6844</v>
      </c>
      <c r="E310" s="145" t="s">
        <v>6533</v>
      </c>
      <c r="F310" s="140">
        <v>47000</v>
      </c>
    </row>
    <row r="311" spans="1:6" ht="12" x14ac:dyDescent="0.2">
      <c r="A311" s="138" t="s">
        <v>6519</v>
      </c>
      <c r="B311" s="138" t="s">
        <v>6856</v>
      </c>
      <c r="C311" s="138" t="s">
        <v>3151</v>
      </c>
      <c r="D311" s="139" t="s">
        <v>6845</v>
      </c>
      <c r="E311" s="145" t="s">
        <v>6533</v>
      </c>
      <c r="F311" s="140">
        <v>35000</v>
      </c>
    </row>
    <row r="312" spans="1:6" ht="12" x14ac:dyDescent="0.2">
      <c r="A312" s="138" t="s">
        <v>6519</v>
      </c>
      <c r="B312" s="138" t="s">
        <v>6856</v>
      </c>
      <c r="C312" s="138" t="s">
        <v>3151</v>
      </c>
      <c r="D312" s="139" t="s">
        <v>6846</v>
      </c>
      <c r="E312" s="145" t="s">
        <v>6533</v>
      </c>
      <c r="F312" s="140">
        <v>46394.27</v>
      </c>
    </row>
    <row r="313" spans="1:6" ht="12" x14ac:dyDescent="0.2">
      <c r="A313" s="138" t="s">
        <v>6519</v>
      </c>
      <c r="B313" s="138" t="s">
        <v>6856</v>
      </c>
      <c r="C313" s="138" t="s">
        <v>3151</v>
      </c>
      <c r="D313" s="139" t="s">
        <v>6847</v>
      </c>
      <c r="E313" s="145" t="s">
        <v>6533</v>
      </c>
      <c r="F313" s="140">
        <v>70168.33</v>
      </c>
    </row>
    <row r="314" spans="1:6" ht="12" hidden="1" x14ac:dyDescent="0.2">
      <c r="A314" s="138" t="s">
        <v>6519</v>
      </c>
      <c r="B314" s="138" t="s">
        <v>6856</v>
      </c>
      <c r="C314" s="138" t="s">
        <v>3151</v>
      </c>
      <c r="D314" s="139" t="s">
        <v>6848</v>
      </c>
      <c r="E314" s="138" t="s">
        <v>6385</v>
      </c>
      <c r="F314" s="140">
        <v>8915254.2400000002</v>
      </c>
    </row>
    <row r="315" spans="1:6" ht="12" x14ac:dyDescent="0.2">
      <c r="A315" s="138" t="s">
        <v>6519</v>
      </c>
      <c r="B315" s="138" t="s">
        <v>6856</v>
      </c>
      <c r="C315" s="138" t="s">
        <v>3151</v>
      </c>
      <c r="D315" s="139" t="s">
        <v>6849</v>
      </c>
      <c r="E315" s="145" t="s">
        <v>6533</v>
      </c>
      <c r="F315" s="140">
        <v>59083.33</v>
      </c>
    </row>
    <row r="316" spans="1:6" ht="12" x14ac:dyDescent="0.2">
      <c r="A316" s="138" t="s">
        <v>6519</v>
      </c>
      <c r="B316" s="138" t="s">
        <v>6856</v>
      </c>
      <c r="C316" s="138" t="s">
        <v>3151</v>
      </c>
      <c r="D316" s="139" t="s">
        <v>6849</v>
      </c>
      <c r="E316" s="145" t="s">
        <v>6533</v>
      </c>
      <c r="F316" s="140">
        <v>59083.33</v>
      </c>
    </row>
    <row r="317" spans="1:6" ht="12" x14ac:dyDescent="0.2">
      <c r="A317" s="138" t="s">
        <v>6519</v>
      </c>
      <c r="B317" s="138" t="s">
        <v>6856</v>
      </c>
      <c r="C317" s="138" t="s">
        <v>3151</v>
      </c>
      <c r="D317" s="139" t="s">
        <v>6850</v>
      </c>
      <c r="E317" s="145" t="s">
        <v>6533</v>
      </c>
      <c r="F317" s="140">
        <v>77273</v>
      </c>
    </row>
    <row r="318" spans="1:6" ht="12" x14ac:dyDescent="0.2">
      <c r="A318" s="138" t="s">
        <v>6519</v>
      </c>
      <c r="B318" s="138" t="s">
        <v>6856</v>
      </c>
      <c r="C318" s="138" t="s">
        <v>3151</v>
      </c>
      <c r="D318" s="139" t="s">
        <v>6851</v>
      </c>
      <c r="E318" s="145" t="s">
        <v>6533</v>
      </c>
      <c r="F318" s="140">
        <v>41522.910000000003</v>
      </c>
    </row>
  </sheetData>
  <autoFilter ref="A7:F318">
    <filterColumn colId="4">
      <filters>
        <filter val="вне ИП"/>
      </filters>
    </filterColumn>
  </autoFilter>
  <conditionalFormatting sqref="D8:D31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G23" sqref="AG23:AP23"/>
    </sheetView>
  </sheetViews>
  <sheetFormatPr defaultRowHeight="12.75" x14ac:dyDescent="0.2"/>
  <cols>
    <col min="1" max="1" width="56.140625" bestFit="1" customWidth="1"/>
    <col min="2" max="3" width="20" customWidth="1"/>
    <col min="5" max="5" width="68.7109375" customWidth="1"/>
  </cols>
  <sheetData>
    <row r="1" spans="1:7" x14ac:dyDescent="0.2">
      <c r="A1" s="116" t="s">
        <v>6496</v>
      </c>
      <c r="B1" s="117"/>
      <c r="C1" s="117"/>
      <c r="D1" s="117"/>
      <c r="E1" s="117"/>
      <c r="F1" s="117"/>
      <c r="G1" s="117"/>
    </row>
    <row r="2" spans="1:7" ht="15.75" x14ac:dyDescent="0.25">
      <c r="A2" s="118" t="s">
        <v>6505</v>
      </c>
      <c r="B2" s="117"/>
      <c r="C2" s="117"/>
      <c r="D2" s="117"/>
      <c r="E2" s="117"/>
      <c r="F2" s="117"/>
      <c r="G2" s="117"/>
    </row>
    <row r="3" spans="1:7" x14ac:dyDescent="0.2">
      <c r="A3" s="117"/>
      <c r="B3" s="117"/>
      <c r="C3" s="117"/>
      <c r="D3" s="117"/>
      <c r="E3" s="117"/>
      <c r="F3" s="117"/>
      <c r="G3" s="117"/>
    </row>
    <row r="4" spans="1:7" x14ac:dyDescent="0.2">
      <c r="A4" s="119" t="s">
        <v>6497</v>
      </c>
      <c r="B4" s="119" t="s">
        <v>6498</v>
      </c>
      <c r="C4" s="117"/>
      <c r="D4" s="117"/>
      <c r="E4" s="117"/>
      <c r="F4" s="117"/>
      <c r="G4" s="117"/>
    </row>
    <row r="5" spans="1:7" x14ac:dyDescent="0.2">
      <c r="A5" s="117"/>
      <c r="B5" s="117"/>
      <c r="C5" s="117"/>
      <c r="D5" s="117"/>
      <c r="E5" s="117"/>
      <c r="F5" s="117"/>
      <c r="G5" s="117"/>
    </row>
    <row r="6" spans="1:7" x14ac:dyDescent="0.2">
      <c r="A6" s="119" t="s">
        <v>6499</v>
      </c>
      <c r="B6" s="119" t="s">
        <v>6500</v>
      </c>
      <c r="C6" s="117"/>
      <c r="D6" s="117"/>
      <c r="E6" s="117"/>
      <c r="F6" s="117"/>
      <c r="G6" s="117"/>
    </row>
    <row r="7" spans="1:7" x14ac:dyDescent="0.2">
      <c r="A7" s="117"/>
      <c r="B7" s="117"/>
      <c r="C7" s="117"/>
      <c r="D7" s="117"/>
      <c r="E7" s="117"/>
      <c r="F7" s="117"/>
      <c r="G7" s="117"/>
    </row>
    <row r="8" spans="1:7" x14ac:dyDescent="0.2">
      <c r="A8" s="120" t="s">
        <v>6501</v>
      </c>
      <c r="B8" s="120" t="s">
        <v>63</v>
      </c>
      <c r="C8" s="120" t="s">
        <v>64</v>
      </c>
      <c r="D8" s="117"/>
      <c r="E8" s="117"/>
      <c r="F8" s="117"/>
      <c r="G8" s="117"/>
    </row>
    <row r="9" spans="1:7" x14ac:dyDescent="0.2">
      <c r="A9" s="121" t="s">
        <v>6502</v>
      </c>
      <c r="B9" s="122">
        <v>7360536306.8900003</v>
      </c>
      <c r="C9" s="123"/>
      <c r="D9" s="117"/>
      <c r="E9" s="117"/>
      <c r="F9" s="117"/>
      <c r="G9" s="117"/>
    </row>
    <row r="10" spans="1:7" x14ac:dyDescent="0.2">
      <c r="A10" s="124" t="s">
        <v>4818</v>
      </c>
      <c r="B10" s="125">
        <v>239246316.31</v>
      </c>
      <c r="C10" s="125">
        <v>239342516.31</v>
      </c>
      <c r="D10" s="117"/>
      <c r="E10" s="117"/>
      <c r="F10" s="117"/>
      <c r="G10" s="117"/>
    </row>
    <row r="11" spans="1:7" x14ac:dyDescent="0.2">
      <c r="A11" s="124" t="s">
        <v>6506</v>
      </c>
      <c r="B11" s="125">
        <v>24462517.41</v>
      </c>
      <c r="C11" s="125">
        <v>215557998.90000001</v>
      </c>
      <c r="D11" s="117"/>
      <c r="E11" s="117"/>
      <c r="F11" s="117"/>
      <c r="G11" s="117"/>
    </row>
    <row r="12" spans="1:7" x14ac:dyDescent="0.2">
      <c r="A12" s="124" t="s">
        <v>6507</v>
      </c>
      <c r="B12" s="125">
        <v>24462517.41</v>
      </c>
      <c r="C12" s="125">
        <v>215557998.90000001</v>
      </c>
      <c r="D12" s="117"/>
      <c r="E12" s="117"/>
      <c r="F12" s="117"/>
      <c r="G12" s="117"/>
    </row>
    <row r="13" spans="1:7" x14ac:dyDescent="0.2">
      <c r="A13" s="124" t="s">
        <v>6508</v>
      </c>
      <c r="B13" s="125">
        <v>214783798.90000001</v>
      </c>
      <c r="C13" s="126"/>
      <c r="D13" s="117"/>
      <c r="E13" s="117"/>
      <c r="F13" s="117"/>
      <c r="G13" s="117"/>
    </row>
    <row r="14" spans="1:7" x14ac:dyDescent="0.2">
      <c r="A14" s="124" t="s">
        <v>6509</v>
      </c>
      <c r="B14" s="126"/>
      <c r="C14" s="125">
        <v>23784517.41</v>
      </c>
      <c r="D14" s="117"/>
      <c r="E14" s="117"/>
      <c r="F14" s="117"/>
      <c r="G14" s="117"/>
    </row>
    <row r="15" spans="1:7" x14ac:dyDescent="0.2">
      <c r="A15" s="124" t="s">
        <v>4819</v>
      </c>
      <c r="B15" s="126"/>
      <c r="C15" s="125">
        <v>20574325.329999998</v>
      </c>
      <c r="D15" s="117"/>
      <c r="E15" s="117"/>
      <c r="F15" s="117"/>
      <c r="G15" s="117"/>
    </row>
    <row r="16" spans="1:7" x14ac:dyDescent="0.2">
      <c r="A16" s="124" t="s">
        <v>6510</v>
      </c>
      <c r="B16" s="126"/>
      <c r="C16" s="125">
        <v>20574325.329999998</v>
      </c>
      <c r="D16" s="117"/>
      <c r="E16" s="117"/>
      <c r="F16" s="117"/>
      <c r="G16" s="117"/>
    </row>
    <row r="17" spans="1:7" x14ac:dyDescent="0.2">
      <c r="A17" s="124" t="s">
        <v>6511</v>
      </c>
      <c r="B17" s="126"/>
      <c r="C17" s="125">
        <v>20574325.329999998</v>
      </c>
      <c r="D17" s="117"/>
      <c r="E17" s="117"/>
      <c r="F17" s="117"/>
      <c r="G17" s="117"/>
    </row>
    <row r="18" spans="1:7" x14ac:dyDescent="0.2">
      <c r="A18" s="124" t="s">
        <v>4820</v>
      </c>
      <c r="B18" s="125">
        <v>802163082.54999995</v>
      </c>
      <c r="C18" s="126"/>
      <c r="D18" s="117"/>
      <c r="E18" s="134">
        <f>B18-B20</f>
        <v>783963082.54999995</v>
      </c>
      <c r="F18" s="117"/>
      <c r="G18" s="117"/>
    </row>
    <row r="19" spans="1:7" x14ac:dyDescent="0.2">
      <c r="A19" s="124" t="s">
        <v>6512</v>
      </c>
      <c r="B19" s="125">
        <v>18200000</v>
      </c>
      <c r="C19" s="126"/>
      <c r="D19" s="117"/>
      <c r="E19" s="117"/>
      <c r="F19" s="117"/>
      <c r="G19" s="117"/>
    </row>
    <row r="20" spans="1:7" ht="24" x14ac:dyDescent="0.2">
      <c r="A20" s="124" t="s">
        <v>6513</v>
      </c>
      <c r="B20" s="133">
        <v>18200000</v>
      </c>
      <c r="C20" s="126"/>
      <c r="D20" s="117"/>
      <c r="E20" s="132" t="s">
        <v>6528</v>
      </c>
      <c r="F20" s="117"/>
      <c r="G20" s="117"/>
    </row>
    <row r="21" spans="1:7" x14ac:dyDescent="0.2">
      <c r="A21" s="124" t="s">
        <v>6514</v>
      </c>
      <c r="B21" s="125">
        <v>708097193.79999995</v>
      </c>
      <c r="C21" s="126"/>
      <c r="D21" s="117"/>
      <c r="E21" s="117"/>
      <c r="F21" s="117"/>
      <c r="G21" s="117"/>
    </row>
    <row r="22" spans="1:7" x14ac:dyDescent="0.2">
      <c r="A22" s="124" t="s">
        <v>6515</v>
      </c>
      <c r="B22" s="125">
        <v>163883328.37</v>
      </c>
      <c r="C22" s="126"/>
      <c r="D22" s="117"/>
      <c r="E22" s="117"/>
      <c r="F22" s="117"/>
      <c r="G22" s="117"/>
    </row>
    <row r="23" spans="1:7" x14ac:dyDescent="0.2">
      <c r="A23" s="124" t="s">
        <v>6516</v>
      </c>
      <c r="B23" s="125">
        <v>6041637.0300000003</v>
      </c>
      <c r="C23" s="126"/>
      <c r="D23" s="117"/>
      <c r="E23" s="117"/>
      <c r="F23" s="117"/>
      <c r="G23" s="117"/>
    </row>
    <row r="24" spans="1:7" x14ac:dyDescent="0.2">
      <c r="A24" s="124" t="s">
        <v>6517</v>
      </c>
      <c r="B24" s="125">
        <v>538172228.39999998</v>
      </c>
      <c r="C24" s="126"/>
      <c r="D24" s="117"/>
      <c r="E24" s="117"/>
      <c r="F24" s="117"/>
      <c r="G24" s="117"/>
    </row>
    <row r="25" spans="1:7" x14ac:dyDescent="0.2">
      <c r="A25" s="124" t="s">
        <v>6518</v>
      </c>
      <c r="B25" s="125">
        <v>75865888.75</v>
      </c>
      <c r="C25" s="126"/>
      <c r="D25" s="117"/>
      <c r="E25" s="117"/>
      <c r="F25" s="117"/>
      <c r="G25" s="117"/>
    </row>
    <row r="26" spans="1:7" x14ac:dyDescent="0.2">
      <c r="A26" s="124" t="s">
        <v>6519</v>
      </c>
      <c r="B26" s="125">
        <v>75865888.75</v>
      </c>
      <c r="C26" s="126"/>
      <c r="D26" s="117"/>
      <c r="E26" s="117"/>
      <c r="F26" s="117"/>
      <c r="G26" s="117"/>
    </row>
    <row r="27" spans="1:7" x14ac:dyDescent="0.2">
      <c r="A27" s="124" t="s">
        <v>4821</v>
      </c>
      <c r="B27" s="126"/>
      <c r="C27" s="125">
        <v>3210192.08</v>
      </c>
      <c r="D27" s="117"/>
      <c r="E27" s="117"/>
      <c r="F27" s="117"/>
      <c r="G27" s="117"/>
    </row>
    <row r="28" spans="1:7" x14ac:dyDescent="0.2">
      <c r="A28" s="124" t="s">
        <v>6520</v>
      </c>
      <c r="B28" s="126"/>
      <c r="C28" s="125">
        <v>3210192.08</v>
      </c>
      <c r="D28" s="117"/>
      <c r="E28" s="117"/>
      <c r="F28" s="117"/>
      <c r="G28" s="117"/>
    </row>
    <row r="29" spans="1:7" x14ac:dyDescent="0.2">
      <c r="A29" s="127" t="s">
        <v>6503</v>
      </c>
      <c r="B29" s="128">
        <v>1041409398.86</v>
      </c>
      <c r="C29" s="128">
        <v>263127033.72</v>
      </c>
      <c r="D29" s="117"/>
      <c r="E29" s="117"/>
      <c r="F29" s="117"/>
      <c r="G29" s="117"/>
    </row>
    <row r="30" spans="1:7" x14ac:dyDescent="0.2">
      <c r="A30" s="127" t="s">
        <v>6504</v>
      </c>
      <c r="B30" s="128">
        <v>8138818672.0299997</v>
      </c>
      <c r="C30" s="129"/>
      <c r="D30" s="117"/>
      <c r="E30" s="117"/>
      <c r="F30" s="117"/>
      <c r="G30" s="117"/>
    </row>
    <row r="31" spans="1:7" x14ac:dyDescent="0.2">
      <c r="A31" s="344" t="s">
        <v>6521</v>
      </c>
      <c r="B31" s="344"/>
      <c r="C31" s="344"/>
      <c r="D31" s="344"/>
      <c r="E31" s="344"/>
      <c r="F31" s="344"/>
      <c r="G31" s="344"/>
    </row>
    <row r="32" spans="1:7" x14ac:dyDescent="0.2">
      <c r="A32" s="117"/>
      <c r="B32" s="117"/>
      <c r="C32" s="117"/>
      <c r="D32" s="117"/>
      <c r="E32" s="117"/>
      <c r="F32" s="117"/>
      <c r="G32" s="117"/>
    </row>
    <row r="33" spans="1:7" x14ac:dyDescent="0.2">
      <c r="A33" s="130" t="s">
        <v>6522</v>
      </c>
      <c r="B33" s="131" t="s">
        <v>6523</v>
      </c>
      <c r="C33" s="117"/>
      <c r="D33" s="117"/>
      <c r="E33" s="117"/>
      <c r="F33" s="131" t="s">
        <v>6524</v>
      </c>
      <c r="G33" s="117"/>
    </row>
    <row r="34" spans="1:7" x14ac:dyDescent="0.2">
      <c r="A34" s="117"/>
      <c r="B34" s="115" t="s">
        <v>6525</v>
      </c>
      <c r="C34" s="117"/>
      <c r="D34" s="115" t="s">
        <v>6526</v>
      </c>
      <c r="E34" s="117"/>
      <c r="F34" s="115" t="s">
        <v>6527</v>
      </c>
      <c r="G34" s="117"/>
    </row>
  </sheetData>
  <mergeCells count="1">
    <mergeCell ref="A31:G31"/>
  </mergeCells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4"/>
  <sheetViews>
    <sheetView workbookViewId="0">
      <selection activeCell="F1" sqref="F1"/>
    </sheetView>
  </sheetViews>
  <sheetFormatPr defaultRowHeight="12.75" x14ac:dyDescent="0.2"/>
  <cols>
    <col min="3" max="3" width="61.85546875" bestFit="1" customWidth="1"/>
    <col min="4" max="4" width="17.7109375" bestFit="1" customWidth="1"/>
    <col min="5" max="6" width="23.140625" customWidth="1"/>
  </cols>
  <sheetData>
    <row r="1" spans="2:6" x14ac:dyDescent="0.2">
      <c r="E1" t="s">
        <v>6893</v>
      </c>
      <c r="F1" s="51">
        <f>F13+F26+F31+F66</f>
        <v>709340313.57000005</v>
      </c>
    </row>
    <row r="2" spans="2:6" x14ac:dyDescent="0.2">
      <c r="B2" s="158" t="s">
        <v>6496</v>
      </c>
      <c r="C2" s="159"/>
      <c r="D2" s="159"/>
      <c r="E2" s="159"/>
      <c r="F2" s="159"/>
    </row>
    <row r="3" spans="2:6" ht="15.75" x14ac:dyDescent="0.25">
      <c r="B3" s="160" t="s">
        <v>6877</v>
      </c>
      <c r="C3" s="159"/>
      <c r="D3" s="159"/>
      <c r="E3" s="159"/>
      <c r="F3" s="159"/>
    </row>
    <row r="4" spans="2:6" x14ac:dyDescent="0.2">
      <c r="B4" s="159"/>
      <c r="C4" s="159"/>
      <c r="D4" s="159"/>
      <c r="E4" s="159"/>
      <c r="F4" s="159"/>
    </row>
    <row r="5" spans="2:6" x14ac:dyDescent="0.2">
      <c r="B5" s="161" t="s">
        <v>6497</v>
      </c>
      <c r="C5" s="161" t="s">
        <v>6498</v>
      </c>
      <c r="D5" s="159"/>
      <c r="E5" s="159"/>
      <c r="F5" s="159"/>
    </row>
    <row r="6" spans="2:6" x14ac:dyDescent="0.2">
      <c r="B6" s="159"/>
      <c r="C6" s="159"/>
      <c r="D6" s="159"/>
      <c r="E6" s="159"/>
      <c r="F6" s="159"/>
    </row>
    <row r="7" spans="2:6" x14ac:dyDescent="0.2">
      <c r="B7" s="161" t="s">
        <v>6499</v>
      </c>
      <c r="C7" s="161" t="s">
        <v>6500</v>
      </c>
      <c r="D7" s="159"/>
      <c r="E7" s="159"/>
      <c r="F7" s="159"/>
    </row>
    <row r="8" spans="2:6" x14ac:dyDescent="0.2">
      <c r="B8" s="159"/>
      <c r="C8" s="159"/>
      <c r="D8" s="159"/>
      <c r="E8" s="159"/>
      <c r="F8" s="159"/>
    </row>
    <row r="9" spans="2:6" x14ac:dyDescent="0.2">
      <c r="B9" s="162" t="s">
        <v>4815</v>
      </c>
      <c r="C9" s="162" t="s">
        <v>6883</v>
      </c>
      <c r="D9" s="162" t="s">
        <v>6501</v>
      </c>
      <c r="E9" s="162" t="s">
        <v>63</v>
      </c>
      <c r="F9" s="162" t="s">
        <v>64</v>
      </c>
    </row>
    <row r="10" spans="2:6" x14ac:dyDescent="0.2">
      <c r="B10" s="163" t="s">
        <v>4820</v>
      </c>
      <c r="C10" s="163" t="s">
        <v>6884</v>
      </c>
      <c r="D10" s="163" t="s">
        <v>6502</v>
      </c>
      <c r="E10" s="164">
        <v>305910812.92000002</v>
      </c>
      <c r="F10" s="165"/>
    </row>
    <row r="11" spans="2:6" x14ac:dyDescent="0.2">
      <c r="B11" s="163" t="s">
        <v>6514</v>
      </c>
      <c r="C11" s="163" t="s">
        <v>6855</v>
      </c>
      <c r="D11" s="163" t="s">
        <v>6502</v>
      </c>
      <c r="E11" s="164">
        <v>305910812.92000002</v>
      </c>
      <c r="F11" s="165"/>
    </row>
    <row r="12" spans="2:6" x14ac:dyDescent="0.2">
      <c r="B12" s="163" t="s">
        <v>6515</v>
      </c>
      <c r="C12" s="163" t="s">
        <v>6853</v>
      </c>
      <c r="D12" s="163" t="s">
        <v>6502</v>
      </c>
      <c r="E12" s="164">
        <v>5375518.2199999997</v>
      </c>
      <c r="F12" s="165"/>
    </row>
    <row r="13" spans="2:6" x14ac:dyDescent="0.2">
      <c r="B13" s="345"/>
      <c r="C13" s="345"/>
      <c r="D13" s="171" t="s">
        <v>4818</v>
      </c>
      <c r="E13" s="172"/>
      <c r="F13" s="173">
        <v>166847206.19</v>
      </c>
    </row>
    <row r="14" spans="2:6" x14ac:dyDescent="0.2">
      <c r="B14" s="346"/>
      <c r="C14" s="346"/>
      <c r="D14" s="156" t="s">
        <v>4820</v>
      </c>
      <c r="E14" s="167">
        <v>14373486.76</v>
      </c>
      <c r="F14" s="167">
        <v>5718247.75</v>
      </c>
    </row>
    <row r="15" spans="2:6" x14ac:dyDescent="0.2">
      <c r="B15" s="346"/>
      <c r="C15" s="346"/>
      <c r="D15" s="156" t="s">
        <v>6867</v>
      </c>
      <c r="E15" s="167">
        <v>77408.05</v>
      </c>
      <c r="F15" s="166"/>
    </row>
    <row r="16" spans="2:6" x14ac:dyDescent="0.2">
      <c r="B16" s="346"/>
      <c r="C16" s="346"/>
      <c r="D16" s="156" t="s">
        <v>6866</v>
      </c>
      <c r="E16" s="167">
        <v>167005778.38999999</v>
      </c>
      <c r="F16" s="166"/>
    </row>
    <row r="17" spans="2:6" x14ac:dyDescent="0.2">
      <c r="B17" s="347"/>
      <c r="C17" s="347"/>
      <c r="D17" s="157" t="s">
        <v>6503</v>
      </c>
      <c r="E17" s="168">
        <v>181456673.19999999</v>
      </c>
      <c r="F17" s="168">
        <v>172565453.94</v>
      </c>
    </row>
    <row r="18" spans="2:6" x14ac:dyDescent="0.2">
      <c r="B18" s="347"/>
      <c r="C18" s="347"/>
      <c r="D18" s="157" t="s">
        <v>6504</v>
      </c>
      <c r="E18" s="168">
        <v>14266737.48</v>
      </c>
      <c r="F18" s="169"/>
    </row>
    <row r="19" spans="2:6" x14ac:dyDescent="0.2">
      <c r="B19" s="163" t="s">
        <v>6871</v>
      </c>
      <c r="C19" s="163" t="s">
        <v>6885</v>
      </c>
      <c r="D19" s="163" t="s">
        <v>6502</v>
      </c>
      <c r="E19" s="164">
        <v>2460828.35</v>
      </c>
      <c r="F19" s="165"/>
    </row>
    <row r="20" spans="2:6" x14ac:dyDescent="0.2">
      <c r="B20" s="346"/>
      <c r="C20" s="346"/>
      <c r="D20" s="156" t="s">
        <v>6867</v>
      </c>
      <c r="E20" s="167">
        <v>82148.070000000007</v>
      </c>
      <c r="F20" s="166"/>
    </row>
    <row r="21" spans="2:6" x14ac:dyDescent="0.2">
      <c r="B21" s="346"/>
      <c r="C21" s="346"/>
      <c r="D21" s="156" t="s">
        <v>6866</v>
      </c>
      <c r="E21" s="167">
        <v>53154372.560000002</v>
      </c>
      <c r="F21" s="166"/>
    </row>
    <row r="22" spans="2:6" x14ac:dyDescent="0.2">
      <c r="B22" s="346"/>
      <c r="C22" s="346"/>
      <c r="D22" s="156" t="s">
        <v>6872</v>
      </c>
      <c r="E22" s="166"/>
      <c r="F22" s="167">
        <v>53252929.380000003</v>
      </c>
    </row>
    <row r="23" spans="2:6" x14ac:dyDescent="0.2">
      <c r="B23" s="347"/>
      <c r="C23" s="347"/>
      <c r="D23" s="157" t="s">
        <v>6503</v>
      </c>
      <c r="E23" s="168">
        <v>53236520.630000003</v>
      </c>
      <c r="F23" s="168">
        <v>53252929.380000003</v>
      </c>
    </row>
    <row r="24" spans="2:6" x14ac:dyDescent="0.2">
      <c r="B24" s="347"/>
      <c r="C24" s="347"/>
      <c r="D24" s="157" t="s">
        <v>6504</v>
      </c>
      <c r="E24" s="168">
        <v>2444419.6</v>
      </c>
      <c r="F24" s="169"/>
    </row>
    <row r="25" spans="2:6" x14ac:dyDescent="0.2">
      <c r="B25" s="163" t="s">
        <v>6516</v>
      </c>
      <c r="C25" s="163" t="s">
        <v>6854</v>
      </c>
      <c r="D25" s="163" t="s">
        <v>6502</v>
      </c>
      <c r="E25" s="165"/>
      <c r="F25" s="165"/>
    </row>
    <row r="26" spans="2:6" x14ac:dyDescent="0.2">
      <c r="B26" s="345"/>
      <c r="C26" s="345"/>
      <c r="D26" s="171" t="s">
        <v>4818</v>
      </c>
      <c r="E26" s="172"/>
      <c r="F26" s="173">
        <v>827715.75</v>
      </c>
    </row>
    <row r="27" spans="2:6" x14ac:dyDescent="0.2">
      <c r="B27" s="346"/>
      <c r="C27" s="346"/>
      <c r="D27" s="156" t="s">
        <v>6866</v>
      </c>
      <c r="E27" s="167">
        <v>827715.75</v>
      </c>
      <c r="F27" s="166"/>
    </row>
    <row r="28" spans="2:6" x14ac:dyDescent="0.2">
      <c r="B28" s="347"/>
      <c r="C28" s="347"/>
      <c r="D28" s="157" t="s">
        <v>6503</v>
      </c>
      <c r="E28" s="168">
        <v>827715.75</v>
      </c>
      <c r="F28" s="168">
        <v>827715.75</v>
      </c>
    </row>
    <row r="29" spans="2:6" x14ac:dyDescent="0.2">
      <c r="B29" s="347"/>
      <c r="C29" s="347"/>
      <c r="D29" s="157" t="s">
        <v>6504</v>
      </c>
      <c r="E29" s="169"/>
      <c r="F29" s="169"/>
    </row>
    <row r="30" spans="2:6" x14ac:dyDescent="0.2">
      <c r="B30" s="163" t="s">
        <v>6517</v>
      </c>
      <c r="C30" s="163" t="s">
        <v>6855</v>
      </c>
      <c r="D30" s="163" t="s">
        <v>6502</v>
      </c>
      <c r="E30" s="164">
        <v>114719883.12</v>
      </c>
      <c r="F30" s="165"/>
    </row>
    <row r="31" spans="2:6" x14ac:dyDescent="0.2">
      <c r="B31" s="345"/>
      <c r="C31" s="345"/>
      <c r="D31" s="171" t="s">
        <v>4818</v>
      </c>
      <c r="E31" s="172"/>
      <c r="F31" s="173">
        <v>479641987.17000002</v>
      </c>
    </row>
    <row r="32" spans="2:6" x14ac:dyDescent="0.2">
      <c r="B32" s="346"/>
      <c r="C32" s="346"/>
      <c r="D32" s="156" t="s">
        <v>4820</v>
      </c>
      <c r="E32" s="167">
        <v>45431242.659999996</v>
      </c>
      <c r="F32" s="167">
        <v>7767208.3499999996</v>
      </c>
    </row>
    <row r="33" spans="2:6" x14ac:dyDescent="0.2">
      <c r="B33" s="346"/>
      <c r="C33" s="346"/>
      <c r="D33" s="156" t="s">
        <v>6867</v>
      </c>
      <c r="E33" s="167">
        <v>843147.16</v>
      </c>
      <c r="F33" s="166"/>
    </row>
    <row r="34" spans="2:6" x14ac:dyDescent="0.2">
      <c r="B34" s="346"/>
      <c r="C34" s="346"/>
      <c r="D34" s="156" t="s">
        <v>6866</v>
      </c>
      <c r="E34" s="167">
        <v>496981355.31</v>
      </c>
      <c r="F34" s="166"/>
    </row>
    <row r="35" spans="2:6" x14ac:dyDescent="0.2">
      <c r="B35" s="346"/>
      <c r="C35" s="346"/>
      <c r="D35" s="156" t="s">
        <v>6872</v>
      </c>
      <c r="E35" s="167">
        <v>2530889.7599999998</v>
      </c>
      <c r="F35" s="166"/>
    </row>
    <row r="36" spans="2:6" x14ac:dyDescent="0.2">
      <c r="B36" s="346"/>
      <c r="C36" s="346"/>
      <c r="D36" s="156" t="s">
        <v>4821</v>
      </c>
      <c r="E36" s="166"/>
      <c r="F36" s="167">
        <v>93255.62</v>
      </c>
    </row>
    <row r="37" spans="2:6" x14ac:dyDescent="0.2">
      <c r="B37" s="347"/>
      <c r="C37" s="347"/>
      <c r="D37" s="157" t="s">
        <v>6503</v>
      </c>
      <c r="E37" s="168">
        <v>545786634.88999999</v>
      </c>
      <c r="F37" s="168">
        <v>487502451.13999999</v>
      </c>
    </row>
    <row r="38" spans="2:6" x14ac:dyDescent="0.2">
      <c r="B38" s="347"/>
      <c r="C38" s="347"/>
      <c r="D38" s="157" t="s">
        <v>6504</v>
      </c>
      <c r="E38" s="168">
        <v>173004066.87</v>
      </c>
      <c r="F38" s="169"/>
    </row>
    <row r="39" spans="2:6" x14ac:dyDescent="0.2">
      <c r="B39" s="163" t="s">
        <v>6873</v>
      </c>
      <c r="C39" s="163" t="s">
        <v>6886</v>
      </c>
      <c r="D39" s="163" t="s">
        <v>6502</v>
      </c>
      <c r="E39" s="164">
        <v>183354583.22</v>
      </c>
      <c r="F39" s="165"/>
    </row>
    <row r="40" spans="2:6" x14ac:dyDescent="0.2">
      <c r="B40" s="346"/>
      <c r="C40" s="346"/>
      <c r="D40" s="156" t="s">
        <v>4820</v>
      </c>
      <c r="E40" s="167">
        <v>24754112.449999999</v>
      </c>
      <c r="F40" s="166"/>
    </row>
    <row r="41" spans="2:6" x14ac:dyDescent="0.2">
      <c r="B41" s="346"/>
      <c r="C41" s="346"/>
      <c r="D41" s="156" t="s">
        <v>6866</v>
      </c>
      <c r="E41" s="167">
        <v>195917883</v>
      </c>
      <c r="F41" s="166"/>
    </row>
    <row r="42" spans="2:6" x14ac:dyDescent="0.2">
      <c r="B42" s="346"/>
      <c r="C42" s="346"/>
      <c r="D42" s="156" t="s">
        <v>6874</v>
      </c>
      <c r="E42" s="167">
        <v>23819972.690000001</v>
      </c>
      <c r="F42" s="166"/>
    </row>
    <row r="43" spans="2:6" x14ac:dyDescent="0.2">
      <c r="B43" s="346"/>
      <c r="C43" s="346"/>
      <c r="D43" s="156" t="s">
        <v>6872</v>
      </c>
      <c r="E43" s="167">
        <v>1154113.0900000001</v>
      </c>
      <c r="F43" s="166"/>
    </row>
    <row r="44" spans="2:6" x14ac:dyDescent="0.2">
      <c r="B44" s="347"/>
      <c r="C44" s="347"/>
      <c r="D44" s="157" t="s">
        <v>6503</v>
      </c>
      <c r="E44" s="168">
        <v>245646081.22999999</v>
      </c>
      <c r="F44" s="169"/>
    </row>
    <row r="45" spans="2:6" x14ac:dyDescent="0.2">
      <c r="B45" s="347"/>
      <c r="C45" s="347"/>
      <c r="D45" s="157" t="s">
        <v>6504</v>
      </c>
      <c r="E45" s="168">
        <v>429000664.44999999</v>
      </c>
      <c r="F45" s="169"/>
    </row>
    <row r="46" spans="2:6" x14ac:dyDescent="0.2">
      <c r="B46" s="163" t="s">
        <v>6878</v>
      </c>
      <c r="C46" s="163" t="s">
        <v>6887</v>
      </c>
      <c r="D46" s="163" t="s">
        <v>6502</v>
      </c>
      <c r="E46" s="165"/>
      <c r="F46" s="165"/>
    </row>
    <row r="47" spans="2:6" x14ac:dyDescent="0.2">
      <c r="B47" s="346"/>
      <c r="C47" s="346"/>
      <c r="D47" s="156" t="s">
        <v>6867</v>
      </c>
      <c r="E47" s="167">
        <v>4125810.74</v>
      </c>
      <c r="F47" s="166"/>
    </row>
    <row r="48" spans="2:6" x14ac:dyDescent="0.2">
      <c r="B48" s="346"/>
      <c r="C48" s="346"/>
      <c r="D48" s="156" t="s">
        <v>6866</v>
      </c>
      <c r="E48" s="167">
        <v>5608598.8799999999</v>
      </c>
      <c r="F48" s="166"/>
    </row>
    <row r="49" spans="2:6" x14ac:dyDescent="0.2">
      <c r="B49" s="346"/>
      <c r="C49" s="346"/>
      <c r="D49" s="156" t="s">
        <v>6868</v>
      </c>
      <c r="E49" s="167">
        <v>30590.18</v>
      </c>
      <c r="F49" s="166"/>
    </row>
    <row r="50" spans="2:6" x14ac:dyDescent="0.2">
      <c r="B50" s="346"/>
      <c r="C50" s="346"/>
      <c r="D50" s="156" t="s">
        <v>6869</v>
      </c>
      <c r="E50" s="167">
        <v>101359.17</v>
      </c>
      <c r="F50" s="166"/>
    </row>
    <row r="51" spans="2:6" x14ac:dyDescent="0.2">
      <c r="B51" s="346"/>
      <c r="C51" s="346"/>
      <c r="D51" s="156" t="s">
        <v>6870</v>
      </c>
      <c r="E51" s="167">
        <v>7991.79</v>
      </c>
      <c r="F51" s="166"/>
    </row>
    <row r="52" spans="2:6" x14ac:dyDescent="0.2">
      <c r="B52" s="347"/>
      <c r="C52" s="347"/>
      <c r="D52" s="157" t="s">
        <v>6503</v>
      </c>
      <c r="E52" s="168">
        <v>9874350.7599999998</v>
      </c>
      <c r="F52" s="169"/>
    </row>
    <row r="53" spans="2:6" x14ac:dyDescent="0.2">
      <c r="B53" s="347"/>
      <c r="C53" s="347"/>
      <c r="D53" s="157" t="s">
        <v>6504</v>
      </c>
      <c r="E53" s="168">
        <v>9874350.7599999998</v>
      </c>
      <c r="F53" s="169"/>
    </row>
    <row r="54" spans="2:6" x14ac:dyDescent="0.2">
      <c r="B54" s="163" t="s">
        <v>6875</v>
      </c>
      <c r="C54" s="163" t="s">
        <v>6888</v>
      </c>
      <c r="D54" s="163" t="s">
        <v>6502</v>
      </c>
      <c r="E54" s="170">
        <v>0.01</v>
      </c>
      <c r="F54" s="165"/>
    </row>
    <row r="55" spans="2:6" x14ac:dyDescent="0.2">
      <c r="B55" s="346"/>
      <c r="C55" s="346"/>
      <c r="D55" s="156" t="s">
        <v>4820</v>
      </c>
      <c r="E55" s="167">
        <v>1805396.84</v>
      </c>
      <c r="F55" s="167">
        <v>72878782.609999999</v>
      </c>
    </row>
    <row r="56" spans="2:6" x14ac:dyDescent="0.2">
      <c r="B56" s="346"/>
      <c r="C56" s="346"/>
      <c r="D56" s="156" t="s">
        <v>6876</v>
      </c>
      <c r="E56" s="167">
        <v>40875096.82</v>
      </c>
      <c r="F56" s="166"/>
    </row>
    <row r="57" spans="2:6" x14ac:dyDescent="0.2">
      <c r="B57" s="346"/>
      <c r="C57" s="346"/>
      <c r="D57" s="156" t="s">
        <v>6868</v>
      </c>
      <c r="E57" s="167">
        <v>17537332.559999999</v>
      </c>
      <c r="F57" s="166"/>
    </row>
    <row r="58" spans="2:6" x14ac:dyDescent="0.2">
      <c r="B58" s="346"/>
      <c r="C58" s="346"/>
      <c r="D58" s="156" t="s">
        <v>6869</v>
      </c>
      <c r="E58" s="167">
        <v>86788295.530000001</v>
      </c>
      <c r="F58" s="166"/>
    </row>
    <row r="59" spans="2:6" x14ac:dyDescent="0.2">
      <c r="B59" s="346"/>
      <c r="C59" s="346"/>
      <c r="D59" s="156" t="s">
        <v>6870</v>
      </c>
      <c r="E59" s="167">
        <v>10244366.619999999</v>
      </c>
      <c r="F59" s="166"/>
    </row>
    <row r="60" spans="2:6" x14ac:dyDescent="0.2">
      <c r="B60" s="347"/>
      <c r="C60" s="347"/>
      <c r="D60" s="157" t="s">
        <v>6503</v>
      </c>
      <c r="E60" s="168">
        <v>157250488.37</v>
      </c>
      <c r="F60" s="168">
        <v>72878782.609999999</v>
      </c>
    </row>
    <row r="61" spans="2:6" x14ac:dyDescent="0.2">
      <c r="B61" s="347"/>
      <c r="C61" s="347"/>
      <c r="D61" s="157" t="s">
        <v>6504</v>
      </c>
      <c r="E61" s="168">
        <v>84371705.769999996</v>
      </c>
      <c r="F61" s="169"/>
    </row>
    <row r="62" spans="2:6" x14ac:dyDescent="0.2">
      <c r="B62" s="347"/>
      <c r="C62" s="347"/>
      <c r="D62" s="157" t="s">
        <v>6503</v>
      </c>
      <c r="E62" s="168">
        <v>1194078464.8300002</v>
      </c>
      <c r="F62" s="168">
        <v>787027332.82000005</v>
      </c>
    </row>
    <row r="63" spans="2:6" x14ac:dyDescent="0.2">
      <c r="B63" s="347"/>
      <c r="C63" s="347"/>
      <c r="D63" s="157" t="s">
        <v>6504</v>
      </c>
      <c r="E63" s="168">
        <v>712961944.92999995</v>
      </c>
      <c r="F63" s="169"/>
    </row>
    <row r="64" spans="2:6" x14ac:dyDescent="0.2">
      <c r="B64" s="163" t="s">
        <v>6518</v>
      </c>
      <c r="C64" s="163" t="s">
        <v>6889</v>
      </c>
      <c r="D64" s="163" t="s">
        <v>6502</v>
      </c>
      <c r="E64" s="165"/>
      <c r="F64" s="165"/>
    </row>
    <row r="65" spans="2:6" x14ac:dyDescent="0.2">
      <c r="B65" s="163" t="s">
        <v>6519</v>
      </c>
      <c r="C65" s="163" t="s">
        <v>6856</v>
      </c>
      <c r="D65" s="163" t="s">
        <v>6502</v>
      </c>
      <c r="E65" s="165"/>
      <c r="F65" s="165"/>
    </row>
    <row r="66" spans="2:6" x14ac:dyDescent="0.2">
      <c r="B66" s="345"/>
      <c r="C66" s="345"/>
      <c r="D66" s="171" t="s">
        <v>4818</v>
      </c>
      <c r="E66" s="172"/>
      <c r="F66" s="173">
        <v>62023404.460000001</v>
      </c>
    </row>
    <row r="67" spans="2:6" x14ac:dyDescent="0.2">
      <c r="B67" s="346"/>
      <c r="C67" s="346"/>
      <c r="D67" s="156" t="s">
        <v>4820</v>
      </c>
      <c r="E67" s="167">
        <v>257126.68</v>
      </c>
      <c r="F67" s="167">
        <v>257126.68</v>
      </c>
    </row>
    <row r="68" spans="2:6" x14ac:dyDescent="0.2">
      <c r="B68" s="346"/>
      <c r="C68" s="346"/>
      <c r="D68" s="156" t="s">
        <v>6867</v>
      </c>
      <c r="E68" s="167">
        <v>20403.189999999999</v>
      </c>
      <c r="F68" s="166"/>
    </row>
    <row r="69" spans="2:6" x14ac:dyDescent="0.2">
      <c r="B69" s="346"/>
      <c r="C69" s="346"/>
      <c r="D69" s="156" t="s">
        <v>6866</v>
      </c>
      <c r="E69" s="167">
        <v>62061428.530000001</v>
      </c>
      <c r="F69" s="166"/>
    </row>
    <row r="70" spans="2:6" x14ac:dyDescent="0.2">
      <c r="B70" s="346"/>
      <c r="C70" s="346"/>
      <c r="D70" s="156" t="s">
        <v>6868</v>
      </c>
      <c r="E70" s="167">
        <v>6339.84</v>
      </c>
      <c r="F70" s="166"/>
    </row>
    <row r="71" spans="2:6" x14ac:dyDescent="0.2">
      <c r="B71" s="346"/>
      <c r="C71" s="346"/>
      <c r="D71" s="156" t="s">
        <v>6869</v>
      </c>
      <c r="E71" s="167">
        <v>21006.75</v>
      </c>
      <c r="F71" s="166"/>
    </row>
    <row r="72" spans="2:6" x14ac:dyDescent="0.2">
      <c r="B72" s="346"/>
      <c r="C72" s="346"/>
      <c r="D72" s="156" t="s">
        <v>6879</v>
      </c>
      <c r="E72" s="167">
        <v>85441.67</v>
      </c>
      <c r="F72" s="166"/>
    </row>
    <row r="73" spans="2:6" x14ac:dyDescent="0.2">
      <c r="B73" s="346"/>
      <c r="C73" s="346"/>
      <c r="D73" s="156" t="s">
        <v>6872</v>
      </c>
      <c r="E73" s="167">
        <v>47250</v>
      </c>
      <c r="F73" s="166"/>
    </row>
    <row r="74" spans="2:6" x14ac:dyDescent="0.2">
      <c r="B74" s="347"/>
      <c r="C74" s="347"/>
      <c r="D74" s="157" t="s">
        <v>6503</v>
      </c>
      <c r="E74" s="168">
        <v>62498996.659999996</v>
      </c>
      <c r="F74" s="168">
        <v>62280531.140000001</v>
      </c>
    </row>
    <row r="75" spans="2:6" x14ac:dyDescent="0.2">
      <c r="B75" s="347"/>
      <c r="C75" s="347"/>
      <c r="D75" s="157" t="s">
        <v>6504</v>
      </c>
      <c r="E75" s="168">
        <v>218465.52</v>
      </c>
      <c r="F75" s="169"/>
    </row>
    <row r="76" spans="2:6" x14ac:dyDescent="0.2">
      <c r="B76" s="347"/>
      <c r="C76" s="347"/>
      <c r="D76" s="157" t="s">
        <v>6503</v>
      </c>
      <c r="E76" s="168">
        <v>62498996.659999996</v>
      </c>
      <c r="F76" s="168">
        <v>62280531.140000001</v>
      </c>
    </row>
    <row r="77" spans="2:6" x14ac:dyDescent="0.2">
      <c r="B77" s="347"/>
      <c r="C77" s="347"/>
      <c r="D77" s="157" t="s">
        <v>6504</v>
      </c>
      <c r="E77" s="168">
        <v>218465.52</v>
      </c>
      <c r="F77" s="169"/>
    </row>
    <row r="78" spans="2:6" x14ac:dyDescent="0.2">
      <c r="B78" s="163" t="s">
        <v>6880</v>
      </c>
      <c r="C78" s="163" t="s">
        <v>6890</v>
      </c>
      <c r="D78" s="163" t="s">
        <v>6502</v>
      </c>
      <c r="E78" s="165"/>
      <c r="F78" s="165"/>
    </row>
    <row r="79" spans="2:6" x14ac:dyDescent="0.2">
      <c r="B79" s="163" t="s">
        <v>6881</v>
      </c>
      <c r="C79" s="163" t="s">
        <v>6891</v>
      </c>
      <c r="D79" s="163" t="s">
        <v>6502</v>
      </c>
      <c r="E79" s="165"/>
      <c r="F79" s="165"/>
    </row>
    <row r="80" spans="2:6" x14ac:dyDescent="0.2">
      <c r="B80" s="346"/>
      <c r="C80" s="346"/>
      <c r="D80" s="156" t="s">
        <v>4820</v>
      </c>
      <c r="E80" s="167">
        <v>244751.85</v>
      </c>
      <c r="F80" s="166"/>
    </row>
    <row r="81" spans="2:6" x14ac:dyDescent="0.2">
      <c r="B81" s="346"/>
      <c r="C81" s="346"/>
      <c r="D81" s="156" t="s">
        <v>6872</v>
      </c>
      <c r="E81" s="167">
        <v>14788.26</v>
      </c>
      <c r="F81" s="166"/>
    </row>
    <row r="82" spans="2:6" x14ac:dyDescent="0.2">
      <c r="B82" s="347"/>
      <c r="C82" s="347"/>
      <c r="D82" s="157" t="s">
        <v>6503</v>
      </c>
      <c r="E82" s="168">
        <v>259540.11</v>
      </c>
      <c r="F82" s="169"/>
    </row>
    <row r="83" spans="2:6" x14ac:dyDescent="0.2">
      <c r="B83" s="347"/>
      <c r="C83" s="347"/>
      <c r="D83" s="157" t="s">
        <v>6504</v>
      </c>
      <c r="E83" s="168">
        <v>259540.11</v>
      </c>
      <c r="F83" s="169"/>
    </row>
    <row r="84" spans="2:6" x14ac:dyDescent="0.2">
      <c r="B84" s="163" t="s">
        <v>6882</v>
      </c>
      <c r="C84" s="163" t="s">
        <v>6892</v>
      </c>
      <c r="D84" s="163" t="s">
        <v>6502</v>
      </c>
      <c r="E84" s="165"/>
      <c r="F84" s="165"/>
    </row>
    <row r="85" spans="2:6" x14ac:dyDescent="0.2">
      <c r="B85" s="345"/>
      <c r="C85" s="345"/>
      <c r="D85" s="171" t="s">
        <v>4818</v>
      </c>
      <c r="E85" s="172"/>
      <c r="F85" s="173">
        <v>2794819.37</v>
      </c>
    </row>
    <row r="86" spans="2:6" x14ac:dyDescent="0.2">
      <c r="B86" s="346"/>
      <c r="C86" s="346"/>
      <c r="D86" s="156" t="s">
        <v>4820</v>
      </c>
      <c r="E86" s="167">
        <v>2807756.37</v>
      </c>
      <c r="F86" s="166"/>
    </row>
    <row r="87" spans="2:6" x14ac:dyDescent="0.2">
      <c r="B87" s="346"/>
      <c r="C87" s="346"/>
      <c r="D87" s="156" t="s">
        <v>6866</v>
      </c>
      <c r="E87" s="167">
        <v>10186513.33</v>
      </c>
      <c r="F87" s="166"/>
    </row>
    <row r="88" spans="2:6" x14ac:dyDescent="0.2">
      <c r="B88" s="347"/>
      <c r="C88" s="347"/>
      <c r="D88" s="157" t="s">
        <v>6503</v>
      </c>
      <c r="E88" s="168">
        <v>12994269.699999999</v>
      </c>
      <c r="F88" s="168">
        <v>2794819.37</v>
      </c>
    </row>
    <row r="89" spans="2:6" x14ac:dyDescent="0.2">
      <c r="B89" s="347"/>
      <c r="C89" s="347"/>
      <c r="D89" s="157" t="s">
        <v>6504</v>
      </c>
      <c r="E89" s="168">
        <v>10199450.33</v>
      </c>
      <c r="F89" s="169"/>
    </row>
    <row r="90" spans="2:6" x14ac:dyDescent="0.2">
      <c r="B90" s="347"/>
      <c r="C90" s="347"/>
      <c r="D90" s="157" t="s">
        <v>6503</v>
      </c>
      <c r="E90" s="168">
        <v>13253809.810000001</v>
      </c>
      <c r="F90" s="168">
        <v>2794819.37</v>
      </c>
    </row>
    <row r="91" spans="2:6" x14ac:dyDescent="0.2">
      <c r="B91" s="347"/>
      <c r="C91" s="347"/>
      <c r="D91" s="157" t="s">
        <v>6504</v>
      </c>
      <c r="E91" s="168">
        <v>10458990.439999999</v>
      </c>
      <c r="F91" s="169"/>
    </row>
    <row r="92" spans="2:6" x14ac:dyDescent="0.2">
      <c r="B92" s="347"/>
      <c r="C92" s="347"/>
      <c r="D92" s="157" t="s">
        <v>6503</v>
      </c>
      <c r="E92" s="168">
        <v>1269831271.3</v>
      </c>
      <c r="F92" s="168">
        <v>852102683.33000004</v>
      </c>
    </row>
    <row r="93" spans="2:6" x14ac:dyDescent="0.2">
      <c r="B93" s="347"/>
      <c r="C93" s="347"/>
      <c r="D93" s="157" t="s">
        <v>6504</v>
      </c>
      <c r="E93" s="168">
        <v>723639400.88999999</v>
      </c>
      <c r="F93" s="169"/>
    </row>
    <row r="94" spans="2:6" x14ac:dyDescent="0.2">
      <c r="B94" s="174"/>
      <c r="C94" s="174"/>
      <c r="D94" s="174"/>
      <c r="E94" s="174"/>
      <c r="F94" s="174"/>
    </row>
  </sheetData>
  <autoFilter ref="B9:F93"/>
  <mergeCells count="70">
    <mergeCell ref="B90:C90"/>
    <mergeCell ref="B91:C91"/>
    <mergeCell ref="B92:C92"/>
    <mergeCell ref="B93:C93"/>
    <mergeCell ref="B83:C83"/>
    <mergeCell ref="B85:C85"/>
    <mergeCell ref="B86:C86"/>
    <mergeCell ref="B87:C87"/>
    <mergeCell ref="B88:C88"/>
    <mergeCell ref="B89:C89"/>
    <mergeCell ref="B82:C82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0:C80"/>
    <mergeCell ref="B81:C81"/>
    <mergeCell ref="B68:C68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6:C66"/>
    <mergeCell ref="B67:C67"/>
    <mergeCell ref="B53:C53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40:C40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330"/>
  <sheetViews>
    <sheetView workbookViewId="0">
      <selection activeCell="G3" sqref="G3"/>
    </sheetView>
  </sheetViews>
  <sheetFormatPr defaultRowHeight="11.25" x14ac:dyDescent="0.2"/>
  <cols>
    <col min="1" max="1" width="9.140625" style="135"/>
    <col min="2" max="2" width="28.28515625" style="135" bestFit="1" customWidth="1"/>
    <col min="3" max="3" width="75.42578125" style="135" customWidth="1"/>
    <col min="4" max="6" width="16.42578125" style="135" customWidth="1"/>
    <col min="7" max="7" width="52.28515625" style="135" customWidth="1"/>
    <col min="8" max="8" width="16.42578125" style="135" customWidth="1"/>
    <col min="9" max="16384" width="9.140625" style="135"/>
  </cols>
  <sheetData>
    <row r="2" spans="1:11" ht="12.75" x14ac:dyDescent="0.2">
      <c r="A2" s="175" t="s">
        <v>6496</v>
      </c>
      <c r="D2" s="176"/>
    </row>
    <row r="3" spans="1:11" ht="15.75" x14ac:dyDescent="0.25">
      <c r="A3" s="177" t="s">
        <v>6894</v>
      </c>
      <c r="D3" s="176"/>
      <c r="G3" s="135">
        <v>681534909.49000001</v>
      </c>
    </row>
    <row r="4" spans="1:11" x14ac:dyDescent="0.2">
      <c r="A4" s="176"/>
      <c r="D4" s="176"/>
    </row>
    <row r="5" spans="1:11" ht="12" x14ac:dyDescent="0.2">
      <c r="A5" s="178" t="s">
        <v>6498</v>
      </c>
      <c r="G5" s="180"/>
      <c r="H5" s="179"/>
      <c r="I5" s="179"/>
      <c r="J5" s="179"/>
      <c r="K5" s="179"/>
    </row>
    <row r="6" spans="1:11" ht="12" x14ac:dyDescent="0.2">
      <c r="A6" s="178" t="s">
        <v>6895</v>
      </c>
      <c r="G6" s="180"/>
      <c r="H6" s="180"/>
      <c r="I6" s="179"/>
      <c r="J6" s="179"/>
      <c r="K6" s="179"/>
    </row>
    <row r="7" spans="1:11" ht="11.25" customHeight="1" x14ac:dyDescent="0.2">
      <c r="C7" s="176"/>
      <c r="D7" s="176"/>
      <c r="G7" s="181"/>
      <c r="H7" s="181"/>
    </row>
    <row r="8" spans="1:11" ht="11.25" customHeight="1" x14ac:dyDescent="0.2">
      <c r="F8" s="176" t="s">
        <v>6515</v>
      </c>
      <c r="G8" s="176" t="str">
        <f>VLOOKUP(F8,сч.08_2020!B:C,2,0)</f>
        <v>Реконструкция ОС</v>
      </c>
      <c r="H8" s="195">
        <f>SUMIF($A$17:$A$330,$F8,$H$17:$H$330)</f>
        <v>166847206.19</v>
      </c>
    </row>
    <row r="9" spans="1:11" ht="11.25" customHeight="1" x14ac:dyDescent="0.2">
      <c r="E9" s="176"/>
      <c r="F9" s="176" t="s">
        <v>6516</v>
      </c>
      <c r="G9" s="176" t="str">
        <f>VLOOKUP(F9,сч.08_2020!B:C,2,0)</f>
        <v>Строительство объектов тех.присоединения</v>
      </c>
      <c r="H9" s="195">
        <f>SUMIF($A$17:$A$330,$F9,$H$17:$H$330)</f>
        <v>827715.75</v>
      </c>
    </row>
    <row r="10" spans="1:11" ht="11.25" customHeight="1" x14ac:dyDescent="0.2">
      <c r="E10" s="176"/>
      <c r="F10" s="176" t="s">
        <v>6517</v>
      </c>
      <c r="G10" s="176" t="str">
        <f>VLOOKUP(F10,сч.08_2020!B:C,2,0)</f>
        <v>Строительство объектов основных средств</v>
      </c>
      <c r="H10" s="195">
        <f>SUMIF($A$17:$A$330,$F10,$H$17:$H$330)</f>
        <v>479641987.17000008</v>
      </c>
    </row>
    <row r="11" spans="1:11" ht="11.25" customHeight="1" x14ac:dyDescent="0.2">
      <c r="E11" s="176"/>
      <c r="F11" s="176" t="s">
        <v>6519</v>
      </c>
      <c r="G11" s="176" t="str">
        <f>VLOOKUP(F11,сч.08_2020!B:C,2,0)</f>
        <v>Приобретение компонентов основных средств</v>
      </c>
      <c r="H11" s="195">
        <f>SUMIF($A$17:$A$330,$F11,$H$17:$H$330)</f>
        <v>62023404.460000001</v>
      </c>
    </row>
    <row r="12" spans="1:11" ht="11.25" customHeight="1" x14ac:dyDescent="0.2">
      <c r="H12" s="182"/>
    </row>
    <row r="13" spans="1:11" ht="11.25" customHeight="1" x14ac:dyDescent="0.2"/>
    <row r="14" spans="1:11" ht="11.25" customHeight="1" x14ac:dyDescent="0.2">
      <c r="H14" s="183">
        <f>SUBTOTAL(9,H17:H330)</f>
        <v>681534909.49000001</v>
      </c>
    </row>
    <row r="15" spans="1:11" ht="45.75" customHeight="1" x14ac:dyDescent="0.2">
      <c r="A15" s="184" t="s">
        <v>4815</v>
      </c>
      <c r="B15" s="184" t="s">
        <v>5440</v>
      </c>
      <c r="C15" s="184" t="s">
        <v>6896</v>
      </c>
      <c r="D15" s="184" t="s">
        <v>6897</v>
      </c>
      <c r="E15" s="184" t="s">
        <v>6898</v>
      </c>
      <c r="F15" s="184" t="s">
        <v>6899</v>
      </c>
      <c r="G15" s="184" t="s">
        <v>6501</v>
      </c>
      <c r="H15" s="184" t="s">
        <v>64</v>
      </c>
    </row>
    <row r="16" spans="1:11" ht="12.75" x14ac:dyDescent="0.2">
      <c r="A16" s="185">
        <v>1</v>
      </c>
      <c r="B16" s="185">
        <f>A16+1</f>
        <v>2</v>
      </c>
      <c r="C16" s="185">
        <f t="shared" ref="C16:H16" si="0">B16+1</f>
        <v>3</v>
      </c>
      <c r="D16" s="185">
        <f t="shared" si="0"/>
        <v>4</v>
      </c>
      <c r="E16" s="185">
        <f t="shared" si="0"/>
        <v>5</v>
      </c>
      <c r="F16" s="185">
        <f t="shared" si="0"/>
        <v>6</v>
      </c>
      <c r="G16" s="185">
        <f t="shared" si="0"/>
        <v>7</v>
      </c>
      <c r="H16" s="185">
        <f t="shared" si="0"/>
        <v>8</v>
      </c>
    </row>
    <row r="17" spans="1:8" ht="12" x14ac:dyDescent="0.2">
      <c r="A17" s="135" t="s">
        <v>6517</v>
      </c>
      <c r="B17" s="135" t="s">
        <v>6531</v>
      </c>
      <c r="C17" s="190" t="s">
        <v>7278</v>
      </c>
      <c r="D17" s="190"/>
      <c r="E17" s="191" t="s">
        <v>7378</v>
      </c>
      <c r="F17" s="193" t="s">
        <v>5700</v>
      </c>
      <c r="G17" s="190"/>
      <c r="H17" s="192">
        <v>865457.39</v>
      </c>
    </row>
    <row r="18" spans="1:8" ht="12" x14ac:dyDescent="0.2">
      <c r="A18" s="135" t="s">
        <v>6517</v>
      </c>
      <c r="B18" s="135" t="s">
        <v>6531</v>
      </c>
      <c r="C18" s="190" t="s">
        <v>7279</v>
      </c>
      <c r="D18" s="190"/>
      <c r="E18" s="191" t="s">
        <v>7379</v>
      </c>
      <c r="F18" s="193" t="s">
        <v>5700</v>
      </c>
      <c r="G18" s="190"/>
      <c r="H18" s="192">
        <v>695335.83</v>
      </c>
    </row>
    <row r="19" spans="1:8" ht="12" x14ac:dyDescent="0.2">
      <c r="A19" s="135" t="s">
        <v>6517</v>
      </c>
      <c r="B19" s="135" t="s">
        <v>6531</v>
      </c>
      <c r="C19" s="190" t="s">
        <v>7280</v>
      </c>
      <c r="D19" s="190"/>
      <c r="E19" s="191" t="s">
        <v>7380</v>
      </c>
      <c r="F19" s="193" t="s">
        <v>5700</v>
      </c>
      <c r="G19" s="190"/>
      <c r="H19" s="192">
        <v>273026.03000000003</v>
      </c>
    </row>
    <row r="20" spans="1:8" ht="12" x14ac:dyDescent="0.2">
      <c r="A20" s="135" t="s">
        <v>6517</v>
      </c>
      <c r="B20" s="135" t="s">
        <v>6531</v>
      </c>
      <c r="C20" s="190" t="s">
        <v>7281</v>
      </c>
      <c r="D20" s="190"/>
      <c r="E20" s="191" t="s">
        <v>7381</v>
      </c>
      <c r="F20" s="193" t="s">
        <v>5700</v>
      </c>
      <c r="G20" s="190"/>
      <c r="H20" s="192">
        <v>707460.03</v>
      </c>
    </row>
    <row r="21" spans="1:8" ht="12" x14ac:dyDescent="0.2">
      <c r="A21" s="135" t="s">
        <v>6517</v>
      </c>
      <c r="B21" s="135" t="s">
        <v>6531</v>
      </c>
      <c r="C21" s="190" t="s">
        <v>7282</v>
      </c>
      <c r="D21" s="190"/>
      <c r="E21" s="191" t="s">
        <v>7382</v>
      </c>
      <c r="F21" s="193" t="s">
        <v>5700</v>
      </c>
      <c r="G21" s="190"/>
      <c r="H21" s="192">
        <v>656373.56999999995</v>
      </c>
    </row>
    <row r="22" spans="1:8" ht="12" x14ac:dyDescent="0.2">
      <c r="A22" s="135" t="s">
        <v>6517</v>
      </c>
      <c r="B22" s="135" t="s">
        <v>6531</v>
      </c>
      <c r="C22" s="190" t="s">
        <v>7283</v>
      </c>
      <c r="D22" s="190"/>
      <c r="E22" s="191" t="s">
        <v>7383</v>
      </c>
      <c r="F22" s="193" t="s">
        <v>5700</v>
      </c>
      <c r="G22" s="190"/>
      <c r="H22" s="192">
        <v>258754.29</v>
      </c>
    </row>
    <row r="23" spans="1:8" ht="12" x14ac:dyDescent="0.2">
      <c r="A23" s="135" t="s">
        <v>6517</v>
      </c>
      <c r="B23" s="135" t="s">
        <v>6531</v>
      </c>
      <c r="C23" s="190" t="s">
        <v>7284</v>
      </c>
      <c r="D23" s="190"/>
      <c r="E23" s="191" t="s">
        <v>7384</v>
      </c>
      <c r="F23" s="193" t="s">
        <v>5700</v>
      </c>
      <c r="G23" s="190"/>
      <c r="H23" s="192">
        <v>445569.45</v>
      </c>
    </row>
    <row r="24" spans="1:8" ht="12" x14ac:dyDescent="0.2">
      <c r="A24" s="135" t="s">
        <v>6517</v>
      </c>
      <c r="B24" s="135" t="s">
        <v>6531</v>
      </c>
      <c r="C24" s="190" t="s">
        <v>7285</v>
      </c>
      <c r="D24" s="190"/>
      <c r="E24" s="191" t="s">
        <v>7385</v>
      </c>
      <c r="F24" s="193" t="s">
        <v>6571</v>
      </c>
      <c r="G24" s="190"/>
      <c r="H24" s="192">
        <v>503798.8</v>
      </c>
    </row>
    <row r="25" spans="1:8" ht="12" hidden="1" x14ac:dyDescent="0.2">
      <c r="A25" s="135" t="s">
        <v>6515</v>
      </c>
      <c r="B25" s="135" t="s">
        <v>6531</v>
      </c>
      <c r="C25" s="190" t="s">
        <v>7286</v>
      </c>
      <c r="D25" s="190"/>
      <c r="E25" s="191" t="s">
        <v>7386</v>
      </c>
      <c r="F25" s="193" t="s">
        <v>6533</v>
      </c>
      <c r="G25" s="190"/>
      <c r="H25" s="192">
        <v>1707067.8</v>
      </c>
    </row>
    <row r="26" spans="1:8" ht="12" x14ac:dyDescent="0.2">
      <c r="A26" s="135" t="s">
        <v>6517</v>
      </c>
      <c r="B26" s="135" t="s">
        <v>6531</v>
      </c>
      <c r="C26" s="190" t="s">
        <v>7287</v>
      </c>
      <c r="D26" s="190"/>
      <c r="E26" s="191" t="s">
        <v>7387</v>
      </c>
      <c r="F26" s="193" t="s">
        <v>5700</v>
      </c>
      <c r="G26" s="190"/>
      <c r="H26" s="192">
        <v>804518.56</v>
      </c>
    </row>
    <row r="27" spans="1:8" ht="12" x14ac:dyDescent="0.2">
      <c r="A27" s="135" t="s">
        <v>6517</v>
      </c>
      <c r="B27" s="135" t="s">
        <v>6531</v>
      </c>
      <c r="C27" s="190" t="s">
        <v>7288</v>
      </c>
      <c r="D27" s="190"/>
      <c r="E27" s="191" t="s">
        <v>7388</v>
      </c>
      <c r="F27" s="193" t="s">
        <v>6571</v>
      </c>
      <c r="G27" s="190"/>
      <c r="H27" s="192">
        <v>523456.1</v>
      </c>
    </row>
    <row r="28" spans="1:8" ht="12" x14ac:dyDescent="0.2">
      <c r="A28" s="135" t="s">
        <v>6517</v>
      </c>
      <c r="B28" s="135" t="s">
        <v>6531</v>
      </c>
      <c r="C28" s="190" t="s">
        <v>7289</v>
      </c>
      <c r="D28" s="190"/>
      <c r="E28" s="191" t="s">
        <v>7389</v>
      </c>
      <c r="F28" s="193" t="s">
        <v>6571</v>
      </c>
      <c r="G28" s="190"/>
      <c r="H28" s="192">
        <v>2559859.7000000002</v>
      </c>
    </row>
    <row r="29" spans="1:8" ht="12" hidden="1" x14ac:dyDescent="0.2">
      <c r="A29" s="135" t="s">
        <v>6519</v>
      </c>
      <c r="B29" s="135" t="s">
        <v>6937</v>
      </c>
      <c r="C29" s="190" t="s">
        <v>7290</v>
      </c>
      <c r="D29" s="190"/>
      <c r="E29" s="191">
        <v>3150000206</v>
      </c>
      <c r="F29" s="193" t="s">
        <v>6533</v>
      </c>
      <c r="G29" s="190"/>
      <c r="H29" s="192">
        <v>143299.78</v>
      </c>
    </row>
    <row r="30" spans="1:8" ht="12" x14ac:dyDescent="0.2">
      <c r="A30" s="135" t="s">
        <v>6519</v>
      </c>
      <c r="B30" s="135" t="s">
        <v>6937</v>
      </c>
      <c r="C30" s="190" t="s">
        <v>7291</v>
      </c>
      <c r="D30" s="190"/>
      <c r="E30" s="191">
        <v>3150000213</v>
      </c>
      <c r="F30" s="193" t="s">
        <v>6385</v>
      </c>
      <c r="G30" s="190"/>
      <c r="H30" s="192">
        <v>5461183.3300000001</v>
      </c>
    </row>
    <row r="31" spans="1:8" ht="12" hidden="1" x14ac:dyDescent="0.2">
      <c r="A31" s="135" t="s">
        <v>6519</v>
      </c>
      <c r="B31" s="135" t="s">
        <v>6531</v>
      </c>
      <c r="C31" s="190" t="s">
        <v>7292</v>
      </c>
      <c r="D31" s="190"/>
      <c r="E31" s="191">
        <v>70375</v>
      </c>
      <c r="F31" s="193" t="s">
        <v>6533</v>
      </c>
      <c r="G31" s="190"/>
      <c r="H31" s="192">
        <v>1836314.17</v>
      </c>
    </row>
    <row r="32" spans="1:8" ht="12" x14ac:dyDescent="0.2">
      <c r="A32" s="135" t="s">
        <v>6519</v>
      </c>
      <c r="B32" s="135" t="s">
        <v>6937</v>
      </c>
      <c r="C32" s="190" t="s">
        <v>7293</v>
      </c>
      <c r="D32" s="190"/>
      <c r="E32" s="191">
        <v>3150000211</v>
      </c>
      <c r="F32" s="193" t="s">
        <v>6385</v>
      </c>
      <c r="G32" s="190"/>
      <c r="H32" s="192">
        <v>3548850</v>
      </c>
    </row>
    <row r="33" spans="1:8" ht="12" hidden="1" x14ac:dyDescent="0.2">
      <c r="A33" s="135" t="s">
        <v>6519</v>
      </c>
      <c r="B33" s="135" t="s">
        <v>6531</v>
      </c>
      <c r="C33" s="190" t="s">
        <v>7294</v>
      </c>
      <c r="D33" s="190"/>
      <c r="E33" s="191">
        <v>96144</v>
      </c>
      <c r="F33" s="193" t="s">
        <v>6533</v>
      </c>
      <c r="G33" s="190"/>
      <c r="H33" s="192">
        <v>44385</v>
      </c>
    </row>
    <row r="34" spans="1:8" ht="12" hidden="1" x14ac:dyDescent="0.2">
      <c r="A34" s="135" t="s">
        <v>6519</v>
      </c>
      <c r="B34" s="135" t="s">
        <v>6531</v>
      </c>
      <c r="C34" s="190" t="s">
        <v>7295</v>
      </c>
      <c r="D34" s="190"/>
      <c r="E34" s="191">
        <v>96141</v>
      </c>
      <c r="F34" s="193" t="s">
        <v>6533</v>
      </c>
      <c r="G34" s="190"/>
      <c r="H34" s="192">
        <v>45375</v>
      </c>
    </row>
    <row r="35" spans="1:8" ht="12" hidden="1" x14ac:dyDescent="0.2">
      <c r="A35" s="135" t="s">
        <v>6519</v>
      </c>
      <c r="B35" s="135" t="s">
        <v>6531</v>
      </c>
      <c r="C35" s="190" t="s">
        <v>7295</v>
      </c>
      <c r="D35" s="190"/>
      <c r="E35" s="191">
        <v>96142</v>
      </c>
      <c r="F35" s="193" t="s">
        <v>6533</v>
      </c>
      <c r="G35" s="190"/>
      <c r="H35" s="192">
        <v>45375</v>
      </c>
    </row>
    <row r="36" spans="1:8" ht="12" hidden="1" x14ac:dyDescent="0.2">
      <c r="A36" s="135" t="s">
        <v>6519</v>
      </c>
      <c r="B36" s="135" t="s">
        <v>6531</v>
      </c>
      <c r="C36" s="190" t="s">
        <v>7296</v>
      </c>
      <c r="D36" s="190"/>
      <c r="E36" s="191">
        <v>96048</v>
      </c>
      <c r="F36" s="193" t="s">
        <v>6533</v>
      </c>
      <c r="G36" s="190"/>
      <c r="H36" s="192">
        <v>81215.5</v>
      </c>
    </row>
    <row r="37" spans="1:8" ht="12" hidden="1" x14ac:dyDescent="0.2">
      <c r="A37" s="135" t="s">
        <v>6519</v>
      </c>
      <c r="B37" s="135" t="s">
        <v>6531</v>
      </c>
      <c r="C37" s="190" t="s">
        <v>7297</v>
      </c>
      <c r="D37" s="190"/>
      <c r="E37" s="191">
        <v>96040</v>
      </c>
      <c r="F37" s="193" t="s">
        <v>6533</v>
      </c>
      <c r="G37" s="190"/>
      <c r="H37" s="192">
        <v>82640.5</v>
      </c>
    </row>
    <row r="38" spans="1:8" ht="12" x14ac:dyDescent="0.2">
      <c r="A38" s="135" t="s">
        <v>6517</v>
      </c>
      <c r="B38" s="135" t="s">
        <v>6531</v>
      </c>
      <c r="C38" s="190" t="s">
        <v>7298</v>
      </c>
      <c r="D38" s="190"/>
      <c r="E38" s="191" t="s">
        <v>7390</v>
      </c>
      <c r="F38" s="193" t="s">
        <v>5700</v>
      </c>
      <c r="G38" s="190"/>
      <c r="H38" s="192">
        <v>8813422.4399999995</v>
      </c>
    </row>
    <row r="39" spans="1:8" ht="12" x14ac:dyDescent="0.2">
      <c r="A39" s="135" t="s">
        <v>6517</v>
      </c>
      <c r="B39" s="135" t="s">
        <v>6531</v>
      </c>
      <c r="C39" s="190" t="s">
        <v>7299</v>
      </c>
      <c r="D39" s="190"/>
      <c r="E39" s="191" t="s">
        <v>7391</v>
      </c>
      <c r="F39" s="193" t="s">
        <v>5991</v>
      </c>
      <c r="G39" s="190"/>
      <c r="H39" s="192">
        <v>11843157.67</v>
      </c>
    </row>
    <row r="40" spans="1:8" ht="12" x14ac:dyDescent="0.2">
      <c r="A40" s="135" t="s">
        <v>6517</v>
      </c>
      <c r="B40" s="135" t="s">
        <v>6531</v>
      </c>
      <c r="C40" s="190" t="s">
        <v>7300</v>
      </c>
      <c r="D40" s="190"/>
      <c r="E40" s="191" t="s">
        <v>7392</v>
      </c>
      <c r="F40" s="193" t="s">
        <v>6571</v>
      </c>
      <c r="G40" s="190"/>
      <c r="H40" s="192">
        <v>113193</v>
      </c>
    </row>
    <row r="41" spans="1:8" ht="12" x14ac:dyDescent="0.2">
      <c r="A41" s="135" t="s">
        <v>6519</v>
      </c>
      <c r="B41" s="135" t="s">
        <v>6531</v>
      </c>
      <c r="C41" s="190" t="s">
        <v>7301</v>
      </c>
      <c r="D41" s="190"/>
      <c r="E41" s="191" t="s">
        <v>7393</v>
      </c>
      <c r="F41" s="193" t="s">
        <v>7235</v>
      </c>
      <c r="G41" s="190"/>
      <c r="H41" s="192">
        <v>50000</v>
      </c>
    </row>
    <row r="42" spans="1:8" ht="12" x14ac:dyDescent="0.2">
      <c r="A42" s="135" t="s">
        <v>6519</v>
      </c>
      <c r="B42" s="135" t="s">
        <v>6531</v>
      </c>
      <c r="C42" s="190" t="s">
        <v>7302</v>
      </c>
      <c r="D42" s="190"/>
      <c r="E42" s="191" t="s">
        <v>7394</v>
      </c>
      <c r="F42" s="193" t="s">
        <v>7235</v>
      </c>
      <c r="G42" s="190"/>
      <c r="H42" s="192">
        <v>10000</v>
      </c>
    </row>
    <row r="43" spans="1:8" ht="12" x14ac:dyDescent="0.2">
      <c r="A43" s="135" t="s">
        <v>6519</v>
      </c>
      <c r="B43" s="135" t="s">
        <v>6531</v>
      </c>
      <c r="C43" s="190" t="s">
        <v>7303</v>
      </c>
      <c r="D43" s="190"/>
      <c r="E43" s="191" t="s">
        <v>7395</v>
      </c>
      <c r="F43" s="193" t="s">
        <v>7235</v>
      </c>
      <c r="G43" s="190"/>
      <c r="H43" s="192">
        <v>20000</v>
      </c>
    </row>
    <row r="44" spans="1:8" ht="12" x14ac:dyDescent="0.2">
      <c r="A44" s="135" t="s">
        <v>6517</v>
      </c>
      <c r="B44" s="135" t="s">
        <v>6531</v>
      </c>
      <c r="C44" s="190" t="s">
        <v>7304</v>
      </c>
      <c r="D44" s="190"/>
      <c r="E44" s="191" t="s">
        <v>7396</v>
      </c>
      <c r="F44" s="193" t="s">
        <v>5991</v>
      </c>
      <c r="G44" s="190"/>
      <c r="H44" s="192">
        <v>4289895.1100000003</v>
      </c>
    </row>
    <row r="45" spans="1:8" ht="12" x14ac:dyDescent="0.2">
      <c r="A45" s="135" t="s">
        <v>6519</v>
      </c>
      <c r="B45" s="135" t="s">
        <v>6531</v>
      </c>
      <c r="C45" s="190" t="s">
        <v>7305</v>
      </c>
      <c r="D45" s="190"/>
      <c r="E45" s="191" t="s">
        <v>7397</v>
      </c>
      <c r="F45" s="193" t="s">
        <v>7235</v>
      </c>
      <c r="G45" s="190"/>
      <c r="H45" s="192">
        <v>5000</v>
      </c>
    </row>
    <row r="46" spans="1:8" ht="12" x14ac:dyDescent="0.2">
      <c r="A46" s="135" t="s">
        <v>6517</v>
      </c>
      <c r="B46" s="135" t="s">
        <v>6531</v>
      </c>
      <c r="C46" s="190" t="s">
        <v>7306</v>
      </c>
      <c r="D46" s="190"/>
      <c r="E46" s="191" t="s">
        <v>7398</v>
      </c>
      <c r="F46" s="193" t="s">
        <v>5991</v>
      </c>
      <c r="G46" s="190"/>
      <c r="H46" s="192">
        <v>1729721.5</v>
      </c>
    </row>
    <row r="47" spans="1:8" ht="12" x14ac:dyDescent="0.2">
      <c r="A47" s="135" t="s">
        <v>6517</v>
      </c>
      <c r="B47" s="135" t="s">
        <v>6531</v>
      </c>
      <c r="C47" s="190" t="s">
        <v>7307</v>
      </c>
      <c r="D47" s="190"/>
      <c r="E47" s="191" t="s">
        <v>7399</v>
      </c>
      <c r="F47" s="193" t="s">
        <v>5670</v>
      </c>
      <c r="G47" s="190"/>
      <c r="H47" s="192">
        <v>20946378.5</v>
      </c>
    </row>
    <row r="48" spans="1:8" ht="12" x14ac:dyDescent="0.2">
      <c r="A48" s="135" t="s">
        <v>6519</v>
      </c>
      <c r="B48" s="135" t="s">
        <v>6531</v>
      </c>
      <c r="C48" s="190" t="s">
        <v>6736</v>
      </c>
      <c r="D48" s="190"/>
      <c r="E48" s="191" t="s">
        <v>7400</v>
      </c>
      <c r="F48" s="193" t="s">
        <v>7235</v>
      </c>
      <c r="G48" s="190"/>
      <c r="H48" s="192">
        <v>500</v>
      </c>
    </row>
    <row r="49" spans="1:8" ht="12" x14ac:dyDescent="0.2">
      <c r="A49" s="135" t="s">
        <v>6519</v>
      </c>
      <c r="B49" s="135" t="s">
        <v>6531</v>
      </c>
      <c r="C49" s="190" t="s">
        <v>7308</v>
      </c>
      <c r="D49" s="190"/>
      <c r="E49" s="191" t="s">
        <v>7401</v>
      </c>
      <c r="F49" s="193" t="s">
        <v>7235</v>
      </c>
      <c r="G49" s="190"/>
      <c r="H49" s="192">
        <v>5000</v>
      </c>
    </row>
    <row r="50" spans="1:8" ht="12" x14ac:dyDescent="0.2">
      <c r="A50" s="135" t="s">
        <v>6519</v>
      </c>
      <c r="B50" s="135" t="s">
        <v>6531</v>
      </c>
      <c r="C50" s="190" t="s">
        <v>7309</v>
      </c>
      <c r="D50" s="190"/>
      <c r="E50" s="191" t="s">
        <v>7402</v>
      </c>
      <c r="F50" s="193" t="s">
        <v>7235</v>
      </c>
      <c r="G50" s="190"/>
      <c r="H50" s="192">
        <v>10000</v>
      </c>
    </row>
    <row r="51" spans="1:8" ht="12" x14ac:dyDescent="0.2">
      <c r="A51" s="135" t="s">
        <v>6517</v>
      </c>
      <c r="B51" s="135" t="s">
        <v>6531</v>
      </c>
      <c r="C51" s="190" t="s">
        <v>7310</v>
      </c>
      <c r="D51" s="190"/>
      <c r="E51" s="191" t="s">
        <v>7403</v>
      </c>
      <c r="F51" s="193" t="s">
        <v>6571</v>
      </c>
      <c r="G51" s="190"/>
      <c r="H51" s="192">
        <v>320503</v>
      </c>
    </row>
    <row r="52" spans="1:8" ht="12" x14ac:dyDescent="0.2">
      <c r="A52" s="135" t="s">
        <v>6517</v>
      </c>
      <c r="B52" s="135" t="s">
        <v>6531</v>
      </c>
      <c r="C52" s="190" t="s">
        <v>7311</v>
      </c>
      <c r="D52" s="190"/>
      <c r="E52" s="191" t="s">
        <v>7404</v>
      </c>
      <c r="F52" s="193" t="s">
        <v>6571</v>
      </c>
      <c r="G52" s="190"/>
      <c r="H52" s="192">
        <v>437446.44</v>
      </c>
    </row>
    <row r="53" spans="1:8" ht="12" hidden="1" x14ac:dyDescent="0.2">
      <c r="A53" s="135" t="s">
        <v>6519</v>
      </c>
      <c r="B53" s="135" t="s">
        <v>6531</v>
      </c>
      <c r="C53" s="190" t="s">
        <v>7312</v>
      </c>
      <c r="D53" s="190"/>
      <c r="E53" s="191">
        <v>97062</v>
      </c>
      <c r="F53" s="193" t="s">
        <v>6533</v>
      </c>
      <c r="G53" s="190"/>
      <c r="H53" s="192">
        <v>50416.67</v>
      </c>
    </row>
    <row r="54" spans="1:8" ht="12" x14ac:dyDescent="0.2">
      <c r="A54" s="135" t="s">
        <v>6519</v>
      </c>
      <c r="B54" s="135" t="s">
        <v>6937</v>
      </c>
      <c r="C54" s="190" t="s">
        <v>7313</v>
      </c>
      <c r="D54" s="190"/>
      <c r="E54" s="191">
        <v>3170000423</v>
      </c>
      <c r="F54" s="193" t="s">
        <v>6376</v>
      </c>
      <c r="G54" s="190"/>
      <c r="H54" s="192">
        <v>58333.33</v>
      </c>
    </row>
    <row r="55" spans="1:8" ht="12" hidden="1" x14ac:dyDescent="0.2">
      <c r="A55" s="135" t="s">
        <v>6519</v>
      </c>
      <c r="B55" s="135" t="s">
        <v>6531</v>
      </c>
      <c r="C55" s="190" t="s">
        <v>7314</v>
      </c>
      <c r="D55" s="190"/>
      <c r="E55" s="191">
        <v>96051</v>
      </c>
      <c r="F55" s="193" t="s">
        <v>6533</v>
      </c>
      <c r="G55" s="190"/>
      <c r="H55" s="192">
        <v>47492.4</v>
      </c>
    </row>
    <row r="56" spans="1:8" ht="12" x14ac:dyDescent="0.2">
      <c r="A56" s="135" t="s">
        <v>6519</v>
      </c>
      <c r="B56" s="135" t="s">
        <v>6531</v>
      </c>
      <c r="C56" s="190" t="s">
        <v>7315</v>
      </c>
      <c r="D56" s="190"/>
      <c r="E56" s="191">
        <v>70376</v>
      </c>
      <c r="F56" s="193" t="s">
        <v>7421</v>
      </c>
      <c r="G56" s="190"/>
      <c r="H56" s="192">
        <v>1069516.67</v>
      </c>
    </row>
    <row r="57" spans="1:8" ht="12" hidden="1" x14ac:dyDescent="0.2">
      <c r="A57" s="135" t="s">
        <v>6519</v>
      </c>
      <c r="B57" s="135" t="s">
        <v>6531</v>
      </c>
      <c r="C57" s="190" t="s">
        <v>7316</v>
      </c>
      <c r="D57" s="190"/>
      <c r="E57" s="191">
        <v>91106</v>
      </c>
      <c r="F57" s="193" t="s">
        <v>6533</v>
      </c>
      <c r="G57" s="190"/>
      <c r="H57" s="192">
        <v>44859</v>
      </c>
    </row>
    <row r="58" spans="1:8" ht="12" x14ac:dyDescent="0.2">
      <c r="A58" s="135" t="s">
        <v>6519</v>
      </c>
      <c r="B58" s="135" t="s">
        <v>6531</v>
      </c>
      <c r="C58" s="190" t="s">
        <v>7317</v>
      </c>
      <c r="D58" s="190"/>
      <c r="E58" s="191">
        <v>70318</v>
      </c>
      <c r="F58" s="193" t="s">
        <v>7421</v>
      </c>
      <c r="G58" s="190"/>
      <c r="H58" s="192">
        <v>3383683.33</v>
      </c>
    </row>
    <row r="59" spans="1:8" ht="12" x14ac:dyDescent="0.2">
      <c r="A59" s="135" t="s">
        <v>6519</v>
      </c>
      <c r="B59" s="135" t="s">
        <v>6531</v>
      </c>
      <c r="C59" s="190" t="s">
        <v>7318</v>
      </c>
      <c r="D59" s="190"/>
      <c r="E59" s="191">
        <v>70324</v>
      </c>
      <c r="F59" s="193" t="s">
        <v>7421</v>
      </c>
      <c r="G59" s="190"/>
      <c r="H59" s="192">
        <v>3383683.33</v>
      </c>
    </row>
    <row r="60" spans="1:8" ht="12" x14ac:dyDescent="0.2">
      <c r="A60" s="135" t="s">
        <v>6517</v>
      </c>
      <c r="B60" s="135" t="s">
        <v>6937</v>
      </c>
      <c r="C60" s="190" t="s">
        <v>7319</v>
      </c>
      <c r="D60" s="190"/>
      <c r="E60" s="191">
        <v>3190000073</v>
      </c>
      <c r="F60" s="193" t="s">
        <v>6356</v>
      </c>
      <c r="G60" s="190"/>
      <c r="H60" s="192">
        <v>472718.49</v>
      </c>
    </row>
    <row r="61" spans="1:8" ht="12" x14ac:dyDescent="0.2">
      <c r="A61" s="135" t="s">
        <v>6517</v>
      </c>
      <c r="B61" s="135" t="s">
        <v>6531</v>
      </c>
      <c r="C61" s="190" t="s">
        <v>7320</v>
      </c>
      <c r="D61" s="190"/>
      <c r="E61" s="191" t="s">
        <v>7405</v>
      </c>
      <c r="F61" s="193" t="s">
        <v>6571</v>
      </c>
      <c r="G61" s="190"/>
      <c r="H61" s="192">
        <v>802772.1</v>
      </c>
    </row>
    <row r="62" spans="1:8" ht="12" x14ac:dyDescent="0.2">
      <c r="A62" s="135" t="s">
        <v>6517</v>
      </c>
      <c r="B62" s="135" t="s">
        <v>6531</v>
      </c>
      <c r="C62" s="190" t="s">
        <v>7321</v>
      </c>
      <c r="D62" s="190"/>
      <c r="E62" s="191" t="s">
        <v>7406</v>
      </c>
      <c r="F62" s="193" t="s">
        <v>6571</v>
      </c>
      <c r="G62" s="190"/>
      <c r="H62" s="192">
        <v>335984.6</v>
      </c>
    </row>
    <row r="63" spans="1:8" ht="12" x14ac:dyDescent="0.2">
      <c r="A63" s="135" t="s">
        <v>6517</v>
      </c>
      <c r="B63" s="135" t="s">
        <v>6531</v>
      </c>
      <c r="C63" s="190" t="s">
        <v>7322</v>
      </c>
      <c r="D63" s="190"/>
      <c r="E63" s="191" t="s">
        <v>7407</v>
      </c>
      <c r="F63" s="193" t="s">
        <v>6571</v>
      </c>
      <c r="G63" s="190"/>
      <c r="H63" s="192">
        <v>1653479.12</v>
      </c>
    </row>
    <row r="64" spans="1:8" ht="12" x14ac:dyDescent="0.2">
      <c r="A64" s="135" t="s">
        <v>6517</v>
      </c>
      <c r="B64" s="135" t="s">
        <v>6531</v>
      </c>
      <c r="C64" s="190" t="s">
        <v>7323</v>
      </c>
      <c r="D64" s="190"/>
      <c r="E64" s="191" t="s">
        <v>7408</v>
      </c>
      <c r="F64" s="193" t="s">
        <v>6571</v>
      </c>
      <c r="G64" s="190"/>
      <c r="H64" s="192">
        <v>629989.30000000005</v>
      </c>
    </row>
    <row r="65" spans="1:8" ht="12" x14ac:dyDescent="0.2">
      <c r="A65" s="135" t="s">
        <v>6517</v>
      </c>
      <c r="B65" s="135" t="s">
        <v>6531</v>
      </c>
      <c r="C65" s="190" t="s">
        <v>7324</v>
      </c>
      <c r="D65" s="190"/>
      <c r="E65" s="191" t="s">
        <v>7409</v>
      </c>
      <c r="F65" s="193" t="s">
        <v>5670</v>
      </c>
      <c r="G65" s="190"/>
      <c r="H65" s="192">
        <v>19861611.620000001</v>
      </c>
    </row>
    <row r="66" spans="1:8" ht="12" x14ac:dyDescent="0.2">
      <c r="A66" s="135" t="s">
        <v>6517</v>
      </c>
      <c r="B66" s="135" t="s">
        <v>6531</v>
      </c>
      <c r="C66" s="190" t="s">
        <v>7325</v>
      </c>
      <c r="D66" s="190"/>
      <c r="E66" s="191" t="s">
        <v>7410</v>
      </c>
      <c r="F66" s="193" t="s">
        <v>6571</v>
      </c>
      <c r="G66" s="190"/>
      <c r="H66" s="192">
        <v>966422.33</v>
      </c>
    </row>
    <row r="67" spans="1:8" ht="12" x14ac:dyDescent="0.2">
      <c r="A67" s="135" t="s">
        <v>6517</v>
      </c>
      <c r="B67" s="135" t="s">
        <v>6531</v>
      </c>
      <c r="C67" s="190" t="s">
        <v>7326</v>
      </c>
      <c r="D67" s="190"/>
      <c r="E67" s="191" t="s">
        <v>7411</v>
      </c>
      <c r="F67" s="193" t="s">
        <v>5937</v>
      </c>
      <c r="G67" s="190"/>
      <c r="H67" s="192">
        <v>370540.94</v>
      </c>
    </row>
    <row r="68" spans="1:8" ht="12" hidden="1" x14ac:dyDescent="0.2">
      <c r="A68" s="135" t="s">
        <v>6519</v>
      </c>
      <c r="B68" s="135" t="s">
        <v>6531</v>
      </c>
      <c r="C68" s="190" t="s">
        <v>7327</v>
      </c>
      <c r="D68" s="190"/>
      <c r="E68" s="191">
        <v>96769</v>
      </c>
      <c r="F68" s="193" t="s">
        <v>6533</v>
      </c>
      <c r="G68" s="190"/>
      <c r="H68" s="192">
        <v>51450</v>
      </c>
    </row>
    <row r="69" spans="1:8" ht="12" hidden="1" x14ac:dyDescent="0.2">
      <c r="A69" s="135" t="s">
        <v>6519</v>
      </c>
      <c r="B69" s="135" t="s">
        <v>6531</v>
      </c>
      <c r="C69" s="190" t="s">
        <v>7327</v>
      </c>
      <c r="D69" s="190"/>
      <c r="E69" s="191">
        <v>96770</v>
      </c>
      <c r="F69" s="193" t="s">
        <v>6533</v>
      </c>
      <c r="G69" s="190"/>
      <c r="H69" s="192">
        <v>51450</v>
      </c>
    </row>
    <row r="70" spans="1:8" ht="12" hidden="1" x14ac:dyDescent="0.2">
      <c r="A70" s="135" t="s">
        <v>6519</v>
      </c>
      <c r="B70" s="135" t="s">
        <v>6531</v>
      </c>
      <c r="C70" s="190" t="s">
        <v>7327</v>
      </c>
      <c r="D70" s="190"/>
      <c r="E70" s="191">
        <v>96771</v>
      </c>
      <c r="F70" s="193" t="s">
        <v>6533</v>
      </c>
      <c r="G70" s="190"/>
      <c r="H70" s="192">
        <v>51450</v>
      </c>
    </row>
    <row r="71" spans="1:8" ht="12" hidden="1" x14ac:dyDescent="0.2">
      <c r="A71" s="135" t="s">
        <v>6519</v>
      </c>
      <c r="B71" s="135" t="s">
        <v>6531</v>
      </c>
      <c r="C71" s="190" t="s">
        <v>7327</v>
      </c>
      <c r="D71" s="190"/>
      <c r="E71" s="191">
        <v>96772</v>
      </c>
      <c r="F71" s="193" t="s">
        <v>6533</v>
      </c>
      <c r="G71" s="190"/>
      <c r="H71" s="192">
        <v>51450</v>
      </c>
    </row>
    <row r="72" spans="1:8" ht="12" hidden="1" x14ac:dyDescent="0.2">
      <c r="A72" s="135" t="s">
        <v>6519</v>
      </c>
      <c r="B72" s="135" t="s">
        <v>6531</v>
      </c>
      <c r="C72" s="190" t="s">
        <v>7327</v>
      </c>
      <c r="D72" s="190"/>
      <c r="E72" s="191">
        <v>96773</v>
      </c>
      <c r="F72" s="193" t="s">
        <v>6533</v>
      </c>
      <c r="G72" s="190"/>
      <c r="H72" s="192">
        <v>51450</v>
      </c>
    </row>
    <row r="73" spans="1:8" ht="12" hidden="1" x14ac:dyDescent="0.2">
      <c r="A73" s="135" t="s">
        <v>6519</v>
      </c>
      <c r="B73" s="135" t="s">
        <v>6531</v>
      </c>
      <c r="C73" s="190" t="s">
        <v>7327</v>
      </c>
      <c r="D73" s="190"/>
      <c r="E73" s="191">
        <v>96774</v>
      </c>
      <c r="F73" s="193" t="s">
        <v>6533</v>
      </c>
      <c r="G73" s="190"/>
      <c r="H73" s="192">
        <v>51450</v>
      </c>
    </row>
    <row r="74" spans="1:8" ht="12" hidden="1" x14ac:dyDescent="0.2">
      <c r="A74" s="135" t="s">
        <v>6519</v>
      </c>
      <c r="B74" s="135" t="s">
        <v>6531</v>
      </c>
      <c r="C74" s="190" t="s">
        <v>7327</v>
      </c>
      <c r="D74" s="190"/>
      <c r="E74" s="191">
        <v>96775</v>
      </c>
      <c r="F74" s="193" t="s">
        <v>6533</v>
      </c>
      <c r="G74" s="190"/>
      <c r="H74" s="192">
        <v>51450</v>
      </c>
    </row>
    <row r="75" spans="1:8" ht="12" hidden="1" x14ac:dyDescent="0.2">
      <c r="A75" s="135" t="s">
        <v>6519</v>
      </c>
      <c r="B75" s="135" t="s">
        <v>6531</v>
      </c>
      <c r="C75" s="190" t="s">
        <v>7327</v>
      </c>
      <c r="D75" s="190"/>
      <c r="E75" s="191">
        <v>96776</v>
      </c>
      <c r="F75" s="193" t="s">
        <v>6533</v>
      </c>
      <c r="G75" s="190"/>
      <c r="H75" s="192">
        <v>51450</v>
      </c>
    </row>
    <row r="76" spans="1:8" ht="12" hidden="1" x14ac:dyDescent="0.2">
      <c r="A76" s="135" t="s">
        <v>6519</v>
      </c>
      <c r="B76" s="135" t="s">
        <v>6531</v>
      </c>
      <c r="C76" s="190" t="s">
        <v>7327</v>
      </c>
      <c r="D76" s="190"/>
      <c r="E76" s="191">
        <v>96777</v>
      </c>
      <c r="F76" s="193" t="s">
        <v>6533</v>
      </c>
      <c r="G76" s="190"/>
      <c r="H76" s="192">
        <v>51450</v>
      </c>
    </row>
    <row r="77" spans="1:8" ht="12" hidden="1" x14ac:dyDescent="0.2">
      <c r="A77" s="135" t="s">
        <v>6519</v>
      </c>
      <c r="B77" s="135" t="s">
        <v>6531</v>
      </c>
      <c r="C77" s="190" t="s">
        <v>7327</v>
      </c>
      <c r="D77" s="190"/>
      <c r="E77" s="191">
        <v>96778</v>
      </c>
      <c r="F77" s="193" t="s">
        <v>6533</v>
      </c>
      <c r="G77" s="190"/>
      <c r="H77" s="192">
        <v>51450</v>
      </c>
    </row>
    <row r="78" spans="1:8" ht="12" hidden="1" x14ac:dyDescent="0.2">
      <c r="A78" s="135" t="s">
        <v>6519</v>
      </c>
      <c r="B78" s="135" t="s">
        <v>6531</v>
      </c>
      <c r="C78" s="190" t="s">
        <v>7327</v>
      </c>
      <c r="D78" s="190"/>
      <c r="E78" s="191">
        <v>96779</v>
      </c>
      <c r="F78" s="193" t="s">
        <v>6533</v>
      </c>
      <c r="G78" s="190"/>
      <c r="H78" s="192">
        <v>51450</v>
      </c>
    </row>
    <row r="79" spans="1:8" ht="12" hidden="1" x14ac:dyDescent="0.2">
      <c r="A79" s="135" t="s">
        <v>6519</v>
      </c>
      <c r="B79" s="135" t="s">
        <v>6531</v>
      </c>
      <c r="C79" s="190" t="s">
        <v>7327</v>
      </c>
      <c r="D79" s="190"/>
      <c r="E79" s="191">
        <v>96780</v>
      </c>
      <c r="F79" s="193" t="s">
        <v>6533</v>
      </c>
      <c r="G79" s="190"/>
      <c r="H79" s="192">
        <v>51450</v>
      </c>
    </row>
    <row r="80" spans="1:8" ht="12" hidden="1" x14ac:dyDescent="0.2">
      <c r="A80" s="135" t="s">
        <v>6519</v>
      </c>
      <c r="B80" s="135" t="s">
        <v>6531</v>
      </c>
      <c r="C80" s="190" t="s">
        <v>7327</v>
      </c>
      <c r="D80" s="190"/>
      <c r="E80" s="191">
        <v>96781</v>
      </c>
      <c r="F80" s="193" t="s">
        <v>6533</v>
      </c>
      <c r="G80" s="190"/>
      <c r="H80" s="192">
        <v>51450</v>
      </c>
    </row>
    <row r="81" spans="1:8" ht="12" hidden="1" x14ac:dyDescent="0.2">
      <c r="A81" s="135" t="s">
        <v>6519</v>
      </c>
      <c r="B81" s="135" t="s">
        <v>6531</v>
      </c>
      <c r="C81" s="190" t="s">
        <v>7327</v>
      </c>
      <c r="D81" s="190"/>
      <c r="E81" s="191">
        <v>96782</v>
      </c>
      <c r="F81" s="193" t="s">
        <v>6533</v>
      </c>
      <c r="G81" s="190"/>
      <c r="H81" s="192">
        <v>51450</v>
      </c>
    </row>
    <row r="82" spans="1:8" ht="12" hidden="1" x14ac:dyDescent="0.2">
      <c r="A82" s="135" t="s">
        <v>6519</v>
      </c>
      <c r="B82" s="135" t="s">
        <v>6531</v>
      </c>
      <c r="C82" s="190" t="s">
        <v>7327</v>
      </c>
      <c r="D82" s="190"/>
      <c r="E82" s="191">
        <v>96783</v>
      </c>
      <c r="F82" s="193" t="s">
        <v>6533</v>
      </c>
      <c r="G82" s="190"/>
      <c r="H82" s="192">
        <v>51450</v>
      </c>
    </row>
    <row r="83" spans="1:8" ht="12" hidden="1" x14ac:dyDescent="0.2">
      <c r="A83" s="135" t="s">
        <v>6519</v>
      </c>
      <c r="B83" s="135" t="s">
        <v>6531</v>
      </c>
      <c r="C83" s="190" t="s">
        <v>7327</v>
      </c>
      <c r="D83" s="190"/>
      <c r="E83" s="191">
        <v>96784</v>
      </c>
      <c r="F83" s="193" t="s">
        <v>6533</v>
      </c>
      <c r="G83" s="190"/>
      <c r="H83" s="192">
        <v>51450</v>
      </c>
    </row>
    <row r="84" spans="1:8" ht="12" hidden="1" x14ac:dyDescent="0.2">
      <c r="A84" s="135" t="s">
        <v>6519</v>
      </c>
      <c r="B84" s="135" t="s">
        <v>6531</v>
      </c>
      <c r="C84" s="190" t="s">
        <v>7327</v>
      </c>
      <c r="D84" s="190"/>
      <c r="E84" s="191">
        <v>96786</v>
      </c>
      <c r="F84" s="193" t="s">
        <v>6533</v>
      </c>
      <c r="G84" s="190"/>
      <c r="H84" s="192">
        <v>51450</v>
      </c>
    </row>
    <row r="85" spans="1:8" ht="12" hidden="1" x14ac:dyDescent="0.2">
      <c r="A85" s="135" t="s">
        <v>6519</v>
      </c>
      <c r="B85" s="135" t="s">
        <v>6531</v>
      </c>
      <c r="C85" s="190" t="s">
        <v>7327</v>
      </c>
      <c r="D85" s="190"/>
      <c r="E85" s="191">
        <v>96785</v>
      </c>
      <c r="F85" s="193" t="s">
        <v>6533</v>
      </c>
      <c r="G85" s="190"/>
      <c r="H85" s="192">
        <v>51450</v>
      </c>
    </row>
    <row r="86" spans="1:8" ht="12" hidden="1" x14ac:dyDescent="0.2">
      <c r="A86" s="135" t="s">
        <v>6519</v>
      </c>
      <c r="B86" s="135" t="s">
        <v>6531</v>
      </c>
      <c r="C86" s="190" t="s">
        <v>7327</v>
      </c>
      <c r="D86" s="190"/>
      <c r="E86" s="191">
        <v>96787</v>
      </c>
      <c r="F86" s="193" t="s">
        <v>6533</v>
      </c>
      <c r="G86" s="190"/>
      <c r="H86" s="192">
        <v>51450</v>
      </c>
    </row>
    <row r="87" spans="1:8" ht="12" hidden="1" x14ac:dyDescent="0.2">
      <c r="A87" s="135" t="s">
        <v>6519</v>
      </c>
      <c r="B87" s="135" t="s">
        <v>6531</v>
      </c>
      <c r="C87" s="190" t="s">
        <v>7327</v>
      </c>
      <c r="D87" s="190"/>
      <c r="E87" s="191">
        <v>96788</v>
      </c>
      <c r="F87" s="193" t="s">
        <v>6533</v>
      </c>
      <c r="G87" s="190"/>
      <c r="H87" s="192">
        <v>51450</v>
      </c>
    </row>
    <row r="88" spans="1:8" ht="12" hidden="1" x14ac:dyDescent="0.2">
      <c r="A88" s="135" t="s">
        <v>6519</v>
      </c>
      <c r="B88" s="135" t="s">
        <v>6531</v>
      </c>
      <c r="C88" s="190" t="s">
        <v>7327</v>
      </c>
      <c r="D88" s="190"/>
      <c r="E88" s="191">
        <v>96789</v>
      </c>
      <c r="F88" s="193" t="s">
        <v>6533</v>
      </c>
      <c r="G88" s="190"/>
      <c r="H88" s="192">
        <v>51450</v>
      </c>
    </row>
    <row r="89" spans="1:8" ht="12" hidden="1" x14ac:dyDescent="0.2">
      <c r="A89" s="135" t="s">
        <v>6519</v>
      </c>
      <c r="B89" s="135" t="s">
        <v>6531</v>
      </c>
      <c r="C89" s="190" t="s">
        <v>7327</v>
      </c>
      <c r="D89" s="190"/>
      <c r="E89" s="191">
        <v>96790</v>
      </c>
      <c r="F89" s="193" t="s">
        <v>6533</v>
      </c>
      <c r="G89" s="190"/>
      <c r="H89" s="192">
        <v>51450</v>
      </c>
    </row>
    <row r="90" spans="1:8" ht="12" hidden="1" x14ac:dyDescent="0.2">
      <c r="A90" s="135" t="s">
        <v>6519</v>
      </c>
      <c r="B90" s="135" t="s">
        <v>6531</v>
      </c>
      <c r="C90" s="190" t="s">
        <v>7327</v>
      </c>
      <c r="D90" s="190"/>
      <c r="E90" s="191">
        <v>96791</v>
      </c>
      <c r="F90" s="193" t="s">
        <v>6533</v>
      </c>
      <c r="G90" s="190"/>
      <c r="H90" s="192">
        <v>109600</v>
      </c>
    </row>
    <row r="91" spans="1:8" ht="12" hidden="1" x14ac:dyDescent="0.2">
      <c r="A91" s="135" t="s">
        <v>6519</v>
      </c>
      <c r="B91" s="135" t="s">
        <v>6531</v>
      </c>
      <c r="C91" s="190" t="s">
        <v>7327</v>
      </c>
      <c r="D91" s="190"/>
      <c r="E91" s="191">
        <v>96792</v>
      </c>
      <c r="F91" s="193" t="s">
        <v>6533</v>
      </c>
      <c r="G91" s="190"/>
      <c r="H91" s="192">
        <v>109600</v>
      </c>
    </row>
    <row r="92" spans="1:8" ht="12" hidden="1" x14ac:dyDescent="0.2">
      <c r="A92" s="135" t="s">
        <v>6519</v>
      </c>
      <c r="B92" s="135" t="s">
        <v>6937</v>
      </c>
      <c r="C92" s="190" t="s">
        <v>7328</v>
      </c>
      <c r="D92" s="190"/>
      <c r="E92" s="191">
        <v>3170000419</v>
      </c>
      <c r="F92" s="193" t="s">
        <v>6533</v>
      </c>
      <c r="G92" s="190"/>
      <c r="H92" s="192">
        <v>41575</v>
      </c>
    </row>
    <row r="93" spans="1:8" ht="12" x14ac:dyDescent="0.2">
      <c r="A93" s="135" t="s">
        <v>6519</v>
      </c>
      <c r="B93" s="135" t="s">
        <v>6937</v>
      </c>
      <c r="C93" s="190" t="s">
        <v>7329</v>
      </c>
      <c r="D93" s="190"/>
      <c r="E93" s="191">
        <v>3150000209</v>
      </c>
      <c r="F93" s="193" t="s">
        <v>6385</v>
      </c>
      <c r="G93" s="190"/>
      <c r="H93" s="192">
        <v>4986183.33</v>
      </c>
    </row>
    <row r="94" spans="1:8" ht="12" x14ac:dyDescent="0.2">
      <c r="A94" s="135" t="s">
        <v>6519</v>
      </c>
      <c r="B94" s="135" t="s">
        <v>6531</v>
      </c>
      <c r="C94" s="190" t="s">
        <v>7330</v>
      </c>
      <c r="D94" s="190"/>
      <c r="E94" s="191" t="s">
        <v>7412</v>
      </c>
      <c r="F94" s="193" t="s">
        <v>7235</v>
      </c>
      <c r="G94" s="190"/>
      <c r="H94" s="192">
        <v>10000</v>
      </c>
    </row>
    <row r="95" spans="1:8" ht="12" x14ac:dyDescent="0.2">
      <c r="A95" s="135" t="s">
        <v>6517</v>
      </c>
      <c r="B95" s="135" t="s">
        <v>6531</v>
      </c>
      <c r="C95" s="190" t="s">
        <v>7331</v>
      </c>
      <c r="D95" s="190"/>
      <c r="E95" s="191" t="s">
        <v>7413</v>
      </c>
      <c r="F95" s="193" t="s">
        <v>6585</v>
      </c>
      <c r="G95" s="190"/>
      <c r="H95" s="192">
        <v>1630367.4</v>
      </c>
    </row>
    <row r="96" spans="1:8" ht="12" x14ac:dyDescent="0.2">
      <c r="A96" s="135" t="s">
        <v>6517</v>
      </c>
      <c r="B96" s="135" t="s">
        <v>6531</v>
      </c>
      <c r="C96" s="190" t="s">
        <v>7332</v>
      </c>
      <c r="D96" s="190"/>
      <c r="E96" s="191" t="s">
        <v>7414</v>
      </c>
      <c r="F96" s="193" t="s">
        <v>6585</v>
      </c>
      <c r="G96" s="190"/>
      <c r="H96" s="192">
        <v>1107403.2</v>
      </c>
    </row>
    <row r="97" spans="1:8" ht="12" x14ac:dyDescent="0.2">
      <c r="A97" s="135" t="s">
        <v>6517</v>
      </c>
      <c r="B97" s="135" t="s">
        <v>6531</v>
      </c>
      <c r="C97" s="190" t="s">
        <v>7333</v>
      </c>
      <c r="D97" s="190"/>
      <c r="E97" s="191" t="s">
        <v>7415</v>
      </c>
      <c r="F97" s="193" t="s">
        <v>6585</v>
      </c>
      <c r="G97" s="190"/>
      <c r="H97" s="192">
        <v>1591833.05</v>
      </c>
    </row>
    <row r="98" spans="1:8" ht="12" x14ac:dyDescent="0.2">
      <c r="A98" s="135" t="s">
        <v>6519</v>
      </c>
      <c r="B98" s="135" t="s">
        <v>6531</v>
      </c>
      <c r="C98" s="190" t="s">
        <v>7334</v>
      </c>
      <c r="D98" s="190"/>
      <c r="E98" s="191" t="s">
        <v>7416</v>
      </c>
      <c r="F98" s="193" t="s">
        <v>7235</v>
      </c>
      <c r="G98" s="190"/>
      <c r="H98" s="192">
        <v>15000</v>
      </c>
    </row>
    <row r="99" spans="1:8" ht="12" x14ac:dyDescent="0.2">
      <c r="A99" s="135" t="s">
        <v>6519</v>
      </c>
      <c r="B99" s="135" t="s">
        <v>6531</v>
      </c>
      <c r="C99" s="190" t="s">
        <v>7335</v>
      </c>
      <c r="D99" s="190"/>
      <c r="E99" s="191" t="s">
        <v>7417</v>
      </c>
      <c r="F99" s="193" t="s">
        <v>7235</v>
      </c>
      <c r="G99" s="190"/>
      <c r="H99" s="192">
        <v>10000</v>
      </c>
    </row>
    <row r="100" spans="1:8" ht="12" x14ac:dyDescent="0.2">
      <c r="A100" s="135" t="s">
        <v>6519</v>
      </c>
      <c r="B100" s="135" t="s">
        <v>6531</v>
      </c>
      <c r="C100" s="190" t="s">
        <v>7336</v>
      </c>
      <c r="D100" s="190"/>
      <c r="E100" s="191" t="s">
        <v>7418</v>
      </c>
      <c r="F100" s="193" t="s">
        <v>7235</v>
      </c>
      <c r="G100" s="190"/>
      <c r="H100" s="192">
        <v>500</v>
      </c>
    </row>
    <row r="101" spans="1:8" ht="12" x14ac:dyDescent="0.2">
      <c r="A101" s="135" t="s">
        <v>6515</v>
      </c>
      <c r="B101" s="135" t="s">
        <v>6937</v>
      </c>
      <c r="C101" s="190" t="s">
        <v>7337</v>
      </c>
      <c r="D101" s="190"/>
      <c r="E101" s="191">
        <v>3140000065</v>
      </c>
      <c r="F101" s="193" t="s">
        <v>6139</v>
      </c>
      <c r="G101" s="190"/>
      <c r="H101" s="192">
        <v>833576.52</v>
      </c>
    </row>
    <row r="102" spans="1:8" ht="12" hidden="1" x14ac:dyDescent="0.2">
      <c r="A102" s="135" t="s">
        <v>6519</v>
      </c>
      <c r="B102" s="135" t="s">
        <v>6531</v>
      </c>
      <c r="C102" s="190" t="s">
        <v>7338</v>
      </c>
      <c r="D102" s="190"/>
      <c r="E102" s="191">
        <v>70379</v>
      </c>
      <c r="F102" s="193" t="s">
        <v>6533</v>
      </c>
      <c r="G102" s="190"/>
      <c r="H102" s="192">
        <v>42616.07</v>
      </c>
    </row>
    <row r="103" spans="1:8" ht="12" hidden="1" x14ac:dyDescent="0.2">
      <c r="A103" s="135" t="s">
        <v>6519</v>
      </c>
      <c r="B103" s="135" t="s">
        <v>6531</v>
      </c>
      <c r="C103" s="190" t="s">
        <v>7339</v>
      </c>
      <c r="D103" s="190"/>
      <c r="E103" s="191">
        <v>96039</v>
      </c>
      <c r="F103" s="193" t="s">
        <v>6533</v>
      </c>
      <c r="G103" s="190"/>
      <c r="H103" s="192">
        <v>83250</v>
      </c>
    </row>
    <row r="104" spans="1:8" ht="12" hidden="1" x14ac:dyDescent="0.2">
      <c r="A104" s="135" t="s">
        <v>6519</v>
      </c>
      <c r="B104" s="135" t="s">
        <v>6531</v>
      </c>
      <c r="C104" s="190" t="s">
        <v>7340</v>
      </c>
      <c r="D104" s="190"/>
      <c r="E104" s="191">
        <v>96052</v>
      </c>
      <c r="F104" s="193" t="s">
        <v>6533</v>
      </c>
      <c r="G104" s="190"/>
      <c r="H104" s="192">
        <v>60000</v>
      </c>
    </row>
    <row r="105" spans="1:8" ht="12" hidden="1" x14ac:dyDescent="0.2">
      <c r="A105" s="135" t="s">
        <v>6519</v>
      </c>
      <c r="B105" s="135" t="s">
        <v>6531</v>
      </c>
      <c r="C105" s="190" t="s">
        <v>7341</v>
      </c>
      <c r="D105" s="190"/>
      <c r="E105" s="191">
        <v>97327</v>
      </c>
      <c r="F105" s="193" t="s">
        <v>6533</v>
      </c>
      <c r="G105" s="190"/>
      <c r="H105" s="192">
        <v>612500</v>
      </c>
    </row>
    <row r="106" spans="1:8" ht="12" hidden="1" x14ac:dyDescent="0.2">
      <c r="A106" s="135" t="s">
        <v>6519</v>
      </c>
      <c r="B106" s="135" t="s">
        <v>6531</v>
      </c>
      <c r="C106" s="190" t="s">
        <v>7342</v>
      </c>
      <c r="D106" s="190"/>
      <c r="E106" s="191">
        <v>96768</v>
      </c>
      <c r="F106" s="193" t="s">
        <v>6533</v>
      </c>
      <c r="G106" s="190"/>
      <c r="H106" s="192">
        <v>58250</v>
      </c>
    </row>
    <row r="107" spans="1:8" ht="12" hidden="1" x14ac:dyDescent="0.2">
      <c r="A107" s="135" t="s">
        <v>6519</v>
      </c>
      <c r="B107" s="135" t="s">
        <v>6531</v>
      </c>
      <c r="C107" s="190" t="s">
        <v>7343</v>
      </c>
      <c r="D107" s="190"/>
      <c r="E107" s="191">
        <v>96762</v>
      </c>
      <c r="F107" s="193" t="s">
        <v>6533</v>
      </c>
      <c r="G107" s="190"/>
      <c r="H107" s="192">
        <v>57000</v>
      </c>
    </row>
    <row r="108" spans="1:8" ht="12" hidden="1" x14ac:dyDescent="0.2">
      <c r="A108" s="135" t="s">
        <v>6519</v>
      </c>
      <c r="B108" s="135" t="s">
        <v>6531</v>
      </c>
      <c r="C108" s="190" t="s">
        <v>7343</v>
      </c>
      <c r="D108" s="190"/>
      <c r="E108" s="191">
        <v>96763</v>
      </c>
      <c r="F108" s="193" t="s">
        <v>6533</v>
      </c>
      <c r="G108" s="190"/>
      <c r="H108" s="192">
        <v>57000</v>
      </c>
    </row>
    <row r="109" spans="1:8" ht="12" hidden="1" x14ac:dyDescent="0.2">
      <c r="A109" s="135" t="s">
        <v>6519</v>
      </c>
      <c r="B109" s="135" t="s">
        <v>6531</v>
      </c>
      <c r="C109" s="190" t="s">
        <v>7344</v>
      </c>
      <c r="D109" s="190"/>
      <c r="E109" s="191">
        <v>70380</v>
      </c>
      <c r="F109" s="193" t="s">
        <v>6533</v>
      </c>
      <c r="G109" s="190"/>
      <c r="H109" s="192">
        <v>75000</v>
      </c>
    </row>
    <row r="110" spans="1:8" ht="12" hidden="1" x14ac:dyDescent="0.2">
      <c r="A110" s="135" t="s">
        <v>6519</v>
      </c>
      <c r="B110" s="135" t="s">
        <v>6531</v>
      </c>
      <c r="C110" s="190" t="s">
        <v>7344</v>
      </c>
      <c r="D110" s="190"/>
      <c r="E110" s="191">
        <v>70381</v>
      </c>
      <c r="F110" s="193" t="s">
        <v>6533</v>
      </c>
      <c r="G110" s="190"/>
      <c r="H110" s="192">
        <v>75000</v>
      </c>
    </row>
    <row r="111" spans="1:8" ht="12" hidden="1" x14ac:dyDescent="0.2">
      <c r="A111" s="135" t="s">
        <v>6519</v>
      </c>
      <c r="B111" s="135" t="s">
        <v>6531</v>
      </c>
      <c r="C111" s="190" t="s">
        <v>7344</v>
      </c>
      <c r="D111" s="190"/>
      <c r="E111" s="191">
        <v>70382</v>
      </c>
      <c r="F111" s="193" t="s">
        <v>6533</v>
      </c>
      <c r="G111" s="190"/>
      <c r="H111" s="192">
        <v>75000</v>
      </c>
    </row>
    <row r="112" spans="1:8" ht="12" hidden="1" x14ac:dyDescent="0.2">
      <c r="A112" s="135" t="s">
        <v>6519</v>
      </c>
      <c r="B112" s="135" t="s">
        <v>6531</v>
      </c>
      <c r="C112" s="190" t="s">
        <v>7344</v>
      </c>
      <c r="D112" s="190"/>
      <c r="E112" s="191">
        <v>70383</v>
      </c>
      <c r="F112" s="193" t="s">
        <v>6533</v>
      </c>
      <c r="G112" s="190"/>
      <c r="H112" s="192">
        <v>75000</v>
      </c>
    </row>
    <row r="113" spans="1:8" ht="12" hidden="1" x14ac:dyDescent="0.2">
      <c r="A113" s="135" t="s">
        <v>6519</v>
      </c>
      <c r="B113" s="135" t="s">
        <v>6531</v>
      </c>
      <c r="C113" s="190" t="s">
        <v>7344</v>
      </c>
      <c r="D113" s="190"/>
      <c r="E113" s="191">
        <v>70384</v>
      </c>
      <c r="F113" s="193" t="s">
        <v>6533</v>
      </c>
      <c r="G113" s="190"/>
      <c r="H113" s="192">
        <v>75000</v>
      </c>
    </row>
    <row r="114" spans="1:8" ht="12" hidden="1" x14ac:dyDescent="0.2">
      <c r="A114" s="135" t="s">
        <v>6519</v>
      </c>
      <c r="B114" s="135" t="s">
        <v>6531</v>
      </c>
      <c r="C114" s="190" t="s">
        <v>7344</v>
      </c>
      <c r="D114" s="190"/>
      <c r="E114" s="191">
        <v>70385</v>
      </c>
      <c r="F114" s="193" t="s">
        <v>6533</v>
      </c>
      <c r="G114" s="190"/>
      <c r="H114" s="192">
        <v>75000</v>
      </c>
    </row>
    <row r="115" spans="1:8" ht="12" hidden="1" x14ac:dyDescent="0.2">
      <c r="A115" s="135" t="s">
        <v>6519</v>
      </c>
      <c r="B115" s="135" t="s">
        <v>6531</v>
      </c>
      <c r="C115" s="190" t="s">
        <v>7344</v>
      </c>
      <c r="D115" s="190"/>
      <c r="E115" s="191">
        <v>70386</v>
      </c>
      <c r="F115" s="193" t="s">
        <v>6533</v>
      </c>
      <c r="G115" s="190"/>
      <c r="H115" s="192">
        <v>75000</v>
      </c>
    </row>
    <row r="116" spans="1:8" ht="12" hidden="1" x14ac:dyDescent="0.2">
      <c r="A116" s="135" t="s">
        <v>6519</v>
      </c>
      <c r="B116" s="135" t="s">
        <v>6531</v>
      </c>
      <c r="C116" s="190" t="s">
        <v>7345</v>
      </c>
      <c r="D116" s="190"/>
      <c r="E116" s="191">
        <v>70387</v>
      </c>
      <c r="F116" s="193" t="s">
        <v>6533</v>
      </c>
      <c r="G116" s="190"/>
      <c r="H116" s="192">
        <v>538489.17000000004</v>
      </c>
    </row>
    <row r="117" spans="1:8" ht="12" hidden="1" x14ac:dyDescent="0.2">
      <c r="A117" s="135" t="s">
        <v>6519</v>
      </c>
      <c r="B117" s="135" t="s">
        <v>6531</v>
      </c>
      <c r="C117" s="190" t="s">
        <v>7346</v>
      </c>
      <c r="D117" s="190"/>
      <c r="E117" s="191">
        <v>96046</v>
      </c>
      <c r="F117" s="193" t="s">
        <v>6533</v>
      </c>
      <c r="G117" s="190"/>
      <c r="H117" s="192">
        <v>104166.67</v>
      </c>
    </row>
    <row r="118" spans="1:8" ht="12" hidden="1" x14ac:dyDescent="0.2">
      <c r="A118" s="135" t="s">
        <v>6519</v>
      </c>
      <c r="B118" s="135" t="s">
        <v>6531</v>
      </c>
      <c r="C118" s="190" t="s">
        <v>7346</v>
      </c>
      <c r="D118" s="190"/>
      <c r="E118" s="191">
        <v>96047</v>
      </c>
      <c r="F118" s="193" t="s">
        <v>6533</v>
      </c>
      <c r="G118" s="190"/>
      <c r="H118" s="192">
        <v>104166.67</v>
      </c>
    </row>
    <row r="119" spans="1:8" ht="12" hidden="1" x14ac:dyDescent="0.2">
      <c r="A119" s="135" t="s">
        <v>6519</v>
      </c>
      <c r="B119" s="135" t="s">
        <v>6531</v>
      </c>
      <c r="C119" s="190" t="s">
        <v>7347</v>
      </c>
      <c r="D119" s="190"/>
      <c r="E119" s="191">
        <v>96043</v>
      </c>
      <c r="F119" s="193" t="s">
        <v>6533</v>
      </c>
      <c r="G119" s="190"/>
      <c r="H119" s="192">
        <v>900000</v>
      </c>
    </row>
    <row r="120" spans="1:8" ht="12" hidden="1" x14ac:dyDescent="0.2">
      <c r="A120" s="135" t="s">
        <v>6519</v>
      </c>
      <c r="B120" s="135" t="s">
        <v>6531</v>
      </c>
      <c r="C120" s="190" t="s">
        <v>7348</v>
      </c>
      <c r="D120" s="190"/>
      <c r="E120" s="191">
        <v>96793</v>
      </c>
      <c r="F120" s="193" t="s">
        <v>6533</v>
      </c>
      <c r="G120" s="190"/>
      <c r="H120" s="192">
        <v>73170</v>
      </c>
    </row>
    <row r="121" spans="1:8" ht="12" hidden="1" x14ac:dyDescent="0.2">
      <c r="A121" s="135" t="s">
        <v>6519</v>
      </c>
      <c r="B121" s="135" t="s">
        <v>6531</v>
      </c>
      <c r="C121" s="190" t="s">
        <v>7348</v>
      </c>
      <c r="D121" s="190"/>
      <c r="E121" s="191">
        <v>96794</v>
      </c>
      <c r="F121" s="193" t="s">
        <v>6533</v>
      </c>
      <c r="G121" s="190"/>
      <c r="H121" s="192">
        <v>73170</v>
      </c>
    </row>
    <row r="122" spans="1:8" ht="12" x14ac:dyDescent="0.2">
      <c r="A122" s="135" t="s">
        <v>6519</v>
      </c>
      <c r="B122" s="135" t="s">
        <v>6531</v>
      </c>
      <c r="C122" s="190" t="s">
        <v>7349</v>
      </c>
      <c r="D122" s="190"/>
      <c r="E122" s="191" t="s">
        <v>7419</v>
      </c>
      <c r="F122" s="193" t="s">
        <v>7235</v>
      </c>
      <c r="G122" s="190"/>
      <c r="H122" s="192">
        <v>10000</v>
      </c>
    </row>
    <row r="123" spans="1:8" ht="12" hidden="1" x14ac:dyDescent="0.2">
      <c r="A123" s="135" t="s">
        <v>6519</v>
      </c>
      <c r="B123" s="135" t="s">
        <v>6937</v>
      </c>
      <c r="C123" s="190" t="s">
        <v>7350</v>
      </c>
      <c r="D123" s="190"/>
      <c r="E123" s="191">
        <v>3150000210</v>
      </c>
      <c r="F123" s="193" t="s">
        <v>6533</v>
      </c>
      <c r="G123" s="190"/>
      <c r="H123" s="192">
        <v>1102000</v>
      </c>
    </row>
    <row r="124" spans="1:8" ht="12" x14ac:dyDescent="0.2">
      <c r="A124" s="135" t="s">
        <v>6519</v>
      </c>
      <c r="B124" s="135" t="s">
        <v>6531</v>
      </c>
      <c r="C124" s="190" t="s">
        <v>7351</v>
      </c>
      <c r="D124" s="190"/>
      <c r="E124" s="191">
        <v>96761</v>
      </c>
      <c r="F124" s="193" t="s">
        <v>7421</v>
      </c>
      <c r="G124" s="190"/>
      <c r="H124" s="192">
        <v>4915350</v>
      </c>
    </row>
    <row r="125" spans="1:8" ht="12" x14ac:dyDescent="0.2">
      <c r="A125" s="135" t="s">
        <v>6519</v>
      </c>
      <c r="B125" s="135" t="s">
        <v>6531</v>
      </c>
      <c r="C125" s="190" t="s">
        <v>7352</v>
      </c>
      <c r="D125" s="190"/>
      <c r="E125" s="191">
        <v>96756</v>
      </c>
      <c r="F125" s="193" t="s">
        <v>7421</v>
      </c>
      <c r="G125" s="190"/>
      <c r="H125" s="192">
        <v>3751600</v>
      </c>
    </row>
    <row r="126" spans="1:8" ht="12" x14ac:dyDescent="0.2">
      <c r="A126" s="135" t="s">
        <v>6519</v>
      </c>
      <c r="B126" s="135" t="s">
        <v>6531</v>
      </c>
      <c r="C126" s="190" t="s">
        <v>7353</v>
      </c>
      <c r="D126" s="190"/>
      <c r="E126" s="191">
        <v>96760</v>
      </c>
      <c r="F126" s="193" t="s">
        <v>7421</v>
      </c>
      <c r="G126" s="190"/>
      <c r="H126" s="192">
        <v>3751600</v>
      </c>
    </row>
    <row r="127" spans="1:8" ht="12" x14ac:dyDescent="0.2">
      <c r="A127" s="135" t="s">
        <v>6519</v>
      </c>
      <c r="B127" s="135" t="s">
        <v>6937</v>
      </c>
      <c r="C127" s="190" t="s">
        <v>7354</v>
      </c>
      <c r="D127" s="190"/>
      <c r="E127" s="191">
        <v>3150000208</v>
      </c>
      <c r="F127" s="193" t="s">
        <v>6385</v>
      </c>
      <c r="G127" s="190"/>
      <c r="H127" s="192">
        <v>1977850</v>
      </c>
    </row>
    <row r="128" spans="1:8" ht="12" hidden="1" x14ac:dyDescent="0.2">
      <c r="A128" s="135" t="s">
        <v>6519</v>
      </c>
      <c r="B128" s="135" t="s">
        <v>6531</v>
      </c>
      <c r="C128" s="190" t="s">
        <v>7355</v>
      </c>
      <c r="D128" s="190"/>
      <c r="E128" s="191">
        <v>96754</v>
      </c>
      <c r="F128" s="193" t="s">
        <v>6533</v>
      </c>
      <c r="G128" s="190"/>
      <c r="H128" s="192">
        <v>423000</v>
      </c>
    </row>
    <row r="129" spans="1:8" ht="12" hidden="1" x14ac:dyDescent="0.2">
      <c r="A129" s="135" t="s">
        <v>6519</v>
      </c>
      <c r="B129" s="135" t="s">
        <v>6531</v>
      </c>
      <c r="C129" s="190" t="s">
        <v>7356</v>
      </c>
      <c r="D129" s="190"/>
      <c r="E129" s="191">
        <v>96753</v>
      </c>
      <c r="F129" s="193" t="s">
        <v>6533</v>
      </c>
      <c r="G129" s="190"/>
      <c r="H129" s="192">
        <v>473000</v>
      </c>
    </row>
    <row r="130" spans="1:8" ht="12" hidden="1" x14ac:dyDescent="0.2">
      <c r="A130" s="135" t="s">
        <v>6519</v>
      </c>
      <c r="B130" s="135" t="s">
        <v>6531</v>
      </c>
      <c r="C130" s="190" t="s">
        <v>7357</v>
      </c>
      <c r="D130" s="190"/>
      <c r="E130" s="191">
        <v>70378</v>
      </c>
      <c r="F130" s="193" t="s">
        <v>6533</v>
      </c>
      <c r="G130" s="190"/>
      <c r="H130" s="192">
        <v>103212.17</v>
      </c>
    </row>
    <row r="131" spans="1:8" ht="12" hidden="1" x14ac:dyDescent="0.2">
      <c r="A131" s="135" t="s">
        <v>6519</v>
      </c>
      <c r="B131" s="135" t="s">
        <v>6531</v>
      </c>
      <c r="C131" s="190" t="s">
        <v>7358</v>
      </c>
      <c r="D131" s="190"/>
      <c r="E131" s="191">
        <v>91104</v>
      </c>
      <c r="F131" s="193" t="s">
        <v>6533</v>
      </c>
      <c r="G131" s="190"/>
      <c r="H131" s="192">
        <v>81740.83</v>
      </c>
    </row>
    <row r="132" spans="1:8" ht="12" hidden="1" x14ac:dyDescent="0.2">
      <c r="A132" s="135" t="s">
        <v>6519</v>
      </c>
      <c r="B132" s="135" t="s">
        <v>3152</v>
      </c>
      <c r="C132" s="190" t="s">
        <v>7359</v>
      </c>
      <c r="D132" s="190"/>
      <c r="E132" s="191">
        <v>96758</v>
      </c>
      <c r="F132" s="193" t="s">
        <v>6533</v>
      </c>
      <c r="G132" s="190"/>
      <c r="H132" s="192">
        <v>622846.06999999995</v>
      </c>
    </row>
    <row r="133" spans="1:8" ht="12" hidden="1" x14ac:dyDescent="0.2">
      <c r="A133" s="135" t="s">
        <v>6519</v>
      </c>
      <c r="B133" s="135" t="s">
        <v>6937</v>
      </c>
      <c r="C133" s="190" t="s">
        <v>7359</v>
      </c>
      <c r="D133" s="190"/>
      <c r="E133" s="191">
        <v>96759</v>
      </c>
      <c r="F133" s="193" t="s">
        <v>6533</v>
      </c>
      <c r="G133" s="190"/>
      <c r="H133" s="192">
        <v>622846.06000000006</v>
      </c>
    </row>
    <row r="134" spans="1:8" ht="12" hidden="1" x14ac:dyDescent="0.2">
      <c r="A134" s="135" t="s">
        <v>6519</v>
      </c>
      <c r="B134" s="135" t="s">
        <v>6531</v>
      </c>
      <c r="C134" s="190" t="s">
        <v>7360</v>
      </c>
      <c r="D134" s="190"/>
      <c r="E134" s="191">
        <v>96721</v>
      </c>
      <c r="F134" s="193" t="s">
        <v>6533</v>
      </c>
      <c r="G134" s="190"/>
      <c r="H134" s="192">
        <v>46475</v>
      </c>
    </row>
    <row r="135" spans="1:8" ht="12" hidden="1" x14ac:dyDescent="0.2">
      <c r="A135" s="135" t="s">
        <v>6519</v>
      </c>
      <c r="B135" s="135" t="s">
        <v>6531</v>
      </c>
      <c r="C135" s="190" t="s">
        <v>7360</v>
      </c>
      <c r="D135" s="190"/>
      <c r="E135" s="191">
        <v>96722</v>
      </c>
      <c r="F135" s="193" t="s">
        <v>6533</v>
      </c>
      <c r="G135" s="190"/>
      <c r="H135" s="192">
        <v>46475</v>
      </c>
    </row>
    <row r="136" spans="1:8" ht="12" hidden="1" x14ac:dyDescent="0.2">
      <c r="A136" s="135" t="s">
        <v>6519</v>
      </c>
      <c r="B136" s="135" t="s">
        <v>6531</v>
      </c>
      <c r="C136" s="190" t="s">
        <v>7360</v>
      </c>
      <c r="D136" s="190"/>
      <c r="E136" s="191">
        <v>96723</v>
      </c>
      <c r="F136" s="193" t="s">
        <v>6533</v>
      </c>
      <c r="G136" s="190"/>
      <c r="H136" s="192">
        <v>46475</v>
      </c>
    </row>
    <row r="137" spans="1:8" ht="12" hidden="1" x14ac:dyDescent="0.2">
      <c r="A137" s="135" t="s">
        <v>6519</v>
      </c>
      <c r="B137" s="135" t="s">
        <v>6531</v>
      </c>
      <c r="C137" s="190" t="s">
        <v>7360</v>
      </c>
      <c r="D137" s="190"/>
      <c r="E137" s="191">
        <v>96724</v>
      </c>
      <c r="F137" s="193" t="s">
        <v>6533</v>
      </c>
      <c r="G137" s="190"/>
      <c r="H137" s="192">
        <v>46475</v>
      </c>
    </row>
    <row r="138" spans="1:8" ht="12" hidden="1" x14ac:dyDescent="0.2">
      <c r="A138" s="135" t="s">
        <v>6519</v>
      </c>
      <c r="B138" s="135" t="s">
        <v>6531</v>
      </c>
      <c r="C138" s="190" t="s">
        <v>7360</v>
      </c>
      <c r="D138" s="190"/>
      <c r="E138" s="191">
        <v>96725</v>
      </c>
      <c r="F138" s="193" t="s">
        <v>6533</v>
      </c>
      <c r="G138" s="190"/>
      <c r="H138" s="192">
        <v>46475</v>
      </c>
    </row>
    <row r="139" spans="1:8" ht="12" hidden="1" x14ac:dyDescent="0.2">
      <c r="A139" s="135" t="s">
        <v>6519</v>
      </c>
      <c r="B139" s="135" t="s">
        <v>6531</v>
      </c>
      <c r="C139" s="190" t="s">
        <v>7360</v>
      </c>
      <c r="D139" s="190"/>
      <c r="E139" s="191">
        <v>96726</v>
      </c>
      <c r="F139" s="193" t="s">
        <v>6533</v>
      </c>
      <c r="G139" s="190"/>
      <c r="H139" s="192">
        <v>46475</v>
      </c>
    </row>
    <row r="140" spans="1:8" ht="12" hidden="1" x14ac:dyDescent="0.2">
      <c r="A140" s="135" t="s">
        <v>6519</v>
      </c>
      <c r="B140" s="135" t="s">
        <v>6531</v>
      </c>
      <c r="C140" s="190" t="s">
        <v>7360</v>
      </c>
      <c r="D140" s="190"/>
      <c r="E140" s="191">
        <v>96727</v>
      </c>
      <c r="F140" s="193" t="s">
        <v>6533</v>
      </c>
      <c r="G140" s="190"/>
      <c r="H140" s="192">
        <v>46475</v>
      </c>
    </row>
    <row r="141" spans="1:8" ht="12" hidden="1" x14ac:dyDescent="0.2">
      <c r="A141" s="135" t="s">
        <v>6519</v>
      </c>
      <c r="B141" s="135" t="s">
        <v>6531</v>
      </c>
      <c r="C141" s="190" t="s">
        <v>7360</v>
      </c>
      <c r="D141" s="190"/>
      <c r="E141" s="191">
        <v>96728</v>
      </c>
      <c r="F141" s="193" t="s">
        <v>6533</v>
      </c>
      <c r="G141" s="190"/>
      <c r="H141" s="192">
        <v>46475</v>
      </c>
    </row>
    <row r="142" spans="1:8" ht="12" hidden="1" x14ac:dyDescent="0.2">
      <c r="A142" s="135" t="s">
        <v>6519</v>
      </c>
      <c r="B142" s="135" t="s">
        <v>6531</v>
      </c>
      <c r="C142" s="190" t="s">
        <v>7360</v>
      </c>
      <c r="D142" s="190"/>
      <c r="E142" s="191">
        <v>96729</v>
      </c>
      <c r="F142" s="193" t="s">
        <v>6533</v>
      </c>
      <c r="G142" s="190"/>
      <c r="H142" s="192">
        <v>46475</v>
      </c>
    </row>
    <row r="143" spans="1:8" ht="12" hidden="1" x14ac:dyDescent="0.2">
      <c r="A143" s="135" t="s">
        <v>6519</v>
      </c>
      <c r="B143" s="135" t="s">
        <v>6531</v>
      </c>
      <c r="C143" s="190" t="s">
        <v>7360</v>
      </c>
      <c r="D143" s="190"/>
      <c r="E143" s="191">
        <v>96730</v>
      </c>
      <c r="F143" s="193" t="s">
        <v>6533</v>
      </c>
      <c r="G143" s="190"/>
      <c r="H143" s="192">
        <v>46475</v>
      </c>
    </row>
    <row r="144" spans="1:8" ht="12" hidden="1" x14ac:dyDescent="0.2">
      <c r="A144" s="135" t="s">
        <v>6519</v>
      </c>
      <c r="B144" s="135" t="s">
        <v>6531</v>
      </c>
      <c r="C144" s="190" t="s">
        <v>7360</v>
      </c>
      <c r="D144" s="190"/>
      <c r="E144" s="191">
        <v>96731</v>
      </c>
      <c r="F144" s="193" t="s">
        <v>6533</v>
      </c>
      <c r="G144" s="190"/>
      <c r="H144" s="192">
        <v>46475</v>
      </c>
    </row>
    <row r="145" spans="1:8" ht="12" hidden="1" x14ac:dyDescent="0.2">
      <c r="A145" s="135" t="s">
        <v>6519</v>
      </c>
      <c r="B145" s="135" t="s">
        <v>6531</v>
      </c>
      <c r="C145" s="190" t="s">
        <v>7360</v>
      </c>
      <c r="D145" s="190"/>
      <c r="E145" s="191">
        <v>96732</v>
      </c>
      <c r="F145" s="193" t="s">
        <v>6533</v>
      </c>
      <c r="G145" s="190"/>
      <c r="H145" s="192">
        <v>46475</v>
      </c>
    </row>
    <row r="146" spans="1:8" ht="12" hidden="1" x14ac:dyDescent="0.2">
      <c r="A146" s="135" t="s">
        <v>6519</v>
      </c>
      <c r="B146" s="135" t="s">
        <v>6531</v>
      </c>
      <c r="C146" s="190" t="s">
        <v>7360</v>
      </c>
      <c r="D146" s="190"/>
      <c r="E146" s="191">
        <v>96733</v>
      </c>
      <c r="F146" s="193" t="s">
        <v>6533</v>
      </c>
      <c r="G146" s="190"/>
      <c r="H146" s="192">
        <v>46475</v>
      </c>
    </row>
    <row r="147" spans="1:8" ht="12" hidden="1" x14ac:dyDescent="0.2">
      <c r="A147" s="135" t="s">
        <v>6519</v>
      </c>
      <c r="B147" s="135" t="s">
        <v>6531</v>
      </c>
      <c r="C147" s="190" t="s">
        <v>7360</v>
      </c>
      <c r="D147" s="190"/>
      <c r="E147" s="191">
        <v>96734</v>
      </c>
      <c r="F147" s="193" t="s">
        <v>6533</v>
      </c>
      <c r="G147" s="190"/>
      <c r="H147" s="192">
        <v>46475</v>
      </c>
    </row>
    <row r="148" spans="1:8" ht="12" hidden="1" x14ac:dyDescent="0.2">
      <c r="A148" s="135" t="s">
        <v>6519</v>
      </c>
      <c r="B148" s="135" t="s">
        <v>6531</v>
      </c>
      <c r="C148" s="190" t="s">
        <v>7360</v>
      </c>
      <c r="D148" s="190"/>
      <c r="E148" s="191">
        <v>96735</v>
      </c>
      <c r="F148" s="193" t="s">
        <v>6533</v>
      </c>
      <c r="G148" s="190"/>
      <c r="H148" s="192">
        <v>46475</v>
      </c>
    </row>
    <row r="149" spans="1:8" ht="12" hidden="1" x14ac:dyDescent="0.2">
      <c r="A149" s="135" t="s">
        <v>6519</v>
      </c>
      <c r="B149" s="135" t="s">
        <v>6531</v>
      </c>
      <c r="C149" s="190" t="s">
        <v>7360</v>
      </c>
      <c r="D149" s="190"/>
      <c r="E149" s="191">
        <v>96736</v>
      </c>
      <c r="F149" s="193" t="s">
        <v>6533</v>
      </c>
      <c r="G149" s="190"/>
      <c r="H149" s="192">
        <v>46475</v>
      </c>
    </row>
    <row r="150" spans="1:8" ht="12" hidden="1" x14ac:dyDescent="0.2">
      <c r="A150" s="135" t="s">
        <v>6519</v>
      </c>
      <c r="B150" s="135" t="s">
        <v>6531</v>
      </c>
      <c r="C150" s="190" t="s">
        <v>7360</v>
      </c>
      <c r="D150" s="190"/>
      <c r="E150" s="191">
        <v>96737</v>
      </c>
      <c r="F150" s="193" t="s">
        <v>6533</v>
      </c>
      <c r="G150" s="190"/>
      <c r="H150" s="192">
        <v>46475</v>
      </c>
    </row>
    <row r="151" spans="1:8" ht="12" hidden="1" x14ac:dyDescent="0.2">
      <c r="A151" s="135" t="s">
        <v>6519</v>
      </c>
      <c r="B151" s="135" t="s">
        <v>6531</v>
      </c>
      <c r="C151" s="190" t="s">
        <v>7360</v>
      </c>
      <c r="D151" s="190"/>
      <c r="E151" s="191">
        <v>96738</v>
      </c>
      <c r="F151" s="193" t="s">
        <v>6533</v>
      </c>
      <c r="G151" s="190"/>
      <c r="H151" s="192">
        <v>46475</v>
      </c>
    </row>
    <row r="152" spans="1:8" ht="12" hidden="1" x14ac:dyDescent="0.2">
      <c r="A152" s="135" t="s">
        <v>6519</v>
      </c>
      <c r="B152" s="135" t="s">
        <v>6531</v>
      </c>
      <c r="C152" s="190" t="s">
        <v>7360</v>
      </c>
      <c r="D152" s="190"/>
      <c r="E152" s="191">
        <v>96740</v>
      </c>
      <c r="F152" s="193" t="s">
        <v>6533</v>
      </c>
      <c r="G152" s="190"/>
      <c r="H152" s="192">
        <v>46475</v>
      </c>
    </row>
    <row r="153" spans="1:8" ht="12" hidden="1" x14ac:dyDescent="0.2">
      <c r="A153" s="135" t="s">
        <v>6519</v>
      </c>
      <c r="B153" s="135" t="s">
        <v>6531</v>
      </c>
      <c r="C153" s="190" t="s">
        <v>7360</v>
      </c>
      <c r="D153" s="190"/>
      <c r="E153" s="191">
        <v>96741</v>
      </c>
      <c r="F153" s="193" t="s">
        <v>6533</v>
      </c>
      <c r="G153" s="190"/>
      <c r="H153" s="192">
        <v>46475</v>
      </c>
    </row>
    <row r="154" spans="1:8" ht="12" hidden="1" x14ac:dyDescent="0.2">
      <c r="A154" s="135" t="s">
        <v>6519</v>
      </c>
      <c r="B154" s="135" t="s">
        <v>6531</v>
      </c>
      <c r="C154" s="190" t="s">
        <v>7360</v>
      </c>
      <c r="D154" s="190"/>
      <c r="E154" s="191">
        <v>96742</v>
      </c>
      <c r="F154" s="193" t="s">
        <v>6533</v>
      </c>
      <c r="G154" s="190"/>
      <c r="H154" s="192">
        <v>46475</v>
      </c>
    </row>
    <row r="155" spans="1:8" ht="12" hidden="1" x14ac:dyDescent="0.2">
      <c r="A155" s="135" t="s">
        <v>6519</v>
      </c>
      <c r="B155" s="135" t="s">
        <v>6531</v>
      </c>
      <c r="C155" s="190" t="s">
        <v>7360</v>
      </c>
      <c r="D155" s="190"/>
      <c r="E155" s="191">
        <v>96743</v>
      </c>
      <c r="F155" s="193" t="s">
        <v>6533</v>
      </c>
      <c r="G155" s="190"/>
      <c r="H155" s="192">
        <v>46475</v>
      </c>
    </row>
    <row r="156" spans="1:8" ht="12" hidden="1" x14ac:dyDescent="0.2">
      <c r="A156" s="135" t="s">
        <v>6519</v>
      </c>
      <c r="B156" s="135" t="s">
        <v>6531</v>
      </c>
      <c r="C156" s="190" t="s">
        <v>7360</v>
      </c>
      <c r="D156" s="190"/>
      <c r="E156" s="191">
        <v>96744</v>
      </c>
      <c r="F156" s="193" t="s">
        <v>6533</v>
      </c>
      <c r="G156" s="190"/>
      <c r="H156" s="192">
        <v>46475</v>
      </c>
    </row>
    <row r="157" spans="1:8" ht="12" hidden="1" x14ac:dyDescent="0.2">
      <c r="A157" s="135" t="s">
        <v>6519</v>
      </c>
      <c r="B157" s="135" t="s">
        <v>6531</v>
      </c>
      <c r="C157" s="190" t="s">
        <v>7360</v>
      </c>
      <c r="D157" s="190"/>
      <c r="E157" s="191">
        <v>96745</v>
      </c>
      <c r="F157" s="193" t="s">
        <v>6533</v>
      </c>
      <c r="G157" s="190"/>
      <c r="H157" s="192">
        <v>46475</v>
      </c>
    </row>
    <row r="158" spans="1:8" ht="12" hidden="1" x14ac:dyDescent="0.2">
      <c r="A158" s="135" t="s">
        <v>6519</v>
      </c>
      <c r="B158" s="135" t="s">
        <v>6531</v>
      </c>
      <c r="C158" s="190" t="s">
        <v>7360</v>
      </c>
      <c r="D158" s="190"/>
      <c r="E158" s="191">
        <v>96746</v>
      </c>
      <c r="F158" s="193" t="s">
        <v>6533</v>
      </c>
      <c r="G158" s="190"/>
      <c r="H158" s="192">
        <v>46475</v>
      </c>
    </row>
    <row r="159" spans="1:8" ht="12" hidden="1" x14ac:dyDescent="0.2">
      <c r="A159" s="135" t="s">
        <v>6519</v>
      </c>
      <c r="B159" s="135" t="s">
        <v>6531</v>
      </c>
      <c r="C159" s="190" t="s">
        <v>7360</v>
      </c>
      <c r="D159" s="190"/>
      <c r="E159" s="191">
        <v>96747</v>
      </c>
      <c r="F159" s="193" t="s">
        <v>6533</v>
      </c>
      <c r="G159" s="190"/>
      <c r="H159" s="192">
        <v>46475</v>
      </c>
    </row>
    <row r="160" spans="1:8" ht="12" hidden="1" x14ac:dyDescent="0.2">
      <c r="A160" s="135" t="s">
        <v>6519</v>
      </c>
      <c r="B160" s="135" t="s">
        <v>6531</v>
      </c>
      <c r="C160" s="190" t="s">
        <v>7360</v>
      </c>
      <c r="D160" s="190"/>
      <c r="E160" s="191">
        <v>96748</v>
      </c>
      <c r="F160" s="193" t="s">
        <v>6533</v>
      </c>
      <c r="G160" s="190"/>
      <c r="H160" s="192">
        <v>46475</v>
      </c>
    </row>
    <row r="161" spans="1:8" ht="12" hidden="1" x14ac:dyDescent="0.2">
      <c r="A161" s="135" t="s">
        <v>6519</v>
      </c>
      <c r="B161" s="135" t="s">
        <v>6531</v>
      </c>
      <c r="C161" s="190" t="s">
        <v>7360</v>
      </c>
      <c r="D161" s="190"/>
      <c r="E161" s="191">
        <v>96749</v>
      </c>
      <c r="F161" s="193" t="s">
        <v>6533</v>
      </c>
      <c r="G161" s="190"/>
      <c r="H161" s="192">
        <v>46475</v>
      </c>
    </row>
    <row r="162" spans="1:8" ht="12" hidden="1" x14ac:dyDescent="0.2">
      <c r="A162" s="135" t="s">
        <v>6519</v>
      </c>
      <c r="B162" s="135" t="s">
        <v>6531</v>
      </c>
      <c r="C162" s="190" t="s">
        <v>7360</v>
      </c>
      <c r="D162" s="190"/>
      <c r="E162" s="191">
        <v>96750</v>
      </c>
      <c r="F162" s="193" t="s">
        <v>6533</v>
      </c>
      <c r="G162" s="190"/>
      <c r="H162" s="192">
        <v>46475</v>
      </c>
    </row>
    <row r="163" spans="1:8" ht="12" hidden="1" x14ac:dyDescent="0.2">
      <c r="A163" s="135" t="s">
        <v>6519</v>
      </c>
      <c r="B163" s="135" t="s">
        <v>6531</v>
      </c>
      <c r="C163" s="190" t="s">
        <v>7360</v>
      </c>
      <c r="D163" s="190"/>
      <c r="E163" s="191">
        <v>96751</v>
      </c>
      <c r="F163" s="193" t="s">
        <v>6533</v>
      </c>
      <c r="G163" s="190"/>
      <c r="H163" s="192">
        <v>46475</v>
      </c>
    </row>
    <row r="164" spans="1:8" ht="12" hidden="1" x14ac:dyDescent="0.2">
      <c r="A164" s="135" t="s">
        <v>6519</v>
      </c>
      <c r="B164" s="135" t="s">
        <v>6531</v>
      </c>
      <c r="C164" s="190" t="s">
        <v>7361</v>
      </c>
      <c r="D164" s="190"/>
      <c r="E164" s="191">
        <v>96752</v>
      </c>
      <c r="F164" s="193" t="s">
        <v>6533</v>
      </c>
      <c r="G164" s="190"/>
      <c r="H164" s="192">
        <v>48100</v>
      </c>
    </row>
    <row r="165" spans="1:8" ht="12" hidden="1" x14ac:dyDescent="0.2">
      <c r="A165" s="135" t="s">
        <v>6519</v>
      </c>
      <c r="B165" s="135" t="s">
        <v>6531</v>
      </c>
      <c r="C165" s="190" t="s">
        <v>6801</v>
      </c>
      <c r="D165" s="190"/>
      <c r="E165" s="191">
        <v>96755</v>
      </c>
      <c r="F165" s="193" t="s">
        <v>6533</v>
      </c>
      <c r="G165" s="190"/>
      <c r="H165" s="192">
        <v>48100</v>
      </c>
    </row>
    <row r="166" spans="1:8" ht="12" hidden="1" x14ac:dyDescent="0.2">
      <c r="A166" s="135" t="s">
        <v>6519</v>
      </c>
      <c r="B166" s="135" t="s">
        <v>6531</v>
      </c>
      <c r="C166" s="190" t="s">
        <v>6801</v>
      </c>
      <c r="D166" s="190"/>
      <c r="E166" s="191">
        <v>96757</v>
      </c>
      <c r="F166" s="193" t="s">
        <v>6533</v>
      </c>
      <c r="G166" s="190"/>
      <c r="H166" s="192">
        <v>48100</v>
      </c>
    </row>
    <row r="167" spans="1:8" ht="12" hidden="1" x14ac:dyDescent="0.2">
      <c r="A167" s="135" t="s">
        <v>6519</v>
      </c>
      <c r="B167" s="135" t="s">
        <v>6531</v>
      </c>
      <c r="C167" s="190" t="s">
        <v>7362</v>
      </c>
      <c r="D167" s="190"/>
      <c r="E167" s="191">
        <v>96764</v>
      </c>
      <c r="F167" s="193" t="s">
        <v>6533</v>
      </c>
      <c r="G167" s="190"/>
      <c r="H167" s="192">
        <v>51099.17</v>
      </c>
    </row>
    <row r="168" spans="1:8" ht="12" hidden="1" x14ac:dyDescent="0.2">
      <c r="A168" s="135" t="s">
        <v>6519</v>
      </c>
      <c r="B168" s="135" t="s">
        <v>6531</v>
      </c>
      <c r="C168" s="190" t="s">
        <v>7362</v>
      </c>
      <c r="D168" s="190"/>
      <c r="E168" s="191">
        <v>96765</v>
      </c>
      <c r="F168" s="193" t="s">
        <v>6533</v>
      </c>
      <c r="G168" s="190"/>
      <c r="H168" s="192">
        <v>59058.33</v>
      </c>
    </row>
    <row r="169" spans="1:8" ht="12" hidden="1" x14ac:dyDescent="0.2">
      <c r="A169" s="135" t="s">
        <v>6519</v>
      </c>
      <c r="B169" s="135" t="s">
        <v>6531</v>
      </c>
      <c r="C169" s="190" t="s">
        <v>7362</v>
      </c>
      <c r="D169" s="190"/>
      <c r="E169" s="191">
        <v>96766</v>
      </c>
      <c r="F169" s="193" t="s">
        <v>6533</v>
      </c>
      <c r="G169" s="190"/>
      <c r="H169" s="192">
        <v>59058.33</v>
      </c>
    </row>
    <row r="170" spans="1:8" ht="12" hidden="1" x14ac:dyDescent="0.2">
      <c r="A170" s="135" t="s">
        <v>6519</v>
      </c>
      <c r="B170" s="135" t="s">
        <v>6531</v>
      </c>
      <c r="C170" s="190" t="s">
        <v>7362</v>
      </c>
      <c r="D170" s="190"/>
      <c r="E170" s="191">
        <v>96767</v>
      </c>
      <c r="F170" s="193" t="s">
        <v>6533</v>
      </c>
      <c r="G170" s="190"/>
      <c r="H170" s="192">
        <v>59058.33</v>
      </c>
    </row>
    <row r="171" spans="1:8" ht="12" hidden="1" x14ac:dyDescent="0.2">
      <c r="A171" s="135" t="s">
        <v>6519</v>
      </c>
      <c r="B171" s="135" t="s">
        <v>6531</v>
      </c>
      <c r="C171" s="190" t="s">
        <v>7363</v>
      </c>
      <c r="D171" s="190"/>
      <c r="E171" s="191">
        <v>96807</v>
      </c>
      <c r="F171" s="193" t="s">
        <v>6533</v>
      </c>
      <c r="G171" s="190"/>
      <c r="H171" s="192">
        <v>47680</v>
      </c>
    </row>
    <row r="172" spans="1:8" ht="12" hidden="1" x14ac:dyDescent="0.2">
      <c r="A172" s="135" t="s">
        <v>6519</v>
      </c>
      <c r="B172" s="135" t="s">
        <v>6531</v>
      </c>
      <c r="C172" s="190" t="s">
        <v>7364</v>
      </c>
      <c r="D172" s="190"/>
      <c r="E172" s="191">
        <v>96041</v>
      </c>
      <c r="F172" s="193" t="s">
        <v>6533</v>
      </c>
      <c r="G172" s="190"/>
      <c r="H172" s="192">
        <v>48323.64</v>
      </c>
    </row>
    <row r="173" spans="1:8" ht="12" hidden="1" x14ac:dyDescent="0.2">
      <c r="A173" s="135" t="s">
        <v>6519</v>
      </c>
      <c r="B173" s="135" t="s">
        <v>6531</v>
      </c>
      <c r="C173" s="190" t="s">
        <v>7365</v>
      </c>
      <c r="D173" s="190"/>
      <c r="E173" s="191">
        <v>96042</v>
      </c>
      <c r="F173" s="193" t="s">
        <v>6533</v>
      </c>
      <c r="G173" s="190"/>
      <c r="H173" s="192">
        <v>51526.36</v>
      </c>
    </row>
    <row r="174" spans="1:8" ht="12" hidden="1" x14ac:dyDescent="0.2">
      <c r="A174" s="135" t="s">
        <v>6519</v>
      </c>
      <c r="B174" s="135" t="s">
        <v>6531</v>
      </c>
      <c r="C174" s="190" t="s">
        <v>7366</v>
      </c>
      <c r="D174" s="190"/>
      <c r="E174" s="191">
        <v>96796</v>
      </c>
      <c r="F174" s="193" t="s">
        <v>6533</v>
      </c>
      <c r="G174" s="190"/>
      <c r="H174" s="192">
        <v>60833.33</v>
      </c>
    </row>
    <row r="175" spans="1:8" ht="12" hidden="1" x14ac:dyDescent="0.2">
      <c r="A175" s="135" t="s">
        <v>6519</v>
      </c>
      <c r="B175" s="135" t="s">
        <v>6531</v>
      </c>
      <c r="C175" s="190" t="s">
        <v>7367</v>
      </c>
      <c r="D175" s="190"/>
      <c r="E175" s="191">
        <v>96044</v>
      </c>
      <c r="F175" s="193" t="s">
        <v>6533</v>
      </c>
      <c r="G175" s="190"/>
      <c r="H175" s="192">
        <v>265000</v>
      </c>
    </row>
    <row r="176" spans="1:8" ht="12" hidden="1" x14ac:dyDescent="0.2">
      <c r="A176" s="135" t="s">
        <v>6519</v>
      </c>
      <c r="B176" s="135" t="s">
        <v>6531</v>
      </c>
      <c r="C176" s="190" t="s">
        <v>7368</v>
      </c>
      <c r="D176" s="190"/>
      <c r="E176" s="191">
        <v>96045</v>
      </c>
      <c r="F176" s="193" t="s">
        <v>6533</v>
      </c>
      <c r="G176" s="190"/>
      <c r="H176" s="192">
        <v>140000</v>
      </c>
    </row>
    <row r="177" spans="1:8" ht="12" x14ac:dyDescent="0.2">
      <c r="A177" s="135" t="s">
        <v>6519</v>
      </c>
      <c r="B177" s="135" t="s">
        <v>6937</v>
      </c>
      <c r="C177" s="190" t="s">
        <v>7369</v>
      </c>
      <c r="D177" s="190"/>
      <c r="E177" s="191">
        <v>3170000421</v>
      </c>
      <c r="F177" s="193" t="s">
        <v>6376</v>
      </c>
      <c r="G177" s="190"/>
      <c r="H177" s="192">
        <v>656586.67000000004</v>
      </c>
    </row>
    <row r="178" spans="1:8" ht="12" hidden="1" x14ac:dyDescent="0.2">
      <c r="A178" s="135" t="s">
        <v>6519</v>
      </c>
      <c r="B178" s="135" t="s">
        <v>6531</v>
      </c>
      <c r="C178" s="190" t="s">
        <v>7370</v>
      </c>
      <c r="D178" s="190"/>
      <c r="E178" s="191">
        <v>96050</v>
      </c>
      <c r="F178" s="193" t="s">
        <v>6533</v>
      </c>
      <c r="G178" s="190"/>
      <c r="H178" s="192">
        <v>75241.67</v>
      </c>
    </row>
    <row r="179" spans="1:8" ht="12" x14ac:dyDescent="0.2">
      <c r="A179" s="135" t="s">
        <v>6519</v>
      </c>
      <c r="B179" s="135" t="s">
        <v>6937</v>
      </c>
      <c r="C179" s="190" t="s">
        <v>7371</v>
      </c>
      <c r="D179" s="190"/>
      <c r="E179" s="191">
        <v>3170000422</v>
      </c>
      <c r="F179" s="193" t="s">
        <v>6376</v>
      </c>
      <c r="G179" s="190"/>
      <c r="H179" s="192">
        <v>80416.67</v>
      </c>
    </row>
    <row r="180" spans="1:8" ht="12" x14ac:dyDescent="0.2">
      <c r="A180" s="135" t="s">
        <v>6519</v>
      </c>
      <c r="B180" s="135" t="s">
        <v>6937</v>
      </c>
      <c r="C180" s="190" t="s">
        <v>7372</v>
      </c>
      <c r="D180" s="190"/>
      <c r="E180" s="191">
        <v>3150000207</v>
      </c>
      <c r="F180" s="193" t="s">
        <v>6385</v>
      </c>
      <c r="G180" s="190"/>
      <c r="H180" s="192">
        <v>4819516.67</v>
      </c>
    </row>
    <row r="181" spans="1:8" ht="12" x14ac:dyDescent="0.2">
      <c r="A181" s="135" t="s">
        <v>6519</v>
      </c>
      <c r="B181" s="135" t="s">
        <v>6937</v>
      </c>
      <c r="C181" s="190" t="s">
        <v>7373</v>
      </c>
      <c r="D181" s="190"/>
      <c r="E181" s="191">
        <v>3150000212</v>
      </c>
      <c r="F181" s="193" t="s">
        <v>6385</v>
      </c>
      <c r="G181" s="190"/>
      <c r="H181" s="192">
        <v>639433.32999999996</v>
      </c>
    </row>
    <row r="182" spans="1:8" ht="12" hidden="1" x14ac:dyDescent="0.2">
      <c r="A182" s="135" t="s">
        <v>6519</v>
      </c>
      <c r="B182" s="135" t="s">
        <v>6937</v>
      </c>
      <c r="C182" s="190" t="s">
        <v>7374</v>
      </c>
      <c r="D182" s="190"/>
      <c r="E182" s="191">
        <v>3170000420</v>
      </c>
      <c r="F182" s="193" t="s">
        <v>6533</v>
      </c>
      <c r="G182" s="190"/>
      <c r="H182" s="192">
        <v>85141.66</v>
      </c>
    </row>
    <row r="183" spans="1:8" ht="12" hidden="1" x14ac:dyDescent="0.2">
      <c r="A183" s="135" t="s">
        <v>6519</v>
      </c>
      <c r="B183" s="135" t="s">
        <v>6531</v>
      </c>
      <c r="C183" s="190" t="s">
        <v>7375</v>
      </c>
      <c r="D183" s="190"/>
      <c r="E183" s="191">
        <v>96038</v>
      </c>
      <c r="F183" s="193" t="s">
        <v>6533</v>
      </c>
      <c r="G183" s="190"/>
      <c r="H183" s="192">
        <v>288079.83</v>
      </c>
    </row>
    <row r="184" spans="1:8" ht="12" hidden="1" x14ac:dyDescent="0.2">
      <c r="A184" s="135" t="s">
        <v>6519</v>
      </c>
      <c r="B184" s="135" t="s">
        <v>6531</v>
      </c>
      <c r="C184" s="190" t="s">
        <v>7376</v>
      </c>
      <c r="D184" s="190"/>
      <c r="E184" s="191">
        <v>91105</v>
      </c>
      <c r="F184" s="193" t="s">
        <v>6533</v>
      </c>
      <c r="G184" s="190"/>
      <c r="H184" s="192">
        <v>90000</v>
      </c>
    </row>
    <row r="185" spans="1:8" ht="12" x14ac:dyDescent="0.2">
      <c r="A185" s="135" t="s">
        <v>6519</v>
      </c>
      <c r="B185" s="135" t="s">
        <v>6531</v>
      </c>
      <c r="C185" s="190" t="s">
        <v>7377</v>
      </c>
      <c r="D185" s="190"/>
      <c r="E185" s="191" t="s">
        <v>7420</v>
      </c>
      <c r="F185" s="193" t="s">
        <v>7235</v>
      </c>
      <c r="G185" s="190"/>
      <c r="H185" s="192">
        <v>10000</v>
      </c>
    </row>
    <row r="186" spans="1:8" ht="12" x14ac:dyDescent="0.2">
      <c r="A186" s="186" t="s">
        <v>6515</v>
      </c>
      <c r="B186" s="186" t="s">
        <v>6531</v>
      </c>
      <c r="C186" s="187" t="s">
        <v>6900</v>
      </c>
      <c r="D186" s="187" t="s">
        <v>6901</v>
      </c>
      <c r="E186" s="188" t="s">
        <v>6902</v>
      </c>
      <c r="F186" s="194" t="s">
        <v>6298</v>
      </c>
      <c r="G186" s="187" t="s">
        <v>4818</v>
      </c>
      <c r="H186" s="189">
        <v>19068488.640000001</v>
      </c>
    </row>
    <row r="187" spans="1:8" ht="12" x14ac:dyDescent="0.2">
      <c r="A187" s="135" t="s">
        <v>6515</v>
      </c>
      <c r="B187" s="135" t="s">
        <v>6531</v>
      </c>
      <c r="C187" s="190" t="s">
        <v>6903</v>
      </c>
      <c r="D187" s="190" t="s">
        <v>6904</v>
      </c>
      <c r="E187" s="191" t="s">
        <v>6905</v>
      </c>
      <c r="F187" s="193" t="s">
        <v>6216</v>
      </c>
      <c r="G187" s="190" t="s">
        <v>4818</v>
      </c>
      <c r="H187" s="192">
        <v>3039003.61</v>
      </c>
    </row>
    <row r="188" spans="1:8" ht="12" x14ac:dyDescent="0.2">
      <c r="A188" s="135" t="s">
        <v>6515</v>
      </c>
      <c r="B188" s="135" t="s">
        <v>6531</v>
      </c>
      <c r="C188" s="190" t="s">
        <v>6906</v>
      </c>
      <c r="D188" s="190" t="s">
        <v>6907</v>
      </c>
      <c r="E188" s="191" t="s">
        <v>6908</v>
      </c>
      <c r="F188" s="193" t="s">
        <v>6216</v>
      </c>
      <c r="G188" s="190" t="s">
        <v>4818</v>
      </c>
      <c r="H188" s="192">
        <v>4155240.85</v>
      </c>
    </row>
    <row r="189" spans="1:8" ht="12" x14ac:dyDescent="0.2">
      <c r="A189" s="135" t="s">
        <v>6515</v>
      </c>
      <c r="B189" s="135" t="s">
        <v>6531</v>
      </c>
      <c r="C189" s="190" t="s">
        <v>6909</v>
      </c>
      <c r="D189" s="190" t="s">
        <v>6910</v>
      </c>
      <c r="E189" s="191" t="s">
        <v>6911</v>
      </c>
      <c r="F189" s="193" t="s">
        <v>6216</v>
      </c>
      <c r="G189" s="190" t="s">
        <v>4818</v>
      </c>
      <c r="H189" s="192">
        <v>3094643.05</v>
      </c>
    </row>
    <row r="190" spans="1:8" ht="12" x14ac:dyDescent="0.2">
      <c r="A190" s="135" t="s">
        <v>6515</v>
      </c>
      <c r="B190" s="135" t="s">
        <v>6531</v>
      </c>
      <c r="C190" s="190" t="s">
        <v>6912</v>
      </c>
      <c r="D190" s="190" t="s">
        <v>6913</v>
      </c>
      <c r="E190" s="191" t="s">
        <v>6914</v>
      </c>
      <c r="F190" s="193" t="s">
        <v>6216</v>
      </c>
      <c r="G190" s="190" t="s">
        <v>4818</v>
      </c>
      <c r="H190" s="192">
        <v>2555062.91</v>
      </c>
    </row>
    <row r="191" spans="1:8" ht="12" x14ac:dyDescent="0.2">
      <c r="A191" s="135" t="s">
        <v>6515</v>
      </c>
      <c r="B191" s="135" t="s">
        <v>6531</v>
      </c>
      <c r="C191" s="190" t="s">
        <v>6915</v>
      </c>
      <c r="D191" s="190" t="s">
        <v>6916</v>
      </c>
      <c r="E191" s="191" t="s">
        <v>6917</v>
      </c>
      <c r="F191" s="193" t="s">
        <v>6216</v>
      </c>
      <c r="G191" s="190" t="s">
        <v>4818</v>
      </c>
      <c r="H191" s="192">
        <v>3015259.55</v>
      </c>
    </row>
    <row r="192" spans="1:8" ht="12" x14ac:dyDescent="0.2">
      <c r="A192" s="135" t="s">
        <v>6515</v>
      </c>
      <c r="B192" s="135" t="s">
        <v>6531</v>
      </c>
      <c r="C192" s="190" t="s">
        <v>6918</v>
      </c>
      <c r="D192" s="190" t="s">
        <v>6919</v>
      </c>
      <c r="E192" s="191">
        <v>20015</v>
      </c>
      <c r="F192" s="193" t="s">
        <v>6298</v>
      </c>
      <c r="G192" s="190" t="s">
        <v>4818</v>
      </c>
      <c r="H192" s="192">
        <v>21110907.960000001</v>
      </c>
    </row>
    <row r="193" spans="1:10" ht="12" x14ac:dyDescent="0.2">
      <c r="A193" s="135" t="s">
        <v>6515</v>
      </c>
      <c r="B193" s="135" t="s">
        <v>6531</v>
      </c>
      <c r="C193" s="190" t="s">
        <v>6629</v>
      </c>
      <c r="D193" s="190" t="s">
        <v>6920</v>
      </c>
      <c r="E193" s="191" t="s">
        <v>6921</v>
      </c>
      <c r="F193" s="193" t="s">
        <v>6298</v>
      </c>
      <c r="G193" s="190" t="s">
        <v>4818</v>
      </c>
      <c r="H193" s="192">
        <v>3112577.07</v>
      </c>
    </row>
    <row r="194" spans="1:10" ht="12" x14ac:dyDescent="0.2">
      <c r="A194" s="135" t="s">
        <v>6515</v>
      </c>
      <c r="B194" s="135" t="s">
        <v>6531</v>
      </c>
      <c r="C194" s="190" t="s">
        <v>6922</v>
      </c>
      <c r="D194" s="190" t="s">
        <v>6923</v>
      </c>
      <c r="E194" s="191" t="s">
        <v>6924</v>
      </c>
      <c r="F194" s="193" t="s">
        <v>6219</v>
      </c>
      <c r="G194" s="190" t="s">
        <v>4818</v>
      </c>
      <c r="H194" s="192">
        <v>360770.21</v>
      </c>
    </row>
    <row r="195" spans="1:10" ht="12" x14ac:dyDescent="0.2">
      <c r="A195" s="135" t="s">
        <v>6515</v>
      </c>
      <c r="B195" s="135" t="s">
        <v>6531</v>
      </c>
      <c r="C195" s="190" t="s">
        <v>6925</v>
      </c>
      <c r="D195" s="190" t="s">
        <v>6926</v>
      </c>
      <c r="E195" s="191" t="s">
        <v>6927</v>
      </c>
      <c r="F195" s="193" t="s">
        <v>6086</v>
      </c>
      <c r="G195" s="190" t="s">
        <v>4818</v>
      </c>
      <c r="H195" s="192">
        <v>7306523.4400000004</v>
      </c>
    </row>
    <row r="196" spans="1:10" ht="12" x14ac:dyDescent="0.2">
      <c r="A196" s="135" t="s">
        <v>6515</v>
      </c>
      <c r="B196" s="135" t="s">
        <v>6531</v>
      </c>
      <c r="C196" s="190" t="s">
        <v>6928</v>
      </c>
      <c r="D196" s="190" t="s">
        <v>6929</v>
      </c>
      <c r="E196" s="191" t="s">
        <v>6930</v>
      </c>
      <c r="F196" s="193" t="s">
        <v>6083</v>
      </c>
      <c r="G196" s="190" t="s">
        <v>4818</v>
      </c>
      <c r="H196" s="192">
        <v>1566094.21</v>
      </c>
    </row>
    <row r="197" spans="1:10" ht="12" x14ac:dyDescent="0.2">
      <c r="A197" s="135" t="s">
        <v>6515</v>
      </c>
      <c r="B197" s="135" t="s">
        <v>6531</v>
      </c>
      <c r="C197" s="190" t="s">
        <v>6931</v>
      </c>
      <c r="D197" s="190" t="s">
        <v>6932</v>
      </c>
      <c r="E197" s="191" t="s">
        <v>6933</v>
      </c>
      <c r="F197" s="193" t="s">
        <v>6083</v>
      </c>
      <c r="G197" s="190" t="s">
        <v>4818</v>
      </c>
      <c r="H197" s="192">
        <v>3162974.33</v>
      </c>
    </row>
    <row r="198" spans="1:10" ht="12" x14ac:dyDescent="0.2">
      <c r="A198" s="135" t="s">
        <v>6515</v>
      </c>
      <c r="B198" s="135" t="s">
        <v>6531</v>
      </c>
      <c r="C198" s="190" t="s">
        <v>6934</v>
      </c>
      <c r="D198" s="190" t="s">
        <v>6935</v>
      </c>
      <c r="E198" s="191" t="s">
        <v>6936</v>
      </c>
      <c r="F198" s="193" t="s">
        <v>6067</v>
      </c>
      <c r="G198" s="190" t="s">
        <v>4818</v>
      </c>
      <c r="H198" s="192">
        <v>11458498.119999999</v>
      </c>
    </row>
    <row r="199" spans="1:10" ht="12" x14ac:dyDescent="0.2">
      <c r="A199" s="135" t="s">
        <v>6515</v>
      </c>
      <c r="B199" s="135" t="s">
        <v>6937</v>
      </c>
      <c r="C199" s="190" t="s">
        <v>6938</v>
      </c>
      <c r="D199" s="190" t="s">
        <v>6939</v>
      </c>
      <c r="E199" s="191">
        <v>3130000012</v>
      </c>
      <c r="F199" s="193" t="s">
        <v>6252</v>
      </c>
      <c r="G199" s="190" t="s">
        <v>4818</v>
      </c>
      <c r="H199" s="192">
        <v>418740.24</v>
      </c>
    </row>
    <row r="200" spans="1:10" ht="12" x14ac:dyDescent="0.2">
      <c r="A200" s="135" t="s">
        <v>6515</v>
      </c>
      <c r="B200" s="135" t="s">
        <v>6937</v>
      </c>
      <c r="C200" s="190" t="s">
        <v>6940</v>
      </c>
      <c r="D200" s="190" t="s">
        <v>6941</v>
      </c>
      <c r="E200" s="191">
        <v>3130000012</v>
      </c>
      <c r="F200" s="193" t="s">
        <v>6255</v>
      </c>
      <c r="G200" s="190" t="s">
        <v>4818</v>
      </c>
      <c r="H200" s="192">
        <v>667150.49</v>
      </c>
    </row>
    <row r="201" spans="1:10" ht="12" x14ac:dyDescent="0.2">
      <c r="A201" s="135" t="s">
        <v>6515</v>
      </c>
      <c r="B201" s="135" t="s">
        <v>6937</v>
      </c>
      <c r="C201" s="190" t="s">
        <v>6942</v>
      </c>
      <c r="D201" s="190" t="s">
        <v>6943</v>
      </c>
      <c r="E201" s="191">
        <v>3130000008</v>
      </c>
      <c r="F201" s="193" t="s">
        <v>6133</v>
      </c>
      <c r="G201" s="190" t="s">
        <v>4818</v>
      </c>
      <c r="H201" s="192">
        <v>13007960.09</v>
      </c>
    </row>
    <row r="202" spans="1:10" ht="12" x14ac:dyDescent="0.2">
      <c r="A202" s="135" t="s">
        <v>6515</v>
      </c>
      <c r="B202" s="135" t="s">
        <v>6937</v>
      </c>
      <c r="C202" s="190" t="s">
        <v>6944</v>
      </c>
      <c r="D202" s="190" t="s">
        <v>6945</v>
      </c>
      <c r="E202" s="191">
        <v>3140000091</v>
      </c>
      <c r="F202" s="193" t="s">
        <v>6130</v>
      </c>
      <c r="G202" s="190" t="s">
        <v>4818</v>
      </c>
      <c r="H202" s="192">
        <v>42265595.979999997</v>
      </c>
      <c r="J202" s="135" t="s">
        <v>6946</v>
      </c>
    </row>
    <row r="203" spans="1:10" ht="12" x14ac:dyDescent="0.2">
      <c r="A203" s="135" t="s">
        <v>6515</v>
      </c>
      <c r="B203" s="135" t="s">
        <v>6937</v>
      </c>
      <c r="C203" s="190" t="s">
        <v>6947</v>
      </c>
      <c r="D203" s="190" t="s">
        <v>6948</v>
      </c>
      <c r="E203" s="191">
        <v>3140000100</v>
      </c>
      <c r="F203" s="193" t="s">
        <v>6097</v>
      </c>
      <c r="G203" s="190" t="s">
        <v>4818</v>
      </c>
      <c r="H203" s="192">
        <v>15071226.1</v>
      </c>
    </row>
    <row r="204" spans="1:10" ht="12" x14ac:dyDescent="0.2">
      <c r="A204" s="135" t="s">
        <v>6515</v>
      </c>
      <c r="B204" s="135" t="s">
        <v>6937</v>
      </c>
      <c r="C204" s="190" t="s">
        <v>6949</v>
      </c>
      <c r="D204" s="190" t="s">
        <v>6950</v>
      </c>
      <c r="E204" s="191">
        <v>3140000077</v>
      </c>
      <c r="F204" s="193" t="s">
        <v>6136</v>
      </c>
      <c r="G204" s="190" t="s">
        <v>4818</v>
      </c>
      <c r="H204" s="192">
        <v>8479026.6899999995</v>
      </c>
    </row>
    <row r="205" spans="1:10" ht="12" x14ac:dyDescent="0.2">
      <c r="A205" s="135" t="s">
        <v>6515</v>
      </c>
      <c r="B205" s="135" t="s">
        <v>6937</v>
      </c>
      <c r="C205" s="190" t="s">
        <v>6951</v>
      </c>
      <c r="D205" s="190" t="s">
        <v>6952</v>
      </c>
      <c r="E205" s="191">
        <v>3140000102</v>
      </c>
      <c r="F205" s="193" t="s">
        <v>6142</v>
      </c>
      <c r="G205" s="190" t="s">
        <v>4818</v>
      </c>
      <c r="H205" s="192">
        <v>1390818.33</v>
      </c>
    </row>
    <row r="206" spans="1:10" ht="12" hidden="1" x14ac:dyDescent="0.2">
      <c r="A206" s="135" t="s">
        <v>6516</v>
      </c>
      <c r="B206" s="135" t="s">
        <v>6937</v>
      </c>
      <c r="C206" s="190" t="s">
        <v>6953</v>
      </c>
      <c r="D206" s="190" t="s">
        <v>6954</v>
      </c>
      <c r="E206" s="191">
        <v>3190000078</v>
      </c>
      <c r="F206" s="193" t="s">
        <v>6533</v>
      </c>
      <c r="G206" s="190" t="s">
        <v>4818</v>
      </c>
      <c r="H206" s="192">
        <v>827715.75</v>
      </c>
    </row>
    <row r="207" spans="1:10" ht="12" x14ac:dyDescent="0.2">
      <c r="A207" s="135" t="s">
        <v>6517</v>
      </c>
      <c r="B207" s="135" t="s">
        <v>6531</v>
      </c>
      <c r="C207" s="190" t="s">
        <v>6955</v>
      </c>
      <c r="D207" s="190" t="s">
        <v>6956</v>
      </c>
      <c r="E207" s="191" t="s">
        <v>6957</v>
      </c>
      <c r="F207" s="193" t="s">
        <v>5700</v>
      </c>
      <c r="G207" s="190" t="s">
        <v>4818</v>
      </c>
      <c r="H207" s="192">
        <v>1132678.54</v>
      </c>
    </row>
    <row r="208" spans="1:10" ht="12" x14ac:dyDescent="0.2">
      <c r="A208" s="135" t="s">
        <v>6517</v>
      </c>
      <c r="B208" s="135" t="s">
        <v>6531</v>
      </c>
      <c r="C208" s="190" t="s">
        <v>6958</v>
      </c>
      <c r="D208" s="190" t="s">
        <v>6959</v>
      </c>
      <c r="E208" s="191" t="s">
        <v>6960</v>
      </c>
      <c r="F208" s="193" t="s">
        <v>5700</v>
      </c>
      <c r="G208" s="190" t="s">
        <v>4818</v>
      </c>
      <c r="H208" s="192">
        <v>553387.03</v>
      </c>
    </row>
    <row r="209" spans="1:8" ht="12" x14ac:dyDescent="0.2">
      <c r="A209" s="135" t="s">
        <v>6517</v>
      </c>
      <c r="B209" s="135" t="s">
        <v>6531</v>
      </c>
      <c r="C209" s="190" t="s">
        <v>6961</v>
      </c>
      <c r="D209" s="190" t="s">
        <v>6962</v>
      </c>
      <c r="E209" s="191" t="s">
        <v>6963</v>
      </c>
      <c r="F209" s="193" t="s">
        <v>5700</v>
      </c>
      <c r="G209" s="190" t="s">
        <v>4818</v>
      </c>
      <c r="H209" s="192">
        <v>358326.07</v>
      </c>
    </row>
    <row r="210" spans="1:8" ht="12" x14ac:dyDescent="0.2">
      <c r="A210" s="135" t="s">
        <v>6517</v>
      </c>
      <c r="B210" s="135" t="s">
        <v>6531</v>
      </c>
      <c r="C210" s="190" t="s">
        <v>6964</v>
      </c>
      <c r="D210" s="190" t="s">
        <v>6965</v>
      </c>
      <c r="E210" s="191" t="s">
        <v>6966</v>
      </c>
      <c r="F210" s="193" t="s">
        <v>5700</v>
      </c>
      <c r="G210" s="190" t="s">
        <v>4818</v>
      </c>
      <c r="H210" s="192">
        <v>832861.87</v>
      </c>
    </row>
    <row r="211" spans="1:8" ht="12" x14ac:dyDescent="0.2">
      <c r="A211" s="135" t="s">
        <v>6517</v>
      </c>
      <c r="B211" s="135" t="s">
        <v>6531</v>
      </c>
      <c r="C211" s="190" t="s">
        <v>6967</v>
      </c>
      <c r="D211" s="190" t="s">
        <v>6968</v>
      </c>
      <c r="E211" s="191" t="s">
        <v>6969</v>
      </c>
      <c r="F211" s="193" t="s">
        <v>6571</v>
      </c>
      <c r="G211" s="190" t="s">
        <v>4818</v>
      </c>
      <c r="H211" s="192">
        <v>829934.52</v>
      </c>
    </row>
    <row r="212" spans="1:8" ht="12" x14ac:dyDescent="0.2">
      <c r="A212" s="135" t="s">
        <v>6517</v>
      </c>
      <c r="B212" s="135" t="s">
        <v>6531</v>
      </c>
      <c r="C212" s="190" t="s">
        <v>6970</v>
      </c>
      <c r="D212" s="190" t="s">
        <v>6971</v>
      </c>
      <c r="E212" s="191" t="s">
        <v>6972</v>
      </c>
      <c r="F212" s="193" t="s">
        <v>6571</v>
      </c>
      <c r="G212" s="190" t="s">
        <v>4818</v>
      </c>
      <c r="H212" s="192">
        <v>2661361.5099999998</v>
      </c>
    </row>
    <row r="213" spans="1:8" ht="12" x14ac:dyDescent="0.2">
      <c r="A213" s="135" t="s">
        <v>6517</v>
      </c>
      <c r="B213" s="135" t="s">
        <v>6531</v>
      </c>
      <c r="C213" s="190" t="s">
        <v>6973</v>
      </c>
      <c r="D213" s="190" t="s">
        <v>6974</v>
      </c>
      <c r="E213" s="191" t="s">
        <v>6975</v>
      </c>
      <c r="F213" s="193" t="s">
        <v>6571</v>
      </c>
      <c r="G213" s="190" t="s">
        <v>4818</v>
      </c>
      <c r="H213" s="192">
        <v>1231374.44</v>
      </c>
    </row>
    <row r="214" spans="1:8" ht="12" x14ac:dyDescent="0.2">
      <c r="A214" s="135" t="s">
        <v>6517</v>
      </c>
      <c r="B214" s="135" t="s">
        <v>6531</v>
      </c>
      <c r="C214" s="190" t="s">
        <v>6976</v>
      </c>
      <c r="D214" s="190" t="s">
        <v>6977</v>
      </c>
      <c r="E214" s="191" t="s">
        <v>6978</v>
      </c>
      <c r="F214" s="193" t="s">
        <v>6571</v>
      </c>
      <c r="G214" s="190" t="s">
        <v>4818</v>
      </c>
      <c r="H214" s="192">
        <v>1333621.6599999999</v>
      </c>
    </row>
    <row r="215" spans="1:8" ht="12" x14ac:dyDescent="0.2">
      <c r="A215" s="135" t="s">
        <v>6517</v>
      </c>
      <c r="B215" s="135" t="s">
        <v>6531</v>
      </c>
      <c r="C215" s="190" t="s">
        <v>6979</v>
      </c>
      <c r="D215" s="190" t="s">
        <v>6980</v>
      </c>
      <c r="E215" s="191" t="s">
        <v>6981</v>
      </c>
      <c r="F215" s="193" t="s">
        <v>6571</v>
      </c>
      <c r="G215" s="190" t="s">
        <v>4818</v>
      </c>
      <c r="H215" s="192">
        <v>430936.73</v>
      </c>
    </row>
    <row r="216" spans="1:8" ht="12" x14ac:dyDescent="0.2">
      <c r="A216" s="135" t="s">
        <v>6517</v>
      </c>
      <c r="B216" s="135" t="s">
        <v>6531</v>
      </c>
      <c r="C216" s="190" t="s">
        <v>6982</v>
      </c>
      <c r="D216" s="190" t="s">
        <v>6983</v>
      </c>
      <c r="E216" s="191" t="s">
        <v>6984</v>
      </c>
      <c r="F216" s="193" t="s">
        <v>6571</v>
      </c>
      <c r="G216" s="190" t="s">
        <v>4818</v>
      </c>
      <c r="H216" s="192">
        <v>272734.36</v>
      </c>
    </row>
    <row r="217" spans="1:8" ht="12" x14ac:dyDescent="0.2">
      <c r="A217" s="135" t="s">
        <v>6517</v>
      </c>
      <c r="B217" s="135" t="s">
        <v>6531</v>
      </c>
      <c r="C217" s="190" t="s">
        <v>6985</v>
      </c>
      <c r="D217" s="190" t="s">
        <v>6986</v>
      </c>
      <c r="E217" s="191" t="s">
        <v>6987</v>
      </c>
      <c r="F217" s="193" t="s">
        <v>6571</v>
      </c>
      <c r="G217" s="190" t="s">
        <v>4818</v>
      </c>
      <c r="H217" s="192">
        <v>2183654.4700000002</v>
      </c>
    </row>
    <row r="218" spans="1:8" ht="12" x14ac:dyDescent="0.2">
      <c r="A218" s="135" t="s">
        <v>6517</v>
      </c>
      <c r="B218" s="135" t="s">
        <v>6531</v>
      </c>
      <c r="C218" s="190" t="s">
        <v>6988</v>
      </c>
      <c r="D218" s="190" t="s">
        <v>6989</v>
      </c>
      <c r="E218" s="191" t="s">
        <v>6990</v>
      </c>
      <c r="F218" s="193" t="s">
        <v>6571</v>
      </c>
      <c r="G218" s="190" t="s">
        <v>4818</v>
      </c>
      <c r="H218" s="192">
        <v>601521.72</v>
      </c>
    </row>
    <row r="219" spans="1:8" ht="12" x14ac:dyDescent="0.2">
      <c r="A219" s="135" t="s">
        <v>6517</v>
      </c>
      <c r="B219" s="135" t="s">
        <v>6531</v>
      </c>
      <c r="C219" s="190" t="s">
        <v>6991</v>
      </c>
      <c r="D219" s="190" t="s">
        <v>6992</v>
      </c>
      <c r="E219" s="191" t="s">
        <v>6993</v>
      </c>
      <c r="F219" s="193" t="s">
        <v>6571</v>
      </c>
      <c r="G219" s="190" t="s">
        <v>4818</v>
      </c>
      <c r="H219" s="192">
        <v>1786729.24</v>
      </c>
    </row>
    <row r="220" spans="1:8" ht="12" x14ac:dyDescent="0.2">
      <c r="A220" s="135" t="s">
        <v>6517</v>
      </c>
      <c r="B220" s="135" t="s">
        <v>6531</v>
      </c>
      <c r="C220" s="190" t="s">
        <v>6994</v>
      </c>
      <c r="D220" s="190" t="s">
        <v>6995</v>
      </c>
      <c r="E220" s="191" t="s">
        <v>6996</v>
      </c>
      <c r="F220" s="193" t="s">
        <v>6571</v>
      </c>
      <c r="G220" s="190" t="s">
        <v>4818</v>
      </c>
      <c r="H220" s="192">
        <v>1606831.25</v>
      </c>
    </row>
    <row r="221" spans="1:8" ht="12" x14ac:dyDescent="0.2">
      <c r="A221" s="135" t="s">
        <v>6517</v>
      </c>
      <c r="B221" s="135" t="s">
        <v>6531</v>
      </c>
      <c r="C221" s="190" t="s">
        <v>6997</v>
      </c>
      <c r="D221" s="190" t="s">
        <v>6998</v>
      </c>
      <c r="E221" s="191" t="s">
        <v>6999</v>
      </c>
      <c r="F221" s="193" t="s">
        <v>5718</v>
      </c>
      <c r="G221" s="190" t="s">
        <v>4818</v>
      </c>
      <c r="H221" s="192">
        <v>1174605.3999999999</v>
      </c>
    </row>
    <row r="222" spans="1:8" ht="12" x14ac:dyDescent="0.2">
      <c r="A222" s="135" t="s">
        <v>6517</v>
      </c>
      <c r="B222" s="135" t="s">
        <v>6531</v>
      </c>
      <c r="C222" s="190" t="s">
        <v>7000</v>
      </c>
      <c r="D222" s="190" t="s">
        <v>7001</v>
      </c>
      <c r="E222" s="191" t="s">
        <v>7002</v>
      </c>
      <c r="F222" s="193" t="s">
        <v>5718</v>
      </c>
      <c r="G222" s="190" t="s">
        <v>4818</v>
      </c>
      <c r="H222" s="192">
        <v>736783.28</v>
      </c>
    </row>
    <row r="223" spans="1:8" ht="12" x14ac:dyDescent="0.2">
      <c r="A223" s="135" t="s">
        <v>6517</v>
      </c>
      <c r="B223" s="135" t="s">
        <v>6531</v>
      </c>
      <c r="C223" s="190" t="s">
        <v>7003</v>
      </c>
      <c r="D223" s="190" t="s">
        <v>7004</v>
      </c>
      <c r="E223" s="191" t="s">
        <v>7005</v>
      </c>
      <c r="F223" s="193" t="s">
        <v>6571</v>
      </c>
      <c r="G223" s="190" t="s">
        <v>4818</v>
      </c>
      <c r="H223" s="192">
        <v>3419315.22</v>
      </c>
    </row>
    <row r="224" spans="1:8" ht="12" x14ac:dyDescent="0.2">
      <c r="A224" s="135" t="s">
        <v>6517</v>
      </c>
      <c r="B224" s="135" t="s">
        <v>6531</v>
      </c>
      <c r="C224" s="190" t="s">
        <v>7006</v>
      </c>
      <c r="D224" s="190" t="s">
        <v>7007</v>
      </c>
      <c r="E224" s="191" t="s">
        <v>7008</v>
      </c>
      <c r="F224" s="193" t="s">
        <v>5700</v>
      </c>
      <c r="G224" s="190" t="s">
        <v>4818</v>
      </c>
      <c r="H224" s="192">
        <v>994270.13</v>
      </c>
    </row>
    <row r="225" spans="1:8" ht="12" x14ac:dyDescent="0.2">
      <c r="A225" s="135" t="s">
        <v>6517</v>
      </c>
      <c r="B225" s="135" t="s">
        <v>6531</v>
      </c>
      <c r="C225" s="190" t="s">
        <v>7009</v>
      </c>
      <c r="D225" s="190" t="s">
        <v>7010</v>
      </c>
      <c r="E225" s="191" t="s">
        <v>7011</v>
      </c>
      <c r="F225" s="193" t="s">
        <v>5727</v>
      </c>
      <c r="G225" s="190" t="s">
        <v>4818</v>
      </c>
      <c r="H225" s="192">
        <v>1923240.65</v>
      </c>
    </row>
    <row r="226" spans="1:8" ht="12" x14ac:dyDescent="0.2">
      <c r="A226" s="135" t="s">
        <v>6517</v>
      </c>
      <c r="B226" s="135" t="s">
        <v>6531</v>
      </c>
      <c r="C226" s="190" t="s">
        <v>7012</v>
      </c>
      <c r="D226" s="190" t="s">
        <v>7013</v>
      </c>
      <c r="E226" s="191" t="s">
        <v>7014</v>
      </c>
      <c r="F226" s="193" t="s">
        <v>5730</v>
      </c>
      <c r="G226" s="190" t="s">
        <v>4818</v>
      </c>
      <c r="H226" s="192">
        <v>551923.73</v>
      </c>
    </row>
    <row r="227" spans="1:8" ht="12" x14ac:dyDescent="0.2">
      <c r="A227" s="135" t="s">
        <v>6517</v>
      </c>
      <c r="B227" s="135" t="s">
        <v>6531</v>
      </c>
      <c r="C227" s="190" t="s">
        <v>7015</v>
      </c>
      <c r="D227" s="190" t="s">
        <v>7016</v>
      </c>
      <c r="E227" s="191" t="s">
        <v>7017</v>
      </c>
      <c r="F227" s="193" t="s">
        <v>5730</v>
      </c>
      <c r="G227" s="190" t="s">
        <v>4818</v>
      </c>
      <c r="H227" s="192">
        <v>2616268.67</v>
      </c>
    </row>
    <row r="228" spans="1:8" ht="12" x14ac:dyDescent="0.2">
      <c r="A228" s="135" t="s">
        <v>6517</v>
      </c>
      <c r="B228" s="135" t="s">
        <v>6531</v>
      </c>
      <c r="C228" s="190" t="s">
        <v>7018</v>
      </c>
      <c r="D228" s="190" t="s">
        <v>7019</v>
      </c>
      <c r="E228" s="191" t="s">
        <v>7020</v>
      </c>
      <c r="F228" s="193" t="s">
        <v>5712</v>
      </c>
      <c r="G228" s="190" t="s">
        <v>4818</v>
      </c>
      <c r="H228" s="192">
        <v>1735808.18</v>
      </c>
    </row>
    <row r="229" spans="1:8" ht="12" x14ac:dyDescent="0.2">
      <c r="A229" s="135" t="s">
        <v>6517</v>
      </c>
      <c r="B229" s="135" t="s">
        <v>6531</v>
      </c>
      <c r="C229" s="190" t="s">
        <v>7021</v>
      </c>
      <c r="D229" s="190" t="s">
        <v>7022</v>
      </c>
      <c r="E229" s="191" t="s">
        <v>7023</v>
      </c>
      <c r="F229" s="193" t="s">
        <v>5712</v>
      </c>
      <c r="G229" s="190" t="s">
        <v>4818</v>
      </c>
      <c r="H229" s="192">
        <v>3025921.96</v>
      </c>
    </row>
    <row r="230" spans="1:8" ht="12" x14ac:dyDescent="0.2">
      <c r="A230" s="135" t="s">
        <v>6517</v>
      </c>
      <c r="B230" s="135" t="s">
        <v>6531</v>
      </c>
      <c r="C230" s="190" t="s">
        <v>7024</v>
      </c>
      <c r="D230" s="190" t="s">
        <v>7025</v>
      </c>
      <c r="E230" s="191" t="s">
        <v>7026</v>
      </c>
      <c r="F230" s="193" t="s">
        <v>5718</v>
      </c>
      <c r="G230" s="190" t="s">
        <v>4818</v>
      </c>
      <c r="H230" s="192">
        <v>1283563.52</v>
      </c>
    </row>
    <row r="231" spans="1:8" ht="12" x14ac:dyDescent="0.2">
      <c r="A231" s="135" t="s">
        <v>6517</v>
      </c>
      <c r="B231" s="135" t="s">
        <v>6531</v>
      </c>
      <c r="C231" s="190" t="s">
        <v>7027</v>
      </c>
      <c r="D231" s="190" t="s">
        <v>7028</v>
      </c>
      <c r="E231" s="191" t="s">
        <v>7029</v>
      </c>
      <c r="F231" s="193" t="s">
        <v>5994</v>
      </c>
      <c r="G231" s="190" t="s">
        <v>4818</v>
      </c>
      <c r="H231" s="192">
        <v>2997845.36</v>
      </c>
    </row>
    <row r="232" spans="1:8" ht="12" x14ac:dyDescent="0.2">
      <c r="A232" s="135" t="s">
        <v>6517</v>
      </c>
      <c r="B232" s="135" t="s">
        <v>6531</v>
      </c>
      <c r="C232" s="190" t="s">
        <v>7030</v>
      </c>
      <c r="D232" s="190" t="s">
        <v>7031</v>
      </c>
      <c r="E232" s="191" t="s">
        <v>7032</v>
      </c>
      <c r="F232" s="193" t="s">
        <v>6571</v>
      </c>
      <c r="G232" s="190" t="s">
        <v>4818</v>
      </c>
      <c r="H232" s="192">
        <v>1512805.11</v>
      </c>
    </row>
    <row r="233" spans="1:8" ht="12" x14ac:dyDescent="0.2">
      <c r="A233" s="135" t="s">
        <v>6517</v>
      </c>
      <c r="B233" s="135" t="s">
        <v>6531</v>
      </c>
      <c r="C233" s="190" t="s">
        <v>7033</v>
      </c>
      <c r="D233" s="190" t="s">
        <v>7034</v>
      </c>
      <c r="E233" s="191" t="s">
        <v>7035</v>
      </c>
      <c r="F233" s="193" t="s">
        <v>6571</v>
      </c>
      <c r="G233" s="190" t="s">
        <v>4818</v>
      </c>
      <c r="H233" s="192">
        <v>1653423.56</v>
      </c>
    </row>
    <row r="234" spans="1:8" ht="12" x14ac:dyDescent="0.2">
      <c r="A234" s="135" t="s">
        <v>6517</v>
      </c>
      <c r="B234" s="135" t="s">
        <v>6531</v>
      </c>
      <c r="C234" s="190" t="s">
        <v>7036</v>
      </c>
      <c r="D234" s="190" t="s">
        <v>7037</v>
      </c>
      <c r="E234" s="191" t="s">
        <v>7038</v>
      </c>
      <c r="F234" s="193" t="s">
        <v>6571</v>
      </c>
      <c r="G234" s="190" t="s">
        <v>4818</v>
      </c>
      <c r="H234" s="192">
        <v>1489703.79</v>
      </c>
    </row>
    <row r="235" spans="1:8" ht="12" hidden="1" x14ac:dyDescent="0.2">
      <c r="A235" s="135" t="s">
        <v>6517</v>
      </c>
      <c r="B235" s="135" t="s">
        <v>6531</v>
      </c>
      <c r="C235" s="190" t="s">
        <v>7039</v>
      </c>
      <c r="D235" s="190" t="s">
        <v>7040</v>
      </c>
      <c r="E235" s="191" t="s">
        <v>7041</v>
      </c>
      <c r="F235" s="193" t="s">
        <v>6533</v>
      </c>
      <c r="G235" s="190" t="s">
        <v>4818</v>
      </c>
      <c r="H235" s="192">
        <v>7623545.6399999997</v>
      </c>
    </row>
    <row r="236" spans="1:8" ht="12" x14ac:dyDescent="0.2">
      <c r="A236" s="135" t="s">
        <v>6517</v>
      </c>
      <c r="B236" s="135" t="s">
        <v>6531</v>
      </c>
      <c r="C236" s="190" t="s">
        <v>7042</v>
      </c>
      <c r="D236" s="190" t="s">
        <v>7043</v>
      </c>
      <c r="E236" s="191" t="s">
        <v>7044</v>
      </c>
      <c r="F236" s="193" t="s">
        <v>5712</v>
      </c>
      <c r="G236" s="190" t="s">
        <v>4818</v>
      </c>
      <c r="H236" s="192">
        <v>33714534.850000001</v>
      </c>
    </row>
    <row r="237" spans="1:8" ht="12" x14ac:dyDescent="0.2">
      <c r="A237" s="135" t="s">
        <v>6517</v>
      </c>
      <c r="B237" s="135" t="s">
        <v>6531</v>
      </c>
      <c r="C237" s="190" t="s">
        <v>7045</v>
      </c>
      <c r="D237" s="190" t="s">
        <v>7046</v>
      </c>
      <c r="E237" s="191" t="s">
        <v>7047</v>
      </c>
      <c r="F237" s="193" t="s">
        <v>5700</v>
      </c>
      <c r="G237" s="190" t="s">
        <v>4818</v>
      </c>
      <c r="H237" s="192">
        <v>10674896.84</v>
      </c>
    </row>
    <row r="238" spans="1:8" ht="12" x14ac:dyDescent="0.2">
      <c r="A238" s="135" t="s">
        <v>6517</v>
      </c>
      <c r="B238" s="135" t="s">
        <v>6531</v>
      </c>
      <c r="C238" s="190" t="s">
        <v>7048</v>
      </c>
      <c r="D238" s="190" t="s">
        <v>7049</v>
      </c>
      <c r="E238" s="191" t="s">
        <v>7050</v>
      </c>
      <c r="F238" s="193" t="s">
        <v>5712</v>
      </c>
      <c r="G238" s="190" t="s">
        <v>4818</v>
      </c>
      <c r="H238" s="192">
        <v>10770718.82</v>
      </c>
    </row>
    <row r="239" spans="1:8" ht="12" x14ac:dyDescent="0.2">
      <c r="A239" s="135" t="s">
        <v>6517</v>
      </c>
      <c r="B239" s="135" t="s">
        <v>6531</v>
      </c>
      <c r="C239" s="190" t="s">
        <v>7051</v>
      </c>
      <c r="D239" s="190" t="s">
        <v>7052</v>
      </c>
      <c r="E239" s="191" t="s">
        <v>7053</v>
      </c>
      <c r="F239" s="193" t="s">
        <v>5991</v>
      </c>
      <c r="G239" s="190" t="s">
        <v>4818</v>
      </c>
      <c r="H239" s="192">
        <v>5490119.2000000002</v>
      </c>
    </row>
    <row r="240" spans="1:8" ht="12" x14ac:dyDescent="0.2">
      <c r="A240" s="135" t="s">
        <v>6517</v>
      </c>
      <c r="B240" s="135" t="s">
        <v>6531</v>
      </c>
      <c r="C240" s="190" t="s">
        <v>7054</v>
      </c>
      <c r="D240" s="190" t="s">
        <v>7055</v>
      </c>
      <c r="E240" s="191" t="s">
        <v>7056</v>
      </c>
      <c r="F240" s="193" t="s">
        <v>5991</v>
      </c>
      <c r="G240" s="190" t="s">
        <v>4818</v>
      </c>
      <c r="H240" s="192">
        <v>3198332.89</v>
      </c>
    </row>
    <row r="241" spans="1:8" ht="12" x14ac:dyDescent="0.2">
      <c r="A241" s="135" t="s">
        <v>6517</v>
      </c>
      <c r="B241" s="135" t="s">
        <v>6531</v>
      </c>
      <c r="C241" s="190" t="s">
        <v>7057</v>
      </c>
      <c r="D241" s="190" t="s">
        <v>7058</v>
      </c>
      <c r="E241" s="191" t="s">
        <v>7059</v>
      </c>
      <c r="F241" s="193" t="s">
        <v>5991</v>
      </c>
      <c r="G241" s="190" t="s">
        <v>4818</v>
      </c>
      <c r="H241" s="192">
        <v>4190544.66</v>
      </c>
    </row>
    <row r="242" spans="1:8" ht="12" x14ac:dyDescent="0.2">
      <c r="A242" s="135" t="s">
        <v>6517</v>
      </c>
      <c r="B242" s="135" t="s">
        <v>6531</v>
      </c>
      <c r="C242" s="190" t="s">
        <v>7060</v>
      </c>
      <c r="D242" s="190" t="s">
        <v>7061</v>
      </c>
      <c r="E242" s="191" t="s">
        <v>7062</v>
      </c>
      <c r="F242" s="193" t="s">
        <v>6571</v>
      </c>
      <c r="G242" s="190" t="s">
        <v>4818</v>
      </c>
      <c r="H242" s="192">
        <v>712175.74</v>
      </c>
    </row>
    <row r="243" spans="1:8" ht="12" x14ac:dyDescent="0.2">
      <c r="A243" s="135" t="s">
        <v>6517</v>
      </c>
      <c r="B243" s="135" t="s">
        <v>6531</v>
      </c>
      <c r="C243" s="190" t="s">
        <v>7063</v>
      </c>
      <c r="D243" s="190" t="s">
        <v>7064</v>
      </c>
      <c r="E243" s="191" t="s">
        <v>7065</v>
      </c>
      <c r="F243" s="193" t="s">
        <v>5784</v>
      </c>
      <c r="G243" s="190" t="s">
        <v>4818</v>
      </c>
      <c r="H243" s="192">
        <v>54965370.25</v>
      </c>
    </row>
    <row r="244" spans="1:8" ht="12" x14ac:dyDescent="0.2">
      <c r="A244" s="135" t="s">
        <v>6517</v>
      </c>
      <c r="B244" s="135" t="s">
        <v>6531</v>
      </c>
      <c r="C244" s="190" t="s">
        <v>7066</v>
      </c>
      <c r="D244" s="190" t="s">
        <v>7067</v>
      </c>
      <c r="E244" s="191" t="s">
        <v>7068</v>
      </c>
      <c r="F244" s="193" t="s">
        <v>6571</v>
      </c>
      <c r="G244" s="190" t="s">
        <v>4818</v>
      </c>
      <c r="H244" s="192">
        <v>441514.79</v>
      </c>
    </row>
    <row r="245" spans="1:8" ht="12" x14ac:dyDescent="0.2">
      <c r="A245" s="135" t="s">
        <v>6517</v>
      </c>
      <c r="B245" s="135" t="s">
        <v>6531</v>
      </c>
      <c r="C245" s="190" t="s">
        <v>7069</v>
      </c>
      <c r="D245" s="190" t="s">
        <v>7070</v>
      </c>
      <c r="E245" s="191" t="s">
        <v>7071</v>
      </c>
      <c r="F245" s="193" t="s">
        <v>6571</v>
      </c>
      <c r="G245" s="190" t="s">
        <v>4818</v>
      </c>
      <c r="H245" s="192">
        <v>65168.97</v>
      </c>
    </row>
    <row r="246" spans="1:8" ht="12" x14ac:dyDescent="0.2">
      <c r="A246" s="135" t="s">
        <v>6517</v>
      </c>
      <c r="B246" s="135" t="s">
        <v>6531</v>
      </c>
      <c r="C246" s="190" t="s">
        <v>7072</v>
      </c>
      <c r="D246" s="190" t="s">
        <v>7073</v>
      </c>
      <c r="E246" s="191" t="s">
        <v>7074</v>
      </c>
      <c r="F246" s="193" t="s">
        <v>6571</v>
      </c>
      <c r="G246" s="190" t="s">
        <v>4818</v>
      </c>
      <c r="H246" s="192">
        <v>279750.93</v>
      </c>
    </row>
    <row r="247" spans="1:8" ht="12" x14ac:dyDescent="0.2">
      <c r="A247" s="135" t="s">
        <v>6517</v>
      </c>
      <c r="B247" s="135" t="s">
        <v>6531</v>
      </c>
      <c r="C247" s="190" t="s">
        <v>7075</v>
      </c>
      <c r="D247" s="190" t="s">
        <v>7076</v>
      </c>
      <c r="E247" s="191" t="s">
        <v>7077</v>
      </c>
      <c r="F247" s="193" t="s">
        <v>6599</v>
      </c>
      <c r="G247" s="190" t="s">
        <v>4818</v>
      </c>
      <c r="H247" s="192">
        <v>359585.4</v>
      </c>
    </row>
    <row r="248" spans="1:8" ht="12" x14ac:dyDescent="0.2">
      <c r="A248" s="135" t="s">
        <v>6517</v>
      </c>
      <c r="B248" s="135" t="s">
        <v>6531</v>
      </c>
      <c r="C248" s="190" t="s">
        <v>7078</v>
      </c>
      <c r="D248" s="190" t="s">
        <v>7079</v>
      </c>
      <c r="E248" s="191" t="s">
        <v>7080</v>
      </c>
      <c r="F248" s="193" t="s">
        <v>6571</v>
      </c>
      <c r="G248" s="190" t="s">
        <v>4818</v>
      </c>
      <c r="H248" s="192">
        <v>272553.15999999997</v>
      </c>
    </row>
    <row r="249" spans="1:8" ht="12" x14ac:dyDescent="0.2">
      <c r="A249" s="135" t="s">
        <v>6517</v>
      </c>
      <c r="B249" s="135" t="s">
        <v>6531</v>
      </c>
      <c r="C249" s="190" t="s">
        <v>7081</v>
      </c>
      <c r="D249" s="190" t="s">
        <v>7082</v>
      </c>
      <c r="E249" s="191" t="s">
        <v>7083</v>
      </c>
      <c r="F249" s="193" t="s">
        <v>6571</v>
      </c>
      <c r="G249" s="190" t="s">
        <v>4818</v>
      </c>
      <c r="H249" s="192">
        <v>514052.61</v>
      </c>
    </row>
    <row r="250" spans="1:8" ht="12" x14ac:dyDescent="0.2">
      <c r="A250" s="135" t="s">
        <v>6517</v>
      </c>
      <c r="B250" s="135" t="s">
        <v>6531</v>
      </c>
      <c r="C250" s="190" t="s">
        <v>7084</v>
      </c>
      <c r="D250" s="190" t="s">
        <v>7085</v>
      </c>
      <c r="E250" s="191" t="s">
        <v>7086</v>
      </c>
      <c r="F250" s="193" t="s">
        <v>6571</v>
      </c>
      <c r="G250" s="190" t="s">
        <v>4818</v>
      </c>
      <c r="H250" s="192">
        <v>214744.72</v>
      </c>
    </row>
    <row r="251" spans="1:8" ht="12" x14ac:dyDescent="0.2">
      <c r="A251" s="135" t="s">
        <v>6517</v>
      </c>
      <c r="B251" s="135" t="s">
        <v>6531</v>
      </c>
      <c r="C251" s="190" t="s">
        <v>7087</v>
      </c>
      <c r="D251" s="190" t="s">
        <v>7088</v>
      </c>
      <c r="E251" s="191" t="s">
        <v>7089</v>
      </c>
      <c r="F251" s="193" t="s">
        <v>6571</v>
      </c>
      <c r="G251" s="190" t="s">
        <v>4818</v>
      </c>
      <c r="H251" s="192">
        <v>292101.81</v>
      </c>
    </row>
    <row r="252" spans="1:8" ht="12" x14ac:dyDescent="0.2">
      <c r="A252" s="135" t="s">
        <v>6517</v>
      </c>
      <c r="B252" s="135" t="s">
        <v>6531</v>
      </c>
      <c r="C252" s="190" t="s">
        <v>7090</v>
      </c>
      <c r="D252" s="190" t="s">
        <v>7091</v>
      </c>
      <c r="E252" s="191" t="s">
        <v>7092</v>
      </c>
      <c r="F252" s="193" t="s">
        <v>6571</v>
      </c>
      <c r="G252" s="190" t="s">
        <v>4818</v>
      </c>
      <c r="H252" s="192">
        <v>84904.89</v>
      </c>
    </row>
    <row r="253" spans="1:8" ht="12" x14ac:dyDescent="0.2">
      <c r="A253" s="135" t="s">
        <v>6517</v>
      </c>
      <c r="B253" s="135" t="s">
        <v>6531</v>
      </c>
      <c r="C253" s="190" t="s">
        <v>7093</v>
      </c>
      <c r="D253" s="190" t="s">
        <v>7094</v>
      </c>
      <c r="E253" s="191" t="s">
        <v>7095</v>
      </c>
      <c r="F253" s="193" t="s">
        <v>6571</v>
      </c>
      <c r="G253" s="190" t="s">
        <v>4818</v>
      </c>
      <c r="H253" s="192">
        <v>401322.28</v>
      </c>
    </row>
    <row r="254" spans="1:8" ht="12" x14ac:dyDescent="0.2">
      <c r="A254" s="135" t="s">
        <v>6517</v>
      </c>
      <c r="B254" s="135" t="s">
        <v>6531</v>
      </c>
      <c r="C254" s="190" t="s">
        <v>7096</v>
      </c>
      <c r="D254" s="190" t="s">
        <v>7097</v>
      </c>
      <c r="E254" s="191" t="s">
        <v>7098</v>
      </c>
      <c r="F254" s="193" t="s">
        <v>6571</v>
      </c>
      <c r="G254" s="190" t="s">
        <v>4818</v>
      </c>
      <c r="H254" s="192">
        <v>215382.93</v>
      </c>
    </row>
    <row r="255" spans="1:8" ht="12" x14ac:dyDescent="0.2">
      <c r="A255" s="135" t="s">
        <v>6517</v>
      </c>
      <c r="B255" s="135" t="s">
        <v>6531</v>
      </c>
      <c r="C255" s="190" t="s">
        <v>7099</v>
      </c>
      <c r="D255" s="190" t="s">
        <v>7100</v>
      </c>
      <c r="E255" s="191" t="s">
        <v>7101</v>
      </c>
      <c r="F255" s="193" t="s">
        <v>6571</v>
      </c>
      <c r="G255" s="190" t="s">
        <v>4818</v>
      </c>
      <c r="H255" s="192">
        <v>393193.58</v>
      </c>
    </row>
    <row r="256" spans="1:8" ht="12" x14ac:dyDescent="0.2">
      <c r="A256" s="135" t="s">
        <v>6517</v>
      </c>
      <c r="B256" s="135" t="s">
        <v>6531</v>
      </c>
      <c r="C256" s="190" t="s">
        <v>7102</v>
      </c>
      <c r="D256" s="190" t="s">
        <v>7103</v>
      </c>
      <c r="E256" s="191" t="s">
        <v>7104</v>
      </c>
      <c r="F256" s="193" t="s">
        <v>6599</v>
      </c>
      <c r="G256" s="190" t="s">
        <v>4818</v>
      </c>
      <c r="H256" s="192">
        <v>190642.1</v>
      </c>
    </row>
    <row r="257" spans="1:8" ht="12" x14ac:dyDescent="0.2">
      <c r="A257" s="135" t="s">
        <v>6517</v>
      </c>
      <c r="B257" s="135" t="s">
        <v>6531</v>
      </c>
      <c r="C257" s="190" t="s">
        <v>7105</v>
      </c>
      <c r="D257" s="190" t="s">
        <v>7106</v>
      </c>
      <c r="E257" s="191" t="s">
        <v>7107</v>
      </c>
      <c r="F257" s="193" t="s">
        <v>6571</v>
      </c>
      <c r="G257" s="190" t="s">
        <v>4818</v>
      </c>
      <c r="H257" s="192">
        <v>390734.67</v>
      </c>
    </row>
    <row r="258" spans="1:8" ht="12" x14ac:dyDescent="0.2">
      <c r="A258" s="135" t="s">
        <v>6517</v>
      </c>
      <c r="B258" s="135" t="s">
        <v>6531</v>
      </c>
      <c r="C258" s="190" t="s">
        <v>7108</v>
      </c>
      <c r="D258" s="190" t="s">
        <v>7109</v>
      </c>
      <c r="E258" s="191" t="s">
        <v>7110</v>
      </c>
      <c r="F258" s="193" t="s">
        <v>6571</v>
      </c>
      <c r="G258" s="190" t="s">
        <v>4818</v>
      </c>
      <c r="H258" s="192">
        <v>1755086.44</v>
      </c>
    </row>
    <row r="259" spans="1:8" ht="12" x14ac:dyDescent="0.2">
      <c r="A259" s="135" t="s">
        <v>6517</v>
      </c>
      <c r="B259" s="135" t="s">
        <v>6531</v>
      </c>
      <c r="C259" s="190" t="s">
        <v>7111</v>
      </c>
      <c r="D259" s="190" t="s">
        <v>7112</v>
      </c>
      <c r="E259" s="191" t="s">
        <v>7113</v>
      </c>
      <c r="F259" s="193" t="s">
        <v>6571</v>
      </c>
      <c r="G259" s="190" t="s">
        <v>4818</v>
      </c>
      <c r="H259" s="192">
        <v>608817.36</v>
      </c>
    </row>
    <row r="260" spans="1:8" ht="12" x14ac:dyDescent="0.2">
      <c r="A260" s="135" t="s">
        <v>6517</v>
      </c>
      <c r="B260" s="135" t="s">
        <v>6531</v>
      </c>
      <c r="C260" s="190" t="s">
        <v>7114</v>
      </c>
      <c r="D260" s="190" t="s">
        <v>7115</v>
      </c>
      <c r="E260" s="191" t="s">
        <v>7116</v>
      </c>
      <c r="F260" s="193" t="s">
        <v>6571</v>
      </c>
      <c r="G260" s="190" t="s">
        <v>4818</v>
      </c>
      <c r="H260" s="192">
        <v>3382559.96</v>
      </c>
    </row>
    <row r="261" spans="1:8" ht="12" x14ac:dyDescent="0.2">
      <c r="A261" s="135" t="s">
        <v>6517</v>
      </c>
      <c r="B261" s="135" t="s">
        <v>6531</v>
      </c>
      <c r="C261" s="190" t="s">
        <v>7117</v>
      </c>
      <c r="D261" s="190" t="s">
        <v>7118</v>
      </c>
      <c r="E261" s="191" t="s">
        <v>7119</v>
      </c>
      <c r="F261" s="193" t="s">
        <v>5799</v>
      </c>
      <c r="G261" s="190" t="s">
        <v>4818</v>
      </c>
      <c r="H261" s="192">
        <v>1317135.1399999999</v>
      </c>
    </row>
    <row r="262" spans="1:8" ht="12" x14ac:dyDescent="0.2">
      <c r="A262" s="135" t="s">
        <v>6517</v>
      </c>
      <c r="B262" s="135" t="s">
        <v>6531</v>
      </c>
      <c r="C262" s="190" t="s">
        <v>7120</v>
      </c>
      <c r="D262" s="190" t="s">
        <v>7121</v>
      </c>
      <c r="E262" s="191" t="s">
        <v>7122</v>
      </c>
      <c r="F262" s="193" t="s">
        <v>7123</v>
      </c>
      <c r="G262" s="190" t="s">
        <v>4818</v>
      </c>
      <c r="H262" s="192">
        <v>2862913.1</v>
      </c>
    </row>
    <row r="263" spans="1:8" ht="12" x14ac:dyDescent="0.2">
      <c r="A263" s="135" t="s">
        <v>6517</v>
      </c>
      <c r="B263" s="135" t="s">
        <v>6531</v>
      </c>
      <c r="C263" s="190" t="s">
        <v>7124</v>
      </c>
      <c r="D263" s="190" t="s">
        <v>7125</v>
      </c>
      <c r="E263" s="191" t="s">
        <v>7126</v>
      </c>
      <c r="F263" s="193" t="s">
        <v>7127</v>
      </c>
      <c r="G263" s="190" t="s">
        <v>4818</v>
      </c>
      <c r="H263" s="192">
        <v>1262632.82</v>
      </c>
    </row>
    <row r="264" spans="1:8" ht="12" x14ac:dyDescent="0.2">
      <c r="A264" s="135" t="s">
        <v>6517</v>
      </c>
      <c r="B264" s="135" t="s">
        <v>6531</v>
      </c>
      <c r="C264" s="190" t="s">
        <v>7128</v>
      </c>
      <c r="D264" s="190" t="s">
        <v>7129</v>
      </c>
      <c r="E264" s="191" t="s">
        <v>7130</v>
      </c>
      <c r="F264" s="193" t="s">
        <v>7131</v>
      </c>
      <c r="G264" s="190" t="s">
        <v>4818</v>
      </c>
      <c r="H264" s="192">
        <v>61017539.009999998</v>
      </c>
    </row>
    <row r="265" spans="1:8" ht="12" x14ac:dyDescent="0.2">
      <c r="A265" s="135" t="s">
        <v>6517</v>
      </c>
      <c r="B265" s="135" t="s">
        <v>6531</v>
      </c>
      <c r="C265" s="190" t="s">
        <v>7132</v>
      </c>
      <c r="D265" s="190" t="s">
        <v>7133</v>
      </c>
      <c r="E265" s="191" t="s">
        <v>7134</v>
      </c>
      <c r="F265" s="193" t="s">
        <v>5712</v>
      </c>
      <c r="G265" s="190" t="s">
        <v>4818</v>
      </c>
      <c r="H265" s="192">
        <v>1635033.38</v>
      </c>
    </row>
    <row r="266" spans="1:8" ht="12" x14ac:dyDescent="0.2">
      <c r="A266" s="135" t="s">
        <v>6517</v>
      </c>
      <c r="B266" s="135" t="s">
        <v>6531</v>
      </c>
      <c r="C266" s="190" t="s">
        <v>7135</v>
      </c>
      <c r="D266" s="190" t="s">
        <v>7136</v>
      </c>
      <c r="E266" s="191" t="s">
        <v>7137</v>
      </c>
      <c r="F266" s="193" t="s">
        <v>5949</v>
      </c>
      <c r="G266" s="190" t="s">
        <v>4818</v>
      </c>
      <c r="H266" s="192">
        <v>4049030.6</v>
      </c>
    </row>
    <row r="267" spans="1:8" ht="12" x14ac:dyDescent="0.2">
      <c r="A267" s="135" t="s">
        <v>6517</v>
      </c>
      <c r="B267" s="135" t="s">
        <v>6531</v>
      </c>
      <c r="C267" s="190" t="s">
        <v>7138</v>
      </c>
      <c r="D267" s="190" t="s">
        <v>7139</v>
      </c>
      <c r="E267" s="191" t="s">
        <v>7140</v>
      </c>
      <c r="F267" s="193" t="s">
        <v>6571</v>
      </c>
      <c r="G267" s="190" t="s">
        <v>4818</v>
      </c>
      <c r="H267" s="192">
        <v>2948229.52</v>
      </c>
    </row>
    <row r="268" spans="1:8" ht="12" x14ac:dyDescent="0.2">
      <c r="A268" s="135" t="s">
        <v>6517</v>
      </c>
      <c r="B268" s="135" t="s">
        <v>6531</v>
      </c>
      <c r="C268" s="190" t="s">
        <v>7141</v>
      </c>
      <c r="D268" s="190" t="s">
        <v>7142</v>
      </c>
      <c r="E268" s="191" t="s">
        <v>7143</v>
      </c>
      <c r="F268" s="193" t="s">
        <v>6585</v>
      </c>
      <c r="G268" s="190" t="s">
        <v>4818</v>
      </c>
      <c r="H268" s="192">
        <v>639975</v>
      </c>
    </row>
    <row r="269" spans="1:8" ht="12" x14ac:dyDescent="0.2">
      <c r="A269" s="135" t="s">
        <v>6517</v>
      </c>
      <c r="B269" s="135" t="s">
        <v>6531</v>
      </c>
      <c r="C269" s="190" t="s">
        <v>7144</v>
      </c>
      <c r="D269" s="190" t="s">
        <v>7145</v>
      </c>
      <c r="E269" s="191" t="s">
        <v>7146</v>
      </c>
      <c r="F269" s="193" t="s">
        <v>6585</v>
      </c>
      <c r="G269" s="190" t="s">
        <v>4818</v>
      </c>
      <c r="H269" s="192">
        <v>1211889.72</v>
      </c>
    </row>
    <row r="270" spans="1:8" ht="12" x14ac:dyDescent="0.2">
      <c r="A270" s="135" t="s">
        <v>6517</v>
      </c>
      <c r="B270" s="135" t="s">
        <v>6531</v>
      </c>
      <c r="C270" s="190" t="s">
        <v>7147</v>
      </c>
      <c r="D270" s="190" t="s">
        <v>7148</v>
      </c>
      <c r="E270" s="191" t="s">
        <v>7149</v>
      </c>
      <c r="F270" s="193" t="s">
        <v>6585</v>
      </c>
      <c r="G270" s="190" t="s">
        <v>4818</v>
      </c>
      <c r="H270" s="192">
        <v>1916169.88</v>
      </c>
    </row>
    <row r="271" spans="1:8" ht="12" x14ac:dyDescent="0.2">
      <c r="A271" s="135" t="s">
        <v>6517</v>
      </c>
      <c r="B271" s="135" t="s">
        <v>6531</v>
      </c>
      <c r="C271" s="190" t="s">
        <v>7150</v>
      </c>
      <c r="D271" s="190" t="s">
        <v>7151</v>
      </c>
      <c r="E271" s="191" t="s">
        <v>7152</v>
      </c>
      <c r="F271" s="193" t="s">
        <v>6585</v>
      </c>
      <c r="G271" s="190" t="s">
        <v>4818</v>
      </c>
      <c r="H271" s="192">
        <v>1093801.72</v>
      </c>
    </row>
    <row r="272" spans="1:8" ht="12" x14ac:dyDescent="0.2">
      <c r="A272" s="135" t="s">
        <v>6517</v>
      </c>
      <c r="B272" s="135" t="s">
        <v>6531</v>
      </c>
      <c r="C272" s="190" t="s">
        <v>7153</v>
      </c>
      <c r="D272" s="190" t="s">
        <v>7154</v>
      </c>
      <c r="E272" s="191" t="s">
        <v>7155</v>
      </c>
      <c r="F272" s="193" t="s">
        <v>6585</v>
      </c>
      <c r="G272" s="190" t="s">
        <v>4818</v>
      </c>
      <c r="H272" s="192">
        <v>1260969.68</v>
      </c>
    </row>
    <row r="273" spans="1:8" ht="12" x14ac:dyDescent="0.2">
      <c r="A273" s="135" t="s">
        <v>6517</v>
      </c>
      <c r="B273" s="135" t="s">
        <v>6531</v>
      </c>
      <c r="C273" s="190" t="s">
        <v>7156</v>
      </c>
      <c r="D273" s="190" t="s">
        <v>7157</v>
      </c>
      <c r="E273" s="191" t="s">
        <v>7158</v>
      </c>
      <c r="F273" s="193" t="s">
        <v>6571</v>
      </c>
      <c r="G273" s="190" t="s">
        <v>4818</v>
      </c>
      <c r="H273" s="192">
        <v>1205062.3999999999</v>
      </c>
    </row>
    <row r="274" spans="1:8" ht="12" x14ac:dyDescent="0.2">
      <c r="A274" s="135" t="s">
        <v>6517</v>
      </c>
      <c r="B274" s="135" t="s">
        <v>6531</v>
      </c>
      <c r="C274" s="190" t="s">
        <v>7159</v>
      </c>
      <c r="D274" s="190" t="s">
        <v>7160</v>
      </c>
      <c r="E274" s="191" t="s">
        <v>7161</v>
      </c>
      <c r="F274" s="193" t="s">
        <v>6585</v>
      </c>
      <c r="G274" s="190" t="s">
        <v>4818</v>
      </c>
      <c r="H274" s="192">
        <v>1331916.2</v>
      </c>
    </row>
    <row r="275" spans="1:8" ht="12" x14ac:dyDescent="0.2">
      <c r="A275" s="135" t="s">
        <v>6517</v>
      </c>
      <c r="B275" s="135" t="s">
        <v>6531</v>
      </c>
      <c r="C275" s="190" t="s">
        <v>7162</v>
      </c>
      <c r="D275" s="190" t="s">
        <v>7163</v>
      </c>
      <c r="E275" s="191" t="s">
        <v>7164</v>
      </c>
      <c r="F275" s="193" t="s">
        <v>5787</v>
      </c>
      <c r="G275" s="190" t="s">
        <v>4818</v>
      </c>
      <c r="H275" s="192">
        <v>63099717.200000003</v>
      </c>
    </row>
    <row r="276" spans="1:8" ht="12" x14ac:dyDescent="0.2">
      <c r="A276" s="135" t="s">
        <v>6517</v>
      </c>
      <c r="B276" s="135" t="s">
        <v>3152</v>
      </c>
      <c r="C276" s="190" t="s">
        <v>7165</v>
      </c>
      <c r="D276" s="190" t="s">
        <v>7166</v>
      </c>
      <c r="E276" s="191">
        <v>4140000564</v>
      </c>
      <c r="F276" s="193" t="s">
        <v>5639</v>
      </c>
      <c r="G276" s="190" t="s">
        <v>4818</v>
      </c>
      <c r="H276" s="192">
        <v>2203472.7599999998</v>
      </c>
    </row>
    <row r="277" spans="1:8" ht="12" x14ac:dyDescent="0.2">
      <c r="A277" s="135" t="s">
        <v>6517</v>
      </c>
      <c r="B277" s="135" t="s">
        <v>3152</v>
      </c>
      <c r="C277" s="190" t="s">
        <v>7167</v>
      </c>
      <c r="D277" s="190" t="s">
        <v>7168</v>
      </c>
      <c r="E277" s="191">
        <v>4140000562</v>
      </c>
      <c r="F277" s="193" t="s">
        <v>6032</v>
      </c>
      <c r="G277" s="190" t="s">
        <v>4818</v>
      </c>
      <c r="H277" s="192">
        <v>2715499.87</v>
      </c>
    </row>
    <row r="278" spans="1:8" ht="12" x14ac:dyDescent="0.2">
      <c r="A278" s="135" t="s">
        <v>6517</v>
      </c>
      <c r="B278" s="135" t="s">
        <v>3152</v>
      </c>
      <c r="C278" s="190" t="s">
        <v>7169</v>
      </c>
      <c r="D278" s="190" t="s">
        <v>7170</v>
      </c>
      <c r="E278" s="191">
        <v>4140000578</v>
      </c>
      <c r="F278" s="193" t="s">
        <v>5639</v>
      </c>
      <c r="G278" s="190" t="s">
        <v>4818</v>
      </c>
      <c r="H278" s="192">
        <v>418514.89</v>
      </c>
    </row>
    <row r="279" spans="1:8" ht="12" x14ac:dyDescent="0.2">
      <c r="A279" s="135" t="s">
        <v>6517</v>
      </c>
      <c r="B279" s="135" t="s">
        <v>3152</v>
      </c>
      <c r="C279" s="190" t="s">
        <v>7171</v>
      </c>
      <c r="D279" s="190" t="s">
        <v>7172</v>
      </c>
      <c r="E279" s="191">
        <v>4140000576</v>
      </c>
      <c r="F279" s="193" t="s">
        <v>5639</v>
      </c>
      <c r="G279" s="190" t="s">
        <v>4818</v>
      </c>
      <c r="H279" s="192">
        <v>838471.37</v>
      </c>
    </row>
    <row r="280" spans="1:8" ht="12" x14ac:dyDescent="0.2">
      <c r="A280" s="135" t="s">
        <v>6517</v>
      </c>
      <c r="B280" s="135" t="s">
        <v>3152</v>
      </c>
      <c r="C280" s="190" t="s">
        <v>7173</v>
      </c>
      <c r="D280" s="190" t="s">
        <v>7174</v>
      </c>
      <c r="E280" s="191">
        <v>4140000577</v>
      </c>
      <c r="F280" s="193" t="s">
        <v>5639</v>
      </c>
      <c r="G280" s="190" t="s">
        <v>4818</v>
      </c>
      <c r="H280" s="192">
        <v>239927.29</v>
      </c>
    </row>
    <row r="281" spans="1:8" ht="12" x14ac:dyDescent="0.2">
      <c r="A281" s="135" t="s">
        <v>6517</v>
      </c>
      <c r="B281" s="135" t="s">
        <v>3152</v>
      </c>
      <c r="C281" s="190" t="s">
        <v>7175</v>
      </c>
      <c r="D281" s="190" t="s">
        <v>7176</v>
      </c>
      <c r="E281" s="191">
        <v>4140000573</v>
      </c>
      <c r="F281" s="193" t="s">
        <v>6026</v>
      </c>
      <c r="G281" s="190" t="s">
        <v>4818</v>
      </c>
      <c r="H281" s="192">
        <v>4893923.12</v>
      </c>
    </row>
    <row r="282" spans="1:8" ht="12" x14ac:dyDescent="0.2">
      <c r="A282" s="135" t="s">
        <v>6517</v>
      </c>
      <c r="B282" s="135" t="s">
        <v>3152</v>
      </c>
      <c r="C282" s="190" t="s">
        <v>7177</v>
      </c>
      <c r="D282" s="190" t="s">
        <v>7178</v>
      </c>
      <c r="E282" s="191">
        <v>4140000574</v>
      </c>
      <c r="F282" s="193" t="s">
        <v>6029</v>
      </c>
      <c r="G282" s="190" t="s">
        <v>4818</v>
      </c>
      <c r="H282" s="192">
        <v>3719013.52</v>
      </c>
    </row>
    <row r="283" spans="1:8" ht="12" x14ac:dyDescent="0.2">
      <c r="A283" s="135" t="s">
        <v>6517</v>
      </c>
      <c r="B283" s="135" t="s">
        <v>3152</v>
      </c>
      <c r="C283" s="190" t="s">
        <v>7179</v>
      </c>
      <c r="D283" s="190" t="s">
        <v>7180</v>
      </c>
      <c r="E283" s="191">
        <v>4140000568</v>
      </c>
      <c r="F283" s="193" t="s">
        <v>6032</v>
      </c>
      <c r="G283" s="190" t="s">
        <v>4818</v>
      </c>
      <c r="H283" s="192">
        <v>978389.68</v>
      </c>
    </row>
    <row r="284" spans="1:8" ht="12" x14ac:dyDescent="0.2">
      <c r="A284" s="135" t="s">
        <v>6517</v>
      </c>
      <c r="B284" s="135" t="s">
        <v>3152</v>
      </c>
      <c r="C284" s="190" t="s">
        <v>7181</v>
      </c>
      <c r="D284" s="190" t="s">
        <v>7182</v>
      </c>
      <c r="E284" s="191">
        <v>4140000559</v>
      </c>
      <c r="F284" s="193" t="s">
        <v>5650</v>
      </c>
      <c r="G284" s="190" t="s">
        <v>4818</v>
      </c>
      <c r="H284" s="192">
        <v>604341.46</v>
      </c>
    </row>
    <row r="285" spans="1:8" ht="12" x14ac:dyDescent="0.2">
      <c r="A285" s="135" t="s">
        <v>6517</v>
      </c>
      <c r="B285" s="135" t="s">
        <v>3152</v>
      </c>
      <c r="C285" s="190" t="s">
        <v>7183</v>
      </c>
      <c r="D285" s="190" t="s">
        <v>7184</v>
      </c>
      <c r="E285" s="191">
        <v>4140000560</v>
      </c>
      <c r="F285" s="193" t="s">
        <v>5650</v>
      </c>
      <c r="G285" s="190" t="s">
        <v>4818</v>
      </c>
      <c r="H285" s="192">
        <v>683532.78</v>
      </c>
    </row>
    <row r="286" spans="1:8" ht="12" x14ac:dyDescent="0.2">
      <c r="A286" s="135" t="s">
        <v>6517</v>
      </c>
      <c r="B286" s="135" t="s">
        <v>3152</v>
      </c>
      <c r="C286" s="190" t="s">
        <v>7185</v>
      </c>
      <c r="D286" s="190" t="s">
        <v>7186</v>
      </c>
      <c r="E286" s="191">
        <v>4140000558</v>
      </c>
      <c r="F286" s="193" t="s">
        <v>5650</v>
      </c>
      <c r="G286" s="190" t="s">
        <v>4818</v>
      </c>
      <c r="H286" s="192">
        <v>285701.64</v>
      </c>
    </row>
    <row r="287" spans="1:8" ht="12" x14ac:dyDescent="0.2">
      <c r="A287" s="135" t="s">
        <v>6517</v>
      </c>
      <c r="B287" s="135" t="s">
        <v>3152</v>
      </c>
      <c r="C287" s="190" t="s">
        <v>7187</v>
      </c>
      <c r="D287" s="190" t="s">
        <v>7188</v>
      </c>
      <c r="E287" s="191">
        <v>4140000580</v>
      </c>
      <c r="F287" s="193" t="s">
        <v>5650</v>
      </c>
      <c r="G287" s="190" t="s">
        <v>4818</v>
      </c>
      <c r="H287" s="192">
        <v>773219.37</v>
      </c>
    </row>
    <row r="288" spans="1:8" ht="12" x14ac:dyDescent="0.2">
      <c r="A288" s="135" t="s">
        <v>6517</v>
      </c>
      <c r="B288" s="135" t="s">
        <v>3152</v>
      </c>
      <c r="C288" s="190" t="s">
        <v>7189</v>
      </c>
      <c r="D288" s="190" t="s">
        <v>7190</v>
      </c>
      <c r="E288" s="191">
        <v>4140000581</v>
      </c>
      <c r="F288" s="193" t="s">
        <v>5650</v>
      </c>
      <c r="G288" s="190" t="s">
        <v>4818</v>
      </c>
      <c r="H288" s="192">
        <v>928809.8</v>
      </c>
    </row>
    <row r="289" spans="1:8" ht="12" x14ac:dyDescent="0.2">
      <c r="A289" s="135" t="s">
        <v>6517</v>
      </c>
      <c r="B289" s="135" t="s">
        <v>3152</v>
      </c>
      <c r="C289" s="190" t="s">
        <v>7191</v>
      </c>
      <c r="D289" s="190" t="s">
        <v>7192</v>
      </c>
      <c r="E289" s="191">
        <v>4140000582</v>
      </c>
      <c r="F289" s="193" t="s">
        <v>5650</v>
      </c>
      <c r="G289" s="190" t="s">
        <v>4818</v>
      </c>
      <c r="H289" s="192">
        <v>763305.09</v>
      </c>
    </row>
    <row r="290" spans="1:8" ht="12" x14ac:dyDescent="0.2">
      <c r="A290" s="135" t="s">
        <v>6517</v>
      </c>
      <c r="B290" s="135" t="s">
        <v>3152</v>
      </c>
      <c r="C290" s="190" t="s">
        <v>7193</v>
      </c>
      <c r="D290" s="190" t="s">
        <v>7194</v>
      </c>
      <c r="E290" s="191">
        <v>4140000567</v>
      </c>
      <c r="F290" s="193" t="s">
        <v>5650</v>
      </c>
      <c r="G290" s="190" t="s">
        <v>4818</v>
      </c>
      <c r="H290" s="192">
        <v>1518386.8</v>
      </c>
    </row>
    <row r="291" spans="1:8" ht="12" x14ac:dyDescent="0.2">
      <c r="A291" s="135" t="s">
        <v>6517</v>
      </c>
      <c r="B291" s="135" t="s">
        <v>3152</v>
      </c>
      <c r="C291" s="190" t="s">
        <v>7195</v>
      </c>
      <c r="D291" s="190" t="s">
        <v>7196</v>
      </c>
      <c r="E291" s="191">
        <v>4140000556</v>
      </c>
      <c r="F291" s="193" t="s">
        <v>5650</v>
      </c>
      <c r="G291" s="190" t="s">
        <v>4818</v>
      </c>
      <c r="H291" s="192">
        <v>625695.54</v>
      </c>
    </row>
    <row r="292" spans="1:8" ht="12" x14ac:dyDescent="0.2">
      <c r="A292" s="135" t="s">
        <v>6517</v>
      </c>
      <c r="B292" s="135" t="s">
        <v>3152</v>
      </c>
      <c r="C292" s="190" t="s">
        <v>7197</v>
      </c>
      <c r="D292" s="190" t="s">
        <v>7198</v>
      </c>
      <c r="E292" s="191">
        <v>4140000557</v>
      </c>
      <c r="F292" s="193" t="s">
        <v>5650</v>
      </c>
      <c r="G292" s="190" t="s">
        <v>4818</v>
      </c>
      <c r="H292" s="192">
        <v>483729.71</v>
      </c>
    </row>
    <row r="293" spans="1:8" ht="12" x14ac:dyDescent="0.2">
      <c r="A293" s="135" t="s">
        <v>6517</v>
      </c>
      <c r="B293" s="135" t="s">
        <v>3152</v>
      </c>
      <c r="C293" s="190" t="s">
        <v>7199</v>
      </c>
      <c r="D293" s="190" t="s">
        <v>7200</v>
      </c>
      <c r="E293" s="191">
        <v>4140000565</v>
      </c>
      <c r="F293" s="193" t="s">
        <v>5639</v>
      </c>
      <c r="G293" s="190" t="s">
        <v>4818</v>
      </c>
      <c r="H293" s="192">
        <v>668215.01</v>
      </c>
    </row>
    <row r="294" spans="1:8" ht="12" x14ac:dyDescent="0.2">
      <c r="A294" s="135" t="s">
        <v>6517</v>
      </c>
      <c r="B294" s="135" t="s">
        <v>3152</v>
      </c>
      <c r="C294" s="190" t="s">
        <v>7201</v>
      </c>
      <c r="D294" s="190" t="s">
        <v>7202</v>
      </c>
      <c r="E294" s="191">
        <v>4140000569</v>
      </c>
      <c r="F294" s="193" t="s">
        <v>6026</v>
      </c>
      <c r="G294" s="190" t="s">
        <v>4818</v>
      </c>
      <c r="H294" s="192">
        <v>1636851.36</v>
      </c>
    </row>
    <row r="295" spans="1:8" ht="12" x14ac:dyDescent="0.2">
      <c r="A295" s="135" t="s">
        <v>6517</v>
      </c>
      <c r="B295" s="135" t="s">
        <v>3152</v>
      </c>
      <c r="C295" s="190" t="s">
        <v>7203</v>
      </c>
      <c r="D295" s="190" t="s">
        <v>7204</v>
      </c>
      <c r="E295" s="191">
        <v>4140000570</v>
      </c>
      <c r="F295" s="193" t="s">
        <v>6026</v>
      </c>
      <c r="G295" s="190" t="s">
        <v>4818</v>
      </c>
      <c r="H295" s="192">
        <v>2817601.84</v>
      </c>
    </row>
    <row r="296" spans="1:8" ht="12" x14ac:dyDescent="0.2">
      <c r="A296" s="135" t="s">
        <v>6517</v>
      </c>
      <c r="B296" s="135" t="s">
        <v>3152</v>
      </c>
      <c r="C296" s="190" t="s">
        <v>7205</v>
      </c>
      <c r="D296" s="190" t="s">
        <v>7206</v>
      </c>
      <c r="E296" s="191">
        <v>4140000571</v>
      </c>
      <c r="F296" s="193" t="s">
        <v>6026</v>
      </c>
      <c r="G296" s="190" t="s">
        <v>4818</v>
      </c>
      <c r="H296" s="192">
        <v>391579.52</v>
      </c>
    </row>
    <row r="297" spans="1:8" ht="12" x14ac:dyDescent="0.2">
      <c r="A297" s="135" t="s">
        <v>6517</v>
      </c>
      <c r="B297" s="135" t="s">
        <v>3152</v>
      </c>
      <c r="C297" s="190" t="s">
        <v>7207</v>
      </c>
      <c r="D297" s="190" t="s">
        <v>7208</v>
      </c>
      <c r="E297" s="191">
        <v>4140000572</v>
      </c>
      <c r="F297" s="193" t="s">
        <v>6029</v>
      </c>
      <c r="G297" s="190" t="s">
        <v>4818</v>
      </c>
      <c r="H297" s="192">
        <v>4924589.5999999996</v>
      </c>
    </row>
    <row r="298" spans="1:8" ht="12" x14ac:dyDescent="0.2">
      <c r="A298" s="135" t="s">
        <v>6517</v>
      </c>
      <c r="B298" s="135" t="s">
        <v>3152</v>
      </c>
      <c r="C298" s="190" t="s">
        <v>7209</v>
      </c>
      <c r="D298" s="190" t="s">
        <v>7210</v>
      </c>
      <c r="E298" s="191">
        <v>4140000566</v>
      </c>
      <c r="F298" s="193" t="s">
        <v>5639</v>
      </c>
      <c r="G298" s="190" t="s">
        <v>4818</v>
      </c>
      <c r="H298" s="192">
        <v>1223630.1200000001</v>
      </c>
    </row>
    <row r="299" spans="1:8" ht="12" x14ac:dyDescent="0.2">
      <c r="A299" s="135" t="s">
        <v>6517</v>
      </c>
      <c r="B299" s="135" t="s">
        <v>3152</v>
      </c>
      <c r="C299" s="190" t="s">
        <v>7211</v>
      </c>
      <c r="D299" s="190" t="s">
        <v>7212</v>
      </c>
      <c r="E299" s="191">
        <v>4140000579</v>
      </c>
      <c r="F299" s="193" t="s">
        <v>5639</v>
      </c>
      <c r="G299" s="190" t="s">
        <v>4818</v>
      </c>
      <c r="H299" s="192">
        <v>1647862.56</v>
      </c>
    </row>
    <row r="300" spans="1:8" ht="12" x14ac:dyDescent="0.2">
      <c r="A300" s="135" t="s">
        <v>6517</v>
      </c>
      <c r="B300" s="135" t="s">
        <v>3152</v>
      </c>
      <c r="C300" s="190" t="s">
        <v>7213</v>
      </c>
      <c r="D300" s="190" t="s">
        <v>7214</v>
      </c>
      <c r="E300" s="191">
        <v>4140000575</v>
      </c>
      <c r="F300" s="193" t="s">
        <v>5639</v>
      </c>
      <c r="G300" s="190" t="s">
        <v>4818</v>
      </c>
      <c r="H300" s="192">
        <v>1909325.71</v>
      </c>
    </row>
    <row r="301" spans="1:8" ht="12" x14ac:dyDescent="0.2">
      <c r="A301" s="135" t="s">
        <v>6517</v>
      </c>
      <c r="B301" s="135" t="s">
        <v>3152</v>
      </c>
      <c r="C301" s="190" t="s">
        <v>7215</v>
      </c>
      <c r="D301" s="190" t="s">
        <v>7216</v>
      </c>
      <c r="E301" s="191">
        <v>4140000563</v>
      </c>
      <c r="F301" s="193" t="s">
        <v>6032</v>
      </c>
      <c r="G301" s="190" t="s">
        <v>4818</v>
      </c>
      <c r="H301" s="192">
        <v>1467124.16</v>
      </c>
    </row>
    <row r="302" spans="1:8" ht="12" x14ac:dyDescent="0.2">
      <c r="A302" s="135" t="s">
        <v>6517</v>
      </c>
      <c r="B302" s="135" t="s">
        <v>3152</v>
      </c>
      <c r="C302" s="190" t="s">
        <v>6046</v>
      </c>
      <c r="D302" s="190" t="s">
        <v>7217</v>
      </c>
      <c r="E302" s="191">
        <v>4130000561</v>
      </c>
      <c r="F302" s="193" t="s">
        <v>6047</v>
      </c>
      <c r="G302" s="190" t="s">
        <v>4818</v>
      </c>
      <c r="H302" s="192">
        <v>6749891.6699999999</v>
      </c>
    </row>
    <row r="303" spans="1:8" ht="12" x14ac:dyDescent="0.2">
      <c r="A303" s="135" t="s">
        <v>6517</v>
      </c>
      <c r="B303" s="135" t="s">
        <v>6937</v>
      </c>
      <c r="C303" s="190" t="s">
        <v>7218</v>
      </c>
      <c r="D303" s="190" t="s">
        <v>7219</v>
      </c>
      <c r="E303" s="191">
        <v>3190000076</v>
      </c>
      <c r="F303" s="193" t="s">
        <v>6345</v>
      </c>
      <c r="G303" s="190" t="s">
        <v>4818</v>
      </c>
      <c r="H303" s="192">
        <v>3288337.22</v>
      </c>
    </row>
    <row r="304" spans="1:8" ht="12" x14ac:dyDescent="0.2">
      <c r="A304" s="135" t="s">
        <v>6517</v>
      </c>
      <c r="B304" s="135" t="s">
        <v>6937</v>
      </c>
      <c r="C304" s="190" t="s">
        <v>7220</v>
      </c>
      <c r="D304" s="190" t="s">
        <v>7221</v>
      </c>
      <c r="E304" s="191">
        <v>3190000075</v>
      </c>
      <c r="F304" s="193" t="s">
        <v>6339</v>
      </c>
      <c r="G304" s="190" t="s">
        <v>4818</v>
      </c>
      <c r="H304" s="192">
        <v>906746.5</v>
      </c>
    </row>
    <row r="305" spans="1:8" ht="12" x14ac:dyDescent="0.2">
      <c r="A305" s="135" t="s">
        <v>6517</v>
      </c>
      <c r="B305" s="135" t="s">
        <v>6937</v>
      </c>
      <c r="C305" s="190" t="s">
        <v>7222</v>
      </c>
      <c r="D305" s="190" t="s">
        <v>7223</v>
      </c>
      <c r="E305" s="191">
        <v>3190000074</v>
      </c>
      <c r="F305" s="193" t="s">
        <v>6342</v>
      </c>
      <c r="G305" s="190" t="s">
        <v>4818</v>
      </c>
      <c r="H305" s="192">
        <v>5026542.42</v>
      </c>
    </row>
    <row r="306" spans="1:8" ht="12" x14ac:dyDescent="0.2">
      <c r="A306" s="135" t="s">
        <v>6517</v>
      </c>
      <c r="B306" s="135" t="s">
        <v>6937</v>
      </c>
      <c r="C306" s="190" t="s">
        <v>7224</v>
      </c>
      <c r="D306" s="190" t="s">
        <v>7225</v>
      </c>
      <c r="E306" s="191">
        <v>3130000098</v>
      </c>
      <c r="F306" s="193" t="s">
        <v>5619</v>
      </c>
      <c r="G306" s="190" t="s">
        <v>4818</v>
      </c>
      <c r="H306" s="192">
        <v>8235480.4299999997</v>
      </c>
    </row>
    <row r="307" spans="1:8" ht="12" x14ac:dyDescent="0.2">
      <c r="A307" s="135" t="s">
        <v>6517</v>
      </c>
      <c r="B307" s="135" t="s">
        <v>6937</v>
      </c>
      <c r="C307" s="190" t="s">
        <v>7226</v>
      </c>
      <c r="D307" s="190" t="s">
        <v>7227</v>
      </c>
      <c r="E307" s="191">
        <v>3190000077</v>
      </c>
      <c r="F307" s="193" t="s">
        <v>6062</v>
      </c>
      <c r="G307" s="190" t="s">
        <v>4818</v>
      </c>
      <c r="H307" s="192">
        <v>878021.97</v>
      </c>
    </row>
    <row r="308" spans="1:8" ht="12" hidden="1" x14ac:dyDescent="0.2">
      <c r="A308" s="135" t="s">
        <v>6519</v>
      </c>
      <c r="B308" s="135" t="s">
        <v>6531</v>
      </c>
      <c r="C308" s="190" t="s">
        <v>7228</v>
      </c>
      <c r="D308" s="190" t="s">
        <v>7229</v>
      </c>
      <c r="E308" s="191">
        <v>96061</v>
      </c>
      <c r="F308" s="193" t="s">
        <v>6533</v>
      </c>
      <c r="G308" s="190" t="s">
        <v>4818</v>
      </c>
      <c r="H308" s="192">
        <v>2767500</v>
      </c>
    </row>
    <row r="309" spans="1:8" ht="12" hidden="1" x14ac:dyDescent="0.2">
      <c r="A309" s="135" t="s">
        <v>6519</v>
      </c>
      <c r="B309" s="135" t="s">
        <v>6531</v>
      </c>
      <c r="C309" s="190" t="s">
        <v>7230</v>
      </c>
      <c r="D309" s="190" t="s">
        <v>7231</v>
      </c>
      <c r="E309" s="191">
        <v>96057</v>
      </c>
      <c r="F309" s="193" t="s">
        <v>6533</v>
      </c>
      <c r="G309" s="190" t="s">
        <v>4818</v>
      </c>
      <c r="H309" s="192">
        <v>63975</v>
      </c>
    </row>
    <row r="310" spans="1:8" ht="12" x14ac:dyDescent="0.2">
      <c r="A310" s="135" t="s">
        <v>6519</v>
      </c>
      <c r="B310" s="135" t="s">
        <v>6531</v>
      </c>
      <c r="C310" s="190" t="s">
        <v>7232</v>
      </c>
      <c r="D310" s="190" t="s">
        <v>7233</v>
      </c>
      <c r="E310" s="191" t="s">
        <v>7234</v>
      </c>
      <c r="F310" s="193" t="s">
        <v>7235</v>
      </c>
      <c r="G310" s="190" t="s">
        <v>4818</v>
      </c>
      <c r="H310" s="192">
        <v>5000</v>
      </c>
    </row>
    <row r="311" spans="1:8" ht="12" x14ac:dyDescent="0.2">
      <c r="A311" s="135" t="s">
        <v>6519</v>
      </c>
      <c r="B311" s="135" t="s">
        <v>6531</v>
      </c>
      <c r="C311" s="190" t="s">
        <v>7236</v>
      </c>
      <c r="D311" s="190" t="s">
        <v>7237</v>
      </c>
      <c r="E311" s="191" t="s">
        <v>7238</v>
      </c>
      <c r="F311" s="193" t="s">
        <v>7235</v>
      </c>
      <c r="G311" s="190" t="s">
        <v>4818</v>
      </c>
      <c r="H311" s="192">
        <v>5000</v>
      </c>
    </row>
    <row r="312" spans="1:8" ht="12" x14ac:dyDescent="0.2">
      <c r="A312" s="135" t="s">
        <v>6519</v>
      </c>
      <c r="B312" s="135" t="s">
        <v>6531</v>
      </c>
      <c r="C312" s="190" t="s">
        <v>7239</v>
      </c>
      <c r="D312" s="190" t="s">
        <v>7240</v>
      </c>
      <c r="E312" s="191" t="s">
        <v>7241</v>
      </c>
      <c r="F312" s="193" t="s">
        <v>7235</v>
      </c>
      <c r="G312" s="190" t="s">
        <v>4818</v>
      </c>
      <c r="H312" s="192">
        <v>2000</v>
      </c>
    </row>
    <row r="313" spans="1:8" ht="12" hidden="1" x14ac:dyDescent="0.2">
      <c r="A313" s="135" t="s">
        <v>6519</v>
      </c>
      <c r="B313" s="135" t="s">
        <v>6531</v>
      </c>
      <c r="C313" s="190" t="s">
        <v>7242</v>
      </c>
      <c r="D313" s="190" t="s">
        <v>7243</v>
      </c>
      <c r="E313" s="191">
        <v>96062</v>
      </c>
      <c r="F313" s="193" t="s">
        <v>6533</v>
      </c>
      <c r="G313" s="190" t="s">
        <v>4818</v>
      </c>
      <c r="H313" s="192">
        <v>43000</v>
      </c>
    </row>
    <row r="314" spans="1:8" ht="12" hidden="1" x14ac:dyDescent="0.2">
      <c r="A314" s="135" t="s">
        <v>6519</v>
      </c>
      <c r="B314" s="135" t="s">
        <v>6531</v>
      </c>
      <c r="C314" s="190" t="s">
        <v>7244</v>
      </c>
      <c r="D314" s="190" t="s">
        <v>7245</v>
      </c>
      <c r="E314" s="191">
        <v>96059</v>
      </c>
      <c r="F314" s="193" t="s">
        <v>6533</v>
      </c>
      <c r="G314" s="190" t="s">
        <v>4818</v>
      </c>
      <c r="H314" s="192">
        <v>64431</v>
      </c>
    </row>
    <row r="315" spans="1:8" ht="12" x14ac:dyDescent="0.2">
      <c r="A315" s="135" t="s">
        <v>6519</v>
      </c>
      <c r="B315" s="135" t="s">
        <v>6531</v>
      </c>
      <c r="C315" s="190" t="s">
        <v>7246</v>
      </c>
      <c r="D315" s="190" t="s">
        <v>7247</v>
      </c>
      <c r="E315" s="191" t="s">
        <v>7248</v>
      </c>
      <c r="F315" s="193" t="s">
        <v>7235</v>
      </c>
      <c r="G315" s="190" t="s">
        <v>4818</v>
      </c>
      <c r="H315" s="192">
        <v>8000</v>
      </c>
    </row>
    <row r="316" spans="1:8" ht="12" hidden="1" x14ac:dyDescent="0.2">
      <c r="A316" s="135" t="s">
        <v>6519</v>
      </c>
      <c r="B316" s="135" t="s">
        <v>6531</v>
      </c>
      <c r="C316" s="190" t="s">
        <v>7249</v>
      </c>
      <c r="D316" s="190" t="s">
        <v>7250</v>
      </c>
      <c r="E316" s="191">
        <v>96056</v>
      </c>
      <c r="F316" s="193" t="s">
        <v>6533</v>
      </c>
      <c r="G316" s="190" t="s">
        <v>4818</v>
      </c>
      <c r="H316" s="192">
        <v>61655.33</v>
      </c>
    </row>
    <row r="317" spans="1:8" ht="12" hidden="1" x14ac:dyDescent="0.2">
      <c r="A317" s="135" t="s">
        <v>6519</v>
      </c>
      <c r="B317" s="135" t="s">
        <v>6531</v>
      </c>
      <c r="C317" s="190" t="s">
        <v>7251</v>
      </c>
      <c r="D317" s="190" t="s">
        <v>7252</v>
      </c>
      <c r="E317" s="191">
        <v>96060</v>
      </c>
      <c r="F317" s="193" t="s">
        <v>6533</v>
      </c>
      <c r="G317" s="190" t="s">
        <v>4818</v>
      </c>
      <c r="H317" s="192">
        <v>52825</v>
      </c>
    </row>
    <row r="318" spans="1:8" ht="12" hidden="1" x14ac:dyDescent="0.2">
      <c r="A318" s="135" t="s">
        <v>6519</v>
      </c>
      <c r="B318" s="135" t="s">
        <v>6531</v>
      </c>
      <c r="C318" s="190" t="s">
        <v>7253</v>
      </c>
      <c r="D318" s="190" t="s">
        <v>7254</v>
      </c>
      <c r="E318" s="191">
        <v>96053</v>
      </c>
      <c r="F318" s="193" t="s">
        <v>6533</v>
      </c>
      <c r="G318" s="190" t="s">
        <v>4818</v>
      </c>
      <c r="H318" s="192">
        <v>58325</v>
      </c>
    </row>
    <row r="319" spans="1:8" ht="12" hidden="1" x14ac:dyDescent="0.2">
      <c r="A319" s="135" t="s">
        <v>6519</v>
      </c>
      <c r="B319" s="135" t="s">
        <v>6531</v>
      </c>
      <c r="C319" s="190" t="s">
        <v>7255</v>
      </c>
      <c r="D319" s="190" t="s">
        <v>7256</v>
      </c>
      <c r="E319" s="191">
        <v>96055</v>
      </c>
      <c r="F319" s="193" t="s">
        <v>6533</v>
      </c>
      <c r="G319" s="190" t="s">
        <v>4818</v>
      </c>
      <c r="H319" s="192">
        <v>46499.17</v>
      </c>
    </row>
    <row r="320" spans="1:8" ht="12" x14ac:dyDescent="0.2">
      <c r="A320" s="135" t="s">
        <v>6519</v>
      </c>
      <c r="B320" s="135" t="s">
        <v>6531</v>
      </c>
      <c r="C320" s="190" t="s">
        <v>7257</v>
      </c>
      <c r="D320" s="190" t="s">
        <v>7258</v>
      </c>
      <c r="E320" s="191" t="s">
        <v>7259</v>
      </c>
      <c r="F320" s="193" t="s">
        <v>7235</v>
      </c>
      <c r="G320" s="190" t="s">
        <v>4818</v>
      </c>
      <c r="H320" s="192">
        <v>1666666.67</v>
      </c>
    </row>
    <row r="321" spans="1:8" ht="12" x14ac:dyDescent="0.2">
      <c r="A321" s="135" t="s">
        <v>6519</v>
      </c>
      <c r="B321" s="135" t="s">
        <v>6531</v>
      </c>
      <c r="C321" s="190" t="s">
        <v>7260</v>
      </c>
      <c r="D321" s="190" t="s">
        <v>7261</v>
      </c>
      <c r="E321" s="191">
        <v>3141000096</v>
      </c>
      <c r="F321" s="193" t="s">
        <v>7235</v>
      </c>
      <c r="G321" s="190" t="s">
        <v>4818</v>
      </c>
      <c r="H321" s="192">
        <v>33989.58</v>
      </c>
    </row>
    <row r="322" spans="1:8" ht="12" hidden="1" x14ac:dyDescent="0.2">
      <c r="A322" s="135" t="s">
        <v>6519</v>
      </c>
      <c r="B322" s="135" t="s">
        <v>6531</v>
      </c>
      <c r="C322" s="190" t="s">
        <v>7262</v>
      </c>
      <c r="D322" s="190" t="s">
        <v>7263</v>
      </c>
      <c r="E322" s="191">
        <v>96058</v>
      </c>
      <c r="F322" s="193" t="s">
        <v>6533</v>
      </c>
      <c r="G322" s="190" t="s">
        <v>4818</v>
      </c>
      <c r="H322" s="192">
        <v>51916.67</v>
      </c>
    </row>
    <row r="323" spans="1:8" ht="12" x14ac:dyDescent="0.2">
      <c r="A323" s="135" t="s">
        <v>6519</v>
      </c>
      <c r="B323" s="135" t="s">
        <v>6531</v>
      </c>
      <c r="C323" s="190" t="s">
        <v>7264</v>
      </c>
      <c r="D323" s="190" t="s">
        <v>7265</v>
      </c>
      <c r="E323" s="191">
        <v>3130000097</v>
      </c>
      <c r="F323" s="193" t="s">
        <v>7235</v>
      </c>
      <c r="G323" s="190" t="s">
        <v>4818</v>
      </c>
      <c r="H323" s="192">
        <v>15886.66</v>
      </c>
    </row>
    <row r="324" spans="1:8" ht="12" hidden="1" x14ac:dyDescent="0.2">
      <c r="A324" s="135" t="s">
        <v>6519</v>
      </c>
      <c r="B324" s="135" t="s">
        <v>3152</v>
      </c>
      <c r="C324" s="190" t="s">
        <v>7266</v>
      </c>
      <c r="D324" s="190" t="s">
        <v>7267</v>
      </c>
      <c r="E324" s="191">
        <v>4170000554</v>
      </c>
      <c r="F324" s="193" t="s">
        <v>6533</v>
      </c>
      <c r="G324" s="190" t="s">
        <v>4818</v>
      </c>
      <c r="H324" s="192">
        <v>53585</v>
      </c>
    </row>
    <row r="325" spans="1:8" ht="12" hidden="1" x14ac:dyDescent="0.2">
      <c r="A325" s="135" t="s">
        <v>6519</v>
      </c>
      <c r="B325" s="135" t="s">
        <v>3152</v>
      </c>
      <c r="C325" s="190" t="s">
        <v>6824</v>
      </c>
      <c r="D325" s="190" t="s">
        <v>7268</v>
      </c>
      <c r="E325" s="191">
        <v>4130000555</v>
      </c>
      <c r="F325" s="193" t="s">
        <v>6533</v>
      </c>
      <c r="G325" s="190" t="s">
        <v>4818</v>
      </c>
      <c r="H325" s="192">
        <v>62000</v>
      </c>
    </row>
    <row r="326" spans="1:8" ht="12" hidden="1" x14ac:dyDescent="0.2">
      <c r="A326" s="135" t="s">
        <v>6519</v>
      </c>
      <c r="B326" s="135" t="s">
        <v>6937</v>
      </c>
      <c r="C326" s="190" t="s">
        <v>7269</v>
      </c>
      <c r="D326" s="190" t="s">
        <v>7270</v>
      </c>
      <c r="E326" s="191">
        <v>3150000214</v>
      </c>
      <c r="F326" s="193" t="s">
        <v>6533</v>
      </c>
      <c r="G326" s="190" t="s">
        <v>4818</v>
      </c>
      <c r="H326" s="192">
        <v>561183.32999999996</v>
      </c>
    </row>
    <row r="327" spans="1:8" ht="12" hidden="1" x14ac:dyDescent="0.2">
      <c r="A327" s="135" t="s">
        <v>6519</v>
      </c>
      <c r="B327" s="135" t="s">
        <v>6937</v>
      </c>
      <c r="C327" s="190" t="s">
        <v>7271</v>
      </c>
      <c r="D327" s="190" t="s">
        <v>7272</v>
      </c>
      <c r="E327" s="191">
        <v>3170000425</v>
      </c>
      <c r="F327" s="193" t="s">
        <v>6533</v>
      </c>
      <c r="G327" s="190" t="s">
        <v>4818</v>
      </c>
      <c r="H327" s="192">
        <v>86571.99</v>
      </c>
    </row>
    <row r="328" spans="1:8" ht="12" hidden="1" x14ac:dyDescent="0.2">
      <c r="A328" s="135" t="s">
        <v>6519</v>
      </c>
      <c r="B328" s="135" t="s">
        <v>6937</v>
      </c>
      <c r="C328" s="190" t="s">
        <v>7273</v>
      </c>
      <c r="D328" s="190" t="s">
        <v>7274</v>
      </c>
      <c r="E328" s="191">
        <v>3170000424</v>
      </c>
      <c r="F328" s="193" t="s">
        <v>6533</v>
      </c>
      <c r="G328" s="190" t="s">
        <v>4818</v>
      </c>
      <c r="H328" s="192">
        <v>51500</v>
      </c>
    </row>
    <row r="329" spans="1:8" ht="12" hidden="1" x14ac:dyDescent="0.2">
      <c r="A329" s="135" t="s">
        <v>6519</v>
      </c>
      <c r="B329" s="135" t="s">
        <v>6937</v>
      </c>
      <c r="C329" s="190" t="s">
        <v>7275</v>
      </c>
      <c r="D329" s="190" t="s">
        <v>7276</v>
      </c>
      <c r="E329" s="191">
        <v>3170000426</v>
      </c>
      <c r="F329" s="193" t="s">
        <v>6533</v>
      </c>
      <c r="G329" s="190" t="s">
        <v>4818</v>
      </c>
      <c r="H329" s="192">
        <v>86031.66</v>
      </c>
    </row>
    <row r="330" spans="1:8" ht="12" hidden="1" x14ac:dyDescent="0.2">
      <c r="A330" s="135" t="s">
        <v>6519</v>
      </c>
      <c r="B330" s="135" t="s">
        <v>6937</v>
      </c>
      <c r="C330" s="190" t="s">
        <v>7275</v>
      </c>
      <c r="D330" s="190" t="s">
        <v>7277</v>
      </c>
      <c r="E330" s="191">
        <v>3170000427</v>
      </c>
      <c r="F330" s="193" t="s">
        <v>6533</v>
      </c>
      <c r="G330" s="190" t="s">
        <v>4818</v>
      </c>
      <c r="H330" s="192">
        <v>85953.36</v>
      </c>
    </row>
  </sheetData>
  <autoFilter ref="A16:H330">
    <filterColumn colId="5">
      <filters>
        <filter val="H_113п"/>
        <filter val="H_114п"/>
        <filter val="H_11н"/>
        <filter val="H_125р"/>
        <filter val="H_150р"/>
        <filter val="H_151р"/>
        <filter val="H_152р"/>
        <filter val="H_156р"/>
        <filter val="H_161р"/>
        <filter val="H_185н"/>
        <filter val="H_232н"/>
        <filter val="H_237н"/>
        <filter val="H_23н"/>
        <filter val="H_263р"/>
        <filter val="H_264р"/>
        <filter val="H_27н"/>
        <filter val="H_285н"/>
        <filter val="H_293р"/>
        <filter val="H_294р"/>
        <filter val="H_296р"/>
        <filter val="H_306р"/>
        <filter val="H_30н"/>
        <filter val="H_34н"/>
        <filter val="H_37н"/>
        <filter val="H_67н"/>
        <filter val="H_70н"/>
        <filter val="H_80н"/>
        <filter val="I_1п"/>
        <filter val="I_6п"/>
        <filter val="I_6р"/>
        <filter val="J_1р"/>
        <filter val="J_3н"/>
        <filter val="J_4н"/>
        <filter val="J_5н"/>
        <filter val="J_5п"/>
        <filter val="J_6п"/>
        <filter val="J_7р"/>
        <filter val="К_1н"/>
        <filter val="К_2н"/>
        <filter val="К_2р"/>
        <filter val="К_3н"/>
        <filter val="Н_183н"/>
        <filter val="Н_184н"/>
        <filter val="Н_1н"/>
        <filter val="Н_236н"/>
        <filter val="Н_304н"/>
        <filter val="Н_306н"/>
        <filter val="Н_6н"/>
        <filter val="Н_7н"/>
      </filters>
    </filterColumn>
  </autoFilter>
  <pageMargins left="0.7" right="0.7" top="0.75" bottom="0.75" header="0.3" footer="0.3"/>
  <pageSetup paperSize="0" orientation="portrait" horizontalDpi="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9"/>
  <sheetViews>
    <sheetView workbookViewId="0">
      <selection activeCell="AG23" sqref="AG23:AP23"/>
    </sheetView>
  </sheetViews>
  <sheetFormatPr defaultRowHeight="12.75" x14ac:dyDescent="0.2"/>
  <cols>
    <col min="1" max="1" width="18.28515625" bestFit="1" customWidth="1"/>
    <col min="2" max="4" width="22" customWidth="1"/>
  </cols>
  <sheetData>
    <row r="3" spans="1:4" x14ac:dyDescent="0.2">
      <c r="A3" s="146" t="s">
        <v>6863</v>
      </c>
      <c r="B3" t="s">
        <v>6864</v>
      </c>
      <c r="C3" t="s">
        <v>6865</v>
      </c>
      <c r="D3" t="s">
        <v>4825</v>
      </c>
    </row>
    <row r="4" spans="1:4" x14ac:dyDescent="0.2">
      <c r="A4" s="147" t="s">
        <v>6089</v>
      </c>
      <c r="B4" s="148">
        <v>71.548820159999991</v>
      </c>
      <c r="C4" s="149">
        <f>SUMIF('Проект ИП АО ГЭС_2019'!C:C,проверка_2019!A4,'Проект ИП АО ГЭС_2019'!AG:AG)</f>
        <v>71.548820160000005</v>
      </c>
      <c r="D4" s="51">
        <f>C4-B4</f>
        <v>0</v>
      </c>
    </row>
    <row r="5" spans="1:4" x14ac:dyDescent="0.2">
      <c r="A5" s="147" t="s">
        <v>6112</v>
      </c>
      <c r="B5" s="148">
        <v>11.25715143</v>
      </c>
      <c r="C5" s="149">
        <f>SUMIF('Проект ИП АО ГЭС_2019'!C:C,проверка_2019!A5,'Проект ИП АО ГЭС_2019'!AG:AG)</f>
        <v>11.25715143</v>
      </c>
      <c r="D5" s="51">
        <f t="shared" ref="D5:D59" si="0">C5-B5</f>
        <v>0</v>
      </c>
    </row>
    <row r="6" spans="1:4" x14ac:dyDescent="0.2">
      <c r="A6" s="147" t="s">
        <v>6127</v>
      </c>
      <c r="B6" s="148">
        <v>0.84294455000000001</v>
      </c>
      <c r="C6" s="149">
        <f>SUMIF('Проект ИП АО ГЭС_2019'!C:C,проверка_2019!A6,'Проект ИП АО ГЭС_2019'!AG:AG)</f>
        <v>0.84294455000000001</v>
      </c>
      <c r="D6" s="51">
        <f t="shared" si="0"/>
        <v>0</v>
      </c>
    </row>
    <row r="7" spans="1:4" x14ac:dyDescent="0.2">
      <c r="A7" s="147" t="s">
        <v>6222</v>
      </c>
      <c r="B7" s="148">
        <v>9.6723569000000005</v>
      </c>
      <c r="C7" s="149">
        <f>SUMIF('Проект ИП АО ГЭС_2019'!C:C,проверка_2019!A7,'Проект ИП АО ГЭС_2019'!AG:AG)</f>
        <v>9.6723569000000005</v>
      </c>
      <c r="D7" s="51">
        <f t="shared" si="0"/>
        <v>0</v>
      </c>
    </row>
    <row r="8" spans="1:4" x14ac:dyDescent="0.2">
      <c r="A8" s="147" t="s">
        <v>6231</v>
      </c>
      <c r="B8" s="148">
        <v>4.9817931900000003</v>
      </c>
      <c r="C8" s="149">
        <f>SUMIF('Проект ИП АО ГЭС_2019'!C:C,проверка_2019!A8,'Проект ИП АО ГЭС_2019'!AG:AG)</f>
        <v>4.9817931900000003</v>
      </c>
      <c r="D8" s="51">
        <f t="shared" si="0"/>
        <v>0</v>
      </c>
    </row>
    <row r="9" spans="1:4" x14ac:dyDescent="0.2">
      <c r="A9" s="147" t="s">
        <v>5712</v>
      </c>
      <c r="B9" s="148">
        <v>22.207919130000001</v>
      </c>
      <c r="C9" s="149">
        <f>SUMIF('Проект ИП АО ГЭС_2019'!C:C,проверка_2019!A9,'Проект ИП АО ГЭС_2019'!AG:AG)</f>
        <v>22.207919129999997</v>
      </c>
      <c r="D9" s="51">
        <f t="shared" si="0"/>
        <v>0</v>
      </c>
    </row>
    <row r="10" spans="1:4" x14ac:dyDescent="0.2">
      <c r="A10" s="147" t="s">
        <v>6321</v>
      </c>
      <c r="B10" s="148">
        <v>9.4178886099999986</v>
      </c>
      <c r="C10" s="149">
        <f>SUMIF('Проект ИП АО ГЭС_2019'!C:C,проверка_2019!A10,'Проект ИП АО ГЭС_2019'!AG:AG)</f>
        <v>9.4178886099999986</v>
      </c>
      <c r="D10" s="51">
        <f t="shared" si="0"/>
        <v>0</v>
      </c>
    </row>
    <row r="11" spans="1:4" x14ac:dyDescent="0.2">
      <c r="A11" s="147" t="s">
        <v>6324</v>
      </c>
      <c r="B11" s="148">
        <v>6.1142990900000003</v>
      </c>
      <c r="C11" s="149">
        <f>SUMIF('Проект ИП АО ГЭС_2019'!C:C,проверка_2019!A11,'Проект ИП АО ГЭС_2019'!AG:AG)</f>
        <v>6.1142990900000003</v>
      </c>
      <c r="D11" s="51">
        <f t="shared" si="0"/>
        <v>0</v>
      </c>
    </row>
    <row r="12" spans="1:4" x14ac:dyDescent="0.2">
      <c r="A12" s="147" t="s">
        <v>6330</v>
      </c>
      <c r="B12" s="148">
        <v>5.20294817</v>
      </c>
      <c r="C12" s="149">
        <f>SUMIF('Проект ИП АО ГЭС_2019'!C:C,проверка_2019!A12,'Проект ИП АО ГЭС_2019'!AG:AG)</f>
        <v>5.20294817</v>
      </c>
      <c r="D12" s="51">
        <f t="shared" si="0"/>
        <v>0</v>
      </c>
    </row>
    <row r="13" spans="1:4" x14ac:dyDescent="0.2">
      <c r="A13" s="147" t="s">
        <v>6373</v>
      </c>
      <c r="B13" s="148">
        <v>1.5708583300000001</v>
      </c>
      <c r="C13" s="149">
        <f>SUMIF('Проект ИП АО ГЭС_2019'!C:C,проверка_2019!A13,'Проект ИП АО ГЭС_2019'!AG:AG)</f>
        <v>1.570858333333333</v>
      </c>
      <c r="D13" s="51">
        <f t="shared" si="0"/>
        <v>3.3333329430007552E-9</v>
      </c>
    </row>
    <row r="14" spans="1:4" x14ac:dyDescent="0.2">
      <c r="A14" s="147" t="s">
        <v>6442</v>
      </c>
      <c r="B14" s="148">
        <v>27.14987125</v>
      </c>
      <c r="C14" s="149">
        <f>SUMIF('Проект ИП АО ГЭС_2019'!C:C,проверка_2019!A14,'Проект ИП АО ГЭС_2019'!AG:AG)</f>
        <v>27.14987125</v>
      </c>
      <c r="D14" s="51">
        <f t="shared" si="0"/>
        <v>0</v>
      </c>
    </row>
    <row r="15" spans="1:4" x14ac:dyDescent="0.2">
      <c r="A15" s="147" t="s">
        <v>6423</v>
      </c>
      <c r="B15" s="148">
        <v>20.365858339999999</v>
      </c>
      <c r="C15" s="149">
        <f>SUMIF('Проект ИП АО ГЭС_2019'!C:C,проверка_2019!A15,'Проект ИП АО ГЭС_2019'!AG:AG)</f>
        <v>20.365858339999999</v>
      </c>
      <c r="D15" s="51">
        <f t="shared" si="0"/>
        <v>0</v>
      </c>
    </row>
    <row r="16" spans="1:4" x14ac:dyDescent="0.2">
      <c r="A16" s="147" t="s">
        <v>6385</v>
      </c>
      <c r="B16" s="148">
        <v>10.51442091</v>
      </c>
      <c r="C16" s="149">
        <f>SUMIF('Проект ИП АО ГЭС_2019'!C:C,проверка_2019!A16,'Проект ИП АО ГЭС_2019'!AG:AG)</f>
        <v>10.514420907</v>
      </c>
      <c r="D16" s="51">
        <f t="shared" si="0"/>
        <v>-3.000000248221113E-9</v>
      </c>
    </row>
    <row r="17" spans="1:4" x14ac:dyDescent="0.2">
      <c r="A17" s="147" t="s">
        <v>5727</v>
      </c>
      <c r="B17" s="148">
        <v>27.226839680000001</v>
      </c>
      <c r="C17" s="149">
        <f>SUMIF('Проект ИП АО ГЭС_2019'!C:C,проверка_2019!A17,'Проект ИП АО ГЭС_2019'!AG:AG)</f>
        <v>27.226839680000001</v>
      </c>
      <c r="D17" s="51">
        <f t="shared" si="0"/>
        <v>0</v>
      </c>
    </row>
    <row r="18" spans="1:4" x14ac:dyDescent="0.2">
      <c r="A18" s="147" t="s">
        <v>6035</v>
      </c>
      <c r="B18" s="148">
        <v>2.7080982999999996</v>
      </c>
      <c r="C18" s="149">
        <f>SUMIF('Проект ИП АО ГЭС_2019'!C:C,проверка_2019!A18,'Проект ИП АО ГЭС_2019'!AG:AG)</f>
        <v>2.7080983000000001</v>
      </c>
      <c r="D18" s="51">
        <f t="shared" si="0"/>
        <v>0</v>
      </c>
    </row>
    <row r="19" spans="1:4" x14ac:dyDescent="0.2">
      <c r="A19" s="147" t="s">
        <v>6038</v>
      </c>
      <c r="B19" s="148">
        <v>13.784058680000001</v>
      </c>
      <c r="C19" s="149">
        <f>SUMIF('Проект ИП АО ГЭС_2019'!C:C,проверка_2019!A19,'Проект ИП АО ГЭС_2019'!AG:AG)</f>
        <v>13.784058679999998</v>
      </c>
      <c r="D19" s="51">
        <f t="shared" si="0"/>
        <v>0</v>
      </c>
    </row>
    <row r="20" spans="1:4" x14ac:dyDescent="0.2">
      <c r="A20" s="147" t="s">
        <v>5610</v>
      </c>
      <c r="B20" s="148">
        <v>11.63388217</v>
      </c>
      <c r="C20" s="149">
        <f>SUMIF('Проект ИП АО ГЭС_2019'!C:C,проверка_2019!A20,'Проект ИП АО ГЭС_2019'!AG:AG)</f>
        <v>11.63388217</v>
      </c>
      <c r="D20" s="51">
        <f t="shared" si="0"/>
        <v>0</v>
      </c>
    </row>
    <row r="21" spans="1:4" x14ac:dyDescent="0.2">
      <c r="A21" s="147" t="s">
        <v>5985</v>
      </c>
      <c r="B21" s="148">
        <v>1.0796018000000001</v>
      </c>
      <c r="C21" s="149">
        <f>SUMIF('Проект ИП АО ГЭС_2019'!C:C,проверка_2019!A21,'Проект ИП АО ГЭС_2019'!AG:AG)</f>
        <v>1.0796017999999998</v>
      </c>
      <c r="D21" s="51">
        <f t="shared" si="0"/>
        <v>0</v>
      </c>
    </row>
    <row r="22" spans="1:4" x14ac:dyDescent="0.2">
      <c r="A22" s="147" t="s">
        <v>5622</v>
      </c>
      <c r="B22" s="148">
        <v>0.76649508999999993</v>
      </c>
      <c r="C22" s="149">
        <f>SUMIF('Проект ИП АО ГЭС_2019'!C:C,проверка_2019!A22,'Проект ИП АО ГЭС_2019'!AG:AG)</f>
        <v>0.76649509000000005</v>
      </c>
      <c r="D22" s="51">
        <f t="shared" si="0"/>
        <v>0</v>
      </c>
    </row>
    <row r="23" spans="1:4" x14ac:dyDescent="0.2">
      <c r="A23" s="147" t="s">
        <v>6083</v>
      </c>
      <c r="B23" s="148">
        <v>1.3717597500000001</v>
      </c>
      <c r="C23" s="149">
        <f>SUMIF('Проект ИП АО ГЭС_2019'!C:C,проверка_2019!A23,'Проект ИП АО ГЭС_2019'!AG:AG)</f>
        <v>1.3717597500000003</v>
      </c>
      <c r="D23" s="51">
        <f t="shared" si="0"/>
        <v>0</v>
      </c>
    </row>
    <row r="24" spans="1:4" x14ac:dyDescent="0.2">
      <c r="A24" s="147" t="s">
        <v>5625</v>
      </c>
      <c r="B24" s="148">
        <v>0.34782853000000002</v>
      </c>
      <c r="C24" s="149">
        <f>SUMIF('Проект ИП АО ГЭС_2019'!C:C,проверка_2019!A24,'Проект ИП АО ГЭС_2019'!AG:AG)</f>
        <v>0.34782853000000002</v>
      </c>
      <c r="D24" s="51">
        <f t="shared" si="0"/>
        <v>0</v>
      </c>
    </row>
    <row r="25" spans="1:4" x14ac:dyDescent="0.2">
      <c r="A25" s="147" t="s">
        <v>6216</v>
      </c>
      <c r="B25" s="148">
        <v>14.38221965</v>
      </c>
      <c r="C25" s="149">
        <f>SUMIF('Проект ИП АО ГЭС_2019'!C:C,проверка_2019!A25,'Проект ИП АО ГЭС_2019'!AG:AG)</f>
        <v>14.382219650000001</v>
      </c>
      <c r="D25" s="51">
        <f t="shared" si="0"/>
        <v>0</v>
      </c>
    </row>
    <row r="26" spans="1:4" x14ac:dyDescent="0.2">
      <c r="A26" s="147" t="s">
        <v>5991</v>
      </c>
      <c r="B26" s="148">
        <v>4.2685445999999994</v>
      </c>
      <c r="C26" s="149">
        <f>SUMIF('Проект ИП АО ГЭС_2019'!C:C,проверка_2019!A26,'Проект ИП АО ГЭС_2019'!AG:AG)</f>
        <v>4.2685446000000002</v>
      </c>
      <c r="D26" s="51">
        <f t="shared" si="0"/>
        <v>0</v>
      </c>
    </row>
    <row r="27" spans="1:4" x14ac:dyDescent="0.2">
      <c r="A27" s="147" t="s">
        <v>5639</v>
      </c>
      <c r="B27" s="148">
        <v>11.433703529999999</v>
      </c>
      <c r="C27" s="149">
        <f>SUMIF('Проект ИП АО ГЭС_2019'!C:C,проверка_2019!A27,'Проект ИП АО ГЭС_2019'!AG:AG)</f>
        <v>11.433703529999999</v>
      </c>
      <c r="D27" s="51">
        <f t="shared" si="0"/>
        <v>0</v>
      </c>
    </row>
    <row r="28" spans="1:4" x14ac:dyDescent="0.2">
      <c r="A28" s="147" t="s">
        <v>5650</v>
      </c>
      <c r="B28" s="148">
        <v>2.3605062499999998</v>
      </c>
      <c r="C28" s="149">
        <f>SUMIF('Проект ИП АО ГЭС_2019'!C:C,проверка_2019!A28,'Проект ИП АО ГЭС_2019'!AG:AG)</f>
        <v>2.3605062500000003</v>
      </c>
      <c r="D28" s="51">
        <f t="shared" si="0"/>
        <v>0</v>
      </c>
    </row>
    <row r="29" spans="1:4" x14ac:dyDescent="0.2">
      <c r="A29" s="147" t="s">
        <v>6118</v>
      </c>
      <c r="B29" s="148">
        <v>11.571379240000001</v>
      </c>
      <c r="C29" s="149">
        <f>SUMIF('Проект ИП АО ГЭС_2019'!C:C,проверка_2019!A29,'Проект ИП АО ГЭС_2019'!AG:AG)</f>
        <v>11.571379240000001</v>
      </c>
      <c r="D29" s="51">
        <f t="shared" si="0"/>
        <v>0</v>
      </c>
    </row>
    <row r="30" spans="1:4" x14ac:dyDescent="0.2">
      <c r="A30" s="147" t="s">
        <v>6121</v>
      </c>
      <c r="B30" s="148">
        <v>19.733029010000003</v>
      </c>
      <c r="C30" s="149">
        <f>SUMIF('Проект ИП АО ГЭС_2019'!C:C,проверка_2019!A30,'Проект ИП АО ГЭС_2019'!AG:AG)</f>
        <v>19.733029009999999</v>
      </c>
      <c r="D30" s="51">
        <f t="shared" si="0"/>
        <v>0</v>
      </c>
    </row>
    <row r="31" spans="1:4" x14ac:dyDescent="0.2">
      <c r="A31" s="147" t="s">
        <v>5676</v>
      </c>
      <c r="B31" s="148">
        <v>5.4578062999999997</v>
      </c>
      <c r="C31" s="149">
        <f>SUMIF('Проект ИП АО ГЭС_2019'!C:C,проверка_2019!A31,'Проект ИП АО ГЭС_2019'!AG:AG)</f>
        <v>5.4578063000000006</v>
      </c>
      <c r="D31" s="51">
        <f t="shared" si="0"/>
        <v>0</v>
      </c>
    </row>
    <row r="32" spans="1:4" x14ac:dyDescent="0.2">
      <c r="A32" s="147" t="s">
        <v>6182</v>
      </c>
      <c r="B32" s="148">
        <v>2.7135294000000001</v>
      </c>
      <c r="C32" s="149">
        <f>SUMIF('Проект ИП АО ГЭС_2019'!C:C,проверка_2019!A32,'Проект ИП АО ГЭС_2019'!AG:AG)</f>
        <v>2.7135294000000001</v>
      </c>
      <c r="D32" s="51">
        <f t="shared" si="0"/>
        <v>0</v>
      </c>
    </row>
    <row r="33" spans="1:4" x14ac:dyDescent="0.2">
      <c r="A33" s="147" t="s">
        <v>5592</v>
      </c>
      <c r="B33" s="148">
        <v>0.47511517999999997</v>
      </c>
      <c r="C33" s="149">
        <f>SUMIF('Проект ИП АО ГЭС_2019'!C:C,проверка_2019!A33,'Проект ИП АО ГЭС_2019'!AG:AG)</f>
        <v>0.47511518000000003</v>
      </c>
      <c r="D33" s="51">
        <f t="shared" si="0"/>
        <v>0</v>
      </c>
    </row>
    <row r="34" spans="1:4" x14ac:dyDescent="0.2">
      <c r="A34" s="147" t="s">
        <v>5865</v>
      </c>
      <c r="B34" s="148">
        <v>1.0155751500000001</v>
      </c>
      <c r="C34" s="149">
        <f>SUMIF('Проект ИП АО ГЭС_2019'!C:C,проверка_2019!A34,'Проект ИП АО ГЭС_2019'!AG:AG)</f>
        <v>1.0155751500000001</v>
      </c>
      <c r="D34" s="51">
        <f t="shared" si="0"/>
        <v>0</v>
      </c>
    </row>
    <row r="35" spans="1:4" x14ac:dyDescent="0.2">
      <c r="A35" s="147" t="s">
        <v>5694</v>
      </c>
      <c r="B35" s="148">
        <v>27.677274119999996</v>
      </c>
      <c r="C35" s="149">
        <f>SUMIF('Проект ИП АО ГЭС_2019'!C:C,проверка_2019!A35,'Проект ИП АО ГЭС_2019'!AG:AG)</f>
        <v>27.67727412</v>
      </c>
      <c r="D35" s="51">
        <f t="shared" si="0"/>
        <v>0</v>
      </c>
    </row>
    <row r="36" spans="1:4" x14ac:dyDescent="0.2">
      <c r="A36" s="147" t="s">
        <v>5907</v>
      </c>
      <c r="B36" s="148">
        <v>0.92385295999999995</v>
      </c>
      <c r="C36" s="149">
        <f>SUMIF('Проект ИП АО ГЭС_2019'!C:C,проверка_2019!A36,'Проект ИП АО ГЭС_2019'!AG:AG)</f>
        <v>0.92385296000000006</v>
      </c>
      <c r="D36" s="51">
        <f t="shared" si="0"/>
        <v>0</v>
      </c>
    </row>
    <row r="37" spans="1:4" x14ac:dyDescent="0.2">
      <c r="A37" s="147" t="s">
        <v>5910</v>
      </c>
      <c r="B37" s="148">
        <v>5.3335038900000002</v>
      </c>
      <c r="C37" s="149">
        <f>SUMIF('Проект ИП АО ГЭС_2019'!C:C,проверка_2019!A37,'Проект ИП АО ГЭС_2019'!AG:AG)</f>
        <v>5.3335038900000002</v>
      </c>
      <c r="D37" s="51">
        <f t="shared" si="0"/>
        <v>0</v>
      </c>
    </row>
    <row r="38" spans="1:4" x14ac:dyDescent="0.2">
      <c r="A38" s="147" t="s">
        <v>5913</v>
      </c>
      <c r="B38" s="148">
        <v>0.78461336000000004</v>
      </c>
      <c r="C38" s="149">
        <f>SUMIF('Проект ИП АО ГЭС_2019'!C:C,проверка_2019!A38,'Проект ИП АО ГЭС_2019'!AG:AG)</f>
        <v>0.78461336000000004</v>
      </c>
      <c r="D38" s="51">
        <f t="shared" si="0"/>
        <v>0</v>
      </c>
    </row>
    <row r="39" spans="1:4" x14ac:dyDescent="0.2">
      <c r="A39" s="147" t="s">
        <v>5943</v>
      </c>
      <c r="B39" s="148">
        <v>1.5166908300000002</v>
      </c>
      <c r="C39" s="149">
        <f>SUMIF('Проект ИП АО ГЭС_2019'!C:C,проверка_2019!A39,'Проект ИП АО ГЭС_2019'!AG:AG)</f>
        <v>1.5166908299999999</v>
      </c>
      <c r="D39" s="51">
        <f t="shared" si="0"/>
        <v>0</v>
      </c>
    </row>
    <row r="40" spans="1:4" x14ac:dyDescent="0.2">
      <c r="A40" s="147" t="s">
        <v>5952</v>
      </c>
      <c r="B40" s="148">
        <v>3.4208251499999998</v>
      </c>
      <c r="C40" s="149">
        <f>SUMIF('Проект ИП АО ГЭС_2019'!C:C,проверка_2019!A40,'Проект ИП АО ГЭС_2019'!AG:AG)</f>
        <v>3.4208251500000002</v>
      </c>
      <c r="D40" s="51">
        <f t="shared" si="0"/>
        <v>0</v>
      </c>
    </row>
    <row r="41" spans="1:4" x14ac:dyDescent="0.2">
      <c r="A41" s="147" t="s">
        <v>5961</v>
      </c>
      <c r="B41" s="148">
        <v>2.6652669599999999</v>
      </c>
      <c r="C41" s="149">
        <f>SUMIF('Проект ИП АО ГЭС_2019'!C:C,проверка_2019!A41,'Проект ИП АО ГЭС_2019'!AG:AG)</f>
        <v>2.6652669599999999</v>
      </c>
      <c r="D41" s="51">
        <f t="shared" si="0"/>
        <v>0</v>
      </c>
    </row>
    <row r="42" spans="1:4" x14ac:dyDescent="0.2">
      <c r="A42" s="147" t="s">
        <v>5964</v>
      </c>
      <c r="B42" s="148">
        <v>4.7231434600000002</v>
      </c>
      <c r="C42" s="149">
        <f>SUMIF('Проект ИП АО ГЭС_2019'!C:C,проверка_2019!A42,'Проект ИП АО ГЭС_2019'!AG:AG)</f>
        <v>4.7231434600000002</v>
      </c>
      <c r="D42" s="51">
        <f t="shared" si="0"/>
        <v>0</v>
      </c>
    </row>
    <row r="43" spans="1:4" x14ac:dyDescent="0.2">
      <c r="A43" s="147" t="s">
        <v>6210</v>
      </c>
      <c r="B43" s="148">
        <v>2.7465207999999999</v>
      </c>
      <c r="C43" s="149">
        <f>SUMIF('Проект ИП АО ГЭС_2019'!C:C,проверка_2019!A43,'Проект ИП АО ГЭС_2019'!AG:AG)</f>
        <v>2.7465207999999999</v>
      </c>
      <c r="D43" s="51">
        <f t="shared" si="0"/>
        <v>0</v>
      </c>
    </row>
    <row r="44" spans="1:4" x14ac:dyDescent="0.2">
      <c r="A44" s="147" t="s">
        <v>6249</v>
      </c>
      <c r="B44" s="148">
        <v>0.24142164999999999</v>
      </c>
      <c r="C44" s="149">
        <f>SUMIF('Проект ИП АО ГЭС_2019'!C:C,проверка_2019!A44,'Проект ИП АО ГЭС_2019'!AG:AG)</f>
        <v>0.24142164999999999</v>
      </c>
      <c r="D44" s="51">
        <f t="shared" si="0"/>
        <v>0</v>
      </c>
    </row>
    <row r="45" spans="1:4" x14ac:dyDescent="0.2">
      <c r="A45" s="147" t="s">
        <v>6258</v>
      </c>
      <c r="B45" s="148">
        <v>0.73040171999999992</v>
      </c>
      <c r="C45" s="149">
        <f>SUMIF('Проект ИП АО ГЭС_2019'!C:C,проверка_2019!A45,'Проект ИП АО ГЭС_2019'!AG:AG)</f>
        <v>0.73040172000000003</v>
      </c>
      <c r="D45" s="51">
        <f t="shared" si="0"/>
        <v>0</v>
      </c>
    </row>
    <row r="46" spans="1:4" x14ac:dyDescent="0.2">
      <c r="A46" s="147" t="s">
        <v>6298</v>
      </c>
      <c r="B46" s="148">
        <v>11.675411739999999</v>
      </c>
      <c r="C46" s="149">
        <f>SUMIF('Проект ИП АО ГЭС_2019'!C:C,проверка_2019!A46,'Проект ИП АО ГЭС_2019'!AG:AG)</f>
        <v>11.675411739999999</v>
      </c>
      <c r="D46" s="51">
        <f t="shared" si="0"/>
        <v>0</v>
      </c>
    </row>
    <row r="47" spans="1:4" x14ac:dyDescent="0.2">
      <c r="A47" s="147" t="s">
        <v>6301</v>
      </c>
      <c r="B47" s="148">
        <v>0.41458918</v>
      </c>
      <c r="C47" s="149">
        <f>SUMIF('Проект ИП АО ГЭС_2019'!C:C,проверка_2019!A47,'Проект ИП АО ГЭС_2019'!AG:AG)</f>
        <v>0.41458918</v>
      </c>
      <c r="D47" s="51">
        <f t="shared" si="0"/>
        <v>0</v>
      </c>
    </row>
    <row r="48" spans="1:4" x14ac:dyDescent="0.2">
      <c r="A48" s="147" t="s">
        <v>6361</v>
      </c>
      <c r="B48" s="148">
        <v>30.03797831</v>
      </c>
      <c r="C48" s="149">
        <f>SUMIF('Проект ИП АО ГЭС_2019'!C:C,проверка_2019!A48,'Проект ИП АО ГЭС_2019'!AG:AG)</f>
        <v>30.037978310000003</v>
      </c>
      <c r="D48" s="51">
        <f t="shared" si="0"/>
        <v>0</v>
      </c>
    </row>
    <row r="49" spans="1:4" x14ac:dyDescent="0.2">
      <c r="A49" s="147" t="s">
        <v>6364</v>
      </c>
      <c r="B49" s="148">
        <v>29.615936789999999</v>
      </c>
      <c r="C49" s="149">
        <f>SUMIF('Проект ИП АО ГЭС_2019'!C:C,проверка_2019!A49,'Проект ИП АО ГЭС_2019'!AG:AG)</f>
        <v>29.615936790000003</v>
      </c>
      <c r="D49" s="51">
        <f t="shared" si="0"/>
        <v>0</v>
      </c>
    </row>
    <row r="50" spans="1:4" x14ac:dyDescent="0.2">
      <c r="A50" s="147" t="s">
        <v>6370</v>
      </c>
      <c r="B50" s="148">
        <v>1.2833425000000001</v>
      </c>
      <c r="C50" s="149">
        <f>SUMIF('Проект ИП АО ГЭС_2019'!C:C,проверка_2019!A50,'Проект ИП АО ГЭС_2019'!AG:AG)</f>
        <v>1.2833425000000001</v>
      </c>
      <c r="D50" s="51">
        <f t="shared" si="0"/>
        <v>0</v>
      </c>
    </row>
    <row r="51" spans="1:4" x14ac:dyDescent="0.2">
      <c r="A51" s="147" t="s">
        <v>5733</v>
      </c>
      <c r="B51" s="148">
        <v>4.7371328400000001</v>
      </c>
      <c r="C51" s="149">
        <f>SUMIF('Проект ИП АО ГЭС_2019'!C:C,проверка_2019!A51,'Проект ИП АО ГЭС_2019'!AG:AG)</f>
        <v>4.7371328399999992</v>
      </c>
      <c r="D51" s="51">
        <f t="shared" si="0"/>
        <v>0</v>
      </c>
    </row>
    <row r="52" spans="1:4" x14ac:dyDescent="0.2">
      <c r="A52" s="147" t="s">
        <v>5751</v>
      </c>
      <c r="B52" s="148">
        <v>130.76515452999999</v>
      </c>
      <c r="C52" s="149">
        <f>SUMIF('Проект ИП АО ГЭС_2019'!C:C,проверка_2019!A52,'Проект ИП АО ГЭС_2019'!AG:AG)</f>
        <v>130.76515452999999</v>
      </c>
      <c r="D52" s="51">
        <f t="shared" si="0"/>
        <v>0</v>
      </c>
    </row>
    <row r="53" spans="1:4" x14ac:dyDescent="0.2">
      <c r="A53" s="147" t="s">
        <v>5763</v>
      </c>
      <c r="B53" s="148">
        <v>1.8789485400000001</v>
      </c>
      <c r="C53" s="149">
        <f>SUMIF('Проект ИП АО ГЭС_2019'!C:C,проверка_2019!A53,'Проект ИП АО ГЭС_2019'!AG:AG)</f>
        <v>1.8789485400000001</v>
      </c>
      <c r="D53" s="51">
        <f t="shared" si="0"/>
        <v>0</v>
      </c>
    </row>
    <row r="54" spans="1:4" x14ac:dyDescent="0.2">
      <c r="A54" s="147" t="s">
        <v>5766</v>
      </c>
      <c r="B54" s="148">
        <v>2.3698151899999997</v>
      </c>
      <c r="C54" s="149">
        <f>SUMIF('Проект ИП АО ГЭС_2019'!C:C,проверка_2019!A54,'Проект ИП АО ГЭС_2019'!AG:AG)</f>
        <v>2.3698151899999993</v>
      </c>
      <c r="D54" s="51">
        <f t="shared" si="0"/>
        <v>0</v>
      </c>
    </row>
    <row r="55" spans="1:4" x14ac:dyDescent="0.2">
      <c r="A55" s="147" t="s">
        <v>6010</v>
      </c>
      <c r="B55" s="148">
        <v>12.15173761</v>
      </c>
      <c r="C55" s="149">
        <f>SUMIF('Проект ИП АО ГЭС_2019'!C:C,проверка_2019!A55,'Проект ИП АО ГЭС_2019'!AG:AG)</f>
        <v>12.15173761</v>
      </c>
      <c r="D55" s="51">
        <f t="shared" si="0"/>
        <v>0</v>
      </c>
    </row>
    <row r="56" spans="1:4" x14ac:dyDescent="0.2">
      <c r="A56" s="147" t="s">
        <v>6016</v>
      </c>
      <c r="B56" s="148">
        <v>10.244875809999998</v>
      </c>
      <c r="C56" s="149">
        <f>SUMIF('Проект ИП АО ГЭС_2019'!C:C,проверка_2019!A56,'Проект ИП АО ГЭС_2019'!AG:AG)</f>
        <v>10.244875810000002</v>
      </c>
      <c r="D56" s="51">
        <f t="shared" si="0"/>
        <v>0</v>
      </c>
    </row>
    <row r="57" spans="1:4" x14ac:dyDescent="0.2">
      <c r="A57" s="147" t="s">
        <v>5644</v>
      </c>
      <c r="B57" s="148">
        <v>54.66623646</v>
      </c>
      <c r="C57" s="149">
        <f>SUMIF('Проект ИП АО ГЭС_2019'!C:C,проверка_2019!A57,'Проект ИП АО ГЭС_2019'!AG:AG)</f>
        <v>54.666236459999986</v>
      </c>
      <c r="D57" s="51">
        <f t="shared" si="0"/>
        <v>0</v>
      </c>
    </row>
    <row r="58" spans="1:4" x14ac:dyDescent="0.2">
      <c r="A58" s="147" t="s">
        <v>5647</v>
      </c>
      <c r="B58" s="148">
        <v>31.790632349999999</v>
      </c>
      <c r="C58" s="149">
        <f>SUMIF('Проект ИП АО ГЭС_2019'!C:C,проверка_2019!A58,'Проект ИП АО ГЭС_2019'!AG:AG)</f>
        <v>31.790632350000006</v>
      </c>
      <c r="D58" s="51">
        <f t="shared" si="0"/>
        <v>0</v>
      </c>
    </row>
    <row r="59" spans="1:4" x14ac:dyDescent="0.2">
      <c r="A59" s="147" t="s">
        <v>5790</v>
      </c>
      <c r="B59" s="148">
        <v>56.084156479999997</v>
      </c>
      <c r="C59" s="149">
        <f>SUMIF('Проект ИП АО ГЭС_2019'!C:C,проверка_2019!A59,'Проект ИП АО ГЭС_2019'!AG:AG)</f>
        <v>56.084156480000004</v>
      </c>
      <c r="D59" s="51">
        <f t="shared" si="0"/>
        <v>0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ввод 2016</vt:lpstr>
      <vt:lpstr>ввод 2017 (00)</vt:lpstr>
      <vt:lpstr>ввод 2017 (08)</vt:lpstr>
      <vt:lpstr>анализ 01 </vt:lpstr>
      <vt:lpstr>сч.08_2019</vt:lpstr>
      <vt:lpstr>сч.08__2019</vt:lpstr>
      <vt:lpstr>сч.08_2020</vt:lpstr>
      <vt:lpstr>сч.08_2020_расшифровка</vt:lpstr>
      <vt:lpstr>проверка_2019</vt:lpstr>
      <vt:lpstr>Проект ИП АО ГЭС_2019</vt:lpstr>
      <vt:lpstr>2023</vt:lpstr>
      <vt:lpstr>Дт_01</vt:lpstr>
      <vt:lpstr>Кт_01</vt:lpstr>
      <vt:lpstr>км,МВА</vt:lpstr>
      <vt:lpstr>'2023'!Область_печати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Толмачев Василий Викторович</cp:lastModifiedBy>
  <dcterms:created xsi:type="dcterms:W3CDTF">2016-04-01T09:44:35Z</dcterms:created>
  <dcterms:modified xsi:type="dcterms:W3CDTF">2024-04-01T12:40:37Z</dcterms:modified>
</cp:coreProperties>
</file>